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chlík\Desktop\Dům hudby_rozp\01_Rozpočet - SO 01, SO 02, SO 03\"/>
    </mc:Choice>
  </mc:AlternateContent>
  <bookViews>
    <workbookView xWindow="0" yWindow="0" windowWidth="19170" windowHeight="9195"/>
  </bookViews>
  <sheets>
    <sheet name="Krycí list" sheetId="28" r:id="rId1"/>
    <sheet name="Pokyny pro vypl." sheetId="27" r:id="rId2"/>
    <sheet name="Rekapitulace stavby" sheetId="1" r:id="rId3"/>
    <sheet name="SO 01.1 - stavební a kons..." sheetId="2" r:id="rId4"/>
    <sheet name="SO 01.2 - stavební a kons..." sheetId="3" r:id="rId5"/>
    <sheet name="SO 01.3 - Grafické prvky ..." sheetId="4" r:id="rId6"/>
    <sheet name="SO 01.7.1 - Silnoproudá e..." sheetId="5" r:id="rId7"/>
    <sheet name="SO 01.7.2 - Slaborpoudá e..." sheetId="6" r:id="rId8"/>
    <sheet name="SO 01.8.1 - Vytápění" sheetId="7" r:id="rId9"/>
    <sheet name="SO 01.8.2 - Zdravotechnika" sheetId="8" r:id="rId10"/>
    <sheet name="SO 01.8.3 - Vzduchotechnika" sheetId="9" r:id="rId11"/>
    <sheet name="SO 01.8.4 - Chlazení" sheetId="10" r:id="rId12"/>
    <sheet name="SO 02.1 - stavební a kons..." sheetId="11" r:id="rId13"/>
    <sheet name="SO 02.2 - stavební a kons..." sheetId="12" r:id="rId14"/>
    <sheet name="SO 02.4.1 - Silnoproudá e..." sheetId="13" r:id="rId15"/>
    <sheet name="SO 02.4.2 - Slaboproudá e..." sheetId="14" r:id="rId16"/>
    <sheet name="SO 02.5.1 - Vytápění" sheetId="15" r:id="rId17"/>
    <sheet name="SO 02.5.2 - Zdravotechnika" sheetId="16" r:id="rId18"/>
    <sheet name="SO 02.5.3 - Vzduchotechnika" sheetId="17" r:id="rId19"/>
    <sheet name="SO 02.5.4 - Chlazení" sheetId="18" r:id="rId20"/>
    <sheet name="SO 03.1a - venkovní úprav..." sheetId="19" r:id="rId21"/>
    <sheet name="SO 03.2a - venkovní úprav..." sheetId="20" r:id="rId22"/>
    <sheet name="SO 03.1b - venkovní úprav..." sheetId="21" r:id="rId23"/>
    <sheet name="SO 03.2b - venkovní úprav..." sheetId="22" r:id="rId24"/>
    <sheet name="SO 03.3 - Krajnářská arch..." sheetId="23" r:id="rId25"/>
    <sheet name="SO 03.4 - Silnoproudá ele..." sheetId="24" r:id="rId26"/>
    <sheet name="VRN - Vedlejší rozpočtové..." sheetId="25" r:id="rId27"/>
    <sheet name="Pokyny pro vyplnění" sheetId="26" r:id="rId28"/>
  </sheets>
  <definedNames>
    <definedName name="_xlnm._FilterDatabase" localSheetId="3" hidden="1">'SO 01.1 - stavební a kons...'!$C$92:$K$161</definedName>
    <definedName name="_xlnm._FilterDatabase" localSheetId="4" hidden="1">'SO 01.2 - stavební a kons...'!$C$97:$K$230</definedName>
    <definedName name="_xlnm._FilterDatabase" localSheetId="5" hidden="1">'SO 01.3 - Grafické prvky ...'!$C$82:$K$101</definedName>
    <definedName name="_xlnm._FilterDatabase" localSheetId="6" hidden="1">'SO 01.7.1 - Silnoproudá e...'!$C$93:$K$179</definedName>
    <definedName name="_xlnm._FilterDatabase" localSheetId="7" hidden="1">'SO 01.7.2 - Slaborpoudá e...'!$C$94:$K$172</definedName>
    <definedName name="_xlnm._FilterDatabase" localSheetId="8" hidden="1">'SO 01.8.1 - Vytápění'!$C$93:$K$174</definedName>
    <definedName name="_xlnm._FilterDatabase" localSheetId="9" hidden="1">'SO 01.8.2 - Zdravotechnika'!$C$94:$K$204</definedName>
    <definedName name="_xlnm._FilterDatabase" localSheetId="10" hidden="1">'SO 01.8.3 - Vzduchotechnika'!$C$95:$K$278</definedName>
    <definedName name="_xlnm._FilterDatabase" localSheetId="11" hidden="1">'SO 01.8.4 - Chlazení'!$C$90:$K$132</definedName>
    <definedName name="_xlnm._FilterDatabase" localSheetId="12" hidden="1">'SO 02.1 - stavební a kons...'!$C$89:$K$137</definedName>
    <definedName name="_xlnm._FilterDatabase" localSheetId="13" hidden="1">'SO 02.2 - stavební a kons...'!$C$100:$K$229</definedName>
    <definedName name="_xlnm._FilterDatabase" localSheetId="14" hidden="1">'SO 02.4.1 - Silnoproudá e...'!$C$93:$K$158</definedName>
    <definedName name="_xlnm._FilterDatabase" localSheetId="15" hidden="1">'SO 02.4.2 - Slaboproudá e...'!$C$91:$K$135</definedName>
    <definedName name="_xlnm._FilterDatabase" localSheetId="16" hidden="1">'SO 02.5.1 - Vytápění'!$C$95:$K$258</definedName>
    <definedName name="_xlnm._FilterDatabase" localSheetId="17" hidden="1">'SO 02.5.2 - Zdravotechnika'!$C$94:$K$234</definedName>
    <definedName name="_xlnm._FilterDatabase" localSheetId="18" hidden="1">'SO 02.5.3 - Vzduchotechnika'!$C$92:$K$198</definedName>
    <definedName name="_xlnm._FilterDatabase" localSheetId="19" hidden="1">'SO 02.5.4 - Chlazení'!$C$90:$K$106</definedName>
    <definedName name="_xlnm._FilterDatabase" localSheetId="20" hidden="1">'SO 03.1a - venkovní úprav...'!$C$87:$K$125</definedName>
    <definedName name="_xlnm._FilterDatabase" localSheetId="22" hidden="1">'SO 03.1b - venkovní úprav...'!$C$90:$K$130</definedName>
    <definedName name="_xlnm._FilterDatabase" localSheetId="21" hidden="1">'SO 03.2a - venkovní úprav...'!$C$86:$K$111</definedName>
    <definedName name="_xlnm._FilterDatabase" localSheetId="23" hidden="1">'SO 03.2b - venkovní úprav...'!$C$90:$K$136</definedName>
    <definedName name="_xlnm._FilterDatabase" localSheetId="24" hidden="1">'SO 03.3 - Krajnářská arch...'!$C$86:$K$121</definedName>
    <definedName name="_xlnm._FilterDatabase" localSheetId="25" hidden="1">'SO 03.4 - Silnoproudá ele...'!$C$87:$K$116</definedName>
    <definedName name="_xlnm._FilterDatabase" localSheetId="26" hidden="1">'VRN - Vedlejší rozpočtové...'!$C$82:$K$107</definedName>
    <definedName name="_xlnm.Print_Titles" localSheetId="2">'Rekapitulace stavby'!$49:$49</definedName>
    <definedName name="_xlnm.Print_Titles" localSheetId="3">'SO 01.1 - stavební a kons...'!$92:$92</definedName>
    <definedName name="_xlnm.Print_Titles" localSheetId="4">'SO 01.2 - stavební a kons...'!$97:$97</definedName>
    <definedName name="_xlnm.Print_Titles" localSheetId="5">'SO 01.3 - Grafické prvky ...'!$82:$82</definedName>
    <definedName name="_xlnm.Print_Titles" localSheetId="6">'SO 01.7.1 - Silnoproudá e...'!$93:$93</definedName>
    <definedName name="_xlnm.Print_Titles" localSheetId="7">'SO 01.7.2 - Slaborpoudá e...'!$94:$94</definedName>
    <definedName name="_xlnm.Print_Titles" localSheetId="8">'SO 01.8.1 - Vytápění'!$93:$93</definedName>
    <definedName name="_xlnm.Print_Titles" localSheetId="9">'SO 01.8.2 - Zdravotechnika'!$94:$94</definedName>
    <definedName name="_xlnm.Print_Titles" localSheetId="10">'SO 01.8.3 - Vzduchotechnika'!$95:$95</definedName>
    <definedName name="_xlnm.Print_Titles" localSheetId="11">'SO 01.8.4 - Chlazení'!$90:$90</definedName>
    <definedName name="_xlnm.Print_Titles" localSheetId="12">'SO 02.1 - stavební a kons...'!$89:$89</definedName>
    <definedName name="_xlnm.Print_Titles" localSheetId="13">'SO 02.2 - stavební a kons...'!$100:$100</definedName>
    <definedName name="_xlnm.Print_Titles" localSheetId="14">'SO 02.4.1 - Silnoproudá e...'!$93:$93</definedName>
    <definedName name="_xlnm.Print_Titles" localSheetId="15">'SO 02.4.2 - Slaboproudá e...'!$91:$91</definedName>
    <definedName name="_xlnm.Print_Titles" localSheetId="16">'SO 02.5.1 - Vytápění'!$95:$95</definedName>
    <definedName name="_xlnm.Print_Titles" localSheetId="17">'SO 02.5.2 - Zdravotechnika'!$94:$94</definedName>
    <definedName name="_xlnm.Print_Titles" localSheetId="18">'SO 02.5.3 - Vzduchotechnika'!$92:$92</definedName>
    <definedName name="_xlnm.Print_Titles" localSheetId="19">'SO 02.5.4 - Chlazení'!$90:$90</definedName>
    <definedName name="_xlnm.Print_Titles" localSheetId="20">'SO 03.1a - venkovní úprav...'!$87:$87</definedName>
    <definedName name="_xlnm.Print_Titles" localSheetId="22">'SO 03.1b - venkovní úprav...'!$90:$90</definedName>
    <definedName name="_xlnm.Print_Titles" localSheetId="21">'SO 03.2a - venkovní úprav...'!$86:$86</definedName>
    <definedName name="_xlnm.Print_Titles" localSheetId="23">'SO 03.2b - venkovní úprav...'!$90:$90</definedName>
    <definedName name="_xlnm.Print_Titles" localSheetId="24">'SO 03.3 - Krajnářská arch...'!$86:$86</definedName>
    <definedName name="_xlnm.Print_Titles" localSheetId="25">'SO 03.4 - Silnoproudá ele...'!$87:$87</definedName>
    <definedName name="_xlnm.Print_Titles" localSheetId="26">'VRN - Vedlejší rozpočtové...'!$82:$82</definedName>
    <definedName name="_xlnm.Print_Area" localSheetId="0">'Krycí list'!$A$1:$M$63</definedName>
    <definedName name="_xlnm.Print_Area" localSheetId="1">'Pokyny pro vypl.'!$A$1:$V$29</definedName>
    <definedName name="_xlnm.Print_Area" localSheetId="27">'Pokyny pro vyplnění'!$B$2:$K$69,'Pokyny pro vyplnění'!$B$72:$K$116,'Pokyny pro vyplnění'!$B$119:$K$188,'Pokyny pro vyplnění'!$B$196:$K$216</definedName>
    <definedName name="_xlnm.Print_Area" localSheetId="2">'Rekapitulace stavby'!$D$4:$AO$33,'Rekapitulace stavby'!$C$39:$AQ$83</definedName>
    <definedName name="_xlnm.Print_Area" localSheetId="3">'SO 01.1 - stavební a kons...'!$C$4:$J$38,'SO 01.1 - stavební a kons...'!$C$44:$J$72,'SO 01.1 - stavební a kons...'!$C$78:$K$161</definedName>
    <definedName name="_xlnm.Print_Area" localSheetId="4">'SO 01.2 - stavební a kons...'!$C$4:$J$38,'SO 01.2 - stavební a kons...'!$C$44:$J$77,'SO 01.2 - stavební a kons...'!$C$83:$K$230</definedName>
    <definedName name="_xlnm.Print_Area" localSheetId="5">'SO 01.3 - Grafické prvky ...'!$C$4:$J$38,'SO 01.3 - Grafické prvky ...'!$C$44:$J$62,'SO 01.3 - Grafické prvky ...'!$C$68:$K$101</definedName>
    <definedName name="_xlnm.Print_Area" localSheetId="6">'SO 01.7.1 - Silnoproudá e...'!$C$4:$J$40,'SO 01.7.1 - Silnoproudá e...'!$C$46:$J$71,'SO 01.7.1 - Silnoproudá e...'!$C$77:$K$179</definedName>
    <definedName name="_xlnm.Print_Area" localSheetId="7">'SO 01.7.2 - Slaborpoudá e...'!$C$4:$J$40,'SO 01.7.2 - Slaborpoudá e...'!$C$46:$J$72,'SO 01.7.2 - Slaborpoudá e...'!$C$78:$K$172</definedName>
    <definedName name="_xlnm.Print_Area" localSheetId="8">'SO 01.8.1 - Vytápění'!$C$4:$J$40,'SO 01.8.1 - Vytápění'!$C$46:$J$71,'SO 01.8.1 - Vytápění'!$C$77:$K$174</definedName>
    <definedName name="_xlnm.Print_Area" localSheetId="9">'SO 01.8.2 - Zdravotechnika'!$C$4:$J$40,'SO 01.8.2 - Zdravotechnika'!$C$46:$J$72,'SO 01.8.2 - Zdravotechnika'!$C$78:$K$204</definedName>
    <definedName name="_xlnm.Print_Area" localSheetId="10">'SO 01.8.3 - Vzduchotechnika'!$C$4:$J$40,'SO 01.8.3 - Vzduchotechnika'!$C$46:$J$73,'SO 01.8.3 - Vzduchotechnika'!$C$79:$K$278</definedName>
    <definedName name="_xlnm.Print_Area" localSheetId="11">'SO 01.8.4 - Chlazení'!$C$4:$J$40,'SO 01.8.4 - Chlazení'!$C$46:$J$68,'SO 01.8.4 - Chlazení'!$C$74:$K$132</definedName>
    <definedName name="_xlnm.Print_Area" localSheetId="12">'SO 02.1 - stavební a kons...'!$C$4:$J$38,'SO 02.1 - stavební a kons...'!$C$44:$J$69,'SO 02.1 - stavební a kons...'!$C$75:$K$137</definedName>
    <definedName name="_xlnm.Print_Area" localSheetId="13">'SO 02.2 - stavební a kons...'!$C$4:$J$38,'SO 02.2 - stavební a kons...'!$C$44:$J$80,'SO 02.2 - stavební a kons...'!$C$86:$K$229</definedName>
    <definedName name="_xlnm.Print_Area" localSheetId="14">'SO 02.4.1 - Silnoproudá e...'!$C$4:$J$40,'SO 02.4.1 - Silnoproudá e...'!$C$46:$J$71,'SO 02.4.1 - Silnoproudá e...'!$C$77:$K$158</definedName>
    <definedName name="_xlnm.Print_Area" localSheetId="15">'SO 02.4.2 - Slaboproudá e...'!$C$4:$J$40,'SO 02.4.2 - Slaboproudá e...'!$C$46:$J$69,'SO 02.4.2 - Slaboproudá e...'!$C$75:$K$135</definedName>
    <definedName name="_xlnm.Print_Area" localSheetId="16">'SO 02.5.1 - Vytápění'!$C$4:$J$40,'SO 02.5.1 - Vytápění'!$C$46:$J$73,'SO 02.5.1 - Vytápění'!$C$79:$K$258</definedName>
    <definedName name="_xlnm.Print_Area" localSheetId="17">'SO 02.5.2 - Zdravotechnika'!$C$4:$J$40,'SO 02.5.2 - Zdravotechnika'!$C$46:$J$72,'SO 02.5.2 - Zdravotechnika'!$C$78:$K$234</definedName>
    <definedName name="_xlnm.Print_Area" localSheetId="18">'SO 02.5.3 - Vzduchotechnika'!$C$4:$J$40,'SO 02.5.3 - Vzduchotechnika'!$C$46:$J$70,'SO 02.5.3 - Vzduchotechnika'!$C$76:$K$198</definedName>
    <definedName name="_xlnm.Print_Area" localSheetId="19">'SO 02.5.4 - Chlazení'!$C$4:$J$40,'SO 02.5.4 - Chlazení'!$C$46:$J$68,'SO 02.5.4 - Chlazení'!$C$74:$K$106</definedName>
    <definedName name="_xlnm.Print_Area" localSheetId="20">'SO 03.1a - venkovní úprav...'!$C$4:$J$38,'SO 03.1a - venkovní úprav...'!$C$44:$J$67,'SO 03.1a - venkovní úprav...'!$C$73:$K$125</definedName>
    <definedName name="_xlnm.Print_Area" localSheetId="22">'SO 03.1b - venkovní úprav...'!$C$4:$J$38,'SO 03.1b - venkovní úprav...'!$C$44:$J$70,'SO 03.1b - venkovní úprav...'!$C$76:$K$130</definedName>
    <definedName name="_xlnm.Print_Area" localSheetId="21">'SO 03.2a - venkovní úprav...'!$C$4:$J$38,'SO 03.2a - venkovní úprav...'!$C$44:$J$66,'SO 03.2a - venkovní úprav...'!$C$72:$K$111</definedName>
    <definedName name="_xlnm.Print_Area" localSheetId="23">'SO 03.2b - venkovní úprav...'!$C$4:$J$38,'SO 03.2b - venkovní úprav...'!$C$44:$J$70,'SO 03.2b - venkovní úprav...'!$C$76:$K$136</definedName>
    <definedName name="_xlnm.Print_Area" localSheetId="24">'SO 03.3 - Krajnářská arch...'!$C$4:$J$38,'SO 03.3 - Krajnářská arch...'!$C$44:$J$66,'SO 03.3 - Krajnářská arch...'!$C$72:$K$121</definedName>
    <definedName name="_xlnm.Print_Area" localSheetId="25">'SO 03.4 - Silnoproudá ele...'!$C$4:$J$38,'SO 03.4 - Silnoproudá ele...'!$C$44:$J$67,'SO 03.4 - Silnoproudá ele...'!$C$73:$K$116</definedName>
    <definedName name="_xlnm.Print_Area" localSheetId="26">'VRN - Vedlejší rozpočtové...'!$C$4:$J$36,'VRN - Vedlejší rozpočtové...'!$C$42:$J$64,'VRN - Vedlejší rozpočtové...'!$C$70:$K$107</definedName>
  </definedNames>
  <calcPr calcId="162913"/>
</workbook>
</file>

<file path=xl/calcChain.xml><?xml version="1.0" encoding="utf-8"?>
<calcChain xmlns="http://schemas.openxmlformats.org/spreadsheetml/2006/main">
  <c r="AY82" i="1" l="1"/>
  <c r="AX82" i="1"/>
  <c r="BI107" i="25"/>
  <c r="BH107" i="25"/>
  <c r="BG107" i="25"/>
  <c r="BF107" i="25"/>
  <c r="T107" i="25"/>
  <c r="R107" i="25"/>
  <c r="P107" i="25"/>
  <c r="BK107" i="25"/>
  <c r="J107" i="25"/>
  <c r="BE107" i="25"/>
  <c r="BI105" i="25"/>
  <c r="BH105" i="25"/>
  <c r="BG105" i="25"/>
  <c r="BF105" i="25"/>
  <c r="T105" i="25"/>
  <c r="R105" i="25"/>
  <c r="P105" i="25"/>
  <c r="BK105" i="25"/>
  <c r="J105" i="25"/>
  <c r="BE105" i="25"/>
  <c r="BI104" i="25"/>
  <c r="BH104" i="25"/>
  <c r="BG104" i="25"/>
  <c r="BF104" i="25"/>
  <c r="T104" i="25"/>
  <c r="T103" i="25"/>
  <c r="R104" i="25"/>
  <c r="R103" i="25"/>
  <c r="P104" i="25"/>
  <c r="P103" i="25"/>
  <c r="BK104" i="25"/>
  <c r="BK103" i="25"/>
  <c r="J103" i="25" s="1"/>
  <c r="J63" i="25" s="1"/>
  <c r="J104" i="25"/>
  <c r="BE104" i="25"/>
  <c r="BI102" i="25"/>
  <c r="BH102" i="25"/>
  <c r="BG102" i="25"/>
  <c r="BF102" i="25"/>
  <c r="T102" i="25"/>
  <c r="T101" i="25"/>
  <c r="R102" i="25"/>
  <c r="R101" i="25" s="1"/>
  <c r="P102" i="25"/>
  <c r="P101" i="25"/>
  <c r="BK102" i="25"/>
  <c r="BK101" i="25" s="1"/>
  <c r="J101" i="25" s="1"/>
  <c r="J62" i="25" s="1"/>
  <c r="J102" i="25"/>
  <c r="BE102" i="25" s="1"/>
  <c r="BI100" i="25"/>
  <c r="BH100" i="25"/>
  <c r="BG100" i="25"/>
  <c r="BF100" i="25"/>
  <c r="J31" i="25" s="1"/>
  <c r="AW82" i="1" s="1"/>
  <c r="T100" i="25"/>
  <c r="T99" i="25"/>
  <c r="R100" i="25"/>
  <c r="R99" i="25"/>
  <c r="P100" i="25"/>
  <c r="P99" i="25"/>
  <c r="BK100" i="25"/>
  <c r="BK99" i="25"/>
  <c r="J99" i="25" s="1"/>
  <c r="J61" i="25" s="1"/>
  <c r="J100" i="25"/>
  <c r="BE100" i="25"/>
  <c r="BI97" i="25"/>
  <c r="BH97" i="25"/>
  <c r="BG97" i="25"/>
  <c r="BF97" i="25"/>
  <c r="T97" i="25"/>
  <c r="R97" i="25"/>
  <c r="P97" i="25"/>
  <c r="P92" i="25" s="1"/>
  <c r="BK97" i="25"/>
  <c r="J97" i="25"/>
  <c r="BE97" i="25"/>
  <c r="BI95" i="25"/>
  <c r="BH95" i="25"/>
  <c r="BG95" i="25"/>
  <c r="BF95" i="25"/>
  <c r="T95" i="25"/>
  <c r="T92" i="25" s="1"/>
  <c r="R95" i="25"/>
  <c r="P95" i="25"/>
  <c r="BK95" i="25"/>
  <c r="J95" i="25"/>
  <c r="BE95" i="25" s="1"/>
  <c r="BI93" i="25"/>
  <c r="BH93" i="25"/>
  <c r="BG93" i="25"/>
  <c r="F32" i="25" s="1"/>
  <c r="BB82" i="1" s="1"/>
  <c r="BF93" i="25"/>
  <c r="T93" i="25"/>
  <c r="R93" i="25"/>
  <c r="R92" i="25" s="1"/>
  <c r="P93" i="25"/>
  <c r="BK93" i="25"/>
  <c r="BK92" i="25" s="1"/>
  <c r="J92" i="25" s="1"/>
  <c r="J60" i="25" s="1"/>
  <c r="J93" i="25"/>
  <c r="BE93" i="25" s="1"/>
  <c r="BI91" i="25"/>
  <c r="BH91" i="25"/>
  <c r="BG91" i="25"/>
  <c r="BF91" i="25"/>
  <c r="T91" i="25"/>
  <c r="T90" i="25"/>
  <c r="R91" i="25"/>
  <c r="R90" i="25"/>
  <c r="P91" i="25"/>
  <c r="P90" i="25"/>
  <c r="BK91" i="25"/>
  <c r="BK90" i="25"/>
  <c r="J90" i="25" s="1"/>
  <c r="J59" i="25" s="1"/>
  <c r="J91" i="25"/>
  <c r="BE91" i="25"/>
  <c r="BI88" i="25"/>
  <c r="BH88" i="25"/>
  <c r="BG88" i="25"/>
  <c r="BF88" i="25"/>
  <c r="T88" i="25"/>
  <c r="R88" i="25"/>
  <c r="P88" i="25"/>
  <c r="P85" i="25" s="1"/>
  <c r="BK88" i="25"/>
  <c r="J88" i="25"/>
  <c r="BE88" i="25"/>
  <c r="BI87" i="25"/>
  <c r="F34" i="25" s="1"/>
  <c r="BD82" i="1" s="1"/>
  <c r="BH87" i="25"/>
  <c r="BG87" i="25"/>
  <c r="BF87" i="25"/>
  <c r="T87" i="25"/>
  <c r="T85" i="25" s="1"/>
  <c r="R87" i="25"/>
  <c r="P87" i="25"/>
  <c r="BK87" i="25"/>
  <c r="J87" i="25"/>
  <c r="BE87" i="25" s="1"/>
  <c r="BI86" i="25"/>
  <c r="BH86" i="25"/>
  <c r="BG86" i="25"/>
  <c r="BF86" i="25"/>
  <c r="T86" i="25"/>
  <c r="R86" i="25"/>
  <c r="R85" i="25" s="1"/>
  <c r="P86" i="25"/>
  <c r="BK86" i="25"/>
  <c r="J86" i="25"/>
  <c r="BE86" i="25" s="1"/>
  <c r="J30" i="25"/>
  <c r="AV82" i="1" s="1"/>
  <c r="J79" i="25"/>
  <c r="F77" i="25"/>
  <c r="E75" i="25"/>
  <c r="J51" i="25"/>
  <c r="F49" i="25"/>
  <c r="E47" i="25"/>
  <c r="J18" i="25"/>
  <c r="E18" i="25"/>
  <c r="J17" i="25"/>
  <c r="J15" i="25"/>
  <c r="E15" i="25"/>
  <c r="F51" i="25" s="1"/>
  <c r="F79" i="25"/>
  <c r="J14" i="25"/>
  <c r="J12" i="25"/>
  <c r="E7" i="25"/>
  <c r="AY81" i="1"/>
  <c r="AX81" i="1"/>
  <c r="BI116" i="24"/>
  <c r="BH116" i="24"/>
  <c r="BG116" i="24"/>
  <c r="BF116" i="24"/>
  <c r="T116" i="24"/>
  <c r="R116" i="24"/>
  <c r="R113" i="24" s="1"/>
  <c r="P116" i="24"/>
  <c r="BK116" i="24"/>
  <c r="J116" i="24"/>
  <c r="BE116" i="24"/>
  <c r="BI115" i="24"/>
  <c r="BH115" i="24"/>
  <c r="BG115" i="24"/>
  <c r="BF115" i="24"/>
  <c r="T115" i="24"/>
  <c r="R115" i="24"/>
  <c r="P115" i="24"/>
  <c r="BK115" i="24"/>
  <c r="BK113" i="24" s="1"/>
  <c r="J113" i="24" s="1"/>
  <c r="J66" i="24" s="1"/>
  <c r="J115" i="24"/>
  <c r="BE115" i="24"/>
  <c r="BI114" i="24"/>
  <c r="BH114" i="24"/>
  <c r="BG114" i="24"/>
  <c r="BF114" i="24"/>
  <c r="T114" i="24"/>
  <c r="T113" i="24"/>
  <c r="R114" i="24"/>
  <c r="P114" i="24"/>
  <c r="P113" i="24"/>
  <c r="BK114" i="24"/>
  <c r="J114" i="24"/>
  <c r="BE114" i="24" s="1"/>
  <c r="BI112" i="24"/>
  <c r="BH112" i="24"/>
  <c r="BG112" i="24"/>
  <c r="BF112" i="24"/>
  <c r="T112" i="24"/>
  <c r="R112" i="24"/>
  <c r="P112" i="24"/>
  <c r="BK112" i="24"/>
  <c r="J112" i="24"/>
  <c r="BE112" i="24" s="1"/>
  <c r="BI111" i="24"/>
  <c r="BH111" i="24"/>
  <c r="BG111" i="24"/>
  <c r="BF111" i="24"/>
  <c r="T111" i="24"/>
  <c r="R111" i="24"/>
  <c r="P111" i="24"/>
  <c r="P108" i="24" s="1"/>
  <c r="BK111" i="24"/>
  <c r="J111" i="24"/>
  <c r="BE111" i="24"/>
  <c r="BI110" i="24"/>
  <c r="BH110" i="24"/>
  <c r="BG110" i="24"/>
  <c r="BF110" i="24"/>
  <c r="T110" i="24"/>
  <c r="T108" i="24" s="1"/>
  <c r="R110" i="24"/>
  <c r="P110" i="24"/>
  <c r="BK110" i="24"/>
  <c r="J110" i="24"/>
  <c r="BE110" i="24" s="1"/>
  <c r="BI109" i="24"/>
  <c r="BH109" i="24"/>
  <c r="BG109" i="24"/>
  <c r="BF109" i="24"/>
  <c r="T109" i="24"/>
  <c r="R109" i="24"/>
  <c r="R108" i="24" s="1"/>
  <c r="P109" i="24"/>
  <c r="BK109" i="24"/>
  <c r="BK108" i="24" s="1"/>
  <c r="J108" i="24" s="1"/>
  <c r="J65" i="24" s="1"/>
  <c r="J109" i="24"/>
  <c r="BE109" i="24" s="1"/>
  <c r="BI107" i="24"/>
  <c r="BH107" i="24"/>
  <c r="BG107" i="24"/>
  <c r="BF107" i="24"/>
  <c r="T107" i="24"/>
  <c r="R107" i="24"/>
  <c r="P107" i="24"/>
  <c r="BK107" i="24"/>
  <c r="J107" i="24"/>
  <c r="BE107" i="24"/>
  <c r="BI106" i="24"/>
  <c r="BH106" i="24"/>
  <c r="BG106" i="24"/>
  <c r="BF106" i="24"/>
  <c r="T106" i="24"/>
  <c r="R106" i="24"/>
  <c r="P106" i="24"/>
  <c r="BK106" i="24"/>
  <c r="J106" i="24"/>
  <c r="BE106" i="24"/>
  <c r="BI105" i="24"/>
  <c r="BH105" i="24"/>
  <c r="BG105" i="24"/>
  <c r="BF105" i="24"/>
  <c r="T105" i="24"/>
  <c r="R105" i="24"/>
  <c r="P105" i="24"/>
  <c r="BK105" i="24"/>
  <c r="J105" i="24"/>
  <c r="BE105" i="24"/>
  <c r="BI104" i="24"/>
  <c r="BH104" i="24"/>
  <c r="BG104" i="24"/>
  <c r="BF104" i="24"/>
  <c r="T104" i="24"/>
  <c r="T103" i="24"/>
  <c r="R104" i="24"/>
  <c r="R103" i="24"/>
  <c r="P104" i="24"/>
  <c r="P103" i="24"/>
  <c r="BK104" i="24"/>
  <c r="BK103" i="24"/>
  <c r="J103" i="24" s="1"/>
  <c r="J64" i="24" s="1"/>
  <c r="J104" i="24"/>
  <c r="BE104" i="24" s="1"/>
  <c r="BI102" i="24"/>
  <c r="BH102" i="24"/>
  <c r="BG102" i="24"/>
  <c r="BF102" i="24"/>
  <c r="T102" i="24"/>
  <c r="R102" i="24"/>
  <c r="P102" i="24"/>
  <c r="BK102" i="24"/>
  <c r="J102" i="24"/>
  <c r="BE102" i="24" s="1"/>
  <c r="BI101" i="24"/>
  <c r="BH101" i="24"/>
  <c r="BG101" i="24"/>
  <c r="BF101" i="24"/>
  <c r="T101" i="24"/>
  <c r="R101" i="24"/>
  <c r="P101" i="24"/>
  <c r="BK101" i="24"/>
  <c r="J101" i="24"/>
  <c r="BE101" i="24"/>
  <c r="BI100" i="24"/>
  <c r="BH100" i="24"/>
  <c r="BG100" i="24"/>
  <c r="BF100" i="24"/>
  <c r="T100" i="24"/>
  <c r="R100" i="24"/>
  <c r="P100" i="24"/>
  <c r="BK100" i="24"/>
  <c r="J100" i="24"/>
  <c r="BE100" i="24" s="1"/>
  <c r="BI99" i="24"/>
  <c r="BH99" i="24"/>
  <c r="BG99" i="24"/>
  <c r="BF99" i="24"/>
  <c r="T99" i="24"/>
  <c r="R99" i="24"/>
  <c r="P99" i="24"/>
  <c r="BK99" i="24"/>
  <c r="J99" i="24"/>
  <c r="BE99" i="24"/>
  <c r="BI98" i="24"/>
  <c r="BH98" i="24"/>
  <c r="BG98" i="24"/>
  <c r="BF98" i="24"/>
  <c r="T98" i="24"/>
  <c r="R98" i="24"/>
  <c r="P98" i="24"/>
  <c r="BK98" i="24"/>
  <c r="J98" i="24"/>
  <c r="BE98" i="24" s="1"/>
  <c r="BI97" i="24"/>
  <c r="BH97" i="24"/>
  <c r="BG97" i="24"/>
  <c r="BF97" i="24"/>
  <c r="T97" i="24"/>
  <c r="R97" i="24"/>
  <c r="P97" i="24"/>
  <c r="BK97" i="24"/>
  <c r="J97" i="24"/>
  <c r="BE97" i="24"/>
  <c r="BI96" i="24"/>
  <c r="BH96" i="24"/>
  <c r="BG96" i="24"/>
  <c r="BF96" i="24"/>
  <c r="T96" i="24"/>
  <c r="R96" i="24"/>
  <c r="R93" i="24" s="1"/>
  <c r="P96" i="24"/>
  <c r="BK96" i="24"/>
  <c r="J96" i="24"/>
  <c r="BE96" i="24" s="1"/>
  <c r="BI95" i="24"/>
  <c r="BH95" i="24"/>
  <c r="BG95" i="24"/>
  <c r="BF95" i="24"/>
  <c r="T95" i="24"/>
  <c r="R95" i="24"/>
  <c r="P95" i="24"/>
  <c r="BK95" i="24"/>
  <c r="BK93" i="24" s="1"/>
  <c r="J95" i="24"/>
  <c r="BE95" i="24"/>
  <c r="BI94" i="24"/>
  <c r="BH94" i="24"/>
  <c r="BG94" i="24"/>
  <c r="BF94" i="24"/>
  <c r="T94" i="24"/>
  <c r="R94" i="24"/>
  <c r="P94" i="24"/>
  <c r="P93" i="24" s="1"/>
  <c r="BK94" i="24"/>
  <c r="J93" i="24"/>
  <c r="J94" i="24"/>
  <c r="BE94" i="24" s="1"/>
  <c r="J63" i="24"/>
  <c r="BI92" i="24"/>
  <c r="BH92" i="24"/>
  <c r="BG92" i="24"/>
  <c r="BF92" i="24"/>
  <c r="T92" i="24"/>
  <c r="R92" i="24"/>
  <c r="P92" i="24"/>
  <c r="BK92" i="24"/>
  <c r="J92" i="24"/>
  <c r="BE92" i="24"/>
  <c r="BI91" i="24"/>
  <c r="F36" i="24"/>
  <c r="BD81" i="1" s="1"/>
  <c r="BH91" i="24"/>
  <c r="BG91" i="24"/>
  <c r="BF91" i="24"/>
  <c r="T91" i="24"/>
  <c r="T90" i="24" s="1"/>
  <c r="R91" i="24"/>
  <c r="R90" i="24"/>
  <c r="P91" i="24"/>
  <c r="P90" i="24" s="1"/>
  <c r="BK91" i="24"/>
  <c r="J91" i="24"/>
  <c r="BE91" i="24"/>
  <c r="J84" i="24"/>
  <c r="F82" i="24"/>
  <c r="E80" i="24"/>
  <c r="J55" i="24"/>
  <c r="F53" i="24"/>
  <c r="E51" i="24"/>
  <c r="J20" i="24"/>
  <c r="E20" i="24"/>
  <c r="F85" i="24"/>
  <c r="F56" i="24"/>
  <c r="J19" i="24"/>
  <c r="J17" i="24"/>
  <c r="E17" i="24"/>
  <c r="J16" i="24"/>
  <c r="J14" i="24"/>
  <c r="J53" i="24" s="1"/>
  <c r="J82" i="24"/>
  <c r="E7" i="24"/>
  <c r="E47" i="24" s="1"/>
  <c r="E76" i="24"/>
  <c r="AY80" i="1"/>
  <c r="AX80" i="1"/>
  <c r="BI121" i="23"/>
  <c r="BH121" i="23"/>
  <c r="BG121" i="23"/>
  <c r="BF121" i="23"/>
  <c r="T121" i="23"/>
  <c r="R121" i="23"/>
  <c r="P121" i="23"/>
  <c r="BK121" i="23"/>
  <c r="J121" i="23"/>
  <c r="BE121" i="23" s="1"/>
  <c r="BI120" i="23"/>
  <c r="BH120" i="23"/>
  <c r="BG120" i="23"/>
  <c r="BF120" i="23"/>
  <c r="T120" i="23"/>
  <c r="R120" i="23"/>
  <c r="P120" i="23"/>
  <c r="BK120" i="23"/>
  <c r="J120" i="23"/>
  <c r="BE120" i="23"/>
  <c r="BI119" i="23"/>
  <c r="BH119" i="23"/>
  <c r="BG119" i="23"/>
  <c r="BF119" i="23"/>
  <c r="T119" i="23"/>
  <c r="R119" i="23"/>
  <c r="P119" i="23"/>
  <c r="BK119" i="23"/>
  <c r="J119" i="23"/>
  <c r="BE119" i="23" s="1"/>
  <c r="BI118" i="23"/>
  <c r="BH118" i="23"/>
  <c r="BG118" i="23"/>
  <c r="BF118" i="23"/>
  <c r="T118" i="23"/>
  <c r="R118" i="23"/>
  <c r="P118" i="23"/>
  <c r="BK118" i="23"/>
  <c r="J118" i="23"/>
  <c r="BE118" i="23"/>
  <c r="BI117" i="23"/>
  <c r="BH117" i="23"/>
  <c r="BG117" i="23"/>
  <c r="BF117" i="23"/>
  <c r="T117" i="23"/>
  <c r="R117" i="23"/>
  <c r="P117" i="23"/>
  <c r="BK117" i="23"/>
  <c r="J117" i="23"/>
  <c r="BE117" i="23" s="1"/>
  <c r="BI116" i="23"/>
  <c r="BH116" i="23"/>
  <c r="BG116" i="23"/>
  <c r="BF116" i="23"/>
  <c r="T116" i="23"/>
  <c r="R116" i="23"/>
  <c r="P116" i="23"/>
  <c r="BK116" i="23"/>
  <c r="J116" i="23"/>
  <c r="BE116" i="23"/>
  <c r="BI115" i="23"/>
  <c r="BH115" i="23"/>
  <c r="BG115" i="23"/>
  <c r="BF115" i="23"/>
  <c r="T115" i="23"/>
  <c r="R115" i="23"/>
  <c r="P115" i="23"/>
  <c r="BK115" i="23"/>
  <c r="J115" i="23"/>
  <c r="BE115" i="23" s="1"/>
  <c r="BI114" i="23"/>
  <c r="BH114" i="23"/>
  <c r="BG114" i="23"/>
  <c r="BF114" i="23"/>
  <c r="T114" i="23"/>
  <c r="R114" i="23"/>
  <c r="P114" i="23"/>
  <c r="BK114" i="23"/>
  <c r="J114" i="23"/>
  <c r="BE114" i="23"/>
  <c r="BI113" i="23"/>
  <c r="BH113" i="23"/>
  <c r="BG113" i="23"/>
  <c r="BF113" i="23"/>
  <c r="T113" i="23"/>
  <c r="R113" i="23"/>
  <c r="P113" i="23"/>
  <c r="BK113" i="23"/>
  <c r="J113" i="23"/>
  <c r="BE113" i="23" s="1"/>
  <c r="BI112" i="23"/>
  <c r="BH112" i="23"/>
  <c r="BG112" i="23"/>
  <c r="BF112" i="23"/>
  <c r="T112" i="23"/>
  <c r="R112" i="23"/>
  <c r="R111" i="23" s="1"/>
  <c r="P112" i="23"/>
  <c r="BK112" i="23"/>
  <c r="BK111" i="23" s="1"/>
  <c r="J111" i="23" s="1"/>
  <c r="J112" i="23"/>
  <c r="BE112" i="23" s="1"/>
  <c r="J65" i="23"/>
  <c r="BI110" i="23"/>
  <c r="BH110" i="23"/>
  <c r="BG110" i="23"/>
  <c r="BF110" i="23"/>
  <c r="T110" i="23"/>
  <c r="R110" i="23"/>
  <c r="P110" i="23"/>
  <c r="BK110" i="23"/>
  <c r="J110" i="23"/>
  <c r="BE110" i="23"/>
  <c r="BI109" i="23"/>
  <c r="BH109" i="23"/>
  <c r="BG109" i="23"/>
  <c r="BF109" i="23"/>
  <c r="T109" i="23"/>
  <c r="R109" i="23"/>
  <c r="R106" i="23" s="1"/>
  <c r="P109" i="23"/>
  <c r="BK109" i="23"/>
  <c r="J109" i="23"/>
  <c r="BE109" i="23"/>
  <c r="BI108" i="23"/>
  <c r="BH108" i="23"/>
  <c r="BG108" i="23"/>
  <c r="BF108" i="23"/>
  <c r="T108" i="23"/>
  <c r="R108" i="23"/>
  <c r="P108" i="23"/>
  <c r="BK108" i="23"/>
  <c r="BK106" i="23" s="1"/>
  <c r="J106" i="23" s="1"/>
  <c r="J64" i="23" s="1"/>
  <c r="J108" i="23"/>
  <c r="BE108" i="23"/>
  <c r="BI107" i="23"/>
  <c r="BH107" i="23"/>
  <c r="BG107" i="23"/>
  <c r="BF107" i="23"/>
  <c r="T107" i="23"/>
  <c r="T106" i="23"/>
  <c r="R107" i="23"/>
  <c r="P107" i="23"/>
  <c r="P106" i="23"/>
  <c r="BK107" i="23"/>
  <c r="J107" i="23"/>
  <c r="BE107" i="23" s="1"/>
  <c r="BI105" i="23"/>
  <c r="BH105" i="23"/>
  <c r="BG105" i="23"/>
  <c r="BF105" i="23"/>
  <c r="T105" i="23"/>
  <c r="R105" i="23"/>
  <c r="P105" i="23"/>
  <c r="BK105" i="23"/>
  <c r="J105" i="23"/>
  <c r="BE105" i="23" s="1"/>
  <c r="BI104" i="23"/>
  <c r="BH104" i="23"/>
  <c r="BG104" i="23"/>
  <c r="BF104" i="23"/>
  <c r="T104" i="23"/>
  <c r="R104" i="23"/>
  <c r="P104" i="23"/>
  <c r="P101" i="23" s="1"/>
  <c r="BK104" i="23"/>
  <c r="J104" i="23"/>
  <c r="BE104" i="23"/>
  <c r="BI103" i="23"/>
  <c r="BH103" i="23"/>
  <c r="BG103" i="23"/>
  <c r="BF103" i="23"/>
  <c r="T103" i="23"/>
  <c r="T101" i="23" s="1"/>
  <c r="R103" i="23"/>
  <c r="P103" i="23"/>
  <c r="BK103" i="23"/>
  <c r="J103" i="23"/>
  <c r="BE103" i="23" s="1"/>
  <c r="BI102" i="23"/>
  <c r="BH102" i="23"/>
  <c r="BG102" i="23"/>
  <c r="BF102" i="23"/>
  <c r="T102" i="23"/>
  <c r="R102" i="23"/>
  <c r="R101" i="23" s="1"/>
  <c r="P102" i="23"/>
  <c r="BK102" i="23"/>
  <c r="BK101" i="23" s="1"/>
  <c r="J101" i="23" s="1"/>
  <c r="J63" i="23" s="1"/>
  <c r="J102" i="23"/>
  <c r="BE102" i="23" s="1"/>
  <c r="BI100" i="23"/>
  <c r="BH100" i="23"/>
  <c r="BG100" i="23"/>
  <c r="BF100" i="23"/>
  <c r="T100" i="23"/>
  <c r="R100" i="23"/>
  <c r="P100" i="23"/>
  <c r="BK100" i="23"/>
  <c r="J100" i="23"/>
  <c r="BE100" i="23"/>
  <c r="BI99" i="23"/>
  <c r="BH99" i="23"/>
  <c r="BG99" i="23"/>
  <c r="BF99" i="23"/>
  <c r="T99" i="23"/>
  <c r="R99" i="23"/>
  <c r="P99" i="23"/>
  <c r="BK99" i="23"/>
  <c r="J99" i="23"/>
  <c r="BE99" i="23"/>
  <c r="BI98" i="23"/>
  <c r="BH98" i="23"/>
  <c r="BG98" i="23"/>
  <c r="BF98" i="23"/>
  <c r="T98" i="23"/>
  <c r="R98" i="23"/>
  <c r="P98" i="23"/>
  <c r="BK98" i="23"/>
  <c r="J98" i="23"/>
  <c r="BE98" i="23"/>
  <c r="BI97" i="23"/>
  <c r="BH97" i="23"/>
  <c r="BG97" i="23"/>
  <c r="BF97" i="23"/>
  <c r="T97" i="23"/>
  <c r="R97" i="23"/>
  <c r="P97" i="23"/>
  <c r="BK97" i="23"/>
  <c r="J97" i="23"/>
  <c r="BE97" i="23"/>
  <c r="BI96" i="23"/>
  <c r="BH96" i="23"/>
  <c r="BG96" i="23"/>
  <c r="BF96" i="23"/>
  <c r="T96" i="23"/>
  <c r="R96" i="23"/>
  <c r="R93" i="23" s="1"/>
  <c r="R87" i="23" s="1"/>
  <c r="P96" i="23"/>
  <c r="BK96" i="23"/>
  <c r="J96" i="23"/>
  <c r="BE96" i="23"/>
  <c r="BI95" i="23"/>
  <c r="BH95" i="23"/>
  <c r="BG95" i="23"/>
  <c r="BF95" i="23"/>
  <c r="T95" i="23"/>
  <c r="R95" i="23"/>
  <c r="P95" i="23"/>
  <c r="BK95" i="23"/>
  <c r="BK93" i="23" s="1"/>
  <c r="J95" i="23"/>
  <c r="BE95" i="23"/>
  <c r="BI94" i="23"/>
  <c r="BH94" i="23"/>
  <c r="BG94" i="23"/>
  <c r="BF94" i="23"/>
  <c r="T94" i="23"/>
  <c r="T93" i="23"/>
  <c r="R94" i="23"/>
  <c r="P94" i="23"/>
  <c r="P93" i="23"/>
  <c r="BK94" i="23"/>
  <c r="J94" i="23"/>
  <c r="BE94" i="23"/>
  <c r="BI92" i="23"/>
  <c r="BH92" i="23"/>
  <c r="BG92" i="23"/>
  <c r="BF92" i="23"/>
  <c r="T92" i="23"/>
  <c r="R92" i="23"/>
  <c r="P92" i="23"/>
  <c r="BK92" i="23"/>
  <c r="J92" i="23"/>
  <c r="BE92" i="23"/>
  <c r="BI91" i="23"/>
  <c r="BH91" i="23"/>
  <c r="BG91" i="23"/>
  <c r="BF91" i="23"/>
  <c r="T91" i="23"/>
  <c r="T88" i="23" s="1"/>
  <c r="R91" i="23"/>
  <c r="P91" i="23"/>
  <c r="BK91" i="23"/>
  <c r="J91" i="23"/>
  <c r="BE91" i="23" s="1"/>
  <c r="BI90" i="23"/>
  <c r="BH90" i="23"/>
  <c r="BG90" i="23"/>
  <c r="BF90" i="23"/>
  <c r="T90" i="23"/>
  <c r="R90" i="23"/>
  <c r="P90" i="23"/>
  <c r="BK90" i="23"/>
  <c r="J90" i="23"/>
  <c r="BE90" i="23"/>
  <c r="BI89" i="23"/>
  <c r="F36" i="23" s="1"/>
  <c r="BD80" i="1" s="1"/>
  <c r="BH89" i="23"/>
  <c r="BG89" i="23"/>
  <c r="F34" i="23"/>
  <c r="BB80" i="1" s="1"/>
  <c r="BF89" i="23"/>
  <c r="F33" i="23"/>
  <c r="BA80" i="1" s="1"/>
  <c r="T89" i="23"/>
  <c r="R89" i="23"/>
  <c r="R88" i="23" s="1"/>
  <c r="P89" i="23"/>
  <c r="P88" i="23"/>
  <c r="BK89" i="23"/>
  <c r="BK88" i="23" s="1"/>
  <c r="J88" i="23" s="1"/>
  <c r="J61" i="23" s="1"/>
  <c r="J89" i="23"/>
  <c r="BE89" i="23" s="1"/>
  <c r="J83" i="23"/>
  <c r="F81" i="23"/>
  <c r="E79" i="23"/>
  <c r="J55" i="23"/>
  <c r="F53" i="23"/>
  <c r="E51" i="23"/>
  <c r="J20" i="23"/>
  <c r="E20" i="23"/>
  <c r="F56" i="23" s="1"/>
  <c r="F84" i="23"/>
  <c r="J19" i="23"/>
  <c r="J17" i="23"/>
  <c r="E17" i="23"/>
  <c r="J16" i="23"/>
  <c r="J14" i="23"/>
  <c r="J53" i="23" s="1"/>
  <c r="J81" i="23"/>
  <c r="E7" i="23"/>
  <c r="E75" i="23"/>
  <c r="E47" i="23"/>
  <c r="J127" i="22"/>
  <c r="AY79" i="1"/>
  <c r="AX79" i="1"/>
  <c r="BI136" i="22"/>
  <c r="BH136" i="22"/>
  <c r="BG136" i="22"/>
  <c r="BF136" i="22"/>
  <c r="T136" i="22"/>
  <c r="R136" i="22"/>
  <c r="P136" i="22"/>
  <c r="BK136" i="22"/>
  <c r="J136" i="22"/>
  <c r="BE136" i="22" s="1"/>
  <c r="BI135" i="22"/>
  <c r="BH135" i="22"/>
  <c r="BG135" i="22"/>
  <c r="BF135" i="22"/>
  <c r="T135" i="22"/>
  <c r="R135" i="22"/>
  <c r="P135" i="22"/>
  <c r="BK135" i="22"/>
  <c r="J135" i="22"/>
  <c r="BE135" i="22" s="1"/>
  <c r="BI134" i="22"/>
  <c r="BH134" i="22"/>
  <c r="BG134" i="22"/>
  <c r="BF134" i="22"/>
  <c r="T134" i="22"/>
  <c r="R134" i="22"/>
  <c r="P134" i="22"/>
  <c r="BK134" i="22"/>
  <c r="J134" i="22"/>
  <c r="BE134" i="22" s="1"/>
  <c r="BI133" i="22"/>
  <c r="BH133" i="22"/>
  <c r="BG133" i="22"/>
  <c r="BF133" i="22"/>
  <c r="T133" i="22"/>
  <c r="T132" i="22"/>
  <c r="R133" i="22"/>
  <c r="R132" i="22" s="1"/>
  <c r="P133" i="22"/>
  <c r="BK133" i="22"/>
  <c r="BK132" i="22" s="1"/>
  <c r="J132" i="22" s="1"/>
  <c r="J69" i="22" s="1"/>
  <c r="J133" i="22"/>
  <c r="BE133" i="22" s="1"/>
  <c r="BI131" i="22"/>
  <c r="BH131" i="22"/>
  <c r="BG131" i="22"/>
  <c r="BF131" i="22"/>
  <c r="T131" i="22"/>
  <c r="R131" i="22"/>
  <c r="P131" i="22"/>
  <c r="BK131" i="22"/>
  <c r="J131" i="22"/>
  <c r="BE131" i="22" s="1"/>
  <c r="BI130" i="22"/>
  <c r="BH130" i="22"/>
  <c r="BG130" i="22"/>
  <c r="BF130" i="22"/>
  <c r="T130" i="22"/>
  <c r="R130" i="22"/>
  <c r="P130" i="22"/>
  <c r="BK130" i="22"/>
  <c r="J130" i="22"/>
  <c r="BE130" i="22" s="1"/>
  <c r="BI129" i="22"/>
  <c r="BH129" i="22"/>
  <c r="F35" i="22" s="1"/>
  <c r="BC79" i="1" s="1"/>
  <c r="BG129" i="22"/>
  <c r="BF129" i="22"/>
  <c r="T129" i="22"/>
  <c r="T128" i="22"/>
  <c r="R129" i="22"/>
  <c r="R128" i="22" s="1"/>
  <c r="P129" i="22"/>
  <c r="BK129" i="22"/>
  <c r="BK128" i="22" s="1"/>
  <c r="J128" i="22" s="1"/>
  <c r="J68" i="22" s="1"/>
  <c r="J129" i="22"/>
  <c r="BE129" i="22" s="1"/>
  <c r="J67" i="22"/>
  <c r="BI125" i="22"/>
  <c r="BH125" i="22"/>
  <c r="BG125" i="22"/>
  <c r="BF125" i="22"/>
  <c r="T125" i="22"/>
  <c r="R125" i="22"/>
  <c r="P125" i="22"/>
  <c r="BK125" i="22"/>
  <c r="J125" i="22"/>
  <c r="BE125" i="22"/>
  <c r="BI124" i="22"/>
  <c r="BH124" i="22"/>
  <c r="BG124" i="22"/>
  <c r="BF124" i="22"/>
  <c r="T124" i="22"/>
  <c r="R124" i="22"/>
  <c r="P124" i="22"/>
  <c r="BK124" i="22"/>
  <c r="J124" i="22"/>
  <c r="BE124" i="22"/>
  <c r="BI122" i="22"/>
  <c r="BH122" i="22"/>
  <c r="BG122" i="22"/>
  <c r="BF122" i="22"/>
  <c r="T122" i="22"/>
  <c r="R122" i="22"/>
  <c r="P122" i="22"/>
  <c r="BK122" i="22"/>
  <c r="J122" i="22"/>
  <c r="BE122" i="22"/>
  <c r="BI121" i="22"/>
  <c r="BH121" i="22"/>
  <c r="BG121" i="22"/>
  <c r="BF121" i="22"/>
  <c r="T121" i="22"/>
  <c r="R121" i="22"/>
  <c r="P121" i="22"/>
  <c r="BK121" i="22"/>
  <c r="J121" i="22"/>
  <c r="BE121" i="22"/>
  <c r="BI118" i="22"/>
  <c r="BH118" i="22"/>
  <c r="BG118" i="22"/>
  <c r="BF118" i="22"/>
  <c r="T118" i="22"/>
  <c r="R118" i="22"/>
  <c r="P118" i="22"/>
  <c r="BK118" i="22"/>
  <c r="J118" i="22"/>
  <c r="BE118" i="22"/>
  <c r="BI117" i="22"/>
  <c r="BH117" i="22"/>
  <c r="BG117" i="22"/>
  <c r="BF117" i="22"/>
  <c r="T117" i="22"/>
  <c r="R117" i="22"/>
  <c r="P117" i="22"/>
  <c r="BK117" i="22"/>
  <c r="J117" i="22"/>
  <c r="BE117" i="22"/>
  <c r="BI114" i="22"/>
  <c r="BH114" i="22"/>
  <c r="BG114" i="22"/>
  <c r="BF114" i="22"/>
  <c r="T114" i="22"/>
  <c r="R114" i="22"/>
  <c r="P114" i="22"/>
  <c r="BK114" i="22"/>
  <c r="J114" i="22"/>
  <c r="BE114" i="22"/>
  <c r="BI113" i="22"/>
  <c r="BH113" i="22"/>
  <c r="BG113" i="22"/>
  <c r="BF113" i="22"/>
  <c r="T113" i="22"/>
  <c r="T112" i="22"/>
  <c r="R113" i="22"/>
  <c r="R112" i="22" s="1"/>
  <c r="R111" i="22" s="1"/>
  <c r="P113" i="22"/>
  <c r="P112" i="22" s="1"/>
  <c r="BK113" i="22"/>
  <c r="BK112" i="22" s="1"/>
  <c r="J113" i="22"/>
  <c r="BE113" i="22" s="1"/>
  <c r="BI110" i="22"/>
  <c r="BH110" i="22"/>
  <c r="BG110" i="22"/>
  <c r="BF110" i="22"/>
  <c r="T110" i="22"/>
  <c r="R110" i="22"/>
  <c r="P110" i="22"/>
  <c r="BK110" i="22"/>
  <c r="J110" i="22"/>
  <c r="BE110" i="22"/>
  <c r="BI109" i="22"/>
  <c r="BH109" i="22"/>
  <c r="BG109" i="22"/>
  <c r="BF109" i="22"/>
  <c r="T109" i="22"/>
  <c r="R109" i="22"/>
  <c r="P109" i="22"/>
  <c r="BK109" i="22"/>
  <c r="J109" i="22"/>
  <c r="BE109" i="22"/>
  <c r="BI108" i="22"/>
  <c r="BH108" i="22"/>
  <c r="BG108" i="22"/>
  <c r="BF108" i="22"/>
  <c r="T108" i="22"/>
  <c r="T107" i="22"/>
  <c r="R108" i="22"/>
  <c r="R107" i="22"/>
  <c r="P108" i="22"/>
  <c r="P107" i="22"/>
  <c r="BK108" i="22"/>
  <c r="BK107" i="22"/>
  <c r="J107" i="22" s="1"/>
  <c r="J64" i="22" s="1"/>
  <c r="J108" i="22"/>
  <c r="BE108" i="22" s="1"/>
  <c r="BI106" i="22"/>
  <c r="BH106" i="22"/>
  <c r="BG106" i="22"/>
  <c r="BF106" i="22"/>
  <c r="T106" i="22"/>
  <c r="R106" i="22"/>
  <c r="P106" i="22"/>
  <c r="BK106" i="22"/>
  <c r="J106" i="22"/>
  <c r="BE106" i="22" s="1"/>
  <c r="BI105" i="22"/>
  <c r="BH105" i="22"/>
  <c r="BG105" i="22"/>
  <c r="BF105" i="22"/>
  <c r="T105" i="22"/>
  <c r="R105" i="22"/>
  <c r="P105" i="22"/>
  <c r="BK105" i="22"/>
  <c r="J105" i="22"/>
  <c r="BE105" i="22"/>
  <c r="BI104" i="22"/>
  <c r="BH104" i="22"/>
  <c r="BG104" i="22"/>
  <c r="BF104" i="22"/>
  <c r="T104" i="22"/>
  <c r="R104" i="22"/>
  <c r="P104" i="22"/>
  <c r="BK104" i="22"/>
  <c r="J104" i="22"/>
  <c r="BE104" i="22" s="1"/>
  <c r="BI103" i="22"/>
  <c r="BH103" i="22"/>
  <c r="BG103" i="22"/>
  <c r="BF103" i="22"/>
  <c r="T103" i="22"/>
  <c r="R103" i="22"/>
  <c r="P103" i="22"/>
  <c r="BK103" i="22"/>
  <c r="J103" i="22"/>
  <c r="BE103" i="22"/>
  <c r="BI102" i="22"/>
  <c r="F36" i="22" s="1"/>
  <c r="BD79" i="1" s="1"/>
  <c r="BH102" i="22"/>
  <c r="BG102" i="22"/>
  <c r="BF102" i="22"/>
  <c r="T102" i="22"/>
  <c r="R102" i="22"/>
  <c r="P102" i="22"/>
  <c r="BK102" i="22"/>
  <c r="J102" i="22"/>
  <c r="BE102" i="22" s="1"/>
  <c r="BI101" i="22"/>
  <c r="BH101" i="22"/>
  <c r="BG101" i="22"/>
  <c r="BF101" i="22"/>
  <c r="T101" i="22"/>
  <c r="R101" i="22"/>
  <c r="R100" i="22" s="1"/>
  <c r="P101" i="22"/>
  <c r="BK101" i="22"/>
  <c r="BK100" i="22" s="1"/>
  <c r="J100" i="22" s="1"/>
  <c r="J63" i="22" s="1"/>
  <c r="J101" i="22"/>
  <c r="BE101" i="22" s="1"/>
  <c r="BI98" i="22"/>
  <c r="BH98" i="22"/>
  <c r="BG98" i="22"/>
  <c r="BF98" i="22"/>
  <c r="T98" i="22"/>
  <c r="R98" i="22"/>
  <c r="P98" i="22"/>
  <c r="BK98" i="22"/>
  <c r="J98" i="22"/>
  <c r="BE98" i="22"/>
  <c r="BI97" i="22"/>
  <c r="BH97" i="22"/>
  <c r="BG97" i="22"/>
  <c r="BF97" i="22"/>
  <c r="T97" i="22"/>
  <c r="R97" i="22"/>
  <c r="P97" i="22"/>
  <c r="BK97" i="22"/>
  <c r="J97" i="22"/>
  <c r="BE97" i="22"/>
  <c r="BI95" i="22"/>
  <c r="BH95" i="22"/>
  <c r="BG95" i="22"/>
  <c r="F34" i="22" s="1"/>
  <c r="BB79" i="1" s="1"/>
  <c r="BF95" i="22"/>
  <c r="T95" i="22"/>
  <c r="R95" i="22"/>
  <c r="R93" i="22" s="1"/>
  <c r="R92" i="22" s="1"/>
  <c r="P95" i="22"/>
  <c r="BK95" i="22"/>
  <c r="J95" i="22"/>
  <c r="BE95" i="22"/>
  <c r="BI94" i="22"/>
  <c r="BH94" i="22"/>
  <c r="BG94" i="22"/>
  <c r="BF94" i="22"/>
  <c r="F33" i="22" s="1"/>
  <c r="BA79" i="1"/>
  <c r="T94" i="22"/>
  <c r="T93" i="22"/>
  <c r="R94" i="22"/>
  <c r="R91" i="22"/>
  <c r="P94" i="22"/>
  <c r="P93" i="22"/>
  <c r="BK94" i="22"/>
  <c r="BK93" i="22"/>
  <c r="J94" i="22"/>
  <c r="BE94" i="22" s="1"/>
  <c r="J32" i="22"/>
  <c r="AV79" i="1" s="1"/>
  <c r="J87" i="22"/>
  <c r="F85" i="22"/>
  <c r="E83" i="22"/>
  <c r="J55" i="22"/>
  <c r="F53" i="22"/>
  <c r="E51" i="22"/>
  <c r="J20" i="22"/>
  <c r="E20" i="22"/>
  <c r="F88" i="22" s="1"/>
  <c r="F56" i="22"/>
  <c r="J19" i="22"/>
  <c r="J17" i="22"/>
  <c r="E17" i="22"/>
  <c r="F87" i="22"/>
  <c r="F55" i="22"/>
  <c r="J16" i="22"/>
  <c r="J14" i="22"/>
  <c r="J85" i="22"/>
  <c r="J53" i="22"/>
  <c r="E7" i="22"/>
  <c r="AY78" i="1"/>
  <c r="AX78" i="1"/>
  <c r="BI130" i="21"/>
  <c r="BH130" i="21"/>
  <c r="BG130" i="21"/>
  <c r="BF130" i="21"/>
  <c r="T130" i="21"/>
  <c r="R130" i="21"/>
  <c r="P130" i="21"/>
  <c r="BK130" i="21"/>
  <c r="J130" i="21"/>
  <c r="BE130" i="21"/>
  <c r="BI129" i="21"/>
  <c r="BH129" i="21"/>
  <c r="BG129" i="21"/>
  <c r="BF129" i="21"/>
  <c r="T129" i="21"/>
  <c r="R129" i="21"/>
  <c r="R126" i="21" s="1"/>
  <c r="P129" i="21"/>
  <c r="BK129" i="21"/>
  <c r="J129" i="21"/>
  <c r="BE129" i="21" s="1"/>
  <c r="BI128" i="21"/>
  <c r="BH128" i="21"/>
  <c r="BG128" i="21"/>
  <c r="BF128" i="21"/>
  <c r="T128" i="21"/>
  <c r="R128" i="21"/>
  <c r="P128" i="21"/>
  <c r="BK128" i="21"/>
  <c r="BK126" i="21" s="1"/>
  <c r="J126" i="21" s="1"/>
  <c r="J69" i="21" s="1"/>
  <c r="J128" i="21"/>
  <c r="BE128" i="21"/>
  <c r="BI127" i="21"/>
  <c r="BH127" i="21"/>
  <c r="BG127" i="21"/>
  <c r="BF127" i="21"/>
  <c r="T127" i="21"/>
  <c r="R127" i="21"/>
  <c r="P127" i="21"/>
  <c r="BK127" i="21"/>
  <c r="J127" i="21"/>
  <c r="BE127" i="21" s="1"/>
  <c r="BI125" i="21"/>
  <c r="BH125" i="21"/>
  <c r="BG125" i="21"/>
  <c r="BF125" i="21"/>
  <c r="T125" i="21"/>
  <c r="R125" i="21"/>
  <c r="P125" i="21"/>
  <c r="BK125" i="21"/>
  <c r="J125" i="21"/>
  <c r="BE125" i="21"/>
  <c r="BI124" i="21"/>
  <c r="BH124" i="21"/>
  <c r="BG124" i="21"/>
  <c r="BF124" i="21"/>
  <c r="T124" i="21"/>
  <c r="R124" i="21"/>
  <c r="P124" i="21"/>
  <c r="BK124" i="21"/>
  <c r="J124" i="21"/>
  <c r="BE124" i="21"/>
  <c r="BI123" i="21"/>
  <c r="BH123" i="21"/>
  <c r="BG123" i="21"/>
  <c r="BF123" i="21"/>
  <c r="T123" i="21"/>
  <c r="T122" i="21"/>
  <c r="R123" i="21"/>
  <c r="R122" i="21"/>
  <c r="P123" i="21"/>
  <c r="P122" i="21"/>
  <c r="BK123" i="21"/>
  <c r="BK122" i="21"/>
  <c r="J122" i="21" s="1"/>
  <c r="J68" i="21" s="1"/>
  <c r="J123" i="21"/>
  <c r="BE123" i="21" s="1"/>
  <c r="BI121" i="21"/>
  <c r="BH121" i="21"/>
  <c r="BG121" i="21"/>
  <c r="BF121" i="21"/>
  <c r="T121" i="21"/>
  <c r="T120" i="21" s="1"/>
  <c r="T119" i="21" s="1"/>
  <c r="R121" i="21"/>
  <c r="R120" i="21" s="1"/>
  <c r="R119" i="21" s="1"/>
  <c r="P121" i="21"/>
  <c r="P120" i="21"/>
  <c r="P119" i="21" s="1"/>
  <c r="BK121" i="21"/>
  <c r="BK120" i="21" s="1"/>
  <c r="J121" i="21"/>
  <c r="BE121" i="21"/>
  <c r="BI118" i="21"/>
  <c r="BH118" i="21"/>
  <c r="BG118" i="21"/>
  <c r="BF118" i="21"/>
  <c r="T118" i="21"/>
  <c r="R118" i="21"/>
  <c r="P118" i="21"/>
  <c r="P115" i="21" s="1"/>
  <c r="BK118" i="21"/>
  <c r="J118" i="21"/>
  <c r="BE118" i="21"/>
  <c r="BI117" i="21"/>
  <c r="BH117" i="21"/>
  <c r="BG117" i="21"/>
  <c r="BF117" i="21"/>
  <c r="T117" i="21"/>
  <c r="T115" i="21" s="1"/>
  <c r="R117" i="21"/>
  <c r="P117" i="21"/>
  <c r="BK117" i="21"/>
  <c r="J117" i="21"/>
  <c r="BE117" i="21" s="1"/>
  <c r="BI116" i="21"/>
  <c r="BH116" i="21"/>
  <c r="BG116" i="21"/>
  <c r="BF116" i="21"/>
  <c r="T116" i="21"/>
  <c r="R116" i="21"/>
  <c r="R115" i="21" s="1"/>
  <c r="P116" i="21"/>
  <c r="BK116" i="21"/>
  <c r="BK115" i="21" s="1"/>
  <c r="J115" i="21" s="1"/>
  <c r="J116" i="21"/>
  <c r="BE116" i="21" s="1"/>
  <c r="J65" i="21"/>
  <c r="BI114" i="21"/>
  <c r="BH114" i="21"/>
  <c r="BG114" i="21"/>
  <c r="BF114" i="21"/>
  <c r="T114" i="21"/>
  <c r="R114" i="21"/>
  <c r="P114" i="21"/>
  <c r="BK114" i="21"/>
  <c r="J114" i="21"/>
  <c r="BE114" i="21"/>
  <c r="BI113" i="21"/>
  <c r="BH113" i="21"/>
  <c r="BG113" i="21"/>
  <c r="BF113" i="21"/>
  <c r="T113" i="21"/>
  <c r="R113" i="21"/>
  <c r="P113" i="21"/>
  <c r="BK113" i="21"/>
  <c r="J113" i="21"/>
  <c r="BE113" i="21"/>
  <c r="BI112" i="21"/>
  <c r="BH112" i="21"/>
  <c r="BG112" i="21"/>
  <c r="BF112" i="21"/>
  <c r="T112" i="21"/>
  <c r="R112" i="21"/>
  <c r="P112" i="21"/>
  <c r="BK112" i="21"/>
  <c r="J112" i="21"/>
  <c r="BE112" i="21"/>
  <c r="BI111" i="21"/>
  <c r="BH111" i="21"/>
  <c r="BG111" i="21"/>
  <c r="BF111" i="21"/>
  <c r="T111" i="21"/>
  <c r="R111" i="21"/>
  <c r="P111" i="21"/>
  <c r="BK111" i="21"/>
  <c r="J111" i="21"/>
  <c r="BE111" i="21"/>
  <c r="BI110" i="21"/>
  <c r="BH110" i="21"/>
  <c r="BG110" i="21"/>
  <c r="BF110" i="21"/>
  <c r="T110" i="21"/>
  <c r="R110" i="21"/>
  <c r="P110" i="21"/>
  <c r="BK110" i="21"/>
  <c r="J110" i="21"/>
  <c r="BE110" i="21"/>
  <c r="BI109" i="21"/>
  <c r="BH109" i="21"/>
  <c r="BG109" i="21"/>
  <c r="BF109" i="21"/>
  <c r="T109" i="21"/>
  <c r="T108" i="21"/>
  <c r="R109" i="21"/>
  <c r="R108" i="21"/>
  <c r="P109" i="21"/>
  <c r="P108" i="21"/>
  <c r="BK109" i="21"/>
  <c r="BK108" i="21"/>
  <c r="J108" i="21" s="1"/>
  <c r="J64" i="21" s="1"/>
  <c r="J109" i="21"/>
  <c r="BE109" i="21" s="1"/>
  <c r="BI106" i="21"/>
  <c r="BH106" i="21"/>
  <c r="BG106" i="21"/>
  <c r="BF106" i="21"/>
  <c r="T106" i="21"/>
  <c r="R106" i="21"/>
  <c r="P106" i="21"/>
  <c r="BK106" i="21"/>
  <c r="J106" i="21"/>
  <c r="BE106" i="21" s="1"/>
  <c r="BI105" i="21"/>
  <c r="BH105" i="21"/>
  <c r="BG105" i="21"/>
  <c r="BF105" i="21"/>
  <c r="T105" i="21"/>
  <c r="R105" i="21"/>
  <c r="P105" i="21"/>
  <c r="BK105" i="21"/>
  <c r="J105" i="21"/>
  <c r="BE105" i="21"/>
  <c r="BI103" i="21"/>
  <c r="BH103" i="21"/>
  <c r="BG103" i="21"/>
  <c r="BF103" i="21"/>
  <c r="T103" i="21"/>
  <c r="R103" i="21"/>
  <c r="P103" i="21"/>
  <c r="BK103" i="21"/>
  <c r="J103" i="21"/>
  <c r="BE103" i="21" s="1"/>
  <c r="BI102" i="21"/>
  <c r="BH102" i="21"/>
  <c r="BG102" i="21"/>
  <c r="BF102" i="21"/>
  <c r="T102" i="21"/>
  <c r="R102" i="21"/>
  <c r="P102" i="21"/>
  <c r="BK102" i="21"/>
  <c r="J102" i="21"/>
  <c r="BE102" i="21"/>
  <c r="BI100" i="21"/>
  <c r="BH100" i="21"/>
  <c r="BG100" i="21"/>
  <c r="BF100" i="21"/>
  <c r="T100" i="21"/>
  <c r="R100" i="21"/>
  <c r="P100" i="21"/>
  <c r="BK100" i="21"/>
  <c r="J100" i="21"/>
  <c r="BE100" i="21" s="1"/>
  <c r="BI99" i="21"/>
  <c r="BH99" i="21"/>
  <c r="BG99" i="21"/>
  <c r="BF99" i="21"/>
  <c r="T99" i="21"/>
  <c r="R99" i="21"/>
  <c r="P99" i="21"/>
  <c r="BK99" i="21"/>
  <c r="J99" i="21"/>
  <c r="BE99" i="21"/>
  <c r="BI98" i="21"/>
  <c r="BH98" i="21"/>
  <c r="BG98" i="21"/>
  <c r="BF98" i="21"/>
  <c r="T98" i="21"/>
  <c r="R98" i="21"/>
  <c r="P98" i="21"/>
  <c r="BK98" i="21"/>
  <c r="J98" i="21"/>
  <c r="BE98" i="21" s="1"/>
  <c r="BI97" i="21"/>
  <c r="BH97" i="21"/>
  <c r="BG97" i="21"/>
  <c r="BF97" i="21"/>
  <c r="T97" i="21"/>
  <c r="R97" i="21"/>
  <c r="P97" i="21"/>
  <c r="BK97" i="21"/>
  <c r="J97" i="21"/>
  <c r="BE97" i="21"/>
  <c r="BI96" i="21"/>
  <c r="BH96" i="21"/>
  <c r="BG96" i="21"/>
  <c r="BF96" i="21"/>
  <c r="T96" i="21"/>
  <c r="R96" i="21"/>
  <c r="R95" i="21"/>
  <c r="P96" i="21"/>
  <c r="P95" i="21" s="1"/>
  <c r="BK96" i="21"/>
  <c r="BK95" i="21"/>
  <c r="J95" i="21"/>
  <c r="J96" i="21"/>
  <c r="BE96" i="21" s="1"/>
  <c r="J63" i="21"/>
  <c r="BI94" i="21"/>
  <c r="BH94" i="21"/>
  <c r="F35" i="21"/>
  <c r="BC78" i="1" s="1"/>
  <c r="BG94" i="21"/>
  <c r="BF94" i="21"/>
  <c r="F33" i="21" s="1"/>
  <c r="BA78" i="1"/>
  <c r="T94" i="21"/>
  <c r="T93" i="21"/>
  <c r="R94" i="21"/>
  <c r="R93" i="21"/>
  <c r="R92" i="21" s="1"/>
  <c r="R91" i="21"/>
  <c r="P94" i="21"/>
  <c r="P93" i="21"/>
  <c r="BK94" i="21"/>
  <c r="BK93" i="21"/>
  <c r="J94" i="21"/>
  <c r="BE94" i="21"/>
  <c r="J87" i="21"/>
  <c r="F85" i="21"/>
  <c r="E83" i="21"/>
  <c r="J55" i="21"/>
  <c r="F53" i="21"/>
  <c r="E51" i="21"/>
  <c r="J20" i="21"/>
  <c r="E20" i="21"/>
  <c r="F56" i="21" s="1"/>
  <c r="F88" i="21"/>
  <c r="J19" i="21"/>
  <c r="J17" i="21"/>
  <c r="E17" i="21"/>
  <c r="F87" i="21" s="1"/>
  <c r="F55" i="21"/>
  <c r="J16" i="21"/>
  <c r="J14" i="21"/>
  <c r="E7" i="21"/>
  <c r="E47" i="21" s="1"/>
  <c r="E79" i="21"/>
  <c r="AY77" i="1"/>
  <c r="AX77" i="1"/>
  <c r="BI111" i="20"/>
  <c r="BH111" i="20"/>
  <c r="BG111" i="20"/>
  <c r="BF111" i="20"/>
  <c r="T111" i="20"/>
  <c r="T110" i="20" s="1"/>
  <c r="T109" i="20" s="1"/>
  <c r="R111" i="20"/>
  <c r="R110" i="20"/>
  <c r="R109" i="20" s="1"/>
  <c r="P111" i="20"/>
  <c r="P110" i="20" s="1"/>
  <c r="P109" i="20" s="1"/>
  <c r="BK111" i="20"/>
  <c r="BK110" i="20"/>
  <c r="J110" i="20" s="1"/>
  <c r="BK109" i="20"/>
  <c r="J109" i="20" s="1"/>
  <c r="J64" i="20" s="1"/>
  <c r="J111" i="20"/>
  <c r="BE111" i="20"/>
  <c r="J65" i="20"/>
  <c r="BI108" i="20"/>
  <c r="BH108" i="20"/>
  <c r="BG108" i="20"/>
  <c r="BF108" i="20"/>
  <c r="T108" i="20"/>
  <c r="R108" i="20"/>
  <c r="P108" i="20"/>
  <c r="BK108" i="20"/>
  <c r="J108" i="20"/>
  <c r="BE108" i="20" s="1"/>
  <c r="BI107" i="20"/>
  <c r="BH107" i="20"/>
  <c r="BG107" i="20"/>
  <c r="BF107" i="20"/>
  <c r="T107" i="20"/>
  <c r="R107" i="20"/>
  <c r="P107" i="20"/>
  <c r="BK107" i="20"/>
  <c r="J107" i="20"/>
  <c r="BE107" i="20" s="1"/>
  <c r="BI106" i="20"/>
  <c r="BH106" i="20"/>
  <c r="BG106" i="20"/>
  <c r="BF106" i="20"/>
  <c r="T106" i="20"/>
  <c r="R106" i="20"/>
  <c r="P106" i="20"/>
  <c r="BK106" i="20"/>
  <c r="J106" i="20"/>
  <c r="BE106" i="20"/>
  <c r="BI105" i="20"/>
  <c r="BH105" i="20"/>
  <c r="BG105" i="20"/>
  <c r="BF105" i="20"/>
  <c r="T105" i="20"/>
  <c r="R105" i="20"/>
  <c r="P105" i="20"/>
  <c r="BK105" i="20"/>
  <c r="J105" i="20"/>
  <c r="BE105" i="20" s="1"/>
  <c r="BI104" i="20"/>
  <c r="BH104" i="20"/>
  <c r="BG104" i="20"/>
  <c r="BF104" i="20"/>
  <c r="T104" i="20"/>
  <c r="R104" i="20"/>
  <c r="P104" i="20"/>
  <c r="BK104" i="20"/>
  <c r="J104" i="20"/>
  <c r="BE104" i="20" s="1"/>
  <c r="BI103" i="20"/>
  <c r="BH103" i="20"/>
  <c r="BG103" i="20"/>
  <c r="BF103" i="20"/>
  <c r="T103" i="20"/>
  <c r="R103" i="20"/>
  <c r="R102" i="20"/>
  <c r="P103" i="20"/>
  <c r="BK103" i="20"/>
  <c r="BK102" i="20" s="1"/>
  <c r="J102" i="20" s="1"/>
  <c r="J63" i="20" s="1"/>
  <c r="J103" i="20"/>
  <c r="BE103" i="20"/>
  <c r="BI101" i="20"/>
  <c r="BH101" i="20"/>
  <c r="BG101" i="20"/>
  <c r="BF101" i="20"/>
  <c r="T101" i="20"/>
  <c r="R101" i="20"/>
  <c r="P101" i="20"/>
  <c r="BK101" i="20"/>
  <c r="J101" i="20"/>
  <c r="BE101" i="20" s="1"/>
  <c r="BI100" i="20"/>
  <c r="BH100" i="20"/>
  <c r="BG100" i="20"/>
  <c r="BF100" i="20"/>
  <c r="T100" i="20"/>
  <c r="R100" i="20"/>
  <c r="P100" i="20"/>
  <c r="BK100" i="20"/>
  <c r="J100" i="20"/>
  <c r="BE100" i="20"/>
  <c r="BI99" i="20"/>
  <c r="BH99" i="20"/>
  <c r="BG99" i="20"/>
  <c r="BF99" i="20"/>
  <c r="T99" i="20"/>
  <c r="R99" i="20"/>
  <c r="P99" i="20"/>
  <c r="BK99" i="20"/>
  <c r="J99" i="20"/>
  <c r="BE99" i="20" s="1"/>
  <c r="BI98" i="20"/>
  <c r="BH98" i="20"/>
  <c r="BG98" i="20"/>
  <c r="BF98" i="20"/>
  <c r="T98" i="20"/>
  <c r="R98" i="20"/>
  <c r="P98" i="20"/>
  <c r="BK98" i="20"/>
  <c r="J98" i="20"/>
  <c r="BE98" i="20" s="1"/>
  <c r="BI97" i="20"/>
  <c r="BH97" i="20"/>
  <c r="BG97" i="20"/>
  <c r="BF97" i="20"/>
  <c r="T97" i="20"/>
  <c r="R97" i="20"/>
  <c r="P97" i="20"/>
  <c r="BK97" i="20"/>
  <c r="J97" i="20"/>
  <c r="BE97" i="20" s="1"/>
  <c r="BI96" i="20"/>
  <c r="BH96" i="20"/>
  <c r="BG96" i="20"/>
  <c r="BF96" i="20"/>
  <c r="T96" i="20"/>
  <c r="R96" i="20"/>
  <c r="P96" i="20"/>
  <c r="BK96" i="20"/>
  <c r="J96" i="20"/>
  <c r="BE96" i="20"/>
  <c r="BI95" i="20"/>
  <c r="BH95" i="20"/>
  <c r="BG95" i="20"/>
  <c r="BF95" i="20"/>
  <c r="T95" i="20"/>
  <c r="R95" i="20"/>
  <c r="P95" i="20"/>
  <c r="BK95" i="20"/>
  <c r="J95" i="20"/>
  <c r="BE95" i="20" s="1"/>
  <c r="BI94" i="20"/>
  <c r="BH94" i="20"/>
  <c r="BG94" i="20"/>
  <c r="BF94" i="20"/>
  <c r="T94" i="20"/>
  <c r="R94" i="20"/>
  <c r="P94" i="20"/>
  <c r="BK94" i="20"/>
  <c r="J94" i="20"/>
  <c r="BE94" i="20" s="1"/>
  <c r="BI93" i="20"/>
  <c r="BH93" i="20"/>
  <c r="BG93" i="20"/>
  <c r="BF93" i="20"/>
  <c r="T93" i="20"/>
  <c r="R93" i="20"/>
  <c r="P93" i="20"/>
  <c r="BK93" i="20"/>
  <c r="J93" i="20"/>
  <c r="BE93" i="20" s="1"/>
  <c r="BI92" i="20"/>
  <c r="BH92" i="20"/>
  <c r="F35" i="20" s="1"/>
  <c r="BC77" i="1" s="1"/>
  <c r="BG92" i="20"/>
  <c r="BF92" i="20"/>
  <c r="T92" i="20"/>
  <c r="R92" i="20"/>
  <c r="P92" i="20"/>
  <c r="BK92" i="20"/>
  <c r="J92" i="20"/>
  <c r="BE92" i="20"/>
  <c r="BI91" i="20"/>
  <c r="BH91" i="20"/>
  <c r="BG91" i="20"/>
  <c r="BF91" i="20"/>
  <c r="F33" i="20" s="1"/>
  <c r="BA77" i="1" s="1"/>
  <c r="T91" i="20"/>
  <c r="R91" i="20"/>
  <c r="P91" i="20"/>
  <c r="BK91" i="20"/>
  <c r="BK89" i="20" s="1"/>
  <c r="BK88" i="20" s="1"/>
  <c r="J91" i="20"/>
  <c r="BE91" i="20" s="1"/>
  <c r="BI90" i="20"/>
  <c r="F36" i="20" s="1"/>
  <c r="BD77" i="1" s="1"/>
  <c r="BH90" i="20"/>
  <c r="BG90" i="20"/>
  <c r="F34" i="20" s="1"/>
  <c r="BB77" i="1" s="1"/>
  <c r="BF90" i="20"/>
  <c r="T90" i="20"/>
  <c r="R90" i="20"/>
  <c r="P90" i="20"/>
  <c r="BK90" i="20"/>
  <c r="J90" i="20"/>
  <c r="BE90" i="20" s="1"/>
  <c r="J83" i="20"/>
  <c r="F81" i="20"/>
  <c r="E79" i="20"/>
  <c r="J55" i="20"/>
  <c r="F53" i="20"/>
  <c r="E51" i="20"/>
  <c r="J20" i="20"/>
  <c r="E20" i="20"/>
  <c r="J19" i="20"/>
  <c r="J17" i="20"/>
  <c r="E17" i="20"/>
  <c r="F83" i="20"/>
  <c r="F55" i="20"/>
  <c r="J16" i="20"/>
  <c r="J14" i="20"/>
  <c r="J81" i="20"/>
  <c r="J53" i="20"/>
  <c r="E7" i="20"/>
  <c r="E75" i="20" s="1"/>
  <c r="E47" i="20"/>
  <c r="AY76" i="1"/>
  <c r="AX76" i="1"/>
  <c r="BI125" i="19"/>
  <c r="BH125" i="19"/>
  <c r="BG125" i="19"/>
  <c r="BF125" i="19"/>
  <c r="T125" i="19"/>
  <c r="T124" i="19"/>
  <c r="T123" i="19" s="1"/>
  <c r="R125" i="19"/>
  <c r="R124" i="19" s="1"/>
  <c r="R123" i="19"/>
  <c r="P125" i="19"/>
  <c r="P124" i="19"/>
  <c r="P123" i="19" s="1"/>
  <c r="BK125" i="19"/>
  <c r="BK124" i="19" s="1"/>
  <c r="BK123" i="19" s="1"/>
  <c r="J124" i="19"/>
  <c r="J66" i="19" s="1"/>
  <c r="J123" i="19"/>
  <c r="J125" i="19"/>
  <c r="BE125" i="19"/>
  <c r="J65" i="19"/>
  <c r="BI122" i="19"/>
  <c r="BH122" i="19"/>
  <c r="BG122" i="19"/>
  <c r="BF122" i="19"/>
  <c r="T122" i="19"/>
  <c r="R122" i="19"/>
  <c r="P122" i="19"/>
  <c r="BK122" i="19"/>
  <c r="J122" i="19"/>
  <c r="BE122" i="19"/>
  <c r="BI121" i="19"/>
  <c r="BH121" i="19"/>
  <c r="BG121" i="19"/>
  <c r="BF121" i="19"/>
  <c r="T121" i="19"/>
  <c r="R121" i="19"/>
  <c r="P121" i="19"/>
  <c r="BK121" i="19"/>
  <c r="J121" i="19"/>
  <c r="BE121" i="19"/>
  <c r="BI120" i="19"/>
  <c r="BH120" i="19"/>
  <c r="BG120" i="19"/>
  <c r="BF120" i="19"/>
  <c r="T120" i="19"/>
  <c r="R120" i="19"/>
  <c r="P120" i="19"/>
  <c r="BK120" i="19"/>
  <c r="J120" i="19"/>
  <c r="BE120" i="19"/>
  <c r="BI119" i="19"/>
  <c r="BH119" i="19"/>
  <c r="BG119" i="19"/>
  <c r="BF119" i="19"/>
  <c r="T119" i="19"/>
  <c r="R119" i="19"/>
  <c r="P119" i="19"/>
  <c r="BK119" i="19"/>
  <c r="J119" i="19"/>
  <c r="BE119" i="19"/>
  <c r="BI118" i="19"/>
  <c r="BH118" i="19"/>
  <c r="BG118" i="19"/>
  <c r="BF118" i="19"/>
  <c r="T118" i="19"/>
  <c r="R118" i="19"/>
  <c r="P118" i="19"/>
  <c r="BK118" i="19"/>
  <c r="J118" i="19"/>
  <c r="BE118" i="19"/>
  <c r="BI117" i="19"/>
  <c r="BH117" i="19"/>
  <c r="BG117" i="19"/>
  <c r="BF117" i="19"/>
  <c r="T117" i="19"/>
  <c r="R117" i="19"/>
  <c r="P117" i="19"/>
  <c r="BK117" i="19"/>
  <c r="J117" i="19"/>
  <c r="BE117" i="19"/>
  <c r="BI116" i="19"/>
  <c r="BH116" i="19"/>
  <c r="BG116" i="19"/>
  <c r="BF116" i="19"/>
  <c r="T116" i="19"/>
  <c r="T115" i="19"/>
  <c r="R116" i="19"/>
  <c r="R115" i="19"/>
  <c r="P116" i="19"/>
  <c r="P115" i="19"/>
  <c r="BK116" i="19"/>
  <c r="BK115" i="19"/>
  <c r="J115" i="19" s="1"/>
  <c r="J64" i="19" s="1"/>
  <c r="J116" i="19"/>
  <c r="BE116" i="19" s="1"/>
  <c r="BI114" i="19"/>
  <c r="BH114" i="19"/>
  <c r="BG114" i="19"/>
  <c r="BF114" i="19"/>
  <c r="T114" i="19"/>
  <c r="R114" i="19"/>
  <c r="P114" i="19"/>
  <c r="BK114" i="19"/>
  <c r="J114" i="19"/>
  <c r="BE114" i="19"/>
  <c r="BI113" i="19"/>
  <c r="BH113" i="19"/>
  <c r="BG113" i="19"/>
  <c r="BF113" i="19"/>
  <c r="T113" i="19"/>
  <c r="T112" i="19"/>
  <c r="R113" i="19"/>
  <c r="R112" i="19"/>
  <c r="P113" i="19"/>
  <c r="P112" i="19"/>
  <c r="BK113" i="19"/>
  <c r="BK112" i="19"/>
  <c r="J112" i="19" s="1"/>
  <c r="J63" i="19" s="1"/>
  <c r="J113" i="19"/>
  <c r="BE113" i="19" s="1"/>
  <c r="BI111" i="19"/>
  <c r="BH111" i="19"/>
  <c r="BG111" i="19"/>
  <c r="BF111" i="19"/>
  <c r="T111" i="19"/>
  <c r="R111" i="19"/>
  <c r="P111" i="19"/>
  <c r="BK111" i="19"/>
  <c r="J111" i="19"/>
  <c r="BE111" i="19"/>
  <c r="BI110" i="19"/>
  <c r="BH110" i="19"/>
  <c r="BG110" i="19"/>
  <c r="BF110" i="19"/>
  <c r="T110" i="19"/>
  <c r="R110" i="19"/>
  <c r="P110" i="19"/>
  <c r="BK110" i="19"/>
  <c r="J110" i="19"/>
  <c r="BE110" i="19"/>
  <c r="BI109" i="19"/>
  <c r="BH109" i="19"/>
  <c r="BG109" i="19"/>
  <c r="BF109" i="19"/>
  <c r="T109" i="19"/>
  <c r="R109" i="19"/>
  <c r="P109" i="19"/>
  <c r="BK109" i="19"/>
  <c r="J109" i="19"/>
  <c r="BE109" i="19"/>
  <c r="BI108" i="19"/>
  <c r="BH108" i="19"/>
  <c r="BG108" i="19"/>
  <c r="BF108" i="19"/>
  <c r="T108" i="19"/>
  <c r="R108" i="19"/>
  <c r="P108" i="19"/>
  <c r="BK108" i="19"/>
  <c r="J108" i="19"/>
  <c r="BE108" i="19"/>
  <c r="BI107" i="19"/>
  <c r="BH107" i="19"/>
  <c r="BG107" i="19"/>
  <c r="BF107" i="19"/>
  <c r="T107" i="19"/>
  <c r="R107" i="19"/>
  <c r="P107" i="19"/>
  <c r="BK107" i="19"/>
  <c r="J107" i="19"/>
  <c r="BE107" i="19"/>
  <c r="BI106" i="19"/>
  <c r="BH106" i="19"/>
  <c r="BG106" i="19"/>
  <c r="BF106" i="19"/>
  <c r="T106" i="19"/>
  <c r="R106" i="19"/>
  <c r="P106" i="19"/>
  <c r="BK106" i="19"/>
  <c r="J106" i="19"/>
  <c r="BE106" i="19"/>
  <c r="BI105" i="19"/>
  <c r="BH105" i="19"/>
  <c r="BG105" i="19"/>
  <c r="BF105" i="19"/>
  <c r="T105" i="19"/>
  <c r="R105" i="19"/>
  <c r="P105" i="19"/>
  <c r="BK105" i="19"/>
  <c r="J105" i="19"/>
  <c r="BE105" i="19"/>
  <c r="BI104" i="19"/>
  <c r="BH104" i="19"/>
  <c r="BG104" i="19"/>
  <c r="BF104" i="19"/>
  <c r="T104" i="19"/>
  <c r="R104" i="19"/>
  <c r="P104" i="19"/>
  <c r="BK104" i="19"/>
  <c r="J104" i="19"/>
  <c r="BE104" i="19"/>
  <c r="BI103" i="19"/>
  <c r="BH103" i="19"/>
  <c r="BG103" i="19"/>
  <c r="BF103" i="19"/>
  <c r="T103" i="19"/>
  <c r="R103" i="19"/>
  <c r="P103" i="19"/>
  <c r="BK103" i="19"/>
  <c r="J103" i="19"/>
  <c r="BE103" i="19"/>
  <c r="BI102" i="19"/>
  <c r="BH102" i="19"/>
  <c r="BG102" i="19"/>
  <c r="BF102" i="19"/>
  <c r="T102" i="19"/>
  <c r="R102" i="19"/>
  <c r="P102" i="19"/>
  <c r="BK102" i="19"/>
  <c r="J102" i="19"/>
  <c r="BE102" i="19"/>
  <c r="BI101" i="19"/>
  <c r="BH101" i="19"/>
  <c r="BG101" i="19"/>
  <c r="BF101" i="19"/>
  <c r="T101" i="19"/>
  <c r="R101" i="19"/>
  <c r="P101" i="19"/>
  <c r="BK101" i="19"/>
  <c r="J101" i="19"/>
  <c r="BE101" i="19"/>
  <c r="BI100" i="19"/>
  <c r="BH100" i="19"/>
  <c r="BG100" i="19"/>
  <c r="BF100" i="19"/>
  <c r="T100" i="19"/>
  <c r="R100" i="19"/>
  <c r="P100" i="19"/>
  <c r="BK100" i="19"/>
  <c r="J100" i="19"/>
  <c r="BE100" i="19"/>
  <c r="BI99" i="19"/>
  <c r="BH99" i="19"/>
  <c r="BG99" i="19"/>
  <c r="BF99" i="19"/>
  <c r="T99" i="19"/>
  <c r="R99" i="19"/>
  <c r="P99" i="19"/>
  <c r="BK99" i="19"/>
  <c r="J99" i="19"/>
  <c r="BE99" i="19"/>
  <c r="BI98" i="19"/>
  <c r="BH98" i="19"/>
  <c r="BG98" i="19"/>
  <c r="BF98" i="19"/>
  <c r="T98" i="19"/>
  <c r="R98" i="19"/>
  <c r="P98" i="19"/>
  <c r="BK98" i="19"/>
  <c r="J98" i="19"/>
  <c r="BE98" i="19"/>
  <c r="BI97" i="19"/>
  <c r="BH97" i="19"/>
  <c r="BG97" i="19"/>
  <c r="BF97" i="19"/>
  <c r="T97" i="19"/>
  <c r="R97" i="19"/>
  <c r="P97" i="19"/>
  <c r="BK97" i="19"/>
  <c r="J97" i="19"/>
  <c r="BE97" i="19"/>
  <c r="BI96" i="19"/>
  <c r="BH96" i="19"/>
  <c r="BG96" i="19"/>
  <c r="BF96" i="19"/>
  <c r="T96" i="19"/>
  <c r="R96" i="19"/>
  <c r="P96" i="19"/>
  <c r="BK96" i="19"/>
  <c r="J96" i="19"/>
  <c r="BE96" i="19"/>
  <c r="BI95" i="19"/>
  <c r="BH95" i="19"/>
  <c r="BG95" i="19"/>
  <c r="BF95" i="19"/>
  <c r="T95" i="19"/>
  <c r="R95" i="19"/>
  <c r="P95" i="19"/>
  <c r="BK95" i="19"/>
  <c r="J95" i="19"/>
  <c r="BE95" i="19"/>
  <c r="BI94" i="19"/>
  <c r="BH94" i="19"/>
  <c r="BG94" i="19"/>
  <c r="BF94" i="19"/>
  <c r="T94" i="19"/>
  <c r="R94" i="19"/>
  <c r="P94" i="19"/>
  <c r="BK94" i="19"/>
  <c r="J94" i="19"/>
  <c r="BE94" i="19"/>
  <c r="BI93" i="19"/>
  <c r="BH93" i="19"/>
  <c r="BG93" i="19"/>
  <c r="BF93" i="19"/>
  <c r="T93" i="19"/>
  <c r="R93" i="19"/>
  <c r="P93" i="19"/>
  <c r="BK93" i="19"/>
  <c r="J93" i="19"/>
  <c r="BE93" i="19"/>
  <c r="BI92" i="19"/>
  <c r="BH92" i="19"/>
  <c r="BG92" i="19"/>
  <c r="BF92" i="19"/>
  <c r="T92" i="19"/>
  <c r="R92" i="19"/>
  <c r="P92" i="19"/>
  <c r="BK92" i="19"/>
  <c r="J92" i="19"/>
  <c r="BE92" i="19"/>
  <c r="BI91" i="19"/>
  <c r="F36" i="19"/>
  <c r="BD76" i="1" s="1"/>
  <c r="BH91" i="19"/>
  <c r="BG91" i="19"/>
  <c r="F34" i="19"/>
  <c r="BB76" i="1" s="1"/>
  <c r="BF91" i="19"/>
  <c r="T91" i="19"/>
  <c r="T90" i="19"/>
  <c r="R91" i="19"/>
  <c r="R90" i="19"/>
  <c r="R89" i="19" s="1"/>
  <c r="R88" i="19" s="1"/>
  <c r="P91" i="19"/>
  <c r="P90" i="19"/>
  <c r="BK91" i="19"/>
  <c r="J91" i="19"/>
  <c r="BE91" i="19" s="1"/>
  <c r="F32" i="19"/>
  <c r="AZ76" i="1" s="1"/>
  <c r="J84" i="19"/>
  <c r="F82" i="19"/>
  <c r="E80" i="19"/>
  <c r="J55" i="19"/>
  <c r="F53" i="19"/>
  <c r="E51" i="19"/>
  <c r="J20" i="19"/>
  <c r="E20" i="19"/>
  <c r="J19" i="19"/>
  <c r="J17" i="19"/>
  <c r="E17" i="19"/>
  <c r="F84" i="19"/>
  <c r="F55" i="19"/>
  <c r="J16" i="19"/>
  <c r="J14" i="19"/>
  <c r="J82" i="19"/>
  <c r="J53" i="19"/>
  <c r="E7" i="19"/>
  <c r="E76" i="19" s="1"/>
  <c r="E47" i="19"/>
  <c r="AY74" i="1"/>
  <c r="AX74" i="1"/>
  <c r="BI105" i="18"/>
  <c r="BH105" i="18"/>
  <c r="BG105" i="18"/>
  <c r="BF105" i="18"/>
  <c r="T105" i="18"/>
  <c r="R105" i="18"/>
  <c r="P105" i="18"/>
  <c r="BK105" i="18"/>
  <c r="BK102" i="18" s="1"/>
  <c r="J102" i="18" s="1"/>
  <c r="J67" i="18" s="1"/>
  <c r="J105" i="18"/>
  <c r="BE105" i="18"/>
  <c r="BI103" i="18"/>
  <c r="BH103" i="18"/>
  <c r="BG103" i="18"/>
  <c r="BF103" i="18"/>
  <c r="T103" i="18"/>
  <c r="T102" i="18"/>
  <c r="T91" i="18" s="1"/>
  <c r="R103" i="18"/>
  <c r="R102" i="18"/>
  <c r="P103" i="18"/>
  <c r="P102" i="18"/>
  <c r="BK103" i="18"/>
  <c r="J103" i="18"/>
  <c r="BE103" i="18" s="1"/>
  <c r="BI100" i="18"/>
  <c r="BH100" i="18"/>
  <c r="BG100" i="18"/>
  <c r="BF100" i="18"/>
  <c r="T100" i="18"/>
  <c r="R100" i="18"/>
  <c r="P100" i="18"/>
  <c r="BK100" i="18"/>
  <c r="J100" i="18"/>
  <c r="BE100" i="18"/>
  <c r="BI98" i="18"/>
  <c r="BH98" i="18"/>
  <c r="BG98" i="18"/>
  <c r="BF98" i="18"/>
  <c r="T98" i="18"/>
  <c r="R98" i="18"/>
  <c r="P98" i="18"/>
  <c r="BK98" i="18"/>
  <c r="J98" i="18"/>
  <c r="BE98" i="18"/>
  <c r="BI96" i="18"/>
  <c r="BH96" i="18"/>
  <c r="BG96" i="18"/>
  <c r="BF96" i="18"/>
  <c r="T96" i="18"/>
  <c r="R96" i="18"/>
  <c r="P96" i="18"/>
  <c r="BK96" i="18"/>
  <c r="J96" i="18"/>
  <c r="BE96" i="18"/>
  <c r="BI94" i="18"/>
  <c r="F38" i="18"/>
  <c r="BD74" i="1" s="1"/>
  <c r="BD70" i="1" s="1"/>
  <c r="BH94" i="18"/>
  <c r="BG94" i="18"/>
  <c r="F36" i="18"/>
  <c r="BB74" i="1" s="1"/>
  <c r="BB70" i="1" s="1"/>
  <c r="AX70" i="1" s="1"/>
  <c r="BF94" i="18"/>
  <c r="T94" i="18"/>
  <c r="T93" i="18"/>
  <c r="T92" i="18" s="1"/>
  <c r="R94" i="18"/>
  <c r="P94" i="18"/>
  <c r="P93" i="18"/>
  <c r="P92" i="18" s="1"/>
  <c r="P91" i="18"/>
  <c r="AU74" i="1" s="1"/>
  <c r="BK94" i="18"/>
  <c r="J94" i="18"/>
  <c r="BE94" i="18" s="1"/>
  <c r="J87" i="18"/>
  <c r="F85" i="18"/>
  <c r="E83" i="18"/>
  <c r="J59" i="18"/>
  <c r="F57" i="18"/>
  <c r="E55" i="18"/>
  <c r="J22" i="18"/>
  <c r="E22" i="18"/>
  <c r="J21" i="18"/>
  <c r="J19" i="18"/>
  <c r="E19" i="18"/>
  <c r="F87" i="18"/>
  <c r="F59" i="18"/>
  <c r="J18" i="18"/>
  <c r="J16" i="18"/>
  <c r="J85" i="18"/>
  <c r="J57" i="18"/>
  <c r="E7" i="18"/>
  <c r="E77" i="18" s="1"/>
  <c r="E49" i="18"/>
  <c r="AY73" i="1"/>
  <c r="AX73" i="1"/>
  <c r="BI197" i="17"/>
  <c r="BH197" i="17"/>
  <c r="BG197" i="17"/>
  <c r="BF197" i="17"/>
  <c r="T197" i="17"/>
  <c r="R197" i="17"/>
  <c r="P197" i="17"/>
  <c r="BK197" i="17"/>
  <c r="J197" i="17"/>
  <c r="BE197" i="17"/>
  <c r="BI195" i="17"/>
  <c r="BH195" i="17"/>
  <c r="BG195" i="17"/>
  <c r="BF195" i="17"/>
  <c r="T195" i="17"/>
  <c r="R195" i="17"/>
  <c r="P195" i="17"/>
  <c r="BK195" i="17"/>
  <c r="J195" i="17"/>
  <c r="BE195" i="17"/>
  <c r="BI193" i="17"/>
  <c r="BH193" i="17"/>
  <c r="BG193" i="17"/>
  <c r="BF193" i="17"/>
  <c r="T193" i="17"/>
  <c r="R193" i="17"/>
  <c r="P193" i="17"/>
  <c r="BK193" i="17"/>
  <c r="J193" i="17"/>
  <c r="BE193" i="17"/>
  <c r="BI191" i="17"/>
  <c r="BH191" i="17"/>
  <c r="BG191" i="17"/>
  <c r="BF191" i="17"/>
  <c r="T191" i="17"/>
  <c r="T190" i="17"/>
  <c r="R191" i="17"/>
  <c r="R190" i="17"/>
  <c r="P191" i="17"/>
  <c r="P190" i="17"/>
  <c r="BK191" i="17"/>
  <c r="BK190" i="17"/>
  <c r="J190" i="17" s="1"/>
  <c r="J69" i="17" s="1"/>
  <c r="J191" i="17"/>
  <c r="BE191" i="17" s="1"/>
  <c r="BI188" i="17"/>
  <c r="BH188" i="17"/>
  <c r="BG188" i="17"/>
  <c r="BF188" i="17"/>
  <c r="T188" i="17"/>
  <c r="T187" i="17"/>
  <c r="R188" i="17"/>
  <c r="R187" i="17"/>
  <c r="P188" i="17"/>
  <c r="P187" i="17"/>
  <c r="BK188" i="17"/>
  <c r="BK187" i="17"/>
  <c r="J187" i="17" s="1"/>
  <c r="J188" i="17"/>
  <c r="BE188" i="17" s="1"/>
  <c r="J68" i="17"/>
  <c r="BI185" i="17"/>
  <c r="BH185" i="17"/>
  <c r="BG185" i="17"/>
  <c r="BF185" i="17"/>
  <c r="T185" i="17"/>
  <c r="R185" i="17"/>
  <c r="P185" i="17"/>
  <c r="BK185" i="17"/>
  <c r="J185" i="17"/>
  <c r="BE185" i="17"/>
  <c r="BI183" i="17"/>
  <c r="BH183" i="17"/>
  <c r="BG183" i="17"/>
  <c r="BF183" i="17"/>
  <c r="T183" i="17"/>
  <c r="R183" i="17"/>
  <c r="P183" i="17"/>
  <c r="BK183" i="17"/>
  <c r="J183" i="17"/>
  <c r="BE183" i="17"/>
  <c r="BI181" i="17"/>
  <c r="BH181" i="17"/>
  <c r="BG181" i="17"/>
  <c r="BF181" i="17"/>
  <c r="T181" i="17"/>
  <c r="R181" i="17"/>
  <c r="P181" i="17"/>
  <c r="BK181" i="17"/>
  <c r="J181" i="17"/>
  <c r="BE181" i="17"/>
  <c r="BI179" i="17"/>
  <c r="BH179" i="17"/>
  <c r="BG179" i="17"/>
  <c r="BF179" i="17"/>
  <c r="T179" i="17"/>
  <c r="R179" i="17"/>
  <c r="P179" i="17"/>
  <c r="BK179" i="17"/>
  <c r="J179" i="17"/>
  <c r="BE179" i="17"/>
  <c r="BI177" i="17"/>
  <c r="BH177" i="17"/>
  <c r="BG177" i="17"/>
  <c r="BF177" i="17"/>
  <c r="T177" i="17"/>
  <c r="R177" i="17"/>
  <c r="P177" i="17"/>
  <c r="BK177" i="17"/>
  <c r="J177" i="17"/>
  <c r="BE177" i="17"/>
  <c r="BI175" i="17"/>
  <c r="BH175" i="17"/>
  <c r="BG175" i="17"/>
  <c r="BF175" i="17"/>
  <c r="T175" i="17"/>
  <c r="R175" i="17"/>
  <c r="P175" i="17"/>
  <c r="BK175" i="17"/>
  <c r="J175" i="17"/>
  <c r="BE175" i="17"/>
  <c r="BI173" i="17"/>
  <c r="BH173" i="17"/>
  <c r="BG173" i="17"/>
  <c r="BF173" i="17"/>
  <c r="T173" i="17"/>
  <c r="R173" i="17"/>
  <c r="P173" i="17"/>
  <c r="BK173" i="17"/>
  <c r="J173" i="17"/>
  <c r="BE173" i="17"/>
  <c r="BI171" i="17"/>
  <c r="BH171" i="17"/>
  <c r="BG171" i="17"/>
  <c r="BF171" i="17"/>
  <c r="T171" i="17"/>
  <c r="R171" i="17"/>
  <c r="R166" i="17" s="1"/>
  <c r="P171" i="17"/>
  <c r="BK171" i="17"/>
  <c r="J171" i="17"/>
  <c r="BE171" i="17"/>
  <c r="BI169" i="17"/>
  <c r="BH169" i="17"/>
  <c r="BG169" i="17"/>
  <c r="BF169" i="17"/>
  <c r="T169" i="17"/>
  <c r="R169" i="17"/>
  <c r="P169" i="17"/>
  <c r="BK169" i="17"/>
  <c r="BK166" i="17" s="1"/>
  <c r="J166" i="17" s="1"/>
  <c r="J67" i="17" s="1"/>
  <c r="J169" i="17"/>
  <c r="BE169" i="17"/>
  <c r="BI167" i="17"/>
  <c r="BH167" i="17"/>
  <c r="BG167" i="17"/>
  <c r="BF167" i="17"/>
  <c r="T167" i="17"/>
  <c r="T166" i="17"/>
  <c r="R167" i="17"/>
  <c r="P167" i="17"/>
  <c r="P166" i="17"/>
  <c r="BK167" i="17"/>
  <c r="J167" i="17"/>
  <c r="BE167" i="17" s="1"/>
  <c r="BI164" i="17"/>
  <c r="BH164" i="17"/>
  <c r="BG164" i="17"/>
  <c r="BF164" i="17"/>
  <c r="T164" i="17"/>
  <c r="R164" i="17"/>
  <c r="P164" i="17"/>
  <c r="BK164" i="17"/>
  <c r="J164" i="17"/>
  <c r="BE164" i="17"/>
  <c r="BI162" i="17"/>
  <c r="BH162" i="17"/>
  <c r="BG162" i="17"/>
  <c r="BF162" i="17"/>
  <c r="T162" i="17"/>
  <c r="R162" i="17"/>
  <c r="P162" i="17"/>
  <c r="BK162" i="17"/>
  <c r="J162" i="17"/>
  <c r="BE162" i="17"/>
  <c r="BI160" i="17"/>
  <c r="BH160" i="17"/>
  <c r="BG160" i="17"/>
  <c r="BF160" i="17"/>
  <c r="T160" i="17"/>
  <c r="R160" i="17"/>
  <c r="P160" i="17"/>
  <c r="BK160" i="17"/>
  <c r="J160" i="17"/>
  <c r="BE160" i="17"/>
  <c r="BI158" i="17"/>
  <c r="BH158" i="17"/>
  <c r="BG158" i="17"/>
  <c r="BF158" i="17"/>
  <c r="T158" i="17"/>
  <c r="R158" i="17"/>
  <c r="P158" i="17"/>
  <c r="BK158" i="17"/>
  <c r="J158" i="17"/>
  <c r="BE158" i="17"/>
  <c r="BI156" i="17"/>
  <c r="BH156" i="17"/>
  <c r="BG156" i="17"/>
  <c r="BF156" i="17"/>
  <c r="T156" i="17"/>
  <c r="R156" i="17"/>
  <c r="P156" i="17"/>
  <c r="BK156" i="17"/>
  <c r="J156" i="17"/>
  <c r="BE156" i="17"/>
  <c r="BI154" i="17"/>
  <c r="BH154" i="17"/>
  <c r="BG154" i="17"/>
  <c r="BF154" i="17"/>
  <c r="T154" i="17"/>
  <c r="R154" i="17"/>
  <c r="P154" i="17"/>
  <c r="BK154" i="17"/>
  <c r="J154" i="17"/>
  <c r="BE154" i="17"/>
  <c r="BI152" i="17"/>
  <c r="BH152" i="17"/>
  <c r="BG152" i="17"/>
  <c r="BF152" i="17"/>
  <c r="T152" i="17"/>
  <c r="R152" i="17"/>
  <c r="P152" i="17"/>
  <c r="BK152" i="17"/>
  <c r="J152" i="17"/>
  <c r="BE152" i="17"/>
  <c r="BI150" i="17"/>
  <c r="BH150" i="17"/>
  <c r="BG150" i="17"/>
  <c r="BF150" i="17"/>
  <c r="T150" i="17"/>
  <c r="R150" i="17"/>
  <c r="P150" i="17"/>
  <c r="BK150" i="17"/>
  <c r="J150" i="17"/>
  <c r="BE150" i="17"/>
  <c r="BI148" i="17"/>
  <c r="BH148" i="17"/>
  <c r="BG148" i="17"/>
  <c r="BF148" i="17"/>
  <c r="T148" i="17"/>
  <c r="R148" i="17"/>
  <c r="P148" i="17"/>
  <c r="BK148" i="17"/>
  <c r="J148" i="17"/>
  <c r="BE148" i="17"/>
  <c r="BI146" i="17"/>
  <c r="BH146" i="17"/>
  <c r="BG146" i="17"/>
  <c r="BF146" i="17"/>
  <c r="T146" i="17"/>
  <c r="R146" i="17"/>
  <c r="P146" i="17"/>
  <c r="BK146" i="17"/>
  <c r="J146" i="17"/>
  <c r="BE146" i="17"/>
  <c r="BI144" i="17"/>
  <c r="BH144" i="17"/>
  <c r="BG144" i="17"/>
  <c r="BF144" i="17"/>
  <c r="T144" i="17"/>
  <c r="R144" i="17"/>
  <c r="P144" i="17"/>
  <c r="BK144" i="17"/>
  <c r="J144" i="17"/>
  <c r="BE144" i="17"/>
  <c r="BI142" i="17"/>
  <c r="BH142" i="17"/>
  <c r="BG142" i="17"/>
  <c r="BF142" i="17"/>
  <c r="T142" i="17"/>
  <c r="R142" i="17"/>
  <c r="P142" i="17"/>
  <c r="BK142" i="17"/>
  <c r="J142" i="17"/>
  <c r="BE142" i="17"/>
  <c r="BI140" i="17"/>
  <c r="BH140" i="17"/>
  <c r="BG140" i="17"/>
  <c r="BF140" i="17"/>
  <c r="T140" i="17"/>
  <c r="R140" i="17"/>
  <c r="P140" i="17"/>
  <c r="BK140" i="17"/>
  <c r="J140" i="17"/>
  <c r="BE140" i="17"/>
  <c r="BI138" i="17"/>
  <c r="BH138" i="17"/>
  <c r="BG138" i="17"/>
  <c r="BF138" i="17"/>
  <c r="T138" i="17"/>
  <c r="R138" i="17"/>
  <c r="P138" i="17"/>
  <c r="BK138" i="17"/>
  <c r="J138" i="17"/>
  <c r="BE138" i="17"/>
  <c r="BI136" i="17"/>
  <c r="BH136" i="17"/>
  <c r="BG136" i="17"/>
  <c r="BF136" i="17"/>
  <c r="T136" i="17"/>
  <c r="R136" i="17"/>
  <c r="P136" i="17"/>
  <c r="BK136" i="17"/>
  <c r="J136" i="17"/>
  <c r="BE136" i="17"/>
  <c r="BI134" i="17"/>
  <c r="BH134" i="17"/>
  <c r="BG134" i="17"/>
  <c r="BF134" i="17"/>
  <c r="T134" i="17"/>
  <c r="R134" i="17"/>
  <c r="P134" i="17"/>
  <c r="BK134" i="17"/>
  <c r="J134" i="17"/>
  <c r="BE134" i="17"/>
  <c r="BI132" i="17"/>
  <c r="BH132" i="17"/>
  <c r="BG132" i="17"/>
  <c r="BF132" i="17"/>
  <c r="T132" i="17"/>
  <c r="R132" i="17"/>
  <c r="P132" i="17"/>
  <c r="BK132" i="17"/>
  <c r="J132" i="17"/>
  <c r="BE132" i="17"/>
  <c r="BI130" i="17"/>
  <c r="BH130" i="17"/>
  <c r="BG130" i="17"/>
  <c r="BF130" i="17"/>
  <c r="T130" i="17"/>
  <c r="R130" i="17"/>
  <c r="P130" i="17"/>
  <c r="BK130" i="17"/>
  <c r="J130" i="17"/>
  <c r="BE130" i="17"/>
  <c r="BI128" i="17"/>
  <c r="BH128" i="17"/>
  <c r="BG128" i="17"/>
  <c r="BF128" i="17"/>
  <c r="T128" i="17"/>
  <c r="R128" i="17"/>
  <c r="P128" i="17"/>
  <c r="BK128" i="17"/>
  <c r="J128" i="17"/>
  <c r="BE128" i="17"/>
  <c r="BI126" i="17"/>
  <c r="BH126" i="17"/>
  <c r="BG126" i="17"/>
  <c r="BF126" i="17"/>
  <c r="T126" i="17"/>
  <c r="R126" i="17"/>
  <c r="P126" i="17"/>
  <c r="BK126" i="17"/>
  <c r="J126" i="17"/>
  <c r="BE126" i="17"/>
  <c r="BI124" i="17"/>
  <c r="BH124" i="17"/>
  <c r="BG124" i="17"/>
  <c r="BF124" i="17"/>
  <c r="T124" i="17"/>
  <c r="R124" i="17"/>
  <c r="P124" i="17"/>
  <c r="BK124" i="17"/>
  <c r="J124" i="17"/>
  <c r="BE124" i="17"/>
  <c r="BI122" i="17"/>
  <c r="BH122" i="17"/>
  <c r="BG122" i="17"/>
  <c r="BF122" i="17"/>
  <c r="T122" i="17"/>
  <c r="R122" i="17"/>
  <c r="P122" i="17"/>
  <c r="BK122" i="17"/>
  <c r="J122" i="17"/>
  <c r="BE122" i="17"/>
  <c r="BI120" i="17"/>
  <c r="BH120" i="17"/>
  <c r="BG120" i="17"/>
  <c r="BF120" i="17"/>
  <c r="T120" i="17"/>
  <c r="R120" i="17"/>
  <c r="P120" i="17"/>
  <c r="BK120" i="17"/>
  <c r="J120" i="17"/>
  <c r="BE120" i="17"/>
  <c r="BI118" i="17"/>
  <c r="BH118" i="17"/>
  <c r="BG118" i="17"/>
  <c r="BF118" i="17"/>
  <c r="T118" i="17"/>
  <c r="R118" i="17"/>
  <c r="P118" i="17"/>
  <c r="BK118" i="17"/>
  <c r="J118" i="17"/>
  <c r="BE118" i="17"/>
  <c r="BI116" i="17"/>
  <c r="BH116" i="17"/>
  <c r="BG116" i="17"/>
  <c r="BF116" i="17"/>
  <c r="T116" i="17"/>
  <c r="R116" i="17"/>
  <c r="P116" i="17"/>
  <c r="BK116" i="17"/>
  <c r="J116" i="17"/>
  <c r="BE116" i="17"/>
  <c r="BI114" i="17"/>
  <c r="BH114" i="17"/>
  <c r="BG114" i="17"/>
  <c r="BF114" i="17"/>
  <c r="T114" i="17"/>
  <c r="R114" i="17"/>
  <c r="P114" i="17"/>
  <c r="BK114" i="17"/>
  <c r="J114" i="17"/>
  <c r="BE114" i="17"/>
  <c r="BI112" i="17"/>
  <c r="BH112" i="17"/>
  <c r="BG112" i="17"/>
  <c r="BF112" i="17"/>
  <c r="T112" i="17"/>
  <c r="R112" i="17"/>
  <c r="P112" i="17"/>
  <c r="BK112" i="17"/>
  <c r="J112" i="17"/>
  <c r="BE112" i="17"/>
  <c r="BI110" i="17"/>
  <c r="BH110" i="17"/>
  <c r="BG110" i="17"/>
  <c r="BF110" i="17"/>
  <c r="T110" i="17"/>
  <c r="R110" i="17"/>
  <c r="P110" i="17"/>
  <c r="BK110" i="17"/>
  <c r="J110" i="17"/>
  <c r="BE110" i="17"/>
  <c r="BI108" i="17"/>
  <c r="BH108" i="17"/>
  <c r="BG108" i="17"/>
  <c r="BF108" i="17"/>
  <c r="T108" i="17"/>
  <c r="R108" i="17"/>
  <c r="P108" i="17"/>
  <c r="BK108" i="17"/>
  <c r="J108" i="17"/>
  <c r="BE108" i="17"/>
  <c r="BI106" i="17"/>
  <c r="BH106" i="17"/>
  <c r="BG106" i="17"/>
  <c r="BF106" i="17"/>
  <c r="T106" i="17"/>
  <c r="R106" i="17"/>
  <c r="P106" i="17"/>
  <c r="BK106" i="17"/>
  <c r="J106" i="17"/>
  <c r="BE106" i="17"/>
  <c r="BI104" i="17"/>
  <c r="BH104" i="17"/>
  <c r="BG104" i="17"/>
  <c r="BF104" i="17"/>
  <c r="T104" i="17"/>
  <c r="R104" i="17"/>
  <c r="P104" i="17"/>
  <c r="BK104" i="17"/>
  <c r="J104" i="17"/>
  <c r="BE104" i="17"/>
  <c r="BI102" i="17"/>
  <c r="BH102" i="17"/>
  <c r="BG102" i="17"/>
  <c r="BF102" i="17"/>
  <c r="T102" i="17"/>
  <c r="R102" i="17"/>
  <c r="P102" i="17"/>
  <c r="BK102" i="17"/>
  <c r="J102" i="17"/>
  <c r="BE102" i="17"/>
  <c r="BI100" i="17"/>
  <c r="BH100" i="17"/>
  <c r="BG100" i="17"/>
  <c r="BF100" i="17"/>
  <c r="T100" i="17"/>
  <c r="R100" i="17"/>
  <c r="P100" i="17"/>
  <c r="BK100" i="17"/>
  <c r="J100" i="17"/>
  <c r="BE100" i="17"/>
  <c r="BI98" i="17"/>
  <c r="BH98" i="17"/>
  <c r="BG98" i="17"/>
  <c r="BF98" i="17"/>
  <c r="T98" i="17"/>
  <c r="R98" i="17"/>
  <c r="P98" i="17"/>
  <c r="BK98" i="17"/>
  <c r="J98" i="17"/>
  <c r="BE98" i="17"/>
  <c r="BI96" i="17"/>
  <c r="F38" i="17"/>
  <c r="BD73" i="1" s="1"/>
  <c r="BH96" i="17"/>
  <c r="BG96" i="17"/>
  <c r="F36" i="17"/>
  <c r="BB73" i="1" s="1"/>
  <c r="BF96" i="17"/>
  <c r="T96" i="17"/>
  <c r="T95" i="17"/>
  <c r="R96" i="17"/>
  <c r="R95" i="17"/>
  <c r="R94" i="17" s="1"/>
  <c r="R93" i="17" s="1"/>
  <c r="P96" i="17"/>
  <c r="P95" i="17"/>
  <c r="BK96" i="17"/>
  <c r="J96" i="17"/>
  <c r="BE96" i="17" s="1"/>
  <c r="J34" i="17" s="1"/>
  <c r="AV73" i="1" s="1"/>
  <c r="F34" i="17"/>
  <c r="AZ73" i="1" s="1"/>
  <c r="J89" i="17"/>
  <c r="F87" i="17"/>
  <c r="E85" i="17"/>
  <c r="J59" i="17"/>
  <c r="F57" i="17"/>
  <c r="E55" i="17"/>
  <c r="J22" i="17"/>
  <c r="E22" i="17"/>
  <c r="J21" i="17"/>
  <c r="J19" i="17"/>
  <c r="E19" i="17"/>
  <c r="F89" i="17"/>
  <c r="F59" i="17"/>
  <c r="J18" i="17"/>
  <c r="J16" i="17"/>
  <c r="J87" i="17"/>
  <c r="J57" i="17"/>
  <c r="E7" i="17"/>
  <c r="E79" i="17" s="1"/>
  <c r="E49" i="17"/>
  <c r="AY72" i="1"/>
  <c r="AX72" i="1"/>
  <c r="BI233" i="16"/>
  <c r="BH233" i="16"/>
  <c r="BG233" i="16"/>
  <c r="BF233" i="16"/>
  <c r="T233" i="16"/>
  <c r="R233" i="16"/>
  <c r="P233" i="16"/>
  <c r="BK233" i="16"/>
  <c r="J233" i="16"/>
  <c r="BE233" i="16"/>
  <c r="BI231" i="16"/>
  <c r="BH231" i="16"/>
  <c r="BG231" i="16"/>
  <c r="BF231" i="16"/>
  <c r="T231" i="16"/>
  <c r="R231" i="16"/>
  <c r="P231" i="16"/>
  <c r="BK231" i="16"/>
  <c r="J231" i="16"/>
  <c r="BE231" i="16"/>
  <c r="BI229" i="16"/>
  <c r="BH229" i="16"/>
  <c r="BG229" i="16"/>
  <c r="BF229" i="16"/>
  <c r="T229" i="16"/>
  <c r="T228" i="16"/>
  <c r="R229" i="16"/>
  <c r="R228" i="16"/>
  <c r="P229" i="16"/>
  <c r="P228" i="16"/>
  <c r="BK229" i="16"/>
  <c r="BK228" i="16"/>
  <c r="J228" i="16" s="1"/>
  <c r="J71" i="16" s="1"/>
  <c r="J229" i="16"/>
  <c r="BE229" i="16" s="1"/>
  <c r="BI226" i="16"/>
  <c r="BH226" i="16"/>
  <c r="BG226" i="16"/>
  <c r="BF226" i="16"/>
  <c r="T226" i="16"/>
  <c r="R226" i="16"/>
  <c r="P226" i="16"/>
  <c r="BK226" i="16"/>
  <c r="J226" i="16"/>
  <c r="BE226" i="16"/>
  <c r="BI224" i="16"/>
  <c r="BH224" i="16"/>
  <c r="BG224" i="16"/>
  <c r="BF224" i="16"/>
  <c r="T224" i="16"/>
  <c r="T223" i="16"/>
  <c r="R224" i="16"/>
  <c r="R223" i="16"/>
  <c r="P224" i="16"/>
  <c r="P223" i="16"/>
  <c r="BK224" i="16"/>
  <c r="BK223" i="16"/>
  <c r="J223" i="16" s="1"/>
  <c r="J70" i="16" s="1"/>
  <c r="J224" i="16"/>
  <c r="BE224" i="16" s="1"/>
  <c r="BI221" i="16"/>
  <c r="BH221" i="16"/>
  <c r="BG221" i="16"/>
  <c r="BF221" i="16"/>
  <c r="T221" i="16"/>
  <c r="R221" i="16"/>
  <c r="P221" i="16"/>
  <c r="BK221" i="16"/>
  <c r="J221" i="16"/>
  <c r="BE221" i="16"/>
  <c r="BI219" i="16"/>
  <c r="BH219" i="16"/>
  <c r="BG219" i="16"/>
  <c r="BF219" i="16"/>
  <c r="T219" i="16"/>
  <c r="R219" i="16"/>
  <c r="P219" i="16"/>
  <c r="BK219" i="16"/>
  <c r="J219" i="16"/>
  <c r="BE219" i="16"/>
  <c r="BI217" i="16"/>
  <c r="BH217" i="16"/>
  <c r="BG217" i="16"/>
  <c r="BF217" i="16"/>
  <c r="T217" i="16"/>
  <c r="R217" i="16"/>
  <c r="P217" i="16"/>
  <c r="BK217" i="16"/>
  <c r="J217" i="16"/>
  <c r="BE217" i="16"/>
  <c r="BI215" i="16"/>
  <c r="BH215" i="16"/>
  <c r="BG215" i="16"/>
  <c r="BF215" i="16"/>
  <c r="T215" i="16"/>
  <c r="R215" i="16"/>
  <c r="P215" i="16"/>
  <c r="BK215" i="16"/>
  <c r="J215" i="16"/>
  <c r="BE215" i="16"/>
  <c r="BI213" i="16"/>
  <c r="BH213" i="16"/>
  <c r="BG213" i="16"/>
  <c r="BF213" i="16"/>
  <c r="T213" i="16"/>
  <c r="R213" i="16"/>
  <c r="P213" i="16"/>
  <c r="BK213" i="16"/>
  <c r="J213" i="16"/>
  <c r="BE213" i="16"/>
  <c r="BI211" i="16"/>
  <c r="BH211" i="16"/>
  <c r="BG211" i="16"/>
  <c r="BF211" i="16"/>
  <c r="T211" i="16"/>
  <c r="R211" i="16"/>
  <c r="P211" i="16"/>
  <c r="BK211" i="16"/>
  <c r="J211" i="16"/>
  <c r="BE211" i="16"/>
  <c r="BI209" i="16"/>
  <c r="BH209" i="16"/>
  <c r="BG209" i="16"/>
  <c r="BF209" i="16"/>
  <c r="T209" i="16"/>
  <c r="R209" i="16"/>
  <c r="P209" i="16"/>
  <c r="BK209" i="16"/>
  <c r="J209" i="16"/>
  <c r="BE209" i="16"/>
  <c r="BI207" i="16"/>
  <c r="BH207" i="16"/>
  <c r="BG207" i="16"/>
  <c r="BF207" i="16"/>
  <c r="T207" i="16"/>
  <c r="R207" i="16"/>
  <c r="P207" i="16"/>
  <c r="BK207" i="16"/>
  <c r="J207" i="16"/>
  <c r="BE207" i="16"/>
  <c r="BI205" i="16"/>
  <c r="BH205" i="16"/>
  <c r="BG205" i="16"/>
  <c r="BF205" i="16"/>
  <c r="T205" i="16"/>
  <c r="R205" i="16"/>
  <c r="P205" i="16"/>
  <c r="BK205" i="16"/>
  <c r="J205" i="16"/>
  <c r="BE205" i="16"/>
  <c r="BI203" i="16"/>
  <c r="BH203" i="16"/>
  <c r="BG203" i="16"/>
  <c r="BF203" i="16"/>
  <c r="T203" i="16"/>
  <c r="R203" i="16"/>
  <c r="P203" i="16"/>
  <c r="BK203" i="16"/>
  <c r="J203" i="16"/>
  <c r="BE203" i="16"/>
  <c r="BI201" i="16"/>
  <c r="BH201" i="16"/>
  <c r="BG201" i="16"/>
  <c r="BF201" i="16"/>
  <c r="T201" i="16"/>
  <c r="R201" i="16"/>
  <c r="P201" i="16"/>
  <c r="BK201" i="16"/>
  <c r="J201" i="16"/>
  <c r="BE201" i="16"/>
  <c r="BI199" i="16"/>
  <c r="BH199" i="16"/>
  <c r="BG199" i="16"/>
  <c r="BF199" i="16"/>
  <c r="T199" i="16"/>
  <c r="T198" i="16"/>
  <c r="R199" i="16"/>
  <c r="R198" i="16"/>
  <c r="P199" i="16"/>
  <c r="P198" i="16"/>
  <c r="BK199" i="16"/>
  <c r="BK198" i="16"/>
  <c r="J198" i="16" s="1"/>
  <c r="J69" i="16" s="1"/>
  <c r="J199" i="16"/>
  <c r="BE199" i="16" s="1"/>
  <c r="BI196" i="16"/>
  <c r="BH196" i="16"/>
  <c r="BG196" i="16"/>
  <c r="BF196" i="16"/>
  <c r="T196" i="16"/>
  <c r="R196" i="16"/>
  <c r="P196" i="16"/>
  <c r="BK196" i="16"/>
  <c r="J196" i="16"/>
  <c r="BE196" i="16"/>
  <c r="BI194" i="16"/>
  <c r="BH194" i="16"/>
  <c r="BG194" i="16"/>
  <c r="BF194" i="16"/>
  <c r="T194" i="16"/>
  <c r="R194" i="16"/>
  <c r="P194" i="16"/>
  <c r="BK194" i="16"/>
  <c r="J194" i="16"/>
  <c r="BE194" i="16"/>
  <c r="BI192" i="16"/>
  <c r="BH192" i="16"/>
  <c r="BG192" i="16"/>
  <c r="BF192" i="16"/>
  <c r="T192" i="16"/>
  <c r="R192" i="16"/>
  <c r="P192" i="16"/>
  <c r="BK192" i="16"/>
  <c r="J192" i="16"/>
  <c r="BE192" i="16"/>
  <c r="BI190" i="16"/>
  <c r="BH190" i="16"/>
  <c r="BG190" i="16"/>
  <c r="BF190" i="16"/>
  <c r="T190" i="16"/>
  <c r="R190" i="16"/>
  <c r="P190" i="16"/>
  <c r="BK190" i="16"/>
  <c r="J190" i="16"/>
  <c r="BE190" i="16"/>
  <c r="BI188" i="16"/>
  <c r="BH188" i="16"/>
  <c r="BG188" i="16"/>
  <c r="BF188" i="16"/>
  <c r="T188" i="16"/>
  <c r="R188" i="16"/>
  <c r="P188" i="16"/>
  <c r="BK188" i="16"/>
  <c r="J188" i="16"/>
  <c r="BE188" i="16"/>
  <c r="BI186" i="16"/>
  <c r="BH186" i="16"/>
  <c r="BG186" i="16"/>
  <c r="BF186" i="16"/>
  <c r="T186" i="16"/>
  <c r="R186" i="16"/>
  <c r="P186" i="16"/>
  <c r="BK186" i="16"/>
  <c r="J186" i="16"/>
  <c r="BE186" i="16"/>
  <c r="BI184" i="16"/>
  <c r="BH184" i="16"/>
  <c r="BG184" i="16"/>
  <c r="BF184" i="16"/>
  <c r="T184" i="16"/>
  <c r="R184" i="16"/>
  <c r="P184" i="16"/>
  <c r="BK184" i="16"/>
  <c r="J184" i="16"/>
  <c r="BE184" i="16"/>
  <c r="BI182" i="16"/>
  <c r="BH182" i="16"/>
  <c r="BG182" i="16"/>
  <c r="BF182" i="16"/>
  <c r="T182" i="16"/>
  <c r="R182" i="16"/>
  <c r="P182" i="16"/>
  <c r="BK182" i="16"/>
  <c r="J182" i="16"/>
  <c r="BE182" i="16"/>
  <c r="BI180" i="16"/>
  <c r="BH180" i="16"/>
  <c r="BG180" i="16"/>
  <c r="BF180" i="16"/>
  <c r="T180" i="16"/>
  <c r="R180" i="16"/>
  <c r="P180" i="16"/>
  <c r="BK180" i="16"/>
  <c r="J180" i="16"/>
  <c r="BE180" i="16"/>
  <c r="BI178" i="16"/>
  <c r="BH178" i="16"/>
  <c r="BG178" i="16"/>
  <c r="BF178" i="16"/>
  <c r="T178" i="16"/>
  <c r="R178" i="16"/>
  <c r="P178" i="16"/>
  <c r="BK178" i="16"/>
  <c r="J178" i="16"/>
  <c r="BE178" i="16"/>
  <c r="BI176" i="16"/>
  <c r="BH176" i="16"/>
  <c r="BG176" i="16"/>
  <c r="BF176" i="16"/>
  <c r="T176" i="16"/>
  <c r="R176" i="16"/>
  <c r="P176" i="16"/>
  <c r="BK176" i="16"/>
  <c r="J176" i="16"/>
  <c r="BE176" i="16"/>
  <c r="BI174" i="16"/>
  <c r="BH174" i="16"/>
  <c r="BG174" i="16"/>
  <c r="BF174" i="16"/>
  <c r="T174" i="16"/>
  <c r="R174" i="16"/>
  <c r="P174" i="16"/>
  <c r="BK174" i="16"/>
  <c r="J174" i="16"/>
  <c r="BE174" i="16"/>
  <c r="BI172" i="16"/>
  <c r="BH172" i="16"/>
  <c r="BG172" i="16"/>
  <c r="BF172" i="16"/>
  <c r="T172" i="16"/>
  <c r="R172" i="16"/>
  <c r="P172" i="16"/>
  <c r="BK172" i="16"/>
  <c r="J172" i="16"/>
  <c r="BE172" i="16"/>
  <c r="BI170" i="16"/>
  <c r="BH170" i="16"/>
  <c r="BG170" i="16"/>
  <c r="BF170" i="16"/>
  <c r="T170" i="16"/>
  <c r="R170" i="16"/>
  <c r="P170" i="16"/>
  <c r="BK170" i="16"/>
  <c r="J170" i="16"/>
  <c r="BE170" i="16"/>
  <c r="BI168" i="16"/>
  <c r="BH168" i="16"/>
  <c r="BG168" i="16"/>
  <c r="BF168" i="16"/>
  <c r="T168" i="16"/>
  <c r="R168" i="16"/>
  <c r="P168" i="16"/>
  <c r="BK168" i="16"/>
  <c r="J168" i="16"/>
  <c r="BE168" i="16"/>
  <c r="BI166" i="16"/>
  <c r="BH166" i="16"/>
  <c r="BG166" i="16"/>
  <c r="BF166" i="16"/>
  <c r="T166" i="16"/>
  <c r="R166" i="16"/>
  <c r="P166" i="16"/>
  <c r="BK166" i="16"/>
  <c r="J166" i="16"/>
  <c r="BE166" i="16"/>
  <c r="BI164" i="16"/>
  <c r="BH164" i="16"/>
  <c r="BG164" i="16"/>
  <c r="BF164" i="16"/>
  <c r="T164" i="16"/>
  <c r="R164" i="16"/>
  <c r="P164" i="16"/>
  <c r="BK164" i="16"/>
  <c r="J164" i="16"/>
  <c r="BE164" i="16"/>
  <c r="BI162" i="16"/>
  <c r="BH162" i="16"/>
  <c r="BG162" i="16"/>
  <c r="BF162" i="16"/>
  <c r="T162" i="16"/>
  <c r="R162" i="16"/>
  <c r="P162" i="16"/>
  <c r="BK162" i="16"/>
  <c r="J162" i="16"/>
  <c r="BE162" i="16"/>
  <c r="BI160" i="16"/>
  <c r="BH160" i="16"/>
  <c r="BG160" i="16"/>
  <c r="BF160" i="16"/>
  <c r="T160" i="16"/>
  <c r="R160" i="16"/>
  <c r="P160" i="16"/>
  <c r="BK160" i="16"/>
  <c r="J160" i="16"/>
  <c r="BE160" i="16"/>
  <c r="BI158" i="16"/>
  <c r="BH158" i="16"/>
  <c r="BG158" i="16"/>
  <c r="BF158" i="16"/>
  <c r="T158" i="16"/>
  <c r="R158" i="16"/>
  <c r="P158" i="16"/>
  <c r="BK158" i="16"/>
  <c r="J158" i="16"/>
  <c r="BE158" i="16"/>
  <c r="BI156" i="16"/>
  <c r="BH156" i="16"/>
  <c r="BG156" i="16"/>
  <c r="BF156" i="16"/>
  <c r="T156" i="16"/>
  <c r="R156" i="16"/>
  <c r="P156" i="16"/>
  <c r="BK156" i="16"/>
  <c r="J156" i="16"/>
  <c r="BE156" i="16"/>
  <c r="BI154" i="16"/>
  <c r="BH154" i="16"/>
  <c r="BG154" i="16"/>
  <c r="BF154" i="16"/>
  <c r="T154" i="16"/>
  <c r="R154" i="16"/>
  <c r="P154" i="16"/>
  <c r="BK154" i="16"/>
  <c r="J154" i="16"/>
  <c r="BE154" i="16"/>
  <c r="BI152" i="16"/>
  <c r="BH152" i="16"/>
  <c r="BG152" i="16"/>
  <c r="BF152" i="16"/>
  <c r="T152" i="16"/>
  <c r="R152" i="16"/>
  <c r="P152" i="16"/>
  <c r="BK152" i="16"/>
  <c r="J152" i="16"/>
  <c r="BE152" i="16"/>
  <c r="BI150" i="16"/>
  <c r="BH150" i="16"/>
  <c r="BG150" i="16"/>
  <c r="BF150" i="16"/>
  <c r="T150" i="16"/>
  <c r="R150" i="16"/>
  <c r="P150" i="16"/>
  <c r="BK150" i="16"/>
  <c r="J150" i="16"/>
  <c r="BE150" i="16"/>
  <c r="BI148" i="16"/>
  <c r="BH148" i="16"/>
  <c r="BG148" i="16"/>
  <c r="BF148" i="16"/>
  <c r="T148" i="16"/>
  <c r="R148" i="16"/>
  <c r="P148" i="16"/>
  <c r="BK148" i="16"/>
  <c r="J148" i="16"/>
  <c r="BE148" i="16"/>
  <c r="BI146" i="16"/>
  <c r="BH146" i="16"/>
  <c r="BG146" i="16"/>
  <c r="BF146" i="16"/>
  <c r="T146" i="16"/>
  <c r="R146" i="16"/>
  <c r="P146" i="16"/>
  <c r="BK146" i="16"/>
  <c r="J146" i="16"/>
  <c r="BE146" i="16"/>
  <c r="BI144" i="16"/>
  <c r="BH144" i="16"/>
  <c r="BG144" i="16"/>
  <c r="BF144" i="16"/>
  <c r="T144" i="16"/>
  <c r="R144" i="16"/>
  <c r="P144" i="16"/>
  <c r="BK144" i="16"/>
  <c r="J144" i="16"/>
  <c r="BE144" i="16"/>
  <c r="BI142" i="16"/>
  <c r="BH142" i="16"/>
  <c r="BG142" i="16"/>
  <c r="BF142" i="16"/>
  <c r="T142" i="16"/>
  <c r="R142" i="16"/>
  <c r="P142" i="16"/>
  <c r="BK142" i="16"/>
  <c r="J142" i="16"/>
  <c r="BE142" i="16"/>
  <c r="BI140" i="16"/>
  <c r="BH140" i="16"/>
  <c r="BG140" i="16"/>
  <c r="BF140" i="16"/>
  <c r="T140" i="16"/>
  <c r="T139" i="16"/>
  <c r="R140" i="16"/>
  <c r="R139" i="16"/>
  <c r="P140" i="16"/>
  <c r="P139" i="16"/>
  <c r="BK140" i="16"/>
  <c r="BK139" i="16"/>
  <c r="J139" i="16" s="1"/>
  <c r="J140" i="16"/>
  <c r="BE140" i="16" s="1"/>
  <c r="J68" i="16"/>
  <c r="BI137" i="16"/>
  <c r="BH137" i="16"/>
  <c r="BG137" i="16"/>
  <c r="BF137" i="16"/>
  <c r="T137" i="16"/>
  <c r="R137" i="16"/>
  <c r="P137" i="16"/>
  <c r="BK137" i="16"/>
  <c r="J137" i="16"/>
  <c r="BE137" i="16"/>
  <c r="BI135" i="16"/>
  <c r="BH135" i="16"/>
  <c r="BG135" i="16"/>
  <c r="BF135" i="16"/>
  <c r="T135" i="16"/>
  <c r="R135" i="16"/>
  <c r="P135" i="16"/>
  <c r="BK135" i="16"/>
  <c r="J135" i="16"/>
  <c r="BE135" i="16"/>
  <c r="BI133" i="16"/>
  <c r="BH133" i="16"/>
  <c r="BG133" i="16"/>
  <c r="BF133" i="16"/>
  <c r="T133" i="16"/>
  <c r="R133" i="16"/>
  <c r="P133" i="16"/>
  <c r="BK133" i="16"/>
  <c r="J133" i="16"/>
  <c r="BE133" i="16"/>
  <c r="BI131" i="16"/>
  <c r="BH131" i="16"/>
  <c r="BG131" i="16"/>
  <c r="BF131" i="16"/>
  <c r="T131" i="16"/>
  <c r="R131" i="16"/>
  <c r="P131" i="16"/>
  <c r="BK131" i="16"/>
  <c r="J131" i="16"/>
  <c r="BE131" i="16"/>
  <c r="BI129" i="16"/>
  <c r="BH129" i="16"/>
  <c r="BG129" i="16"/>
  <c r="BF129" i="16"/>
  <c r="T129" i="16"/>
  <c r="R129" i="16"/>
  <c r="P129" i="16"/>
  <c r="BK129" i="16"/>
  <c r="J129" i="16"/>
  <c r="BE129" i="16"/>
  <c r="BI127" i="16"/>
  <c r="BH127" i="16"/>
  <c r="BG127" i="16"/>
  <c r="BF127" i="16"/>
  <c r="T127" i="16"/>
  <c r="R127" i="16"/>
  <c r="P127" i="16"/>
  <c r="BK127" i="16"/>
  <c r="J127" i="16"/>
  <c r="BE127" i="16"/>
  <c r="BI125" i="16"/>
  <c r="BH125" i="16"/>
  <c r="BG125" i="16"/>
  <c r="BF125" i="16"/>
  <c r="T125" i="16"/>
  <c r="R125" i="16"/>
  <c r="P125" i="16"/>
  <c r="BK125" i="16"/>
  <c r="J125" i="16"/>
  <c r="BE125" i="16"/>
  <c r="BI123" i="16"/>
  <c r="BH123" i="16"/>
  <c r="BG123" i="16"/>
  <c r="BF123" i="16"/>
  <c r="T123" i="16"/>
  <c r="R123" i="16"/>
  <c r="P123" i="16"/>
  <c r="BK123" i="16"/>
  <c r="J123" i="16"/>
  <c r="BE123" i="16"/>
  <c r="BI121" i="16"/>
  <c r="BH121" i="16"/>
  <c r="BG121" i="16"/>
  <c r="BF121" i="16"/>
  <c r="T121" i="16"/>
  <c r="T120" i="16"/>
  <c r="R121" i="16"/>
  <c r="R120" i="16"/>
  <c r="P121" i="16"/>
  <c r="P120" i="16"/>
  <c r="BK121" i="16"/>
  <c r="BK120" i="16"/>
  <c r="J120" i="16" s="1"/>
  <c r="J67" i="16" s="1"/>
  <c r="J121" i="16"/>
  <c r="BE121" i="16" s="1"/>
  <c r="BI118" i="16"/>
  <c r="BH118" i="16"/>
  <c r="BG118" i="16"/>
  <c r="BF118" i="16"/>
  <c r="T118" i="16"/>
  <c r="R118" i="16"/>
  <c r="P118" i="16"/>
  <c r="BK118" i="16"/>
  <c r="J118" i="16"/>
  <c r="BE118" i="16"/>
  <c r="BI116" i="16"/>
  <c r="BH116" i="16"/>
  <c r="BG116" i="16"/>
  <c r="BF116" i="16"/>
  <c r="T116" i="16"/>
  <c r="R116" i="16"/>
  <c r="P116" i="16"/>
  <c r="BK116" i="16"/>
  <c r="J116" i="16"/>
  <c r="BE116" i="16"/>
  <c r="BI114" i="16"/>
  <c r="BH114" i="16"/>
  <c r="BG114" i="16"/>
  <c r="BF114" i="16"/>
  <c r="T114" i="16"/>
  <c r="R114" i="16"/>
  <c r="P114" i="16"/>
  <c r="BK114" i="16"/>
  <c r="J114" i="16"/>
  <c r="BE114" i="16"/>
  <c r="BI112" i="16"/>
  <c r="BH112" i="16"/>
  <c r="BG112" i="16"/>
  <c r="BF112" i="16"/>
  <c r="T112" i="16"/>
  <c r="R112" i="16"/>
  <c r="P112" i="16"/>
  <c r="BK112" i="16"/>
  <c r="J112" i="16"/>
  <c r="BE112" i="16"/>
  <c r="BI110" i="16"/>
  <c r="BH110" i="16"/>
  <c r="BG110" i="16"/>
  <c r="BF110" i="16"/>
  <c r="T110" i="16"/>
  <c r="R110" i="16"/>
  <c r="P110" i="16"/>
  <c r="BK110" i="16"/>
  <c r="J110" i="16"/>
  <c r="BE110" i="16"/>
  <c r="BI108" i="16"/>
  <c r="BH108" i="16"/>
  <c r="BG108" i="16"/>
  <c r="BF108" i="16"/>
  <c r="T108" i="16"/>
  <c r="R108" i="16"/>
  <c r="P108" i="16"/>
  <c r="BK108" i="16"/>
  <c r="J108" i="16"/>
  <c r="BE108" i="16"/>
  <c r="BI106" i="16"/>
  <c r="BH106" i="16"/>
  <c r="BG106" i="16"/>
  <c r="BF106" i="16"/>
  <c r="T106" i="16"/>
  <c r="R106" i="16"/>
  <c r="P106" i="16"/>
  <c r="BK106" i="16"/>
  <c r="J106" i="16"/>
  <c r="BE106" i="16"/>
  <c r="BI104" i="16"/>
  <c r="BH104" i="16"/>
  <c r="BG104" i="16"/>
  <c r="BF104" i="16"/>
  <c r="T104" i="16"/>
  <c r="R104" i="16"/>
  <c r="P104" i="16"/>
  <c r="BK104" i="16"/>
  <c r="J104" i="16"/>
  <c r="BE104" i="16"/>
  <c r="BI102" i="16"/>
  <c r="BH102" i="16"/>
  <c r="BG102" i="16"/>
  <c r="BF102" i="16"/>
  <c r="T102" i="16"/>
  <c r="R102" i="16"/>
  <c r="P102" i="16"/>
  <c r="BK102" i="16"/>
  <c r="J102" i="16"/>
  <c r="BE102" i="16"/>
  <c r="BI100" i="16"/>
  <c r="BH100" i="16"/>
  <c r="BG100" i="16"/>
  <c r="BF100" i="16"/>
  <c r="T100" i="16"/>
  <c r="R100" i="16"/>
  <c r="R97" i="16" s="1"/>
  <c r="R96" i="16" s="1"/>
  <c r="R95" i="16" s="1"/>
  <c r="P100" i="16"/>
  <c r="BK100" i="16"/>
  <c r="J100" i="16"/>
  <c r="BE100" i="16"/>
  <c r="BI98" i="16"/>
  <c r="F38" i="16"/>
  <c r="BD72" i="1" s="1"/>
  <c r="BH98" i="16"/>
  <c r="BG98" i="16"/>
  <c r="F36" i="16"/>
  <c r="BB72" i="1" s="1"/>
  <c r="BF98" i="16"/>
  <c r="T98" i="16"/>
  <c r="T97" i="16"/>
  <c r="R98" i="16"/>
  <c r="P98" i="16"/>
  <c r="P97" i="16"/>
  <c r="BK98" i="16"/>
  <c r="J98" i="16"/>
  <c r="BE98" i="16" s="1"/>
  <c r="J91" i="16"/>
  <c r="F89" i="16"/>
  <c r="E87" i="16"/>
  <c r="J59" i="16"/>
  <c r="F57" i="16"/>
  <c r="E55" i="16"/>
  <c r="J22" i="16"/>
  <c r="E22" i="16"/>
  <c r="J21" i="16"/>
  <c r="J19" i="16"/>
  <c r="E19" i="16"/>
  <c r="F91" i="16"/>
  <c r="F59" i="16"/>
  <c r="J18" i="16"/>
  <c r="J16" i="16"/>
  <c r="J89" i="16"/>
  <c r="J57" i="16"/>
  <c r="E7" i="16"/>
  <c r="E81" i="16" s="1"/>
  <c r="E49" i="16"/>
  <c r="AY71" i="1"/>
  <c r="AX71" i="1"/>
  <c r="BI257" i="15"/>
  <c r="BH257" i="15"/>
  <c r="BG257" i="15"/>
  <c r="BF257" i="15"/>
  <c r="T257" i="15"/>
  <c r="R257" i="15"/>
  <c r="P257" i="15"/>
  <c r="BK257" i="15"/>
  <c r="J257" i="15"/>
  <c r="BE257" i="15"/>
  <c r="BI255" i="15"/>
  <c r="BH255" i="15"/>
  <c r="BG255" i="15"/>
  <c r="BF255" i="15"/>
  <c r="T255" i="15"/>
  <c r="R255" i="15"/>
  <c r="P255" i="15"/>
  <c r="BK255" i="15"/>
  <c r="J255" i="15"/>
  <c r="BE255" i="15"/>
  <c r="BI253" i="15"/>
  <c r="BH253" i="15"/>
  <c r="BG253" i="15"/>
  <c r="BF253" i="15"/>
  <c r="T253" i="15"/>
  <c r="T252" i="15"/>
  <c r="R253" i="15"/>
  <c r="R252" i="15"/>
  <c r="P253" i="15"/>
  <c r="P252" i="15"/>
  <c r="BK253" i="15"/>
  <c r="BK252" i="15"/>
  <c r="J252" i="15" s="1"/>
  <c r="J72" i="15" s="1"/>
  <c r="J253" i="15"/>
  <c r="BE253" i="15" s="1"/>
  <c r="BI250" i="15"/>
  <c r="BH250" i="15"/>
  <c r="BG250" i="15"/>
  <c r="BF250" i="15"/>
  <c r="T250" i="15"/>
  <c r="R250" i="15"/>
  <c r="P250" i="15"/>
  <c r="BK250" i="15"/>
  <c r="J250" i="15"/>
  <c r="BE250" i="15"/>
  <c r="BI248" i="15"/>
  <c r="BH248" i="15"/>
  <c r="BG248" i="15"/>
  <c r="BF248" i="15"/>
  <c r="T248" i="15"/>
  <c r="T247" i="15"/>
  <c r="R248" i="15"/>
  <c r="R247" i="15"/>
  <c r="P248" i="15"/>
  <c r="P247" i="15"/>
  <c r="BK248" i="15"/>
  <c r="BK247" i="15"/>
  <c r="J247" i="15" s="1"/>
  <c r="J71" i="15" s="1"/>
  <c r="J248" i="15"/>
  <c r="BE248" i="15" s="1"/>
  <c r="BI245" i="15"/>
  <c r="BH245" i="15"/>
  <c r="BG245" i="15"/>
  <c r="BF245" i="15"/>
  <c r="T245" i="15"/>
  <c r="R245" i="15"/>
  <c r="P245" i="15"/>
  <c r="BK245" i="15"/>
  <c r="J245" i="15"/>
  <c r="BE245" i="15"/>
  <c r="BI243" i="15"/>
  <c r="BH243" i="15"/>
  <c r="BG243" i="15"/>
  <c r="BF243" i="15"/>
  <c r="T243" i="15"/>
  <c r="R243" i="15"/>
  <c r="P243" i="15"/>
  <c r="BK243" i="15"/>
  <c r="J243" i="15"/>
  <c r="BE243" i="15"/>
  <c r="BI241" i="15"/>
  <c r="BH241" i="15"/>
  <c r="BG241" i="15"/>
  <c r="BF241" i="15"/>
  <c r="T241" i="15"/>
  <c r="R241" i="15"/>
  <c r="P241" i="15"/>
  <c r="BK241" i="15"/>
  <c r="J241" i="15"/>
  <c r="BE241" i="15"/>
  <c r="BI239" i="15"/>
  <c r="BH239" i="15"/>
  <c r="BG239" i="15"/>
  <c r="BF239" i="15"/>
  <c r="T239" i="15"/>
  <c r="R239" i="15"/>
  <c r="P239" i="15"/>
  <c r="BK239" i="15"/>
  <c r="J239" i="15"/>
  <c r="BE239" i="15"/>
  <c r="BI237" i="15"/>
  <c r="BH237" i="15"/>
  <c r="BG237" i="15"/>
  <c r="BF237" i="15"/>
  <c r="T237" i="15"/>
  <c r="R237" i="15"/>
  <c r="R232" i="15" s="1"/>
  <c r="P237" i="15"/>
  <c r="BK237" i="15"/>
  <c r="J237" i="15"/>
  <c r="BE237" i="15"/>
  <c r="BI235" i="15"/>
  <c r="BH235" i="15"/>
  <c r="BG235" i="15"/>
  <c r="BF235" i="15"/>
  <c r="T235" i="15"/>
  <c r="R235" i="15"/>
  <c r="P235" i="15"/>
  <c r="BK235" i="15"/>
  <c r="BK232" i="15" s="1"/>
  <c r="J232" i="15" s="1"/>
  <c r="J70" i="15" s="1"/>
  <c r="J235" i="15"/>
  <c r="BE235" i="15"/>
  <c r="BI233" i="15"/>
  <c r="BH233" i="15"/>
  <c r="BG233" i="15"/>
  <c r="BF233" i="15"/>
  <c r="T233" i="15"/>
  <c r="T232" i="15"/>
  <c r="R233" i="15"/>
  <c r="P233" i="15"/>
  <c r="P232" i="15"/>
  <c r="BK233" i="15"/>
  <c r="J233" i="15"/>
  <c r="BE233" i="15" s="1"/>
  <c r="BI230" i="15"/>
  <c r="BH230" i="15"/>
  <c r="BG230" i="15"/>
  <c r="BF230" i="15"/>
  <c r="T230" i="15"/>
  <c r="R230" i="15"/>
  <c r="P230" i="15"/>
  <c r="BK230" i="15"/>
  <c r="J230" i="15"/>
  <c r="BE230" i="15"/>
  <c r="BI228" i="15"/>
  <c r="BH228" i="15"/>
  <c r="BG228" i="15"/>
  <c r="BF228" i="15"/>
  <c r="T228" i="15"/>
  <c r="R228" i="15"/>
  <c r="P228" i="15"/>
  <c r="BK228" i="15"/>
  <c r="J228" i="15"/>
  <c r="BE228" i="15"/>
  <c r="BI226" i="15"/>
  <c r="BH226" i="15"/>
  <c r="BG226" i="15"/>
  <c r="BF226" i="15"/>
  <c r="T226" i="15"/>
  <c r="R226" i="15"/>
  <c r="P226" i="15"/>
  <c r="BK226" i="15"/>
  <c r="J226" i="15"/>
  <c r="BE226" i="15"/>
  <c r="BI224" i="15"/>
  <c r="BH224" i="15"/>
  <c r="BG224" i="15"/>
  <c r="BF224" i="15"/>
  <c r="T224" i="15"/>
  <c r="R224" i="15"/>
  <c r="P224" i="15"/>
  <c r="BK224" i="15"/>
  <c r="J224" i="15"/>
  <c r="BE224" i="15"/>
  <c r="BI222" i="15"/>
  <c r="BH222" i="15"/>
  <c r="BG222" i="15"/>
  <c r="BF222" i="15"/>
  <c r="T222" i="15"/>
  <c r="R222" i="15"/>
  <c r="P222" i="15"/>
  <c r="BK222" i="15"/>
  <c r="J222" i="15"/>
  <c r="BE222" i="15"/>
  <c r="BI220" i="15"/>
  <c r="BH220" i="15"/>
  <c r="BG220" i="15"/>
  <c r="BF220" i="15"/>
  <c r="T220" i="15"/>
  <c r="R220" i="15"/>
  <c r="P220" i="15"/>
  <c r="BK220" i="15"/>
  <c r="J220" i="15"/>
  <c r="BE220" i="15"/>
  <c r="BI218" i="15"/>
  <c r="BH218" i="15"/>
  <c r="BG218" i="15"/>
  <c r="BF218" i="15"/>
  <c r="T218" i="15"/>
  <c r="R218" i="15"/>
  <c r="P218" i="15"/>
  <c r="BK218" i="15"/>
  <c r="J218" i="15"/>
  <c r="BE218" i="15"/>
  <c r="BI216" i="15"/>
  <c r="BH216" i="15"/>
  <c r="BG216" i="15"/>
  <c r="BF216" i="15"/>
  <c r="T216" i="15"/>
  <c r="R216" i="15"/>
  <c r="P216" i="15"/>
  <c r="BK216" i="15"/>
  <c r="J216" i="15"/>
  <c r="BE216" i="15"/>
  <c r="BI214" i="15"/>
  <c r="BH214" i="15"/>
  <c r="BG214" i="15"/>
  <c r="BF214" i="15"/>
  <c r="T214" i="15"/>
  <c r="R214" i="15"/>
  <c r="P214" i="15"/>
  <c r="BK214" i="15"/>
  <c r="J214" i="15"/>
  <c r="BE214" i="15"/>
  <c r="BI212" i="15"/>
  <c r="BH212" i="15"/>
  <c r="BG212" i="15"/>
  <c r="BF212" i="15"/>
  <c r="T212" i="15"/>
  <c r="R212" i="15"/>
  <c r="P212" i="15"/>
  <c r="BK212" i="15"/>
  <c r="J212" i="15"/>
  <c r="BE212" i="15"/>
  <c r="BI210" i="15"/>
  <c r="BH210" i="15"/>
  <c r="BG210" i="15"/>
  <c r="BF210" i="15"/>
  <c r="T210" i="15"/>
  <c r="R210" i="15"/>
  <c r="P210" i="15"/>
  <c r="BK210" i="15"/>
  <c r="J210" i="15"/>
  <c r="BE210" i="15"/>
  <c r="BI208" i="15"/>
  <c r="BH208" i="15"/>
  <c r="BG208" i="15"/>
  <c r="BF208" i="15"/>
  <c r="T208" i="15"/>
  <c r="R208" i="15"/>
  <c r="P208" i="15"/>
  <c r="BK208" i="15"/>
  <c r="J208" i="15"/>
  <c r="BE208" i="15"/>
  <c r="BI206" i="15"/>
  <c r="BH206" i="15"/>
  <c r="BG206" i="15"/>
  <c r="BF206" i="15"/>
  <c r="T206" i="15"/>
  <c r="R206" i="15"/>
  <c r="P206" i="15"/>
  <c r="BK206" i="15"/>
  <c r="J206" i="15"/>
  <c r="BE206" i="15"/>
  <c r="BI204" i="15"/>
  <c r="BH204" i="15"/>
  <c r="BG204" i="15"/>
  <c r="BF204" i="15"/>
  <c r="T204" i="15"/>
  <c r="R204" i="15"/>
  <c r="P204" i="15"/>
  <c r="BK204" i="15"/>
  <c r="J204" i="15"/>
  <c r="BE204" i="15"/>
  <c r="BI202" i="15"/>
  <c r="BH202" i="15"/>
  <c r="BG202" i="15"/>
  <c r="BF202" i="15"/>
  <c r="T202" i="15"/>
  <c r="R202" i="15"/>
  <c r="P202" i="15"/>
  <c r="BK202" i="15"/>
  <c r="J202" i="15"/>
  <c r="BE202" i="15"/>
  <c r="BI200" i="15"/>
  <c r="BH200" i="15"/>
  <c r="BG200" i="15"/>
  <c r="BF200" i="15"/>
  <c r="T200" i="15"/>
  <c r="R200" i="15"/>
  <c r="P200" i="15"/>
  <c r="BK200" i="15"/>
  <c r="J200" i="15"/>
  <c r="BE200" i="15"/>
  <c r="BI198" i="15"/>
  <c r="BH198" i="15"/>
  <c r="BG198" i="15"/>
  <c r="BF198" i="15"/>
  <c r="T198" i="15"/>
  <c r="R198" i="15"/>
  <c r="P198" i="15"/>
  <c r="BK198" i="15"/>
  <c r="J198" i="15"/>
  <c r="BE198" i="15"/>
  <c r="BI196" i="15"/>
  <c r="BH196" i="15"/>
  <c r="BG196" i="15"/>
  <c r="BF196" i="15"/>
  <c r="T196" i="15"/>
  <c r="R196" i="15"/>
  <c r="P196" i="15"/>
  <c r="BK196" i="15"/>
  <c r="J196" i="15"/>
  <c r="BE196" i="15"/>
  <c r="BI194" i="15"/>
  <c r="BH194" i="15"/>
  <c r="BG194" i="15"/>
  <c r="BF194" i="15"/>
  <c r="T194" i="15"/>
  <c r="R194" i="15"/>
  <c r="P194" i="15"/>
  <c r="BK194" i="15"/>
  <c r="J194" i="15"/>
  <c r="BE194" i="15"/>
  <c r="BI192" i="15"/>
  <c r="BH192" i="15"/>
  <c r="BG192" i="15"/>
  <c r="BF192" i="15"/>
  <c r="T192" i="15"/>
  <c r="R192" i="15"/>
  <c r="P192" i="15"/>
  <c r="BK192" i="15"/>
  <c r="J192" i="15"/>
  <c r="BE192" i="15"/>
  <c r="BI190" i="15"/>
  <c r="BH190" i="15"/>
  <c r="BG190" i="15"/>
  <c r="BF190" i="15"/>
  <c r="T190" i="15"/>
  <c r="R190" i="15"/>
  <c r="P190" i="15"/>
  <c r="BK190" i="15"/>
  <c r="J190" i="15"/>
  <c r="BE190" i="15"/>
  <c r="BI188" i="15"/>
  <c r="BH188" i="15"/>
  <c r="BG188" i="15"/>
  <c r="BF188" i="15"/>
  <c r="T188" i="15"/>
  <c r="R188" i="15"/>
  <c r="P188" i="15"/>
  <c r="BK188" i="15"/>
  <c r="J188" i="15"/>
  <c r="BE188" i="15"/>
  <c r="BI186" i="15"/>
  <c r="BH186" i="15"/>
  <c r="BG186" i="15"/>
  <c r="BF186" i="15"/>
  <c r="T186" i="15"/>
  <c r="R186" i="15"/>
  <c r="P186" i="15"/>
  <c r="BK186" i="15"/>
  <c r="J186" i="15"/>
  <c r="BE186" i="15"/>
  <c r="BI184" i="15"/>
  <c r="BH184" i="15"/>
  <c r="BG184" i="15"/>
  <c r="BF184" i="15"/>
  <c r="T184" i="15"/>
  <c r="R184" i="15"/>
  <c r="P184" i="15"/>
  <c r="BK184" i="15"/>
  <c r="J184" i="15"/>
  <c r="BE184" i="15"/>
  <c r="BI182" i="15"/>
  <c r="BH182" i="15"/>
  <c r="BG182" i="15"/>
  <c r="BF182" i="15"/>
  <c r="T182" i="15"/>
  <c r="R182" i="15"/>
  <c r="P182" i="15"/>
  <c r="BK182" i="15"/>
  <c r="J182" i="15"/>
  <c r="BE182" i="15"/>
  <c r="BI180" i="15"/>
  <c r="BH180" i="15"/>
  <c r="BG180" i="15"/>
  <c r="BF180" i="15"/>
  <c r="T180" i="15"/>
  <c r="R180" i="15"/>
  <c r="P180" i="15"/>
  <c r="BK180" i="15"/>
  <c r="J180" i="15"/>
  <c r="BE180" i="15"/>
  <c r="BI178" i="15"/>
  <c r="BH178" i="15"/>
  <c r="BG178" i="15"/>
  <c r="BF178" i="15"/>
  <c r="T178" i="15"/>
  <c r="R178" i="15"/>
  <c r="P178" i="15"/>
  <c r="BK178" i="15"/>
  <c r="J178" i="15"/>
  <c r="BE178" i="15"/>
  <c r="BI176" i="15"/>
  <c r="BH176" i="15"/>
  <c r="BG176" i="15"/>
  <c r="BF176" i="15"/>
  <c r="T176" i="15"/>
  <c r="R176" i="15"/>
  <c r="P176" i="15"/>
  <c r="BK176" i="15"/>
  <c r="J176" i="15"/>
  <c r="BE176" i="15"/>
  <c r="BI174" i="15"/>
  <c r="BH174" i="15"/>
  <c r="BG174" i="15"/>
  <c r="BF174" i="15"/>
  <c r="T174" i="15"/>
  <c r="T173" i="15"/>
  <c r="R174" i="15"/>
  <c r="R173" i="15"/>
  <c r="P174" i="15"/>
  <c r="P173" i="15"/>
  <c r="BK174" i="15"/>
  <c r="BK173" i="15"/>
  <c r="J173" i="15" s="1"/>
  <c r="J69" i="15" s="1"/>
  <c r="J174" i="15"/>
  <c r="BE174" i="15" s="1"/>
  <c r="BI171" i="15"/>
  <c r="BH171" i="15"/>
  <c r="BG171" i="15"/>
  <c r="BF171" i="15"/>
  <c r="T171" i="15"/>
  <c r="R171" i="15"/>
  <c r="P171" i="15"/>
  <c r="BK171" i="15"/>
  <c r="J171" i="15"/>
  <c r="BE171" i="15"/>
  <c r="BI169" i="15"/>
  <c r="BH169" i="15"/>
  <c r="BG169" i="15"/>
  <c r="BF169" i="15"/>
  <c r="T169" i="15"/>
  <c r="R169" i="15"/>
  <c r="P169" i="15"/>
  <c r="BK169" i="15"/>
  <c r="J169" i="15"/>
  <c r="BE169" i="15"/>
  <c r="BI167" i="15"/>
  <c r="BH167" i="15"/>
  <c r="BG167" i="15"/>
  <c r="BF167" i="15"/>
  <c r="T167" i="15"/>
  <c r="R167" i="15"/>
  <c r="P167" i="15"/>
  <c r="BK167" i="15"/>
  <c r="J167" i="15"/>
  <c r="BE167" i="15"/>
  <c r="BI165" i="15"/>
  <c r="BH165" i="15"/>
  <c r="BG165" i="15"/>
  <c r="BF165" i="15"/>
  <c r="T165" i="15"/>
  <c r="R165" i="15"/>
  <c r="P165" i="15"/>
  <c r="BK165" i="15"/>
  <c r="J165" i="15"/>
  <c r="BE165" i="15"/>
  <c r="BI163" i="15"/>
  <c r="BH163" i="15"/>
  <c r="BG163" i="15"/>
  <c r="BF163" i="15"/>
  <c r="T163" i="15"/>
  <c r="R163" i="15"/>
  <c r="P163" i="15"/>
  <c r="BK163" i="15"/>
  <c r="J163" i="15"/>
  <c r="BE163" i="15"/>
  <c r="BI161" i="15"/>
  <c r="BH161" i="15"/>
  <c r="BG161" i="15"/>
  <c r="BF161" i="15"/>
  <c r="T161" i="15"/>
  <c r="R161" i="15"/>
  <c r="P161" i="15"/>
  <c r="BK161" i="15"/>
  <c r="J161" i="15"/>
  <c r="BE161" i="15"/>
  <c r="BI159" i="15"/>
  <c r="BH159" i="15"/>
  <c r="BG159" i="15"/>
  <c r="BF159" i="15"/>
  <c r="T159" i="15"/>
  <c r="R159" i="15"/>
  <c r="P159" i="15"/>
  <c r="BK159" i="15"/>
  <c r="J159" i="15"/>
  <c r="BE159" i="15"/>
  <c r="BI157" i="15"/>
  <c r="BH157" i="15"/>
  <c r="BG157" i="15"/>
  <c r="BF157" i="15"/>
  <c r="T157" i="15"/>
  <c r="R157" i="15"/>
  <c r="P157" i="15"/>
  <c r="BK157" i="15"/>
  <c r="J157" i="15"/>
  <c r="BE157" i="15"/>
  <c r="BI155" i="15"/>
  <c r="BH155" i="15"/>
  <c r="BG155" i="15"/>
  <c r="BF155" i="15"/>
  <c r="T155" i="15"/>
  <c r="R155" i="15"/>
  <c r="P155" i="15"/>
  <c r="BK155" i="15"/>
  <c r="J155" i="15"/>
  <c r="BE155" i="15"/>
  <c r="BI153" i="15"/>
  <c r="BH153" i="15"/>
  <c r="BG153" i="15"/>
  <c r="BF153" i="15"/>
  <c r="T153" i="15"/>
  <c r="R153" i="15"/>
  <c r="P153" i="15"/>
  <c r="BK153" i="15"/>
  <c r="J153" i="15"/>
  <c r="BE153" i="15"/>
  <c r="BI151" i="15"/>
  <c r="BH151" i="15"/>
  <c r="BG151" i="15"/>
  <c r="BF151" i="15"/>
  <c r="T151" i="15"/>
  <c r="R151" i="15"/>
  <c r="R146" i="15" s="1"/>
  <c r="P151" i="15"/>
  <c r="BK151" i="15"/>
  <c r="J151" i="15"/>
  <c r="BE151" i="15"/>
  <c r="BI149" i="15"/>
  <c r="BH149" i="15"/>
  <c r="BG149" i="15"/>
  <c r="BF149" i="15"/>
  <c r="T149" i="15"/>
  <c r="R149" i="15"/>
  <c r="P149" i="15"/>
  <c r="BK149" i="15"/>
  <c r="BK146" i="15" s="1"/>
  <c r="J146" i="15" s="1"/>
  <c r="J68" i="15" s="1"/>
  <c r="J149" i="15"/>
  <c r="BE149" i="15"/>
  <c r="BI147" i="15"/>
  <c r="BH147" i="15"/>
  <c r="BG147" i="15"/>
  <c r="BF147" i="15"/>
  <c r="T147" i="15"/>
  <c r="T146" i="15"/>
  <c r="R147" i="15"/>
  <c r="P147" i="15"/>
  <c r="P146" i="15"/>
  <c r="BK147" i="15"/>
  <c r="J147" i="15"/>
  <c r="BE147" i="15" s="1"/>
  <c r="BI144" i="15"/>
  <c r="BH144" i="15"/>
  <c r="BG144" i="15"/>
  <c r="BF144" i="15"/>
  <c r="T144" i="15"/>
  <c r="R144" i="15"/>
  <c r="P144" i="15"/>
  <c r="BK144" i="15"/>
  <c r="J144" i="15"/>
  <c r="BE144" i="15"/>
  <c r="BI142" i="15"/>
  <c r="BH142" i="15"/>
  <c r="BG142" i="15"/>
  <c r="BF142" i="15"/>
  <c r="T142" i="15"/>
  <c r="R142" i="15"/>
  <c r="P142" i="15"/>
  <c r="BK142" i="15"/>
  <c r="J142" i="15"/>
  <c r="BE142" i="15"/>
  <c r="BI140" i="15"/>
  <c r="BH140" i="15"/>
  <c r="BG140" i="15"/>
  <c r="BF140" i="15"/>
  <c r="T140" i="15"/>
  <c r="R140" i="15"/>
  <c r="P140" i="15"/>
  <c r="BK140" i="15"/>
  <c r="J140" i="15"/>
  <c r="BE140" i="15"/>
  <c r="BI138" i="15"/>
  <c r="BH138" i="15"/>
  <c r="BG138" i="15"/>
  <c r="BF138" i="15"/>
  <c r="T138" i="15"/>
  <c r="R138" i="15"/>
  <c r="P138" i="15"/>
  <c r="BK138" i="15"/>
  <c r="J138" i="15"/>
  <c r="BE138" i="15"/>
  <c r="BI136" i="15"/>
  <c r="BH136" i="15"/>
  <c r="BG136" i="15"/>
  <c r="BF136" i="15"/>
  <c r="T136" i="15"/>
  <c r="R136" i="15"/>
  <c r="P136" i="15"/>
  <c r="BK136" i="15"/>
  <c r="J136" i="15"/>
  <c r="BE136" i="15"/>
  <c r="BI134" i="15"/>
  <c r="BH134" i="15"/>
  <c r="BG134" i="15"/>
  <c r="BF134" i="15"/>
  <c r="T134" i="15"/>
  <c r="R134" i="15"/>
  <c r="P134" i="15"/>
  <c r="BK134" i="15"/>
  <c r="J134" i="15"/>
  <c r="BE134" i="15"/>
  <c r="BI132" i="15"/>
  <c r="BH132" i="15"/>
  <c r="BG132" i="15"/>
  <c r="BF132" i="15"/>
  <c r="T132" i="15"/>
  <c r="R132" i="15"/>
  <c r="P132" i="15"/>
  <c r="BK132" i="15"/>
  <c r="J132" i="15"/>
  <c r="BE132" i="15"/>
  <c r="BI130" i="15"/>
  <c r="BH130" i="15"/>
  <c r="BG130" i="15"/>
  <c r="BF130" i="15"/>
  <c r="T130" i="15"/>
  <c r="R130" i="15"/>
  <c r="P130" i="15"/>
  <c r="BK130" i="15"/>
  <c r="J130" i="15"/>
  <c r="BE130" i="15"/>
  <c r="BI128" i="15"/>
  <c r="BH128" i="15"/>
  <c r="BG128" i="15"/>
  <c r="BF128" i="15"/>
  <c r="T128" i="15"/>
  <c r="R128" i="15"/>
  <c r="P128" i="15"/>
  <c r="BK128" i="15"/>
  <c r="J128" i="15"/>
  <c r="BE128" i="15"/>
  <c r="BI126" i="15"/>
  <c r="BH126" i="15"/>
  <c r="BG126" i="15"/>
  <c r="BF126" i="15"/>
  <c r="T126" i="15"/>
  <c r="R126" i="15"/>
  <c r="R121" i="15" s="1"/>
  <c r="P126" i="15"/>
  <c r="BK126" i="15"/>
  <c r="J126" i="15"/>
  <c r="BE126" i="15"/>
  <c r="BI124" i="15"/>
  <c r="BH124" i="15"/>
  <c r="BG124" i="15"/>
  <c r="BF124" i="15"/>
  <c r="T124" i="15"/>
  <c r="R124" i="15"/>
  <c r="P124" i="15"/>
  <c r="BK124" i="15"/>
  <c r="BK121" i="15" s="1"/>
  <c r="J121" i="15" s="1"/>
  <c r="J67" i="15" s="1"/>
  <c r="J124" i="15"/>
  <c r="BE124" i="15"/>
  <c r="BI122" i="15"/>
  <c r="BH122" i="15"/>
  <c r="BG122" i="15"/>
  <c r="BF122" i="15"/>
  <c r="T122" i="15"/>
  <c r="T121" i="15"/>
  <c r="R122" i="15"/>
  <c r="P122" i="15"/>
  <c r="P121" i="15"/>
  <c r="BK122" i="15"/>
  <c r="J122" i="15"/>
  <c r="BE122" i="15" s="1"/>
  <c r="BI119" i="15"/>
  <c r="BH119" i="15"/>
  <c r="BG119" i="15"/>
  <c r="BF119" i="15"/>
  <c r="T119" i="15"/>
  <c r="R119" i="15"/>
  <c r="P119" i="15"/>
  <c r="BK119" i="15"/>
  <c r="J119" i="15"/>
  <c r="BE119" i="15"/>
  <c r="BI117" i="15"/>
  <c r="BH117" i="15"/>
  <c r="BG117" i="15"/>
  <c r="BF117" i="15"/>
  <c r="T117" i="15"/>
  <c r="R117" i="15"/>
  <c r="P117" i="15"/>
  <c r="BK117" i="15"/>
  <c r="J117" i="15"/>
  <c r="BE117" i="15"/>
  <c r="BI115" i="15"/>
  <c r="BH115" i="15"/>
  <c r="BG115" i="15"/>
  <c r="BF115" i="15"/>
  <c r="T115" i="15"/>
  <c r="R115" i="15"/>
  <c r="P115" i="15"/>
  <c r="BK115" i="15"/>
  <c r="J115" i="15"/>
  <c r="BE115" i="15"/>
  <c r="BI113" i="15"/>
  <c r="BH113" i="15"/>
  <c r="BG113" i="15"/>
  <c r="BF113" i="15"/>
  <c r="T113" i="15"/>
  <c r="R113" i="15"/>
  <c r="P113" i="15"/>
  <c r="BK113" i="15"/>
  <c r="J113" i="15"/>
  <c r="BE113" i="15"/>
  <c r="BI111" i="15"/>
  <c r="BH111" i="15"/>
  <c r="BG111" i="15"/>
  <c r="BF111" i="15"/>
  <c r="T111" i="15"/>
  <c r="R111" i="15"/>
  <c r="P111" i="15"/>
  <c r="BK111" i="15"/>
  <c r="J111" i="15"/>
  <c r="BE111" i="15"/>
  <c r="BI109" i="15"/>
  <c r="BH109" i="15"/>
  <c r="BG109" i="15"/>
  <c r="BF109" i="15"/>
  <c r="T109" i="15"/>
  <c r="R109" i="15"/>
  <c r="P109" i="15"/>
  <c r="BK109" i="15"/>
  <c r="J109" i="15"/>
  <c r="BE109" i="15"/>
  <c r="BI107" i="15"/>
  <c r="BH107" i="15"/>
  <c r="BG107" i="15"/>
  <c r="BF107" i="15"/>
  <c r="T107" i="15"/>
  <c r="R107" i="15"/>
  <c r="P107" i="15"/>
  <c r="BK107" i="15"/>
  <c r="J107" i="15"/>
  <c r="BE107" i="15"/>
  <c r="BI105" i="15"/>
  <c r="BH105" i="15"/>
  <c r="BG105" i="15"/>
  <c r="BF105" i="15"/>
  <c r="T105" i="15"/>
  <c r="R105" i="15"/>
  <c r="P105" i="15"/>
  <c r="BK105" i="15"/>
  <c r="J105" i="15"/>
  <c r="BE105" i="15"/>
  <c r="BI103" i="15"/>
  <c r="BH103" i="15"/>
  <c r="BG103" i="15"/>
  <c r="BF103" i="15"/>
  <c r="T103" i="15"/>
  <c r="R103" i="15"/>
  <c r="P103" i="15"/>
  <c r="BK103" i="15"/>
  <c r="J103" i="15"/>
  <c r="BE103" i="15"/>
  <c r="BI101" i="15"/>
  <c r="BH101" i="15"/>
  <c r="BG101" i="15"/>
  <c r="BF101" i="15"/>
  <c r="T101" i="15"/>
  <c r="R101" i="15"/>
  <c r="P101" i="15"/>
  <c r="BK101" i="15"/>
  <c r="J101" i="15"/>
  <c r="BE101" i="15"/>
  <c r="BI99" i="15"/>
  <c r="F38" i="15"/>
  <c r="BD71" i="1" s="1"/>
  <c r="BH99" i="15"/>
  <c r="BG99" i="15"/>
  <c r="F36" i="15"/>
  <c r="BB71" i="1" s="1"/>
  <c r="BF99" i="15"/>
  <c r="T99" i="15"/>
  <c r="T98" i="15"/>
  <c r="R99" i="15"/>
  <c r="R98" i="15"/>
  <c r="P99" i="15"/>
  <c r="P98" i="15"/>
  <c r="BK99" i="15"/>
  <c r="J99" i="15"/>
  <c r="BE99" i="15" s="1"/>
  <c r="J34" i="15" s="1"/>
  <c r="AV71" i="1" s="1"/>
  <c r="F34" i="15"/>
  <c r="AZ71" i="1" s="1"/>
  <c r="J92" i="15"/>
  <c r="F90" i="15"/>
  <c r="E88" i="15"/>
  <c r="J59" i="15"/>
  <c r="F57" i="15"/>
  <c r="E55" i="15"/>
  <c r="J22" i="15"/>
  <c r="E22" i="15"/>
  <c r="J21" i="15"/>
  <c r="J19" i="15"/>
  <c r="E19" i="15"/>
  <c r="F92" i="15"/>
  <c r="F59" i="15"/>
  <c r="J18" i="15"/>
  <c r="J16" i="15"/>
  <c r="J90" i="15"/>
  <c r="J57" i="15"/>
  <c r="E7" i="15"/>
  <c r="E82" i="15" s="1"/>
  <c r="E49" i="15"/>
  <c r="AY69" i="1"/>
  <c r="AX69" i="1"/>
  <c r="BI135" i="14"/>
  <c r="BH135" i="14"/>
  <c r="BG135" i="14"/>
  <c r="BF135" i="14"/>
  <c r="T135" i="14"/>
  <c r="R135" i="14"/>
  <c r="P135" i="14"/>
  <c r="BK135" i="14"/>
  <c r="J135" i="14"/>
  <c r="BE135" i="14"/>
  <c r="BI134" i="14"/>
  <c r="BH134" i="14"/>
  <c r="BG134" i="14"/>
  <c r="BF134" i="14"/>
  <c r="T134" i="14"/>
  <c r="R134" i="14"/>
  <c r="P134" i="14"/>
  <c r="BK134" i="14"/>
  <c r="J134" i="14"/>
  <c r="BE134" i="14"/>
  <c r="BI133" i="14"/>
  <c r="BH133" i="14"/>
  <c r="BG133" i="14"/>
  <c r="BF133" i="14"/>
  <c r="T133" i="14"/>
  <c r="R133" i="14"/>
  <c r="P133" i="14"/>
  <c r="BK133" i="14"/>
  <c r="J133" i="14"/>
  <c r="BE133" i="14"/>
  <c r="BI132" i="14"/>
  <c r="BH132" i="14"/>
  <c r="BG132" i="14"/>
  <c r="BF132" i="14"/>
  <c r="T132" i="14"/>
  <c r="R132" i="14"/>
  <c r="P132" i="14"/>
  <c r="BK132" i="14"/>
  <c r="J132" i="14"/>
  <c r="BE132" i="14"/>
  <c r="BI131" i="14"/>
  <c r="BH131" i="14"/>
  <c r="BG131" i="14"/>
  <c r="BF131" i="14"/>
  <c r="T131" i="14"/>
  <c r="R131" i="14"/>
  <c r="P131" i="14"/>
  <c r="BK131" i="14"/>
  <c r="J131" i="14"/>
  <c r="BE131" i="14"/>
  <c r="BI130" i="14"/>
  <c r="BH130" i="14"/>
  <c r="BG130" i="14"/>
  <c r="BF130" i="14"/>
  <c r="T130" i="14"/>
  <c r="R130" i="14"/>
  <c r="P130" i="14"/>
  <c r="BK130" i="14"/>
  <c r="J130" i="14"/>
  <c r="BE130" i="14"/>
  <c r="BI129" i="14"/>
  <c r="BH129" i="14"/>
  <c r="BG129" i="14"/>
  <c r="BF129" i="14"/>
  <c r="T129" i="14"/>
  <c r="R129" i="14"/>
  <c r="P129" i="14"/>
  <c r="BK129" i="14"/>
  <c r="J129" i="14"/>
  <c r="BE129" i="14"/>
  <c r="BI128" i="14"/>
  <c r="BH128" i="14"/>
  <c r="BG128" i="14"/>
  <c r="BF128" i="14"/>
  <c r="T128" i="14"/>
  <c r="R128" i="14"/>
  <c r="P128" i="14"/>
  <c r="BK128" i="14"/>
  <c r="J128" i="14"/>
  <c r="BE128" i="14"/>
  <c r="BI127" i="14"/>
  <c r="BH127" i="14"/>
  <c r="BG127" i="14"/>
  <c r="BF127" i="14"/>
  <c r="T127" i="14"/>
  <c r="R127" i="14"/>
  <c r="P127" i="14"/>
  <c r="BK127" i="14"/>
  <c r="J127" i="14"/>
  <c r="BE127" i="14"/>
  <c r="BI126" i="14"/>
  <c r="BH126" i="14"/>
  <c r="BG126" i="14"/>
  <c r="BF126" i="14"/>
  <c r="T126" i="14"/>
  <c r="R126" i="14"/>
  <c r="P126" i="14"/>
  <c r="BK126" i="14"/>
  <c r="J126" i="14"/>
  <c r="BE126" i="14"/>
  <c r="BI125" i="14"/>
  <c r="BH125" i="14"/>
  <c r="BG125" i="14"/>
  <c r="BF125" i="14"/>
  <c r="T125" i="14"/>
  <c r="R125" i="14"/>
  <c r="P125" i="14"/>
  <c r="BK125" i="14"/>
  <c r="J125" i="14"/>
  <c r="BE125" i="14"/>
  <c r="BI124" i="14"/>
  <c r="BH124" i="14"/>
  <c r="BG124" i="14"/>
  <c r="BF124" i="14"/>
  <c r="T124" i="14"/>
  <c r="R124" i="14"/>
  <c r="P124" i="14"/>
  <c r="BK124" i="14"/>
  <c r="J124" i="14"/>
  <c r="BE124" i="14"/>
  <c r="BI123" i="14"/>
  <c r="BH123" i="14"/>
  <c r="BG123" i="14"/>
  <c r="BF123" i="14"/>
  <c r="T123" i="14"/>
  <c r="T122" i="14"/>
  <c r="R123" i="14"/>
  <c r="R122" i="14"/>
  <c r="P123" i="14"/>
  <c r="P122" i="14"/>
  <c r="BK123" i="14"/>
  <c r="BK122" i="14"/>
  <c r="J122" i="14" s="1"/>
  <c r="J68" i="14" s="1"/>
  <c r="J123" i="14"/>
  <c r="BE123" i="14" s="1"/>
  <c r="BI121" i="14"/>
  <c r="BH121" i="14"/>
  <c r="BG121" i="14"/>
  <c r="BF121" i="14"/>
  <c r="T121" i="14"/>
  <c r="R121" i="14"/>
  <c r="P121" i="14"/>
  <c r="BK121" i="14"/>
  <c r="J121" i="14"/>
  <c r="BE121" i="14"/>
  <c r="BI120" i="14"/>
  <c r="BH120" i="14"/>
  <c r="BG120" i="14"/>
  <c r="BF120" i="14"/>
  <c r="T120" i="14"/>
  <c r="R120" i="14"/>
  <c r="P120" i="14"/>
  <c r="BK120" i="14"/>
  <c r="J120" i="14"/>
  <c r="BE120" i="14"/>
  <c r="BI119" i="14"/>
  <c r="BH119" i="14"/>
  <c r="BG119" i="14"/>
  <c r="BF119" i="14"/>
  <c r="T119" i="14"/>
  <c r="R119" i="14"/>
  <c r="P119" i="14"/>
  <c r="BK119" i="14"/>
  <c r="J119" i="14"/>
  <c r="BE119" i="14"/>
  <c r="BI118" i="14"/>
  <c r="BH118" i="14"/>
  <c r="BG118" i="14"/>
  <c r="BF118" i="14"/>
  <c r="T118" i="14"/>
  <c r="R118" i="14"/>
  <c r="P118" i="14"/>
  <c r="BK118" i="14"/>
  <c r="J118" i="14"/>
  <c r="BE118" i="14"/>
  <c r="BI117" i="14"/>
  <c r="BH117" i="14"/>
  <c r="BG117" i="14"/>
  <c r="BF117" i="14"/>
  <c r="T117" i="14"/>
  <c r="R117" i="14"/>
  <c r="P117" i="14"/>
  <c r="BK117" i="14"/>
  <c r="J117" i="14"/>
  <c r="BE117" i="14"/>
  <c r="BI116" i="14"/>
  <c r="BH116" i="14"/>
  <c r="BG116" i="14"/>
  <c r="BF116" i="14"/>
  <c r="T116" i="14"/>
  <c r="R116" i="14"/>
  <c r="P116" i="14"/>
  <c r="BK116" i="14"/>
  <c r="J116" i="14"/>
  <c r="BE116" i="14"/>
  <c r="BI115" i="14"/>
  <c r="BH115" i="14"/>
  <c r="BG115" i="14"/>
  <c r="BF115" i="14"/>
  <c r="T115" i="14"/>
  <c r="R115" i="14"/>
  <c r="P115" i="14"/>
  <c r="BK115" i="14"/>
  <c r="J115" i="14"/>
  <c r="BE115" i="14"/>
  <c r="BI114" i="14"/>
  <c r="BH114" i="14"/>
  <c r="BG114" i="14"/>
  <c r="BF114" i="14"/>
  <c r="T114" i="14"/>
  <c r="R114" i="14"/>
  <c r="P114" i="14"/>
  <c r="BK114" i="14"/>
  <c r="J114" i="14"/>
  <c r="BE114" i="14"/>
  <c r="BI113" i="14"/>
  <c r="BH113" i="14"/>
  <c r="BG113" i="14"/>
  <c r="BF113" i="14"/>
  <c r="T113" i="14"/>
  <c r="R113" i="14"/>
  <c r="P113" i="14"/>
  <c r="BK113" i="14"/>
  <c r="J113" i="14"/>
  <c r="BE113" i="14"/>
  <c r="BI112" i="14"/>
  <c r="BH112" i="14"/>
  <c r="BG112" i="14"/>
  <c r="BF112" i="14"/>
  <c r="T112" i="14"/>
  <c r="R112" i="14"/>
  <c r="P112" i="14"/>
  <c r="BK112" i="14"/>
  <c r="J112" i="14"/>
  <c r="BE112" i="14"/>
  <c r="BI111" i="14"/>
  <c r="BH111" i="14"/>
  <c r="BG111" i="14"/>
  <c r="BF111" i="14"/>
  <c r="T111" i="14"/>
  <c r="R111" i="14"/>
  <c r="P111" i="14"/>
  <c r="BK111" i="14"/>
  <c r="J111" i="14"/>
  <c r="BE111" i="14"/>
  <c r="BI110" i="14"/>
  <c r="BH110" i="14"/>
  <c r="BG110" i="14"/>
  <c r="BF110" i="14"/>
  <c r="T110" i="14"/>
  <c r="R110" i="14"/>
  <c r="P110" i="14"/>
  <c r="BK110" i="14"/>
  <c r="J110" i="14"/>
  <c r="BE110" i="14"/>
  <c r="BI109" i="14"/>
  <c r="BH109" i="14"/>
  <c r="BG109" i="14"/>
  <c r="BF109" i="14"/>
  <c r="T109" i="14"/>
  <c r="R109" i="14"/>
  <c r="R106" i="14" s="1"/>
  <c r="P109" i="14"/>
  <c r="BK109" i="14"/>
  <c r="J109" i="14"/>
  <c r="BE109" i="14"/>
  <c r="BI108" i="14"/>
  <c r="BH108" i="14"/>
  <c r="BG108" i="14"/>
  <c r="BF108" i="14"/>
  <c r="T108" i="14"/>
  <c r="R108" i="14"/>
  <c r="P108" i="14"/>
  <c r="BK108" i="14"/>
  <c r="BK106" i="14" s="1"/>
  <c r="J106" i="14" s="1"/>
  <c r="J67" i="14" s="1"/>
  <c r="J108" i="14"/>
  <c r="BE108" i="14"/>
  <c r="BI107" i="14"/>
  <c r="BH107" i="14"/>
  <c r="BG107" i="14"/>
  <c r="BF107" i="14"/>
  <c r="T107" i="14"/>
  <c r="T106" i="14"/>
  <c r="R107" i="14"/>
  <c r="P107" i="14"/>
  <c r="P106" i="14"/>
  <c r="BK107" i="14"/>
  <c r="J107" i="14"/>
  <c r="BE107" i="14" s="1"/>
  <c r="BI105" i="14"/>
  <c r="BH105" i="14"/>
  <c r="BG105" i="14"/>
  <c r="BF105" i="14"/>
  <c r="T105" i="14"/>
  <c r="R105" i="14"/>
  <c r="P105" i="14"/>
  <c r="BK105" i="14"/>
  <c r="J105" i="14"/>
  <c r="BE105" i="14"/>
  <c r="BI104" i="14"/>
  <c r="BH104" i="14"/>
  <c r="BG104" i="14"/>
  <c r="BF104" i="14"/>
  <c r="T104" i="14"/>
  <c r="R104" i="14"/>
  <c r="P104" i="14"/>
  <c r="BK104" i="14"/>
  <c r="J104" i="14"/>
  <c r="BE104" i="14"/>
  <c r="BI103" i="14"/>
  <c r="BH103" i="14"/>
  <c r="BG103" i="14"/>
  <c r="BF103" i="14"/>
  <c r="T103" i="14"/>
  <c r="R103" i="14"/>
  <c r="P103" i="14"/>
  <c r="BK103" i="14"/>
  <c r="J103" i="14"/>
  <c r="BE103" i="14"/>
  <c r="BI102" i="14"/>
  <c r="BH102" i="14"/>
  <c r="BG102" i="14"/>
  <c r="BF102" i="14"/>
  <c r="T102" i="14"/>
  <c r="R102" i="14"/>
  <c r="P102" i="14"/>
  <c r="BK102" i="14"/>
  <c r="J102" i="14"/>
  <c r="BE102" i="14"/>
  <c r="BI101" i="14"/>
  <c r="BH101" i="14"/>
  <c r="BG101" i="14"/>
  <c r="BF101" i="14"/>
  <c r="T101" i="14"/>
  <c r="R101" i="14"/>
  <c r="P101" i="14"/>
  <c r="BK101" i="14"/>
  <c r="J101" i="14"/>
  <c r="BE101" i="14"/>
  <c r="BI100" i="14"/>
  <c r="BH100" i="14"/>
  <c r="BG100" i="14"/>
  <c r="BF100" i="14"/>
  <c r="T100" i="14"/>
  <c r="R100" i="14"/>
  <c r="P100" i="14"/>
  <c r="BK100" i="14"/>
  <c r="J100" i="14"/>
  <c r="BE100" i="14"/>
  <c r="BI99" i="14"/>
  <c r="BH99" i="14"/>
  <c r="BG99" i="14"/>
  <c r="BF99" i="14"/>
  <c r="T99" i="14"/>
  <c r="R99" i="14"/>
  <c r="P99" i="14"/>
  <c r="BK99" i="14"/>
  <c r="J99" i="14"/>
  <c r="BE99" i="14"/>
  <c r="BI98" i="14"/>
  <c r="BH98" i="14"/>
  <c r="BG98" i="14"/>
  <c r="BF98" i="14"/>
  <c r="T98" i="14"/>
  <c r="R98" i="14"/>
  <c r="P98" i="14"/>
  <c r="BK98" i="14"/>
  <c r="J98" i="14"/>
  <c r="BE98" i="14"/>
  <c r="BI97" i="14"/>
  <c r="BH97" i="14"/>
  <c r="BG97" i="14"/>
  <c r="BF97" i="14"/>
  <c r="T97" i="14"/>
  <c r="R97" i="14"/>
  <c r="P97" i="14"/>
  <c r="BK97" i="14"/>
  <c r="J97" i="14"/>
  <c r="BE97" i="14"/>
  <c r="BI96" i="14"/>
  <c r="BH96" i="14"/>
  <c r="BG96" i="14"/>
  <c r="BF96" i="14"/>
  <c r="T96" i="14"/>
  <c r="R96" i="14"/>
  <c r="R94" i="14" s="1"/>
  <c r="P96" i="14"/>
  <c r="BK96" i="14"/>
  <c r="J96" i="14"/>
  <c r="BE96" i="14"/>
  <c r="BI95" i="14"/>
  <c r="F38" i="14"/>
  <c r="BD69" i="1" s="1"/>
  <c r="BH95" i="14"/>
  <c r="BG95" i="14"/>
  <c r="F36" i="14"/>
  <c r="BB69" i="1" s="1"/>
  <c r="BF95" i="14"/>
  <c r="T95" i="14"/>
  <c r="T94" i="14"/>
  <c r="R95" i="14"/>
  <c r="P95" i="14"/>
  <c r="P94" i="14"/>
  <c r="BK95" i="14"/>
  <c r="J95" i="14"/>
  <c r="BE95" i="14" s="1"/>
  <c r="J88" i="14"/>
  <c r="F86" i="14"/>
  <c r="E84" i="14"/>
  <c r="J59" i="14"/>
  <c r="F57" i="14"/>
  <c r="E55" i="14"/>
  <c r="J22" i="14"/>
  <c r="E22" i="14"/>
  <c r="J21" i="14"/>
  <c r="J19" i="14"/>
  <c r="E19" i="14"/>
  <c r="F88" i="14"/>
  <c r="F59" i="14"/>
  <c r="J18" i="14"/>
  <c r="J16" i="14"/>
  <c r="J86" i="14"/>
  <c r="J57" i="14"/>
  <c r="E7" i="14"/>
  <c r="E78" i="14" s="1"/>
  <c r="E49" i="14"/>
  <c r="AY68" i="1"/>
  <c r="AX68" i="1"/>
  <c r="BI158" i="13"/>
  <c r="BH158" i="13"/>
  <c r="BG158" i="13"/>
  <c r="BF158" i="13"/>
  <c r="T158" i="13"/>
  <c r="R158" i="13"/>
  <c r="P158" i="13"/>
  <c r="BK158" i="13"/>
  <c r="J158" i="13"/>
  <c r="BE158" i="13"/>
  <c r="BI157" i="13"/>
  <c r="BH157" i="13"/>
  <c r="BG157" i="13"/>
  <c r="BF157" i="13"/>
  <c r="T157" i="13"/>
  <c r="R157" i="13"/>
  <c r="P157" i="13"/>
  <c r="BK157" i="13"/>
  <c r="J157" i="13"/>
  <c r="BE157" i="13"/>
  <c r="BI156" i="13"/>
  <c r="BH156" i="13"/>
  <c r="BG156" i="13"/>
  <c r="BF156" i="13"/>
  <c r="T156" i="13"/>
  <c r="R156" i="13"/>
  <c r="P156" i="13"/>
  <c r="BK156" i="13"/>
  <c r="J156" i="13"/>
  <c r="BE156" i="13"/>
  <c r="BI155" i="13"/>
  <c r="BH155" i="13"/>
  <c r="BG155" i="13"/>
  <c r="BF155" i="13"/>
  <c r="T155" i="13"/>
  <c r="R155" i="13"/>
  <c r="P155" i="13"/>
  <c r="BK155" i="13"/>
  <c r="J155" i="13"/>
  <c r="BE155" i="13"/>
  <c r="BI154" i="13"/>
  <c r="BH154" i="13"/>
  <c r="BG154" i="13"/>
  <c r="BF154" i="13"/>
  <c r="T154" i="13"/>
  <c r="R154" i="13"/>
  <c r="P154" i="13"/>
  <c r="BK154" i="13"/>
  <c r="J154" i="13"/>
  <c r="BE154" i="13"/>
  <c r="BI153" i="13"/>
  <c r="BH153" i="13"/>
  <c r="BG153" i="13"/>
  <c r="BF153" i="13"/>
  <c r="T153" i="13"/>
  <c r="R153" i="13"/>
  <c r="P153" i="13"/>
  <c r="BK153" i="13"/>
  <c r="J153" i="13"/>
  <c r="BE153" i="13"/>
  <c r="BI152" i="13"/>
  <c r="BH152" i="13"/>
  <c r="BG152" i="13"/>
  <c r="BF152" i="13"/>
  <c r="T152" i="13"/>
  <c r="R152" i="13"/>
  <c r="P152" i="13"/>
  <c r="BK152" i="13"/>
  <c r="J152" i="13"/>
  <c r="BE152" i="13"/>
  <c r="BI151" i="13"/>
  <c r="BH151" i="13"/>
  <c r="BG151" i="13"/>
  <c r="BF151" i="13"/>
  <c r="T151" i="13"/>
  <c r="R151" i="13"/>
  <c r="P151" i="13"/>
  <c r="BK151" i="13"/>
  <c r="J151" i="13"/>
  <c r="BE151" i="13"/>
  <c r="BI150" i="13"/>
  <c r="BH150" i="13"/>
  <c r="BG150" i="13"/>
  <c r="BF150" i="13"/>
  <c r="T150" i="13"/>
  <c r="R150" i="13"/>
  <c r="P150" i="13"/>
  <c r="BK150" i="13"/>
  <c r="J150" i="13"/>
  <c r="BE150" i="13"/>
  <c r="BI149" i="13"/>
  <c r="BH149" i="13"/>
  <c r="BG149" i="13"/>
  <c r="BF149" i="13"/>
  <c r="T149" i="13"/>
  <c r="R149" i="13"/>
  <c r="P149" i="13"/>
  <c r="BK149" i="13"/>
  <c r="J149" i="13"/>
  <c r="BE149" i="13"/>
  <c r="BI148" i="13"/>
  <c r="BH148" i="13"/>
  <c r="BG148" i="13"/>
  <c r="BF148" i="13"/>
  <c r="T148" i="13"/>
  <c r="R148" i="13"/>
  <c r="P148" i="13"/>
  <c r="BK148" i="13"/>
  <c r="J148" i="13"/>
  <c r="BE148" i="13"/>
  <c r="BI147" i="13"/>
  <c r="BH147" i="13"/>
  <c r="BG147" i="13"/>
  <c r="BF147" i="13"/>
  <c r="T147" i="13"/>
  <c r="R147" i="13"/>
  <c r="P147" i="13"/>
  <c r="BK147" i="13"/>
  <c r="J147" i="13"/>
  <c r="BE147" i="13"/>
  <c r="BI146" i="13"/>
  <c r="BH146" i="13"/>
  <c r="BG146" i="13"/>
  <c r="BF146" i="13"/>
  <c r="T146" i="13"/>
  <c r="R146" i="13"/>
  <c r="R143" i="13" s="1"/>
  <c r="P146" i="13"/>
  <c r="BK146" i="13"/>
  <c r="J146" i="13"/>
  <c r="BE146" i="13"/>
  <c r="BI145" i="13"/>
  <c r="BH145" i="13"/>
  <c r="BG145" i="13"/>
  <c r="BF145" i="13"/>
  <c r="T145" i="13"/>
  <c r="R145" i="13"/>
  <c r="P145" i="13"/>
  <c r="BK145" i="13"/>
  <c r="BK143" i="13" s="1"/>
  <c r="J143" i="13" s="1"/>
  <c r="J70" i="13" s="1"/>
  <c r="J145" i="13"/>
  <c r="BE145" i="13"/>
  <c r="BI144" i="13"/>
  <c r="BH144" i="13"/>
  <c r="BG144" i="13"/>
  <c r="BF144" i="13"/>
  <c r="T144" i="13"/>
  <c r="T143" i="13"/>
  <c r="R144" i="13"/>
  <c r="P144" i="13"/>
  <c r="P143" i="13"/>
  <c r="BK144" i="13"/>
  <c r="J144" i="13"/>
  <c r="BE144" i="13" s="1"/>
  <c r="BI142" i="13"/>
  <c r="BH142" i="13"/>
  <c r="BG142" i="13"/>
  <c r="BF142" i="13"/>
  <c r="T142" i="13"/>
  <c r="R142" i="13"/>
  <c r="P142" i="13"/>
  <c r="BK142" i="13"/>
  <c r="J142" i="13"/>
  <c r="BE142" i="13"/>
  <c r="BI141" i="13"/>
  <c r="BH141" i="13"/>
  <c r="BG141" i="13"/>
  <c r="BF141" i="13"/>
  <c r="T141" i="13"/>
  <c r="R141" i="13"/>
  <c r="P141" i="13"/>
  <c r="BK141" i="13"/>
  <c r="J141" i="13"/>
  <c r="BE141" i="13"/>
  <c r="BI140" i="13"/>
  <c r="BH140" i="13"/>
  <c r="BG140" i="13"/>
  <c r="BF140" i="13"/>
  <c r="T140" i="13"/>
  <c r="R140" i="13"/>
  <c r="P140" i="13"/>
  <c r="BK140" i="13"/>
  <c r="J140" i="13"/>
  <c r="BE140" i="13"/>
  <c r="BI139" i="13"/>
  <c r="BH139" i="13"/>
  <c r="BG139" i="13"/>
  <c r="BF139" i="13"/>
  <c r="T139" i="13"/>
  <c r="R139" i="13"/>
  <c r="P139" i="13"/>
  <c r="BK139" i="13"/>
  <c r="J139" i="13"/>
  <c r="BE139" i="13"/>
  <c r="BI138" i="13"/>
  <c r="BH138" i="13"/>
  <c r="BG138" i="13"/>
  <c r="BF138" i="13"/>
  <c r="T138" i="13"/>
  <c r="R138" i="13"/>
  <c r="P138" i="13"/>
  <c r="BK138" i="13"/>
  <c r="J138" i="13"/>
  <c r="BE138" i="13"/>
  <c r="BI137" i="13"/>
  <c r="BH137" i="13"/>
  <c r="BG137" i="13"/>
  <c r="BF137" i="13"/>
  <c r="T137" i="13"/>
  <c r="R137" i="13"/>
  <c r="P137" i="13"/>
  <c r="BK137" i="13"/>
  <c r="J137" i="13"/>
  <c r="BE137" i="13"/>
  <c r="BI136" i="13"/>
  <c r="BH136" i="13"/>
  <c r="BG136" i="13"/>
  <c r="BF136" i="13"/>
  <c r="T136" i="13"/>
  <c r="R136" i="13"/>
  <c r="P136" i="13"/>
  <c r="BK136" i="13"/>
  <c r="J136" i="13"/>
  <c r="BE136" i="13"/>
  <c r="BI135" i="13"/>
  <c r="BH135" i="13"/>
  <c r="BG135" i="13"/>
  <c r="BF135" i="13"/>
  <c r="T135" i="13"/>
  <c r="R135" i="13"/>
  <c r="P135" i="13"/>
  <c r="BK135" i="13"/>
  <c r="J135" i="13"/>
  <c r="BE135" i="13"/>
  <c r="BI134" i="13"/>
  <c r="BH134" i="13"/>
  <c r="BG134" i="13"/>
  <c r="BF134" i="13"/>
  <c r="T134" i="13"/>
  <c r="R134" i="13"/>
  <c r="P134" i="13"/>
  <c r="BK134" i="13"/>
  <c r="J134" i="13"/>
  <c r="BE134" i="13"/>
  <c r="BI133" i="13"/>
  <c r="BH133" i="13"/>
  <c r="BG133" i="13"/>
  <c r="BF133" i="13"/>
  <c r="T133" i="13"/>
  <c r="R133" i="13"/>
  <c r="R130" i="13" s="1"/>
  <c r="P133" i="13"/>
  <c r="BK133" i="13"/>
  <c r="J133" i="13"/>
  <c r="BE133" i="13"/>
  <c r="BI132" i="13"/>
  <c r="BH132" i="13"/>
  <c r="BG132" i="13"/>
  <c r="BF132" i="13"/>
  <c r="T132" i="13"/>
  <c r="R132" i="13"/>
  <c r="P132" i="13"/>
  <c r="BK132" i="13"/>
  <c r="BK130" i="13" s="1"/>
  <c r="J130" i="13" s="1"/>
  <c r="J69" i="13" s="1"/>
  <c r="J132" i="13"/>
  <c r="BE132" i="13"/>
  <c r="BI131" i="13"/>
  <c r="BH131" i="13"/>
  <c r="BG131" i="13"/>
  <c r="BF131" i="13"/>
  <c r="T131" i="13"/>
  <c r="T130" i="13"/>
  <c r="R131" i="13"/>
  <c r="P131" i="13"/>
  <c r="P130" i="13"/>
  <c r="BK131" i="13"/>
  <c r="J131" i="13"/>
  <c r="BE131" i="13" s="1"/>
  <c r="BI129" i="13"/>
  <c r="BH129" i="13"/>
  <c r="BG129" i="13"/>
  <c r="BF129" i="13"/>
  <c r="T129" i="13"/>
  <c r="R129" i="13"/>
  <c r="P129" i="13"/>
  <c r="BK129" i="13"/>
  <c r="J129" i="13"/>
  <c r="BE129" i="13"/>
  <c r="BI128" i="13"/>
  <c r="BH128" i="13"/>
  <c r="BG128" i="13"/>
  <c r="BF128" i="13"/>
  <c r="T128" i="13"/>
  <c r="R128" i="13"/>
  <c r="P128" i="13"/>
  <c r="BK128" i="13"/>
  <c r="J128" i="13"/>
  <c r="BE128" i="13"/>
  <c r="BI127" i="13"/>
  <c r="BH127" i="13"/>
  <c r="BG127" i="13"/>
  <c r="BF127" i="13"/>
  <c r="T127" i="13"/>
  <c r="R127" i="13"/>
  <c r="P127" i="13"/>
  <c r="BK127" i="13"/>
  <c r="J127" i="13"/>
  <c r="BE127" i="13"/>
  <c r="BI126" i="13"/>
  <c r="BH126" i="13"/>
  <c r="BG126" i="13"/>
  <c r="BF126" i="13"/>
  <c r="T126" i="13"/>
  <c r="R126" i="13"/>
  <c r="P126" i="13"/>
  <c r="BK126" i="13"/>
  <c r="J126" i="13"/>
  <c r="BE126" i="13"/>
  <c r="BI125" i="13"/>
  <c r="BH125" i="13"/>
  <c r="BG125" i="13"/>
  <c r="BF125" i="13"/>
  <c r="T125" i="13"/>
  <c r="R125" i="13"/>
  <c r="P125" i="13"/>
  <c r="BK125" i="13"/>
  <c r="J125" i="13"/>
  <c r="BE125" i="13"/>
  <c r="BI124" i="13"/>
  <c r="BH124" i="13"/>
  <c r="BG124" i="13"/>
  <c r="BF124" i="13"/>
  <c r="T124" i="13"/>
  <c r="R124" i="13"/>
  <c r="P124" i="13"/>
  <c r="BK124" i="13"/>
  <c r="J124" i="13"/>
  <c r="BE124" i="13"/>
  <c r="BI123" i="13"/>
  <c r="BH123" i="13"/>
  <c r="BG123" i="13"/>
  <c r="BF123" i="13"/>
  <c r="T123" i="13"/>
  <c r="R123" i="13"/>
  <c r="P123" i="13"/>
  <c r="BK123" i="13"/>
  <c r="J123" i="13"/>
  <c r="BE123" i="13"/>
  <c r="BI122" i="13"/>
  <c r="BH122" i="13"/>
  <c r="BG122" i="13"/>
  <c r="BF122" i="13"/>
  <c r="T122" i="13"/>
  <c r="R122" i="13"/>
  <c r="P122" i="13"/>
  <c r="BK122" i="13"/>
  <c r="J122" i="13"/>
  <c r="BE122" i="13"/>
  <c r="BI121" i="13"/>
  <c r="BH121" i="13"/>
  <c r="BG121" i="13"/>
  <c r="BF121" i="13"/>
  <c r="T121" i="13"/>
  <c r="R121" i="13"/>
  <c r="P121" i="13"/>
  <c r="BK121" i="13"/>
  <c r="J121" i="13"/>
  <c r="BE121" i="13"/>
  <c r="BI120" i="13"/>
  <c r="BH120" i="13"/>
  <c r="BG120" i="13"/>
  <c r="BF120" i="13"/>
  <c r="T120" i="13"/>
  <c r="R120" i="13"/>
  <c r="P120" i="13"/>
  <c r="BK120" i="13"/>
  <c r="J120" i="13"/>
  <c r="BE120" i="13"/>
  <c r="BI119" i="13"/>
  <c r="BH119" i="13"/>
  <c r="BG119" i="13"/>
  <c r="BF119" i="13"/>
  <c r="T119" i="13"/>
  <c r="T118" i="13"/>
  <c r="R119" i="13"/>
  <c r="R118" i="13"/>
  <c r="P119" i="13"/>
  <c r="P118" i="13"/>
  <c r="BK119" i="13"/>
  <c r="BK118" i="13"/>
  <c r="J118" i="13" s="1"/>
  <c r="J68" i="13" s="1"/>
  <c r="J119" i="13"/>
  <c r="BE119" i="13" s="1"/>
  <c r="BI117" i="13"/>
  <c r="BH117" i="13"/>
  <c r="BG117" i="13"/>
  <c r="BF117" i="13"/>
  <c r="T117" i="13"/>
  <c r="R117" i="13"/>
  <c r="P117" i="13"/>
  <c r="BK117" i="13"/>
  <c r="J117" i="13"/>
  <c r="BE117" i="13"/>
  <c r="BI116" i="13"/>
  <c r="BH116" i="13"/>
  <c r="BG116" i="13"/>
  <c r="BF116" i="13"/>
  <c r="T116" i="13"/>
  <c r="R116" i="13"/>
  <c r="P116" i="13"/>
  <c r="BK116" i="13"/>
  <c r="J116" i="13"/>
  <c r="BE116" i="13"/>
  <c r="BI115" i="13"/>
  <c r="BH115" i="13"/>
  <c r="BG115" i="13"/>
  <c r="BF115" i="13"/>
  <c r="T115" i="13"/>
  <c r="R115" i="13"/>
  <c r="P115" i="13"/>
  <c r="BK115" i="13"/>
  <c r="J115" i="13"/>
  <c r="BE115" i="13"/>
  <c r="BI114" i="13"/>
  <c r="BH114" i="13"/>
  <c r="BG114" i="13"/>
  <c r="BF114" i="13"/>
  <c r="T114" i="13"/>
  <c r="R114" i="13"/>
  <c r="P114" i="13"/>
  <c r="BK114" i="13"/>
  <c r="J114" i="13"/>
  <c r="BE114" i="13"/>
  <c r="BI113" i="13"/>
  <c r="BH113" i="13"/>
  <c r="BG113" i="13"/>
  <c r="BF113" i="13"/>
  <c r="T113" i="13"/>
  <c r="R113" i="13"/>
  <c r="P113" i="13"/>
  <c r="BK113" i="13"/>
  <c r="J113" i="13"/>
  <c r="BE113" i="13"/>
  <c r="BI112" i="13"/>
  <c r="BH112" i="13"/>
  <c r="BG112" i="13"/>
  <c r="BF112" i="13"/>
  <c r="T112" i="13"/>
  <c r="R112" i="13"/>
  <c r="P112" i="13"/>
  <c r="BK112" i="13"/>
  <c r="J112" i="13"/>
  <c r="BE112" i="13"/>
  <c r="BI111" i="13"/>
  <c r="BH111" i="13"/>
  <c r="BG111" i="13"/>
  <c r="BF111" i="13"/>
  <c r="T111" i="13"/>
  <c r="R111" i="13"/>
  <c r="P111" i="13"/>
  <c r="BK111" i="13"/>
  <c r="J111" i="13"/>
  <c r="BE111" i="13"/>
  <c r="BI110" i="13"/>
  <c r="BH110" i="13"/>
  <c r="BG110" i="13"/>
  <c r="BF110" i="13"/>
  <c r="T110" i="13"/>
  <c r="R110" i="13"/>
  <c r="P110" i="13"/>
  <c r="BK110" i="13"/>
  <c r="J110" i="13"/>
  <c r="BE110" i="13"/>
  <c r="BI109" i="13"/>
  <c r="BH109" i="13"/>
  <c r="BG109" i="13"/>
  <c r="BF109" i="13"/>
  <c r="T109" i="13"/>
  <c r="R109" i="13"/>
  <c r="P109" i="13"/>
  <c r="BK109" i="13"/>
  <c r="J109" i="13"/>
  <c r="BE109" i="13"/>
  <c r="BI108" i="13"/>
  <c r="BH108" i="13"/>
  <c r="BG108" i="13"/>
  <c r="BF108" i="13"/>
  <c r="T108" i="13"/>
  <c r="R108" i="13"/>
  <c r="P108" i="13"/>
  <c r="BK108" i="13"/>
  <c r="J108" i="13"/>
  <c r="BE108" i="13"/>
  <c r="BI107" i="13"/>
  <c r="BH107" i="13"/>
  <c r="BG107" i="13"/>
  <c r="BF107" i="13"/>
  <c r="T107" i="13"/>
  <c r="R107" i="13"/>
  <c r="P107" i="13"/>
  <c r="BK107" i="13"/>
  <c r="J107" i="13"/>
  <c r="BE107" i="13"/>
  <c r="BI106" i="13"/>
  <c r="BH106" i="13"/>
  <c r="BG106" i="13"/>
  <c r="BF106" i="13"/>
  <c r="T106" i="13"/>
  <c r="R106" i="13"/>
  <c r="P106" i="13"/>
  <c r="BK106" i="13"/>
  <c r="J106" i="13"/>
  <c r="BE106" i="13"/>
  <c r="BI105" i="13"/>
  <c r="BH105" i="13"/>
  <c r="BG105" i="13"/>
  <c r="BF105" i="13"/>
  <c r="T105" i="13"/>
  <c r="R105" i="13"/>
  <c r="R102" i="13" s="1"/>
  <c r="P105" i="13"/>
  <c r="BK105" i="13"/>
  <c r="J105" i="13"/>
  <c r="BE105" i="13"/>
  <c r="BI104" i="13"/>
  <c r="BH104" i="13"/>
  <c r="BG104" i="13"/>
  <c r="BF104" i="13"/>
  <c r="T104" i="13"/>
  <c r="R104" i="13"/>
  <c r="P104" i="13"/>
  <c r="BK104" i="13"/>
  <c r="BK102" i="13" s="1"/>
  <c r="J102" i="13" s="1"/>
  <c r="J67" i="13" s="1"/>
  <c r="J104" i="13"/>
  <c r="BE104" i="13"/>
  <c r="BI103" i="13"/>
  <c r="BH103" i="13"/>
  <c r="BG103" i="13"/>
  <c r="BF103" i="13"/>
  <c r="T103" i="13"/>
  <c r="T102" i="13"/>
  <c r="R103" i="13"/>
  <c r="P103" i="13"/>
  <c r="P102" i="13"/>
  <c r="BK103" i="13"/>
  <c r="J103" i="13"/>
  <c r="BE103" i="13" s="1"/>
  <c r="BI101" i="13"/>
  <c r="BH101" i="13"/>
  <c r="BG101" i="13"/>
  <c r="BF101" i="13"/>
  <c r="T101" i="13"/>
  <c r="R101" i="13"/>
  <c r="P101" i="13"/>
  <c r="BK101" i="13"/>
  <c r="J101" i="13"/>
  <c r="BE101" i="13"/>
  <c r="BI100" i="13"/>
  <c r="BH100" i="13"/>
  <c r="BG100" i="13"/>
  <c r="BF100" i="13"/>
  <c r="T100" i="13"/>
  <c r="R100" i="13"/>
  <c r="P100" i="13"/>
  <c r="BK100" i="13"/>
  <c r="J100" i="13"/>
  <c r="BE100" i="13"/>
  <c r="BI99" i="13"/>
  <c r="BH99" i="13"/>
  <c r="BG99" i="13"/>
  <c r="BF99" i="13"/>
  <c r="T99" i="13"/>
  <c r="R99" i="13"/>
  <c r="P99" i="13"/>
  <c r="BK99" i="13"/>
  <c r="J99" i="13"/>
  <c r="BE99" i="13"/>
  <c r="BI98" i="13"/>
  <c r="BH98" i="13"/>
  <c r="BG98" i="13"/>
  <c r="BF98" i="13"/>
  <c r="T98" i="13"/>
  <c r="R98" i="13"/>
  <c r="P98" i="13"/>
  <c r="BK98" i="13"/>
  <c r="J98" i="13"/>
  <c r="BE98" i="13"/>
  <c r="BI97" i="13"/>
  <c r="F38" i="13"/>
  <c r="BD68" i="1" s="1"/>
  <c r="BH97" i="13"/>
  <c r="BG97" i="13"/>
  <c r="F36" i="13"/>
  <c r="BB68" i="1" s="1"/>
  <c r="BF97" i="13"/>
  <c r="T97" i="13"/>
  <c r="T96" i="13"/>
  <c r="R97" i="13"/>
  <c r="R96" i="13"/>
  <c r="R95" i="13" s="1"/>
  <c r="R94" i="13" s="1"/>
  <c r="P97" i="13"/>
  <c r="P96" i="13"/>
  <c r="BK97" i="13"/>
  <c r="J97" i="13"/>
  <c r="BE97" i="13" s="1"/>
  <c r="J34" i="13" s="1"/>
  <c r="AV68" i="1" s="1"/>
  <c r="F34" i="13"/>
  <c r="AZ68" i="1" s="1"/>
  <c r="J90" i="13"/>
  <c r="F88" i="13"/>
  <c r="E86" i="13"/>
  <c r="J59" i="13"/>
  <c r="F57" i="13"/>
  <c r="E55" i="13"/>
  <c r="J22" i="13"/>
  <c r="E22" i="13"/>
  <c r="J21" i="13"/>
  <c r="J19" i="13"/>
  <c r="E19" i="13"/>
  <c r="F90" i="13"/>
  <c r="F59" i="13"/>
  <c r="J18" i="13"/>
  <c r="J16" i="13"/>
  <c r="J88" i="13"/>
  <c r="J57" i="13"/>
  <c r="E7" i="13"/>
  <c r="E80" i="13" s="1"/>
  <c r="E49" i="13"/>
  <c r="AY66" i="1"/>
  <c r="AX66" i="1"/>
  <c r="BI229" i="12"/>
  <c r="BH229" i="12"/>
  <c r="BG229" i="12"/>
  <c r="BF229" i="12"/>
  <c r="T229" i="12"/>
  <c r="R229" i="12"/>
  <c r="P229" i="12"/>
  <c r="BK229" i="12"/>
  <c r="J229" i="12"/>
  <c r="BE229" i="12"/>
  <c r="BI228" i="12"/>
  <c r="BH228" i="12"/>
  <c r="BG228" i="12"/>
  <c r="BF228" i="12"/>
  <c r="T228" i="12"/>
  <c r="R228" i="12"/>
  <c r="P228" i="12"/>
  <c r="BK228" i="12"/>
  <c r="J228" i="12"/>
  <c r="BE228" i="12"/>
  <c r="BI227" i="12"/>
  <c r="BH227" i="12"/>
  <c r="BG227" i="12"/>
  <c r="BF227" i="12"/>
  <c r="T227" i="12"/>
  <c r="R227" i="12"/>
  <c r="P227" i="12"/>
  <c r="BK227" i="12"/>
  <c r="J227" i="12"/>
  <c r="BE227" i="12"/>
  <c r="BI226" i="12"/>
  <c r="BH226" i="12"/>
  <c r="BG226" i="12"/>
  <c r="BF226" i="12"/>
  <c r="T226" i="12"/>
  <c r="R226" i="12"/>
  <c r="P226" i="12"/>
  <c r="BK226" i="12"/>
  <c r="J226" i="12"/>
  <c r="BE226" i="12"/>
  <c r="BI225" i="12"/>
  <c r="BH225" i="12"/>
  <c r="BG225" i="12"/>
  <c r="BF225" i="12"/>
  <c r="T225" i="12"/>
  <c r="R225" i="12"/>
  <c r="P225" i="12"/>
  <c r="BK225" i="12"/>
  <c r="J225" i="12"/>
  <c r="BE225" i="12"/>
  <c r="BI224" i="12"/>
  <c r="BH224" i="12"/>
  <c r="BG224" i="12"/>
  <c r="BF224" i="12"/>
  <c r="T224" i="12"/>
  <c r="R224" i="12"/>
  <c r="P224" i="12"/>
  <c r="BK224" i="12"/>
  <c r="J224" i="12"/>
  <c r="BE224" i="12"/>
  <c r="BI223" i="12"/>
  <c r="BH223" i="12"/>
  <c r="BG223" i="12"/>
  <c r="BF223" i="12"/>
  <c r="T223" i="12"/>
  <c r="T222" i="12"/>
  <c r="R223" i="12"/>
  <c r="R222" i="12"/>
  <c r="P223" i="12"/>
  <c r="P222" i="12"/>
  <c r="BK223" i="12"/>
  <c r="BK222" i="12"/>
  <c r="J222" i="12" s="1"/>
  <c r="J79" i="12" s="1"/>
  <c r="J223" i="12"/>
  <c r="BE223" i="12" s="1"/>
  <c r="BI221" i="12"/>
  <c r="BH221" i="12"/>
  <c r="BG221" i="12"/>
  <c r="BF221" i="12"/>
  <c r="T221" i="12"/>
  <c r="R221" i="12"/>
  <c r="P221" i="12"/>
  <c r="BK221" i="12"/>
  <c r="J221" i="12"/>
  <c r="BE221" i="12"/>
  <c r="BI220" i="12"/>
  <c r="BH220" i="12"/>
  <c r="BG220" i="12"/>
  <c r="BF220" i="12"/>
  <c r="T220" i="12"/>
  <c r="R220" i="12"/>
  <c r="P220" i="12"/>
  <c r="BK220" i="12"/>
  <c r="BK218" i="12" s="1"/>
  <c r="J218" i="12" s="1"/>
  <c r="J78" i="12" s="1"/>
  <c r="J220" i="12"/>
  <c r="BE220" i="12"/>
  <c r="BI219" i="12"/>
  <c r="BH219" i="12"/>
  <c r="BG219" i="12"/>
  <c r="BF219" i="12"/>
  <c r="T219" i="12"/>
  <c r="T218" i="12"/>
  <c r="R219" i="12"/>
  <c r="R218" i="12"/>
  <c r="P219" i="12"/>
  <c r="P218" i="12"/>
  <c r="BK219" i="12"/>
  <c r="J219" i="12"/>
  <c r="BE219" i="12" s="1"/>
  <c r="BI217" i="12"/>
  <c r="BH217" i="12"/>
  <c r="BG217" i="12"/>
  <c r="BF217" i="12"/>
  <c r="T217" i="12"/>
  <c r="R217" i="12"/>
  <c r="P217" i="12"/>
  <c r="BK217" i="12"/>
  <c r="J217" i="12"/>
  <c r="BE217" i="12"/>
  <c r="BI216" i="12"/>
  <c r="BH216" i="12"/>
  <c r="BG216" i="12"/>
  <c r="BF216" i="12"/>
  <c r="T216" i="12"/>
  <c r="R216" i="12"/>
  <c r="P216" i="12"/>
  <c r="BK216" i="12"/>
  <c r="J216" i="12"/>
  <c r="BE216" i="12"/>
  <c r="BI214" i="12"/>
  <c r="BH214" i="12"/>
  <c r="BG214" i="12"/>
  <c r="BF214" i="12"/>
  <c r="T214" i="12"/>
  <c r="R214" i="12"/>
  <c r="P214" i="12"/>
  <c r="BK214" i="12"/>
  <c r="J214" i="12"/>
  <c r="BE214" i="12"/>
  <c r="BI213" i="12"/>
  <c r="BH213" i="12"/>
  <c r="BG213" i="12"/>
  <c r="BF213" i="12"/>
  <c r="T213" i="12"/>
  <c r="R213" i="12"/>
  <c r="P213" i="12"/>
  <c r="BK213" i="12"/>
  <c r="J213" i="12"/>
  <c r="BE213" i="12"/>
  <c r="BI211" i="12"/>
  <c r="BH211" i="12"/>
  <c r="BG211" i="12"/>
  <c r="BF211" i="12"/>
  <c r="T211" i="12"/>
  <c r="T210" i="12"/>
  <c r="R211" i="12"/>
  <c r="R210" i="12"/>
  <c r="P211" i="12"/>
  <c r="P210" i="12"/>
  <c r="BK211" i="12"/>
  <c r="BK210" i="12"/>
  <c r="J210" i="12" s="1"/>
  <c r="J77" i="12" s="1"/>
  <c r="J211" i="12"/>
  <c r="BE211" i="12" s="1"/>
  <c r="BI209" i="12"/>
  <c r="BH209" i="12"/>
  <c r="BG209" i="12"/>
  <c r="BF209" i="12"/>
  <c r="T209" i="12"/>
  <c r="R209" i="12"/>
  <c r="P209" i="12"/>
  <c r="BK209" i="12"/>
  <c r="J209" i="12"/>
  <c r="BE209" i="12"/>
  <c r="BI208" i="12"/>
  <c r="BH208" i="12"/>
  <c r="BG208" i="12"/>
  <c r="BF208" i="12"/>
  <c r="T208" i="12"/>
  <c r="T207" i="12"/>
  <c r="R208" i="12"/>
  <c r="R207" i="12"/>
  <c r="P208" i="12"/>
  <c r="P207" i="12"/>
  <c r="BK208" i="12"/>
  <c r="BK207" i="12"/>
  <c r="J207" i="12" s="1"/>
  <c r="J76" i="12" s="1"/>
  <c r="J208" i="12"/>
  <c r="BE208" i="12" s="1"/>
  <c r="BI206" i="12"/>
  <c r="BH206" i="12"/>
  <c r="BG206" i="12"/>
  <c r="BF206" i="12"/>
  <c r="T206" i="12"/>
  <c r="R206" i="12"/>
  <c r="P206" i="12"/>
  <c r="BK206" i="12"/>
  <c r="J206" i="12"/>
  <c r="BE206" i="12"/>
  <c r="BI204" i="12"/>
  <c r="BH204" i="12"/>
  <c r="BG204" i="12"/>
  <c r="BF204" i="12"/>
  <c r="T204" i="12"/>
  <c r="R204" i="12"/>
  <c r="P204" i="12"/>
  <c r="BK204" i="12"/>
  <c r="BK202" i="12" s="1"/>
  <c r="J202" i="12" s="1"/>
  <c r="J75" i="12" s="1"/>
  <c r="J204" i="12"/>
  <c r="BE204" i="12"/>
  <c r="BI203" i="12"/>
  <c r="BH203" i="12"/>
  <c r="BG203" i="12"/>
  <c r="BF203" i="12"/>
  <c r="T203" i="12"/>
  <c r="T202" i="12"/>
  <c r="R203" i="12"/>
  <c r="R202" i="12"/>
  <c r="P203" i="12"/>
  <c r="P202" i="12"/>
  <c r="BK203" i="12"/>
  <c r="J203" i="12"/>
  <c r="BE203" i="12" s="1"/>
  <c r="BI201" i="12"/>
  <c r="BH201" i="12"/>
  <c r="BG201" i="12"/>
  <c r="BF201" i="12"/>
  <c r="T201" i="12"/>
  <c r="R201" i="12"/>
  <c r="P201" i="12"/>
  <c r="BK201" i="12"/>
  <c r="J201" i="12"/>
  <c r="BE201" i="12"/>
  <c r="BI200" i="12"/>
  <c r="BH200" i="12"/>
  <c r="BG200" i="12"/>
  <c r="BF200" i="12"/>
  <c r="T200" i="12"/>
  <c r="T199" i="12"/>
  <c r="R200" i="12"/>
  <c r="R199" i="12"/>
  <c r="P200" i="12"/>
  <c r="P199" i="12"/>
  <c r="BK200" i="12"/>
  <c r="BK199" i="12"/>
  <c r="J199" i="12" s="1"/>
  <c r="J200" i="12"/>
  <c r="BE200" i="12" s="1"/>
  <c r="J74" i="12"/>
  <c r="BI198" i="12"/>
  <c r="BH198" i="12"/>
  <c r="BG198" i="12"/>
  <c r="BF198" i="12"/>
  <c r="T198" i="12"/>
  <c r="R198" i="12"/>
  <c r="P198" i="12"/>
  <c r="BK198" i="12"/>
  <c r="J198" i="12"/>
  <c r="BE198" i="12"/>
  <c r="BI196" i="12"/>
  <c r="BH196" i="12"/>
  <c r="BG196" i="12"/>
  <c r="BF196" i="12"/>
  <c r="T196" i="12"/>
  <c r="T195" i="12"/>
  <c r="R196" i="12"/>
  <c r="R195" i="12"/>
  <c r="P196" i="12"/>
  <c r="P195" i="12"/>
  <c r="BK196" i="12"/>
  <c r="BK195" i="12"/>
  <c r="J195" i="12" s="1"/>
  <c r="J196" i="12"/>
  <c r="BE196" i="12" s="1"/>
  <c r="J73" i="12"/>
  <c r="BI194" i="12"/>
  <c r="BH194" i="12"/>
  <c r="BG194" i="12"/>
  <c r="BF194" i="12"/>
  <c r="T194" i="12"/>
  <c r="R194" i="12"/>
  <c r="P194" i="12"/>
  <c r="BK194" i="12"/>
  <c r="J194" i="12"/>
  <c r="BE194" i="12"/>
  <c r="BI193" i="12"/>
  <c r="BH193" i="12"/>
  <c r="BG193" i="12"/>
  <c r="BF193" i="12"/>
  <c r="T193" i="12"/>
  <c r="R193" i="12"/>
  <c r="P193" i="12"/>
  <c r="BK193" i="12"/>
  <c r="J193" i="12"/>
  <c r="BE193" i="12"/>
  <c r="BI192" i="12"/>
  <c r="BH192" i="12"/>
  <c r="BG192" i="12"/>
  <c r="BF192" i="12"/>
  <c r="T192" i="12"/>
  <c r="R192" i="12"/>
  <c r="P192" i="12"/>
  <c r="BK192" i="12"/>
  <c r="J192" i="12"/>
  <c r="BE192" i="12"/>
  <c r="BI191" i="12"/>
  <c r="BH191" i="12"/>
  <c r="BG191" i="12"/>
  <c r="BF191" i="12"/>
  <c r="T191" i="12"/>
  <c r="R191" i="12"/>
  <c r="P191" i="12"/>
  <c r="BK191" i="12"/>
  <c r="J191" i="12"/>
  <c r="BE191" i="12"/>
  <c r="BI190" i="12"/>
  <c r="BH190" i="12"/>
  <c r="BG190" i="12"/>
  <c r="BF190" i="12"/>
  <c r="T190" i="12"/>
  <c r="R190" i="12"/>
  <c r="P190" i="12"/>
  <c r="BK190" i="12"/>
  <c r="J190" i="12"/>
  <c r="BE190" i="12"/>
  <c r="BI189" i="12"/>
  <c r="BH189" i="12"/>
  <c r="BG189" i="12"/>
  <c r="BF189" i="12"/>
  <c r="T189" i="12"/>
  <c r="R189" i="12"/>
  <c r="P189" i="12"/>
  <c r="BK189" i="12"/>
  <c r="J189" i="12"/>
  <c r="BE189" i="12"/>
  <c r="BI188" i="12"/>
  <c r="BH188" i="12"/>
  <c r="BG188" i="12"/>
  <c r="BF188" i="12"/>
  <c r="T188" i="12"/>
  <c r="R188" i="12"/>
  <c r="P188" i="12"/>
  <c r="BK188" i="12"/>
  <c r="J188" i="12"/>
  <c r="BE188" i="12"/>
  <c r="BI187" i="12"/>
  <c r="BH187" i="12"/>
  <c r="BG187" i="12"/>
  <c r="BF187" i="12"/>
  <c r="T187" i="12"/>
  <c r="R187" i="12"/>
  <c r="P187" i="12"/>
  <c r="BK187" i="12"/>
  <c r="J187" i="12"/>
  <c r="BE187" i="12"/>
  <c r="BI186" i="12"/>
  <c r="BH186" i="12"/>
  <c r="BG186" i="12"/>
  <c r="BF186" i="12"/>
  <c r="T186" i="12"/>
  <c r="R186" i="12"/>
  <c r="P186" i="12"/>
  <c r="BK186" i="12"/>
  <c r="J186" i="12"/>
  <c r="BE186" i="12"/>
  <c r="BI185" i="12"/>
  <c r="BH185" i="12"/>
  <c r="BG185" i="12"/>
  <c r="BF185" i="12"/>
  <c r="T185" i="12"/>
  <c r="R185" i="12"/>
  <c r="P185" i="12"/>
  <c r="BK185" i="12"/>
  <c r="J185" i="12"/>
  <c r="BE185" i="12"/>
  <c r="BI184" i="12"/>
  <c r="BH184" i="12"/>
  <c r="BG184" i="12"/>
  <c r="BF184" i="12"/>
  <c r="T184" i="12"/>
  <c r="R184" i="12"/>
  <c r="P184" i="12"/>
  <c r="BK184" i="12"/>
  <c r="J184" i="12"/>
  <c r="BE184" i="12"/>
  <c r="BI183" i="12"/>
  <c r="BH183" i="12"/>
  <c r="BG183" i="12"/>
  <c r="BF183" i="12"/>
  <c r="T183" i="12"/>
  <c r="R183" i="12"/>
  <c r="P183" i="12"/>
  <c r="BK183" i="12"/>
  <c r="J183" i="12"/>
  <c r="BE183" i="12"/>
  <c r="BI182" i="12"/>
  <c r="BH182" i="12"/>
  <c r="BG182" i="12"/>
  <c r="BF182" i="12"/>
  <c r="T182" i="12"/>
  <c r="T181" i="12"/>
  <c r="R182" i="12"/>
  <c r="R181" i="12"/>
  <c r="P182" i="12"/>
  <c r="P181" i="12"/>
  <c r="BK182" i="12"/>
  <c r="BK181" i="12"/>
  <c r="J181" i="12" s="1"/>
  <c r="J72" i="12" s="1"/>
  <c r="J182" i="12"/>
  <c r="BE182" i="12" s="1"/>
  <c r="BI180" i="12"/>
  <c r="BH180" i="12"/>
  <c r="BG180" i="12"/>
  <c r="BF180" i="12"/>
  <c r="T180" i="12"/>
  <c r="R180" i="12"/>
  <c r="P180" i="12"/>
  <c r="BK180" i="12"/>
  <c r="J180" i="12"/>
  <c r="BE180" i="12"/>
  <c r="BI179" i="12"/>
  <c r="BH179" i="12"/>
  <c r="BG179" i="12"/>
  <c r="BF179" i="12"/>
  <c r="T179" i="12"/>
  <c r="R179" i="12"/>
  <c r="P179" i="12"/>
  <c r="BK179" i="12"/>
  <c r="J179" i="12"/>
  <c r="BE179" i="12"/>
  <c r="BI178" i="12"/>
  <c r="BH178" i="12"/>
  <c r="BG178" i="12"/>
  <c r="BF178" i="12"/>
  <c r="T178" i="12"/>
  <c r="R178" i="12"/>
  <c r="P178" i="12"/>
  <c r="BK178" i="12"/>
  <c r="J178" i="12"/>
  <c r="BE178" i="12"/>
  <c r="BI177" i="12"/>
  <c r="BH177" i="12"/>
  <c r="BG177" i="12"/>
  <c r="BF177" i="12"/>
  <c r="T177" i="12"/>
  <c r="R177" i="12"/>
  <c r="P177" i="12"/>
  <c r="BK177" i="12"/>
  <c r="J177" i="12"/>
  <c r="BE177" i="12"/>
  <c r="BI176" i="12"/>
  <c r="BH176" i="12"/>
  <c r="BG176" i="12"/>
  <c r="BF176" i="12"/>
  <c r="T176" i="12"/>
  <c r="R176" i="12"/>
  <c r="P176" i="12"/>
  <c r="BK176" i="12"/>
  <c r="J176" i="12"/>
  <c r="BE176" i="12"/>
  <c r="BI175" i="12"/>
  <c r="BH175" i="12"/>
  <c r="BG175" i="12"/>
  <c r="BF175" i="12"/>
  <c r="T175" i="12"/>
  <c r="R175" i="12"/>
  <c r="P175" i="12"/>
  <c r="BK175" i="12"/>
  <c r="J175" i="12"/>
  <c r="BE175" i="12"/>
  <c r="BI174" i="12"/>
  <c r="BH174" i="12"/>
  <c r="BG174" i="12"/>
  <c r="BF174" i="12"/>
  <c r="T174" i="12"/>
  <c r="R174" i="12"/>
  <c r="P174" i="12"/>
  <c r="BK174" i="12"/>
  <c r="J174" i="12"/>
  <c r="BE174" i="12"/>
  <c r="BI173" i="12"/>
  <c r="BH173" i="12"/>
  <c r="BG173" i="12"/>
  <c r="BF173" i="12"/>
  <c r="T173" i="12"/>
  <c r="R173" i="12"/>
  <c r="P173" i="12"/>
  <c r="BK173" i="12"/>
  <c r="J173" i="12"/>
  <c r="BE173" i="12"/>
  <c r="BI172" i="12"/>
  <c r="BH172" i="12"/>
  <c r="BG172" i="12"/>
  <c r="BF172" i="12"/>
  <c r="T172" i="12"/>
  <c r="R172" i="12"/>
  <c r="P172" i="12"/>
  <c r="BK172" i="12"/>
  <c r="J172" i="12"/>
  <c r="BE172" i="12"/>
  <c r="BI171" i="12"/>
  <c r="BH171" i="12"/>
  <c r="BG171" i="12"/>
  <c r="BF171" i="12"/>
  <c r="T171" i="12"/>
  <c r="R171" i="12"/>
  <c r="P171" i="12"/>
  <c r="BK171" i="12"/>
  <c r="J171" i="12"/>
  <c r="BE171" i="12"/>
  <c r="BI170" i="12"/>
  <c r="BH170" i="12"/>
  <c r="BG170" i="12"/>
  <c r="BF170" i="12"/>
  <c r="T170" i="12"/>
  <c r="R170" i="12"/>
  <c r="P170" i="12"/>
  <c r="BK170" i="12"/>
  <c r="J170" i="12"/>
  <c r="BE170" i="12"/>
  <c r="BI169" i="12"/>
  <c r="BH169" i="12"/>
  <c r="BG169" i="12"/>
  <c r="BF169" i="12"/>
  <c r="T169" i="12"/>
  <c r="R169" i="12"/>
  <c r="P169" i="12"/>
  <c r="BK169" i="12"/>
  <c r="J169" i="12"/>
  <c r="BE169" i="12"/>
  <c r="BI168" i="12"/>
  <c r="BH168" i="12"/>
  <c r="BG168" i="12"/>
  <c r="BF168" i="12"/>
  <c r="T168" i="12"/>
  <c r="R168" i="12"/>
  <c r="P168" i="12"/>
  <c r="BK168" i="12"/>
  <c r="J168" i="12"/>
  <c r="BE168" i="12"/>
  <c r="BI167" i="12"/>
  <c r="BH167" i="12"/>
  <c r="BG167" i="12"/>
  <c r="BF167" i="12"/>
  <c r="T167" i="12"/>
  <c r="T166" i="12"/>
  <c r="R167" i="12"/>
  <c r="R166" i="12"/>
  <c r="P167" i="12"/>
  <c r="P166" i="12"/>
  <c r="BK167" i="12"/>
  <c r="BK166" i="12"/>
  <c r="J166" i="12" s="1"/>
  <c r="J71" i="12" s="1"/>
  <c r="J167" i="12"/>
  <c r="BE167" i="12" s="1"/>
  <c r="BI165" i="12"/>
  <c r="BH165" i="12"/>
  <c r="BG165" i="12"/>
  <c r="BF165" i="12"/>
  <c r="T165" i="12"/>
  <c r="R165" i="12"/>
  <c r="P165" i="12"/>
  <c r="BK165" i="12"/>
  <c r="J165" i="12"/>
  <c r="BE165" i="12"/>
  <c r="BI164" i="12"/>
  <c r="BH164" i="12"/>
  <c r="BG164" i="12"/>
  <c r="BF164" i="12"/>
  <c r="T164" i="12"/>
  <c r="R164" i="12"/>
  <c r="P164" i="12"/>
  <c r="BK164" i="12"/>
  <c r="J164" i="12"/>
  <c r="BE164" i="12"/>
  <c r="BI163" i="12"/>
  <c r="BH163" i="12"/>
  <c r="BG163" i="12"/>
  <c r="BF163" i="12"/>
  <c r="T163" i="12"/>
  <c r="R163" i="12"/>
  <c r="P163" i="12"/>
  <c r="BK163" i="12"/>
  <c r="J163" i="12"/>
  <c r="BE163" i="12"/>
  <c r="BI162" i="12"/>
  <c r="BH162" i="12"/>
  <c r="BG162" i="12"/>
  <c r="BF162" i="12"/>
  <c r="T162" i="12"/>
  <c r="R162" i="12"/>
  <c r="P162" i="12"/>
  <c r="BK162" i="12"/>
  <c r="J162" i="12"/>
  <c r="BE162" i="12"/>
  <c r="BI161" i="12"/>
  <c r="BH161" i="12"/>
  <c r="BG161" i="12"/>
  <c r="BF161" i="12"/>
  <c r="T161" i="12"/>
  <c r="R161" i="12"/>
  <c r="P161" i="12"/>
  <c r="BK161" i="12"/>
  <c r="J161" i="12"/>
  <c r="BE161" i="12"/>
  <c r="BI160" i="12"/>
  <c r="BH160" i="12"/>
  <c r="BG160" i="12"/>
  <c r="BF160" i="12"/>
  <c r="T160" i="12"/>
  <c r="R160" i="12"/>
  <c r="P160" i="12"/>
  <c r="BK160" i="12"/>
  <c r="J160" i="12"/>
  <c r="BE160" i="12"/>
  <c r="BI159" i="12"/>
  <c r="BH159" i="12"/>
  <c r="BG159" i="12"/>
  <c r="BF159" i="12"/>
  <c r="T159" i="12"/>
  <c r="R159" i="12"/>
  <c r="P159" i="12"/>
  <c r="BK159" i="12"/>
  <c r="J159" i="12"/>
  <c r="BE159" i="12"/>
  <c r="BI158" i="12"/>
  <c r="BH158" i="12"/>
  <c r="BG158" i="12"/>
  <c r="BF158" i="12"/>
  <c r="T158" i="12"/>
  <c r="R158" i="12"/>
  <c r="P158" i="12"/>
  <c r="BK158" i="12"/>
  <c r="J158" i="12"/>
  <c r="BE158" i="12"/>
  <c r="BI157" i="12"/>
  <c r="BH157" i="12"/>
  <c r="BG157" i="12"/>
  <c r="BF157" i="12"/>
  <c r="T157" i="12"/>
  <c r="R157" i="12"/>
  <c r="P157" i="12"/>
  <c r="BK157" i="12"/>
  <c r="J157" i="12"/>
  <c r="BE157" i="12"/>
  <c r="BI156" i="12"/>
  <c r="BH156" i="12"/>
  <c r="BG156" i="12"/>
  <c r="BF156" i="12"/>
  <c r="T156" i="12"/>
  <c r="R156" i="12"/>
  <c r="P156" i="12"/>
  <c r="BK156" i="12"/>
  <c r="J156" i="12"/>
  <c r="BE156" i="12"/>
  <c r="BI155" i="12"/>
  <c r="BH155" i="12"/>
  <c r="BG155" i="12"/>
  <c r="BF155" i="12"/>
  <c r="T155" i="12"/>
  <c r="R155" i="12"/>
  <c r="P155" i="12"/>
  <c r="BK155" i="12"/>
  <c r="J155" i="12"/>
  <c r="BE155" i="12"/>
  <c r="BI154" i="12"/>
  <c r="BH154" i="12"/>
  <c r="BG154" i="12"/>
  <c r="BF154" i="12"/>
  <c r="T154" i="12"/>
  <c r="R154" i="12"/>
  <c r="P154" i="12"/>
  <c r="BK154" i="12"/>
  <c r="J154" i="12"/>
  <c r="BE154" i="12"/>
  <c r="BI153" i="12"/>
  <c r="BH153" i="12"/>
  <c r="BG153" i="12"/>
  <c r="BF153" i="12"/>
  <c r="T153" i="12"/>
  <c r="R153" i="12"/>
  <c r="P153" i="12"/>
  <c r="BK153" i="12"/>
  <c r="J153" i="12"/>
  <c r="BE153" i="12"/>
  <c r="BI152" i="12"/>
  <c r="BH152" i="12"/>
  <c r="BG152" i="12"/>
  <c r="BF152" i="12"/>
  <c r="T152" i="12"/>
  <c r="R152" i="12"/>
  <c r="P152" i="12"/>
  <c r="BK152" i="12"/>
  <c r="J152" i="12"/>
  <c r="BE152" i="12"/>
  <c r="BI151" i="12"/>
  <c r="BH151" i="12"/>
  <c r="BG151" i="12"/>
  <c r="BF151" i="12"/>
  <c r="T151" i="12"/>
  <c r="R151" i="12"/>
  <c r="P151" i="12"/>
  <c r="BK151" i="12"/>
  <c r="J151" i="12"/>
  <c r="BE151" i="12"/>
  <c r="BI150" i="12"/>
  <c r="BH150" i="12"/>
  <c r="BG150" i="12"/>
  <c r="BF150" i="12"/>
  <c r="T150" i="12"/>
  <c r="R150" i="12"/>
  <c r="P150" i="12"/>
  <c r="BK150" i="12"/>
  <c r="J150" i="12"/>
  <c r="BE150" i="12"/>
  <c r="BI149" i="12"/>
  <c r="BH149" i="12"/>
  <c r="BG149" i="12"/>
  <c r="BF149" i="12"/>
  <c r="T149" i="12"/>
  <c r="R149" i="12"/>
  <c r="P149" i="12"/>
  <c r="BK149" i="12"/>
  <c r="J149" i="12"/>
  <c r="BE149" i="12"/>
  <c r="BI148" i="12"/>
  <c r="BH148" i="12"/>
  <c r="BG148" i="12"/>
  <c r="BF148" i="12"/>
  <c r="T148" i="12"/>
  <c r="R148" i="12"/>
  <c r="P148" i="12"/>
  <c r="BK148" i="12"/>
  <c r="J148" i="12"/>
  <c r="BE148" i="12"/>
  <c r="BI147" i="12"/>
  <c r="BH147" i="12"/>
  <c r="BG147" i="12"/>
  <c r="BF147" i="12"/>
  <c r="T147" i="12"/>
  <c r="T146" i="12"/>
  <c r="R147" i="12"/>
  <c r="R146" i="12"/>
  <c r="P147" i="12"/>
  <c r="P146" i="12"/>
  <c r="BK147" i="12"/>
  <c r="BK146" i="12"/>
  <c r="J146" i="12" s="1"/>
  <c r="J147" i="12"/>
  <c r="BE147" i="12" s="1"/>
  <c r="J70" i="12"/>
  <c r="BI145" i="12"/>
  <c r="BH145" i="12"/>
  <c r="BG145" i="12"/>
  <c r="BF145" i="12"/>
  <c r="T145" i="12"/>
  <c r="R145" i="12"/>
  <c r="P145" i="12"/>
  <c r="BK145" i="12"/>
  <c r="J145" i="12"/>
  <c r="BE145" i="12"/>
  <c r="BI144" i="12"/>
  <c r="BH144" i="12"/>
  <c r="BG144" i="12"/>
  <c r="BF144" i="12"/>
  <c r="T144" i="12"/>
  <c r="R144" i="12"/>
  <c r="P144" i="12"/>
  <c r="BK144" i="12"/>
  <c r="J144" i="12"/>
  <c r="BE144" i="12"/>
  <c r="BI143" i="12"/>
  <c r="BH143" i="12"/>
  <c r="BG143" i="12"/>
  <c r="BF143" i="12"/>
  <c r="T143" i="12"/>
  <c r="R143" i="12"/>
  <c r="P143" i="12"/>
  <c r="BK143" i="12"/>
  <c r="J143" i="12"/>
  <c r="BE143" i="12"/>
  <c r="BI142" i="12"/>
  <c r="BH142" i="12"/>
  <c r="BG142" i="12"/>
  <c r="BF142" i="12"/>
  <c r="T142" i="12"/>
  <c r="R142" i="12"/>
  <c r="P142" i="12"/>
  <c r="BK142" i="12"/>
  <c r="J142" i="12"/>
  <c r="BE142" i="12"/>
  <c r="BI141" i="12"/>
  <c r="BH141" i="12"/>
  <c r="BG141" i="12"/>
  <c r="BF141" i="12"/>
  <c r="T141" i="12"/>
  <c r="R141" i="12"/>
  <c r="P141" i="12"/>
  <c r="BK141" i="12"/>
  <c r="J141" i="12"/>
  <c r="BE141" i="12"/>
  <c r="BI140" i="12"/>
  <c r="BH140" i="12"/>
  <c r="BG140" i="12"/>
  <c r="BF140" i="12"/>
  <c r="T140" i="12"/>
  <c r="R140" i="12"/>
  <c r="P140" i="12"/>
  <c r="BK140" i="12"/>
  <c r="J140" i="12"/>
  <c r="BE140" i="12"/>
  <c r="BI139" i="12"/>
  <c r="BH139" i="12"/>
  <c r="BG139" i="12"/>
  <c r="BF139" i="12"/>
  <c r="T139" i="12"/>
  <c r="R139" i="12"/>
  <c r="P139" i="12"/>
  <c r="BK139" i="12"/>
  <c r="J139" i="12"/>
  <c r="BE139" i="12"/>
  <c r="BI138" i="12"/>
  <c r="BH138" i="12"/>
  <c r="BG138" i="12"/>
  <c r="BF138" i="12"/>
  <c r="T138" i="12"/>
  <c r="R138" i="12"/>
  <c r="P138" i="12"/>
  <c r="BK138" i="12"/>
  <c r="J138" i="12"/>
  <c r="BE138" i="12"/>
  <c r="BI137" i="12"/>
  <c r="BH137" i="12"/>
  <c r="BG137" i="12"/>
  <c r="BF137" i="12"/>
  <c r="T137" i="12"/>
  <c r="R137" i="12"/>
  <c r="P137" i="12"/>
  <c r="BK137" i="12"/>
  <c r="J137" i="12"/>
  <c r="BE137" i="12"/>
  <c r="BI136" i="12"/>
  <c r="BH136" i="12"/>
  <c r="BG136" i="12"/>
  <c r="BF136" i="12"/>
  <c r="T136" i="12"/>
  <c r="T135" i="12"/>
  <c r="R136" i="12"/>
  <c r="R135" i="12"/>
  <c r="P136" i="12"/>
  <c r="P135" i="12"/>
  <c r="BK136" i="12"/>
  <c r="BK135" i="12"/>
  <c r="J135" i="12" s="1"/>
  <c r="J69" i="12" s="1"/>
  <c r="J136" i="12"/>
  <c r="BE136" i="12" s="1"/>
  <c r="BI134" i="12"/>
  <c r="BH134" i="12"/>
  <c r="BG134" i="12"/>
  <c r="BF134" i="12"/>
  <c r="T134" i="12"/>
  <c r="R134" i="12"/>
  <c r="P134" i="12"/>
  <c r="BK134" i="12"/>
  <c r="J134" i="12"/>
  <c r="BE134" i="12"/>
  <c r="BI132" i="12"/>
  <c r="BH132" i="12"/>
  <c r="BG132" i="12"/>
  <c r="BF132" i="12"/>
  <c r="T132" i="12"/>
  <c r="R132" i="12"/>
  <c r="P132" i="12"/>
  <c r="BK132" i="12"/>
  <c r="J132" i="12"/>
  <c r="BE132" i="12"/>
  <c r="BI131" i="12"/>
  <c r="BH131" i="12"/>
  <c r="BG131" i="12"/>
  <c r="BF131" i="12"/>
  <c r="T131" i="12"/>
  <c r="T130" i="12"/>
  <c r="T129" i="12" s="1"/>
  <c r="R131" i="12"/>
  <c r="P131" i="12"/>
  <c r="P130" i="12"/>
  <c r="P129" i="12" s="1"/>
  <c r="BK131" i="12"/>
  <c r="J131" i="12"/>
  <c r="BE131" i="12"/>
  <c r="BI128" i="12"/>
  <c r="BH128" i="12"/>
  <c r="BG128" i="12"/>
  <c r="BF128" i="12"/>
  <c r="T128" i="12"/>
  <c r="T127" i="12"/>
  <c r="R128" i="12"/>
  <c r="R127" i="12"/>
  <c r="P128" i="12"/>
  <c r="P127" i="12"/>
  <c r="BK128" i="12"/>
  <c r="BK127" i="12"/>
  <c r="J127" i="12" s="1"/>
  <c r="J128" i="12"/>
  <c r="BE128" i="12" s="1"/>
  <c r="J66" i="12"/>
  <c r="BI126" i="12"/>
  <c r="BH126" i="12"/>
  <c r="BG126" i="12"/>
  <c r="BF126" i="12"/>
  <c r="T126" i="12"/>
  <c r="R126" i="12"/>
  <c r="P126" i="12"/>
  <c r="BK126" i="12"/>
  <c r="BK124" i="12" s="1"/>
  <c r="J124" i="12" s="1"/>
  <c r="J65" i="12" s="1"/>
  <c r="J126" i="12"/>
  <c r="BE126" i="12"/>
  <c r="BI125" i="12"/>
  <c r="BH125" i="12"/>
  <c r="BG125" i="12"/>
  <c r="BF125" i="12"/>
  <c r="T125" i="12"/>
  <c r="T124" i="12"/>
  <c r="R125" i="12"/>
  <c r="R124" i="12"/>
  <c r="P125" i="12"/>
  <c r="P124" i="12"/>
  <c r="BK125" i="12"/>
  <c r="J125" i="12"/>
  <c r="BE125" i="12" s="1"/>
  <c r="BI123" i="12"/>
  <c r="BH123" i="12"/>
  <c r="BG123" i="12"/>
  <c r="BF123" i="12"/>
  <c r="T123" i="12"/>
  <c r="R123" i="12"/>
  <c r="P123" i="12"/>
  <c r="BK123" i="12"/>
  <c r="J123" i="12"/>
  <c r="BE123" i="12"/>
  <c r="BI122" i="12"/>
  <c r="BH122" i="12"/>
  <c r="BG122" i="12"/>
  <c r="BF122" i="12"/>
  <c r="T122" i="12"/>
  <c r="R122" i="12"/>
  <c r="P122" i="12"/>
  <c r="BK122" i="12"/>
  <c r="J122" i="12"/>
  <c r="BE122" i="12"/>
  <c r="BI121" i="12"/>
  <c r="BH121" i="12"/>
  <c r="BG121" i="12"/>
  <c r="BF121" i="12"/>
  <c r="T121" i="12"/>
  <c r="R121" i="12"/>
  <c r="P121" i="12"/>
  <c r="BK121" i="12"/>
  <c r="J121" i="12"/>
  <c r="BE121" i="12"/>
  <c r="BI120" i="12"/>
  <c r="BH120" i="12"/>
  <c r="BG120" i="12"/>
  <c r="BF120" i="12"/>
  <c r="T120" i="12"/>
  <c r="R120" i="12"/>
  <c r="P120" i="12"/>
  <c r="BK120" i="12"/>
  <c r="J120" i="12"/>
  <c r="BE120" i="12"/>
  <c r="BI119" i="12"/>
  <c r="BH119" i="12"/>
  <c r="BG119" i="12"/>
  <c r="BF119" i="12"/>
  <c r="T119" i="12"/>
  <c r="R119" i="12"/>
  <c r="P119" i="12"/>
  <c r="BK119" i="12"/>
  <c r="J119" i="12"/>
  <c r="BE119" i="12"/>
  <c r="BI118" i="12"/>
  <c r="BH118" i="12"/>
  <c r="BG118" i="12"/>
  <c r="BF118" i="12"/>
  <c r="T118" i="12"/>
  <c r="R118" i="12"/>
  <c r="P118" i="12"/>
  <c r="BK118" i="12"/>
  <c r="J118" i="12"/>
  <c r="BE118" i="12"/>
  <c r="BI117" i="12"/>
  <c r="BH117" i="12"/>
  <c r="BG117" i="12"/>
  <c r="BF117" i="12"/>
  <c r="T117" i="12"/>
  <c r="R117" i="12"/>
  <c r="P117" i="12"/>
  <c r="BK117" i="12"/>
  <c r="J117" i="12"/>
  <c r="BE117" i="12"/>
  <c r="BI116" i="12"/>
  <c r="BH116" i="12"/>
  <c r="BG116" i="12"/>
  <c r="BF116" i="12"/>
  <c r="T116" i="12"/>
  <c r="R116" i="12"/>
  <c r="P116" i="12"/>
  <c r="BK116" i="12"/>
  <c r="J116" i="12"/>
  <c r="BE116" i="12"/>
  <c r="BI115" i="12"/>
  <c r="BH115" i="12"/>
  <c r="BG115" i="12"/>
  <c r="BF115" i="12"/>
  <c r="T115" i="12"/>
  <c r="R115" i="12"/>
  <c r="P115" i="12"/>
  <c r="BK115" i="12"/>
  <c r="J115" i="12"/>
  <c r="BE115" i="12"/>
  <c r="BI114" i="12"/>
  <c r="BH114" i="12"/>
  <c r="BG114" i="12"/>
  <c r="BF114" i="12"/>
  <c r="T114" i="12"/>
  <c r="R114" i="12"/>
  <c r="P114" i="12"/>
  <c r="BK114" i="12"/>
  <c r="J114" i="12"/>
  <c r="BE114" i="12"/>
  <c r="BI113" i="12"/>
  <c r="BH113" i="12"/>
  <c r="BG113" i="12"/>
  <c r="BF113" i="12"/>
  <c r="T113" i="12"/>
  <c r="T112" i="12"/>
  <c r="R113" i="12"/>
  <c r="R112" i="12"/>
  <c r="P113" i="12"/>
  <c r="P112" i="12"/>
  <c r="BK113" i="12"/>
  <c r="BK112" i="12"/>
  <c r="J112" i="12" s="1"/>
  <c r="J64" i="12" s="1"/>
  <c r="J113" i="12"/>
  <c r="BE113" i="12" s="1"/>
  <c r="BI111" i="12"/>
  <c r="BH111" i="12"/>
  <c r="BG111" i="12"/>
  <c r="BF111" i="12"/>
  <c r="T111" i="12"/>
  <c r="R111" i="12"/>
  <c r="P111" i="12"/>
  <c r="BK111" i="12"/>
  <c r="J111" i="12"/>
  <c r="BE111" i="12"/>
  <c r="BI110" i="12"/>
  <c r="BH110" i="12"/>
  <c r="BG110" i="12"/>
  <c r="BF110" i="12"/>
  <c r="T110" i="12"/>
  <c r="R110" i="12"/>
  <c r="P110" i="12"/>
  <c r="BK110" i="12"/>
  <c r="J110" i="12"/>
  <c r="BE110" i="12"/>
  <c r="BI109" i="12"/>
  <c r="BH109" i="12"/>
  <c r="BG109" i="12"/>
  <c r="BF109" i="12"/>
  <c r="T109" i="12"/>
  <c r="R109" i="12"/>
  <c r="P109" i="12"/>
  <c r="BK109" i="12"/>
  <c r="J109" i="12"/>
  <c r="BE109" i="12"/>
  <c r="BI108" i="12"/>
  <c r="BH108" i="12"/>
  <c r="BG108" i="12"/>
  <c r="BF108" i="12"/>
  <c r="T108" i="12"/>
  <c r="R108" i="12"/>
  <c r="P108" i="12"/>
  <c r="BK108" i="12"/>
  <c r="J108" i="12"/>
  <c r="BE108" i="12"/>
  <c r="BI107" i="12"/>
  <c r="BH107" i="12"/>
  <c r="BG107" i="12"/>
  <c r="BF107" i="12"/>
  <c r="T107" i="12"/>
  <c r="R107" i="12"/>
  <c r="P107" i="12"/>
  <c r="BK107" i="12"/>
  <c r="J107" i="12"/>
  <c r="BE107" i="12"/>
  <c r="BI106" i="12"/>
  <c r="BH106" i="12"/>
  <c r="BG106" i="12"/>
  <c r="BF106" i="12"/>
  <c r="T106" i="12"/>
  <c r="T105" i="12"/>
  <c r="R106" i="12"/>
  <c r="R105" i="12"/>
  <c r="P106" i="12"/>
  <c r="P105" i="12"/>
  <c r="BK106" i="12"/>
  <c r="BK105" i="12"/>
  <c r="J105" i="12" s="1"/>
  <c r="J63" i="12" s="1"/>
  <c r="J106" i="12"/>
  <c r="BE106" i="12" s="1"/>
  <c r="BI104" i="12"/>
  <c r="F36" i="12"/>
  <c r="BD66" i="1" s="1"/>
  <c r="BH104" i="12"/>
  <c r="BG104" i="12"/>
  <c r="F34" i="12"/>
  <c r="BB66" i="1" s="1"/>
  <c r="BF104" i="12"/>
  <c r="T104" i="12"/>
  <c r="T103" i="12"/>
  <c r="R104" i="12"/>
  <c r="R103" i="12"/>
  <c r="R102" i="12" s="1"/>
  <c r="P104" i="12"/>
  <c r="P103" i="12"/>
  <c r="BK104" i="12"/>
  <c r="BK103" i="12" s="1"/>
  <c r="J103" i="12"/>
  <c r="J62" i="12" s="1"/>
  <c r="J104" i="12"/>
  <c r="BE104" i="12" s="1"/>
  <c r="F32" i="12"/>
  <c r="AZ66" i="1" s="1"/>
  <c r="J97" i="12"/>
  <c r="F95" i="12"/>
  <c r="E93" i="12"/>
  <c r="J55" i="12"/>
  <c r="F53" i="12"/>
  <c r="E51" i="12"/>
  <c r="J20" i="12"/>
  <c r="E20" i="12"/>
  <c r="J19" i="12"/>
  <c r="J17" i="12"/>
  <c r="E17" i="12"/>
  <c r="J16" i="12"/>
  <c r="J14" i="12"/>
  <c r="J95" i="12" s="1"/>
  <c r="J53" i="12"/>
  <c r="E7" i="12"/>
  <c r="E47" i="12" s="1"/>
  <c r="E89" i="12"/>
  <c r="AY65" i="1"/>
  <c r="AX65" i="1"/>
  <c r="BI137" i="11"/>
  <c r="BH137" i="11"/>
  <c r="BG137" i="11"/>
  <c r="BF137" i="11"/>
  <c r="T137" i="11"/>
  <c r="R137" i="11"/>
  <c r="P137" i="11"/>
  <c r="BK137" i="11"/>
  <c r="J137" i="11"/>
  <c r="BE137" i="11" s="1"/>
  <c r="BI136" i="11"/>
  <c r="BH136" i="11"/>
  <c r="BG136" i="11"/>
  <c r="BF136" i="11"/>
  <c r="T136" i="11"/>
  <c r="R136" i="11"/>
  <c r="P136" i="11"/>
  <c r="BK136" i="11"/>
  <c r="J136" i="11"/>
  <c r="BE136" i="11" s="1"/>
  <c r="BI135" i="11"/>
  <c r="BH135" i="11"/>
  <c r="BG135" i="11"/>
  <c r="BF135" i="11"/>
  <c r="T135" i="11"/>
  <c r="R135" i="11"/>
  <c r="P135" i="11"/>
  <c r="BK135" i="11"/>
  <c r="J135" i="11"/>
  <c r="BE135" i="11" s="1"/>
  <c r="BI134" i="11"/>
  <c r="BH134" i="11"/>
  <c r="BG134" i="11"/>
  <c r="BF134" i="11"/>
  <c r="T134" i="11"/>
  <c r="R134" i="11"/>
  <c r="P134" i="11"/>
  <c r="BK134" i="11"/>
  <c r="J134" i="11"/>
  <c r="BE134" i="11" s="1"/>
  <c r="BI133" i="11"/>
  <c r="BH133" i="11"/>
  <c r="BG133" i="11"/>
  <c r="BF133" i="11"/>
  <c r="T133" i="11"/>
  <c r="R133" i="11"/>
  <c r="R132" i="11" s="1"/>
  <c r="P133" i="11"/>
  <c r="BK133" i="11"/>
  <c r="BK132" i="11" s="1"/>
  <c r="J132" i="11" s="1"/>
  <c r="J68" i="11" s="1"/>
  <c r="J133" i="11"/>
  <c r="BE133" i="11"/>
  <c r="BI131" i="11"/>
  <c r="BH131" i="11"/>
  <c r="BG131" i="11"/>
  <c r="BF131" i="11"/>
  <c r="T131" i="11"/>
  <c r="R131" i="11"/>
  <c r="P131" i="11"/>
  <c r="BK131" i="11"/>
  <c r="J131" i="11"/>
  <c r="BE131" i="11" s="1"/>
  <c r="BI130" i="11"/>
  <c r="BH130" i="11"/>
  <c r="BG130" i="11"/>
  <c r="BF130" i="11"/>
  <c r="T130" i="11"/>
  <c r="R130" i="11"/>
  <c r="P130" i="11"/>
  <c r="BK130" i="11"/>
  <c r="J130" i="11"/>
  <c r="BE130" i="11" s="1"/>
  <c r="BI129" i="11"/>
  <c r="BH129" i="11"/>
  <c r="BG129" i="11"/>
  <c r="BF129" i="11"/>
  <c r="T129" i="11"/>
  <c r="R129" i="11"/>
  <c r="P129" i="11"/>
  <c r="BK129" i="11"/>
  <c r="J129" i="11"/>
  <c r="BE129" i="11" s="1"/>
  <c r="BI128" i="11"/>
  <c r="BH128" i="11"/>
  <c r="BG128" i="11"/>
  <c r="BF128" i="11"/>
  <c r="T128" i="11"/>
  <c r="R128" i="11"/>
  <c r="R127" i="11" s="1"/>
  <c r="P128" i="11"/>
  <c r="BK128" i="11"/>
  <c r="BK127" i="11" s="1"/>
  <c r="J127" i="11" s="1"/>
  <c r="J67" i="11" s="1"/>
  <c r="J128" i="11"/>
  <c r="BE128" i="11"/>
  <c r="BI126" i="11"/>
  <c r="BH126" i="11"/>
  <c r="BG126" i="11"/>
  <c r="BF126" i="11"/>
  <c r="T126" i="11"/>
  <c r="R126" i="11"/>
  <c r="P126" i="11"/>
  <c r="BK126" i="11"/>
  <c r="J126" i="11"/>
  <c r="BE126" i="11" s="1"/>
  <c r="BI125" i="11"/>
  <c r="BH125" i="11"/>
  <c r="BG125" i="11"/>
  <c r="BF125" i="11"/>
  <c r="T125" i="11"/>
  <c r="R125" i="11"/>
  <c r="P125" i="11"/>
  <c r="BK125" i="11"/>
  <c r="J125" i="11"/>
  <c r="BE125" i="11" s="1"/>
  <c r="BI124" i="11"/>
  <c r="BH124" i="11"/>
  <c r="BG124" i="11"/>
  <c r="BF124" i="11"/>
  <c r="T124" i="11"/>
  <c r="R124" i="11"/>
  <c r="P124" i="11"/>
  <c r="BK124" i="11"/>
  <c r="J124" i="11"/>
  <c r="BE124" i="11" s="1"/>
  <c r="BI123" i="11"/>
  <c r="BH123" i="11"/>
  <c r="BG123" i="11"/>
  <c r="BF123" i="11"/>
  <c r="T123" i="11"/>
  <c r="R123" i="11"/>
  <c r="P123" i="11"/>
  <c r="BK123" i="11"/>
  <c r="J123" i="11"/>
  <c r="BE123" i="11" s="1"/>
  <c r="BI122" i="11"/>
  <c r="BH122" i="11"/>
  <c r="BG122" i="11"/>
  <c r="BF122" i="11"/>
  <c r="T122" i="11"/>
  <c r="T121" i="11" s="1"/>
  <c r="R122" i="11"/>
  <c r="R121" i="11" s="1"/>
  <c r="P122" i="11"/>
  <c r="P121" i="11" s="1"/>
  <c r="BK122" i="11"/>
  <c r="BK121" i="11" s="1"/>
  <c r="J121" i="11"/>
  <c r="J66" i="11" s="1"/>
  <c r="J122" i="11"/>
  <c r="BE122" i="11"/>
  <c r="BI120" i="11"/>
  <c r="BH120" i="11"/>
  <c r="BG120" i="11"/>
  <c r="BF120" i="11"/>
  <c r="T120" i="11"/>
  <c r="R120" i="11"/>
  <c r="P120" i="11"/>
  <c r="BK120" i="11"/>
  <c r="J120" i="11"/>
  <c r="BE120" i="11" s="1"/>
  <c r="BI119" i="11"/>
  <c r="BH119" i="11"/>
  <c r="BG119" i="11"/>
  <c r="BF119" i="11"/>
  <c r="T119" i="11"/>
  <c r="R119" i="11"/>
  <c r="P119" i="11"/>
  <c r="BK119" i="11"/>
  <c r="J119" i="11"/>
  <c r="BE119" i="11" s="1"/>
  <c r="BI118" i="11"/>
  <c r="BH118" i="11"/>
  <c r="BG118" i="11"/>
  <c r="BF118" i="11"/>
  <c r="T118" i="11"/>
  <c r="R118" i="11"/>
  <c r="P118" i="11"/>
  <c r="BK118" i="11"/>
  <c r="J118" i="11"/>
  <c r="BE118" i="11" s="1"/>
  <c r="BI117" i="11"/>
  <c r="BH117" i="11"/>
  <c r="BG117" i="11"/>
  <c r="BF117" i="11"/>
  <c r="T117" i="11"/>
  <c r="R117" i="11"/>
  <c r="P117" i="11"/>
  <c r="BK117" i="11"/>
  <c r="J117" i="11"/>
  <c r="BE117" i="11" s="1"/>
  <c r="BI115" i="11"/>
  <c r="BH115" i="11"/>
  <c r="BG115" i="11"/>
  <c r="BF115" i="11"/>
  <c r="T115" i="11"/>
  <c r="R115" i="11"/>
  <c r="P115" i="11"/>
  <c r="BK115" i="11"/>
  <c r="J115" i="11"/>
  <c r="BE115" i="11" s="1"/>
  <c r="BI114" i="11"/>
  <c r="BH114" i="11"/>
  <c r="BG114" i="11"/>
  <c r="BF114" i="11"/>
  <c r="T114" i="11"/>
  <c r="T113" i="11" s="1"/>
  <c r="R114" i="11"/>
  <c r="R113" i="11"/>
  <c r="P114" i="11"/>
  <c r="P113" i="11" s="1"/>
  <c r="BK114" i="11"/>
  <c r="BK113" i="11"/>
  <c r="J113" i="11" s="1"/>
  <c r="J114" i="11"/>
  <c r="BE114" i="11" s="1"/>
  <c r="J65" i="11"/>
  <c r="BI111" i="11"/>
  <c r="BH111" i="11"/>
  <c r="BG111" i="11"/>
  <c r="BF111" i="11"/>
  <c r="T111" i="11"/>
  <c r="R111" i="11"/>
  <c r="P111" i="11"/>
  <c r="BK111" i="11"/>
  <c r="J111" i="11"/>
  <c r="BE111" i="11" s="1"/>
  <c r="BI110" i="11"/>
  <c r="BH110" i="11"/>
  <c r="BG110" i="11"/>
  <c r="BF110" i="11"/>
  <c r="T110" i="11"/>
  <c r="R110" i="11"/>
  <c r="P110" i="11"/>
  <c r="BK110" i="11"/>
  <c r="J110" i="11"/>
  <c r="BE110" i="11" s="1"/>
  <c r="BI109" i="11"/>
  <c r="BH109" i="11"/>
  <c r="BG109" i="11"/>
  <c r="BF109" i="11"/>
  <c r="T109" i="11"/>
  <c r="R109" i="11"/>
  <c r="P109" i="11"/>
  <c r="BK109" i="11"/>
  <c r="J109" i="11"/>
  <c r="BE109" i="11" s="1"/>
  <c r="BI108" i="11"/>
  <c r="BH108" i="11"/>
  <c r="BG108" i="11"/>
  <c r="BF108" i="11"/>
  <c r="T108" i="11"/>
  <c r="R108" i="11"/>
  <c r="P108" i="11"/>
  <c r="BK108" i="11"/>
  <c r="J108" i="11"/>
  <c r="BE108" i="11" s="1"/>
  <c r="BI107" i="11"/>
  <c r="BH107" i="11"/>
  <c r="BG107" i="11"/>
  <c r="BF107" i="11"/>
  <c r="T107" i="11"/>
  <c r="R107" i="11"/>
  <c r="P107" i="11"/>
  <c r="BK107" i="11"/>
  <c r="J107" i="11"/>
  <c r="BE107" i="11" s="1"/>
  <c r="BI106" i="11"/>
  <c r="BH106" i="11"/>
  <c r="BG106" i="11"/>
  <c r="BF106" i="11"/>
  <c r="T106" i="11"/>
  <c r="R106" i="11"/>
  <c r="P106" i="11"/>
  <c r="BK106" i="11"/>
  <c r="J106" i="11"/>
  <c r="BE106" i="11" s="1"/>
  <c r="BI105" i="11"/>
  <c r="BH105" i="11"/>
  <c r="BG105" i="11"/>
  <c r="BF105" i="11"/>
  <c r="T105" i="11"/>
  <c r="R105" i="11"/>
  <c r="P105" i="11"/>
  <c r="BK105" i="11"/>
  <c r="J105" i="11"/>
  <c r="BE105" i="11" s="1"/>
  <c r="BI104" i="11"/>
  <c r="BH104" i="11"/>
  <c r="BG104" i="11"/>
  <c r="BF104" i="11"/>
  <c r="T104" i="11"/>
  <c r="T103" i="11" s="1"/>
  <c r="R104" i="11"/>
  <c r="R103" i="11" s="1"/>
  <c r="P104" i="11"/>
  <c r="P103" i="11" s="1"/>
  <c r="BK104" i="11"/>
  <c r="BK103" i="11" s="1"/>
  <c r="J103" i="11"/>
  <c r="J63" i="11" s="1"/>
  <c r="J104" i="11"/>
  <c r="BE104" i="11"/>
  <c r="BI102" i="11"/>
  <c r="BH102" i="11"/>
  <c r="BG102" i="11"/>
  <c r="BF102" i="11"/>
  <c r="T102" i="11"/>
  <c r="R102" i="11"/>
  <c r="P102" i="11"/>
  <c r="BK102" i="11"/>
  <c r="J102" i="11"/>
  <c r="BE102" i="11" s="1"/>
  <c r="BI101" i="11"/>
  <c r="BH101" i="11"/>
  <c r="BG101" i="11"/>
  <c r="BF101" i="11"/>
  <c r="T101" i="11"/>
  <c r="R101" i="11"/>
  <c r="P101" i="11"/>
  <c r="BK101" i="11"/>
  <c r="J101" i="11"/>
  <c r="BE101" i="11" s="1"/>
  <c r="BI100" i="11"/>
  <c r="BH100" i="11"/>
  <c r="BG100" i="11"/>
  <c r="BF100" i="11"/>
  <c r="T100" i="11"/>
  <c r="R100" i="11"/>
  <c r="P100" i="11"/>
  <c r="BK100" i="11"/>
  <c r="J100" i="11"/>
  <c r="BE100" i="11" s="1"/>
  <c r="BI99" i="11"/>
  <c r="BH99" i="11"/>
  <c r="BG99" i="11"/>
  <c r="BF99" i="11"/>
  <c r="T99" i="11"/>
  <c r="R99" i="11"/>
  <c r="P99" i="11"/>
  <c r="BK99" i="11"/>
  <c r="J99" i="11"/>
  <c r="BE99" i="11" s="1"/>
  <c r="BI98" i="11"/>
  <c r="BH98" i="11"/>
  <c r="BG98" i="11"/>
  <c r="BF98" i="11"/>
  <c r="T98" i="11"/>
  <c r="R98" i="11"/>
  <c r="P98" i="11"/>
  <c r="BK98" i="11"/>
  <c r="J98" i="11"/>
  <c r="BE98" i="11" s="1"/>
  <c r="BI97" i="11"/>
  <c r="BH97" i="11"/>
  <c r="BG97" i="11"/>
  <c r="BF97" i="11"/>
  <c r="T97" i="11"/>
  <c r="R97" i="11"/>
  <c r="P97" i="11"/>
  <c r="BK97" i="11"/>
  <c r="J97" i="11"/>
  <c r="BE97" i="11" s="1"/>
  <c r="BI96" i="11"/>
  <c r="BH96" i="11"/>
  <c r="BG96" i="11"/>
  <c r="BF96" i="11"/>
  <c r="T96" i="11"/>
  <c r="R96" i="11"/>
  <c r="P96" i="11"/>
  <c r="BK96" i="11"/>
  <c r="J96" i="11"/>
  <c r="BE96" i="11" s="1"/>
  <c r="BI95" i="11"/>
  <c r="BH95" i="11"/>
  <c r="BG95" i="11"/>
  <c r="BF95" i="11"/>
  <c r="T95" i="11"/>
  <c r="R95" i="11"/>
  <c r="P95" i="11"/>
  <c r="BK95" i="11"/>
  <c r="J95" i="11"/>
  <c r="BE95" i="11" s="1"/>
  <c r="BI94" i="11"/>
  <c r="BH94" i="11"/>
  <c r="BG94" i="11"/>
  <c r="BF94" i="11"/>
  <c r="T94" i="11"/>
  <c r="R94" i="11"/>
  <c r="P94" i="11"/>
  <c r="BK94" i="11"/>
  <c r="J94" i="11"/>
  <c r="BE94" i="11" s="1"/>
  <c r="BI93" i="11"/>
  <c r="BH93" i="11"/>
  <c r="F35" i="11"/>
  <c r="BC65" i="1" s="1"/>
  <c r="BG93" i="11"/>
  <c r="F34" i="11" s="1"/>
  <c r="BB65" i="1" s="1"/>
  <c r="BB64" i="1" s="1"/>
  <c r="AX64" i="1" s="1"/>
  <c r="BF93" i="11"/>
  <c r="J33" i="11"/>
  <c r="AW65" i="1" s="1"/>
  <c r="F33" i="11"/>
  <c r="BA65" i="1" s="1"/>
  <c r="T93" i="11"/>
  <c r="R93" i="11"/>
  <c r="R92" i="11" s="1"/>
  <c r="R91" i="11"/>
  <c r="P93" i="11"/>
  <c r="BK93" i="11"/>
  <c r="BK92" i="11"/>
  <c r="J92" i="11" s="1"/>
  <c r="J62" i="11" s="1"/>
  <c r="BK91" i="11"/>
  <c r="J93" i="11"/>
  <c r="BE93" i="11"/>
  <c r="J86" i="11"/>
  <c r="F84" i="11"/>
  <c r="E82" i="11"/>
  <c r="J55" i="11"/>
  <c r="F53" i="11"/>
  <c r="E51" i="11"/>
  <c r="J20" i="11"/>
  <c r="E20" i="11"/>
  <c r="F56" i="11" s="1"/>
  <c r="F87" i="11"/>
  <c r="J19" i="11"/>
  <c r="J17" i="11"/>
  <c r="E17" i="11"/>
  <c r="J16" i="11"/>
  <c r="J14" i="11"/>
  <c r="J84" i="11" s="1"/>
  <c r="J53" i="11"/>
  <c r="E7" i="11"/>
  <c r="E47" i="11" s="1"/>
  <c r="E78" i="11"/>
  <c r="AY63" i="1"/>
  <c r="AX63" i="1"/>
  <c r="BI131" i="10"/>
  <c r="BH131" i="10"/>
  <c r="BG131" i="10"/>
  <c r="BF131" i="10"/>
  <c r="T131" i="10"/>
  <c r="R131" i="10"/>
  <c r="P131" i="10"/>
  <c r="BK131" i="10"/>
  <c r="J131" i="10"/>
  <c r="BE131" i="10" s="1"/>
  <c r="BI129" i="10"/>
  <c r="BH129" i="10"/>
  <c r="BG129" i="10"/>
  <c r="BF129" i="10"/>
  <c r="T129" i="10"/>
  <c r="R129" i="10"/>
  <c r="P129" i="10"/>
  <c r="BK129" i="10"/>
  <c r="J129" i="10"/>
  <c r="BE129" i="10" s="1"/>
  <c r="BI127" i="10"/>
  <c r="BH127" i="10"/>
  <c r="BG127" i="10"/>
  <c r="BF127" i="10"/>
  <c r="T127" i="10"/>
  <c r="R127" i="10"/>
  <c r="P127" i="10"/>
  <c r="BK127" i="10"/>
  <c r="J127" i="10"/>
  <c r="BE127" i="10" s="1"/>
  <c r="BI125" i="10"/>
  <c r="BH125" i="10"/>
  <c r="BG125" i="10"/>
  <c r="BF125" i="10"/>
  <c r="T125" i="10"/>
  <c r="T124" i="10" s="1"/>
  <c r="R125" i="10"/>
  <c r="R124" i="10" s="1"/>
  <c r="P125" i="10"/>
  <c r="BK125" i="10"/>
  <c r="BK124" i="10" s="1"/>
  <c r="J124" i="10"/>
  <c r="J67" i="10" s="1"/>
  <c r="J125" i="10"/>
  <c r="BE125" i="10"/>
  <c r="BI122" i="10"/>
  <c r="BH122" i="10"/>
  <c r="BG122" i="10"/>
  <c r="BF122" i="10"/>
  <c r="T122" i="10"/>
  <c r="R122" i="10"/>
  <c r="P122" i="10"/>
  <c r="BK122" i="10"/>
  <c r="J122" i="10"/>
  <c r="BE122" i="10" s="1"/>
  <c r="BI120" i="10"/>
  <c r="BH120" i="10"/>
  <c r="BG120" i="10"/>
  <c r="BF120" i="10"/>
  <c r="T120" i="10"/>
  <c r="R120" i="10"/>
  <c r="P120" i="10"/>
  <c r="BK120" i="10"/>
  <c r="J120" i="10"/>
  <c r="BE120" i="10" s="1"/>
  <c r="BI118" i="10"/>
  <c r="BH118" i="10"/>
  <c r="BG118" i="10"/>
  <c r="BF118" i="10"/>
  <c r="T118" i="10"/>
  <c r="R118" i="10"/>
  <c r="P118" i="10"/>
  <c r="BK118" i="10"/>
  <c r="J118" i="10"/>
  <c r="BE118" i="10" s="1"/>
  <c r="BI116" i="10"/>
  <c r="BH116" i="10"/>
  <c r="BG116" i="10"/>
  <c r="BF116" i="10"/>
  <c r="T116" i="10"/>
  <c r="R116" i="10"/>
  <c r="P116" i="10"/>
  <c r="BK116" i="10"/>
  <c r="J116" i="10"/>
  <c r="BE116" i="10" s="1"/>
  <c r="BI114" i="10"/>
  <c r="BH114" i="10"/>
  <c r="BG114" i="10"/>
  <c r="BF114" i="10"/>
  <c r="T114" i="10"/>
  <c r="R114" i="10"/>
  <c r="P114" i="10"/>
  <c r="BK114" i="10"/>
  <c r="J114" i="10"/>
  <c r="BE114" i="10" s="1"/>
  <c r="BI112" i="10"/>
  <c r="BH112" i="10"/>
  <c r="BG112" i="10"/>
  <c r="BF112" i="10"/>
  <c r="T112" i="10"/>
  <c r="R112" i="10"/>
  <c r="P112" i="10"/>
  <c r="BK112" i="10"/>
  <c r="J112" i="10"/>
  <c r="BE112" i="10" s="1"/>
  <c r="BI110" i="10"/>
  <c r="BH110" i="10"/>
  <c r="BG110" i="10"/>
  <c r="BF110" i="10"/>
  <c r="T110" i="10"/>
  <c r="R110" i="10"/>
  <c r="P110" i="10"/>
  <c r="BK110" i="10"/>
  <c r="J110" i="10"/>
  <c r="BE110" i="10" s="1"/>
  <c r="BI108" i="10"/>
  <c r="BH108" i="10"/>
  <c r="BG108" i="10"/>
  <c r="BF108" i="10"/>
  <c r="T108" i="10"/>
  <c r="R108" i="10"/>
  <c r="P108" i="10"/>
  <c r="BK108" i="10"/>
  <c r="J108" i="10"/>
  <c r="BE108" i="10" s="1"/>
  <c r="BI106" i="10"/>
  <c r="BH106" i="10"/>
  <c r="BG106" i="10"/>
  <c r="BF106" i="10"/>
  <c r="T106" i="10"/>
  <c r="R106" i="10"/>
  <c r="P106" i="10"/>
  <c r="BK106" i="10"/>
  <c r="J106" i="10"/>
  <c r="BE106" i="10" s="1"/>
  <c r="BI104" i="10"/>
  <c r="BH104" i="10"/>
  <c r="BG104" i="10"/>
  <c r="BF104" i="10"/>
  <c r="T104" i="10"/>
  <c r="R104" i="10"/>
  <c r="P104" i="10"/>
  <c r="BK104" i="10"/>
  <c r="J104" i="10"/>
  <c r="BE104" i="10" s="1"/>
  <c r="BI102" i="10"/>
  <c r="BH102" i="10"/>
  <c r="BG102" i="10"/>
  <c r="BF102" i="10"/>
  <c r="T102" i="10"/>
  <c r="R102" i="10"/>
  <c r="P102" i="10"/>
  <c r="BK102" i="10"/>
  <c r="J102" i="10"/>
  <c r="BE102" i="10" s="1"/>
  <c r="BI100" i="10"/>
  <c r="BH100" i="10"/>
  <c r="BG100" i="10"/>
  <c r="BF100" i="10"/>
  <c r="T100" i="10"/>
  <c r="R100" i="10"/>
  <c r="P100" i="10"/>
  <c r="BK100" i="10"/>
  <c r="J100" i="10"/>
  <c r="BE100" i="10" s="1"/>
  <c r="BI98" i="10"/>
  <c r="BH98" i="10"/>
  <c r="BG98" i="10"/>
  <c r="BF98" i="10"/>
  <c r="T98" i="10"/>
  <c r="R98" i="10"/>
  <c r="P98" i="10"/>
  <c r="BK98" i="10"/>
  <c r="J98" i="10"/>
  <c r="BE98" i="10" s="1"/>
  <c r="BI96" i="10"/>
  <c r="BH96" i="10"/>
  <c r="BG96" i="10"/>
  <c r="BF96" i="10"/>
  <c r="T96" i="10"/>
  <c r="R96" i="10"/>
  <c r="P96" i="10"/>
  <c r="BK96" i="10"/>
  <c r="J96" i="10"/>
  <c r="BE96" i="10" s="1"/>
  <c r="BI94" i="10"/>
  <c r="BH94" i="10"/>
  <c r="F37" i="10"/>
  <c r="BC63" i="1" s="1"/>
  <c r="BG94" i="10"/>
  <c r="BF94" i="10"/>
  <c r="J35" i="10"/>
  <c r="AW63" i="1" s="1"/>
  <c r="F35" i="10"/>
  <c r="BA63" i="1" s="1"/>
  <c r="T94" i="10"/>
  <c r="T93" i="10" s="1"/>
  <c r="T92" i="10" s="1"/>
  <c r="T91" i="10" s="1"/>
  <c r="R94" i="10"/>
  <c r="R93" i="10" s="1"/>
  <c r="R92" i="10" s="1"/>
  <c r="R91" i="10" s="1"/>
  <c r="P94" i="10"/>
  <c r="P93" i="10" s="1"/>
  <c r="P92" i="10" s="1"/>
  <c r="BK94" i="10"/>
  <c r="BK93" i="10"/>
  <c r="J94" i="10"/>
  <c r="BE94" i="10"/>
  <c r="J87" i="10"/>
  <c r="F85" i="10"/>
  <c r="E83" i="10"/>
  <c r="J59" i="10"/>
  <c r="F57" i="10"/>
  <c r="E55" i="10"/>
  <c r="J22" i="10"/>
  <c r="E22" i="10"/>
  <c r="F60" i="10" s="1"/>
  <c r="F88" i="10"/>
  <c r="J21" i="10"/>
  <c r="J19" i="10"/>
  <c r="E19" i="10"/>
  <c r="F87" i="10" s="1"/>
  <c r="F59" i="10"/>
  <c r="J18" i="10"/>
  <c r="J16" i="10"/>
  <c r="E7" i="10"/>
  <c r="E49" i="10" s="1"/>
  <c r="E77" i="10"/>
  <c r="AY62" i="1"/>
  <c r="AX62" i="1"/>
  <c r="BI277" i="9"/>
  <c r="BH277" i="9"/>
  <c r="BG277" i="9"/>
  <c r="BF277" i="9"/>
  <c r="T277" i="9"/>
  <c r="R277" i="9"/>
  <c r="P277" i="9"/>
  <c r="BK277" i="9"/>
  <c r="J277" i="9"/>
  <c r="BE277" i="9" s="1"/>
  <c r="BI275" i="9"/>
  <c r="BH275" i="9"/>
  <c r="BG275" i="9"/>
  <c r="BF275" i="9"/>
  <c r="T275" i="9"/>
  <c r="R275" i="9"/>
  <c r="P275" i="9"/>
  <c r="BK275" i="9"/>
  <c r="J275" i="9"/>
  <c r="BE275" i="9" s="1"/>
  <c r="BI273" i="9"/>
  <c r="BH273" i="9"/>
  <c r="BG273" i="9"/>
  <c r="BF273" i="9"/>
  <c r="T273" i="9"/>
  <c r="R273" i="9"/>
  <c r="P273" i="9"/>
  <c r="BK273" i="9"/>
  <c r="J273" i="9"/>
  <c r="BE273" i="9" s="1"/>
  <c r="BI271" i="9"/>
  <c r="BH271" i="9"/>
  <c r="BG271" i="9"/>
  <c r="BF271" i="9"/>
  <c r="T271" i="9"/>
  <c r="R271" i="9"/>
  <c r="R270" i="9" s="1"/>
  <c r="P271" i="9"/>
  <c r="BK271" i="9"/>
  <c r="BK270" i="9" s="1"/>
  <c r="J270" i="9" s="1"/>
  <c r="J72" i="9" s="1"/>
  <c r="J271" i="9"/>
  <c r="BE271" i="9"/>
  <c r="BI268" i="9"/>
  <c r="BH268" i="9"/>
  <c r="BG268" i="9"/>
  <c r="BF268" i="9"/>
  <c r="T268" i="9"/>
  <c r="T267" i="9" s="1"/>
  <c r="R268" i="9"/>
  <c r="R267" i="9" s="1"/>
  <c r="P268" i="9"/>
  <c r="P267" i="9" s="1"/>
  <c r="BK268" i="9"/>
  <c r="BK267" i="9" s="1"/>
  <c r="J267" i="9"/>
  <c r="J71" i="9" s="1"/>
  <c r="J268" i="9"/>
  <c r="BE268" i="9"/>
  <c r="BI265" i="9"/>
  <c r="BH265" i="9"/>
  <c r="BG265" i="9"/>
  <c r="BF265" i="9"/>
  <c r="T265" i="9"/>
  <c r="R265" i="9"/>
  <c r="P265" i="9"/>
  <c r="BK265" i="9"/>
  <c r="J265" i="9"/>
  <c r="BE265" i="9" s="1"/>
  <c r="BI263" i="9"/>
  <c r="BH263" i="9"/>
  <c r="BG263" i="9"/>
  <c r="BF263" i="9"/>
  <c r="T263" i="9"/>
  <c r="R263" i="9"/>
  <c r="P263" i="9"/>
  <c r="BK263" i="9"/>
  <c r="J263" i="9"/>
  <c r="BE263" i="9" s="1"/>
  <c r="BI261" i="9"/>
  <c r="BH261" i="9"/>
  <c r="BG261" i="9"/>
  <c r="BF261" i="9"/>
  <c r="T261" i="9"/>
  <c r="R261" i="9"/>
  <c r="P261" i="9"/>
  <c r="BK261" i="9"/>
  <c r="J261" i="9"/>
  <c r="BE261" i="9" s="1"/>
  <c r="BI259" i="9"/>
  <c r="BH259" i="9"/>
  <c r="BG259" i="9"/>
  <c r="BF259" i="9"/>
  <c r="T259" i="9"/>
  <c r="R259" i="9"/>
  <c r="P259" i="9"/>
  <c r="BK259" i="9"/>
  <c r="J259" i="9"/>
  <c r="BE259" i="9" s="1"/>
  <c r="BI257" i="9"/>
  <c r="BH257" i="9"/>
  <c r="BG257" i="9"/>
  <c r="BF257" i="9"/>
  <c r="T257" i="9"/>
  <c r="R257" i="9"/>
  <c r="P257" i="9"/>
  <c r="BK257" i="9"/>
  <c r="J257" i="9"/>
  <c r="BE257" i="9" s="1"/>
  <c r="BI255" i="9"/>
  <c r="BH255" i="9"/>
  <c r="BG255" i="9"/>
  <c r="BF255" i="9"/>
  <c r="T255" i="9"/>
  <c r="R255" i="9"/>
  <c r="P255" i="9"/>
  <c r="BK255" i="9"/>
  <c r="J255" i="9"/>
  <c r="BE255" i="9" s="1"/>
  <c r="BI253" i="9"/>
  <c r="BH253" i="9"/>
  <c r="BG253" i="9"/>
  <c r="BF253" i="9"/>
  <c r="T253" i="9"/>
  <c r="R253" i="9"/>
  <c r="P253" i="9"/>
  <c r="BK253" i="9"/>
  <c r="J253" i="9"/>
  <c r="BE253" i="9" s="1"/>
  <c r="BI251" i="9"/>
  <c r="BH251" i="9"/>
  <c r="BG251" i="9"/>
  <c r="BF251" i="9"/>
  <c r="T251" i="9"/>
  <c r="T250" i="9" s="1"/>
  <c r="R251" i="9"/>
  <c r="R250" i="9" s="1"/>
  <c r="P251" i="9"/>
  <c r="BK251" i="9"/>
  <c r="BK250" i="9" s="1"/>
  <c r="J250" i="9"/>
  <c r="J70" i="9" s="1"/>
  <c r="J251" i="9"/>
  <c r="BE251" i="9"/>
  <c r="BI248" i="9"/>
  <c r="BH248" i="9"/>
  <c r="BG248" i="9"/>
  <c r="BF248" i="9"/>
  <c r="T248" i="9"/>
  <c r="R248" i="9"/>
  <c r="P248" i="9"/>
  <c r="BK248" i="9"/>
  <c r="J248" i="9"/>
  <c r="BE248" i="9" s="1"/>
  <c r="BI246" i="9"/>
  <c r="BH246" i="9"/>
  <c r="BG246" i="9"/>
  <c r="BF246" i="9"/>
  <c r="T246" i="9"/>
  <c r="R246" i="9"/>
  <c r="P246" i="9"/>
  <c r="BK246" i="9"/>
  <c r="J246" i="9"/>
  <c r="BE246" i="9" s="1"/>
  <c r="BI244" i="9"/>
  <c r="BH244" i="9"/>
  <c r="BG244" i="9"/>
  <c r="BF244" i="9"/>
  <c r="T244" i="9"/>
  <c r="R244" i="9"/>
  <c r="P244" i="9"/>
  <c r="BK244" i="9"/>
  <c r="J244" i="9"/>
  <c r="BE244" i="9" s="1"/>
  <c r="BI242" i="9"/>
  <c r="BH242" i="9"/>
  <c r="BG242" i="9"/>
  <c r="BF242" i="9"/>
  <c r="T242" i="9"/>
  <c r="R242" i="9"/>
  <c r="P242" i="9"/>
  <c r="BK242" i="9"/>
  <c r="J242" i="9"/>
  <c r="BE242" i="9" s="1"/>
  <c r="BI240" i="9"/>
  <c r="BH240" i="9"/>
  <c r="BG240" i="9"/>
  <c r="BF240" i="9"/>
  <c r="T240" i="9"/>
  <c r="R240" i="9"/>
  <c r="P240" i="9"/>
  <c r="BK240" i="9"/>
  <c r="J240" i="9"/>
  <c r="BE240" i="9" s="1"/>
  <c r="BI238" i="9"/>
  <c r="BH238" i="9"/>
  <c r="BG238" i="9"/>
  <c r="BF238" i="9"/>
  <c r="T238" i="9"/>
  <c r="T237" i="9" s="1"/>
  <c r="R238" i="9"/>
  <c r="R237" i="9" s="1"/>
  <c r="P238" i="9"/>
  <c r="BK238" i="9"/>
  <c r="BK237" i="9" s="1"/>
  <c r="J237" i="9"/>
  <c r="J69" i="9" s="1"/>
  <c r="J238" i="9"/>
  <c r="BE238" i="9"/>
  <c r="BI235" i="9"/>
  <c r="BH235" i="9"/>
  <c r="BG235" i="9"/>
  <c r="BF235" i="9"/>
  <c r="T235" i="9"/>
  <c r="R235" i="9"/>
  <c r="P235" i="9"/>
  <c r="BK235" i="9"/>
  <c r="J235" i="9"/>
  <c r="BE235" i="9" s="1"/>
  <c r="BI233" i="9"/>
  <c r="BH233" i="9"/>
  <c r="BG233" i="9"/>
  <c r="BF233" i="9"/>
  <c r="T233" i="9"/>
  <c r="R233" i="9"/>
  <c r="P233" i="9"/>
  <c r="BK233" i="9"/>
  <c r="J233" i="9"/>
  <c r="BE233" i="9" s="1"/>
  <c r="BI231" i="9"/>
  <c r="BH231" i="9"/>
  <c r="BG231" i="9"/>
  <c r="BF231" i="9"/>
  <c r="T231" i="9"/>
  <c r="R231" i="9"/>
  <c r="P231" i="9"/>
  <c r="BK231" i="9"/>
  <c r="J231" i="9"/>
  <c r="BE231" i="9" s="1"/>
  <c r="BI229" i="9"/>
  <c r="BH229" i="9"/>
  <c r="BG229" i="9"/>
  <c r="BF229" i="9"/>
  <c r="T229" i="9"/>
  <c r="R229" i="9"/>
  <c r="P229" i="9"/>
  <c r="BK229" i="9"/>
  <c r="J229" i="9"/>
  <c r="BE229" i="9" s="1"/>
  <c r="BI227" i="9"/>
  <c r="BH227" i="9"/>
  <c r="BG227" i="9"/>
  <c r="BF227" i="9"/>
  <c r="T227" i="9"/>
  <c r="R227" i="9"/>
  <c r="P227" i="9"/>
  <c r="BK227" i="9"/>
  <c r="J227" i="9"/>
  <c r="BE227" i="9" s="1"/>
  <c r="BI225" i="9"/>
  <c r="BH225" i="9"/>
  <c r="BG225" i="9"/>
  <c r="BF225" i="9"/>
  <c r="T225" i="9"/>
  <c r="R225" i="9"/>
  <c r="P225" i="9"/>
  <c r="BK225" i="9"/>
  <c r="J225" i="9"/>
  <c r="BE225" i="9" s="1"/>
  <c r="BI223" i="9"/>
  <c r="BH223" i="9"/>
  <c r="BG223" i="9"/>
  <c r="BF223" i="9"/>
  <c r="T223" i="9"/>
  <c r="R223" i="9"/>
  <c r="P223" i="9"/>
  <c r="BK223" i="9"/>
  <c r="J223" i="9"/>
  <c r="BE223" i="9" s="1"/>
  <c r="BI221" i="9"/>
  <c r="BH221" i="9"/>
  <c r="BG221" i="9"/>
  <c r="BF221" i="9"/>
  <c r="T221" i="9"/>
  <c r="R221" i="9"/>
  <c r="P221" i="9"/>
  <c r="BK221" i="9"/>
  <c r="J221" i="9"/>
  <c r="BE221" i="9" s="1"/>
  <c r="BI219" i="9"/>
  <c r="BH219" i="9"/>
  <c r="BG219" i="9"/>
  <c r="BF219" i="9"/>
  <c r="T219" i="9"/>
  <c r="R219" i="9"/>
  <c r="P219" i="9"/>
  <c r="BK219" i="9"/>
  <c r="J219" i="9"/>
  <c r="BE219" i="9" s="1"/>
  <c r="BI217" i="9"/>
  <c r="BH217" i="9"/>
  <c r="BG217" i="9"/>
  <c r="BF217" i="9"/>
  <c r="T217" i="9"/>
  <c r="R217" i="9"/>
  <c r="P217" i="9"/>
  <c r="BK217" i="9"/>
  <c r="J217" i="9"/>
  <c r="BE217" i="9" s="1"/>
  <c r="BI215" i="9"/>
  <c r="BH215" i="9"/>
  <c r="BG215" i="9"/>
  <c r="BF215" i="9"/>
  <c r="T215" i="9"/>
  <c r="R215" i="9"/>
  <c r="P215" i="9"/>
  <c r="BK215" i="9"/>
  <c r="J215" i="9"/>
  <c r="BE215" i="9" s="1"/>
  <c r="BI213" i="9"/>
  <c r="BH213" i="9"/>
  <c r="BG213" i="9"/>
  <c r="BF213" i="9"/>
  <c r="T213" i="9"/>
  <c r="R213" i="9"/>
  <c r="P213" i="9"/>
  <c r="BK213" i="9"/>
  <c r="J213" i="9"/>
  <c r="BE213" i="9" s="1"/>
  <c r="BI211" i="9"/>
  <c r="BH211" i="9"/>
  <c r="BG211" i="9"/>
  <c r="BF211" i="9"/>
  <c r="T211" i="9"/>
  <c r="R211" i="9"/>
  <c r="P211" i="9"/>
  <c r="BK211" i="9"/>
  <c r="J211" i="9"/>
  <c r="BE211" i="9" s="1"/>
  <c r="BI209" i="9"/>
  <c r="BH209" i="9"/>
  <c r="BG209" i="9"/>
  <c r="BF209" i="9"/>
  <c r="T209" i="9"/>
  <c r="R209" i="9"/>
  <c r="P209" i="9"/>
  <c r="BK209" i="9"/>
  <c r="J209" i="9"/>
  <c r="BE209" i="9" s="1"/>
  <c r="BI207" i="9"/>
  <c r="BH207" i="9"/>
  <c r="BG207" i="9"/>
  <c r="BF207" i="9"/>
  <c r="T207" i="9"/>
  <c r="R207" i="9"/>
  <c r="P207" i="9"/>
  <c r="BK207" i="9"/>
  <c r="J207" i="9"/>
  <c r="BE207" i="9" s="1"/>
  <c r="BI205" i="9"/>
  <c r="BH205" i="9"/>
  <c r="BG205" i="9"/>
  <c r="BF205" i="9"/>
  <c r="T205" i="9"/>
  <c r="R205" i="9"/>
  <c r="P205" i="9"/>
  <c r="BK205" i="9"/>
  <c r="J205" i="9"/>
  <c r="BE205" i="9" s="1"/>
  <c r="BI203" i="9"/>
  <c r="BH203" i="9"/>
  <c r="BG203" i="9"/>
  <c r="BF203" i="9"/>
  <c r="T203" i="9"/>
  <c r="R203" i="9"/>
  <c r="P203" i="9"/>
  <c r="BK203" i="9"/>
  <c r="J203" i="9"/>
  <c r="BE203" i="9" s="1"/>
  <c r="BI201" i="9"/>
  <c r="BH201" i="9"/>
  <c r="BG201" i="9"/>
  <c r="BF201" i="9"/>
  <c r="T201" i="9"/>
  <c r="R201" i="9"/>
  <c r="P201" i="9"/>
  <c r="BK201" i="9"/>
  <c r="J201" i="9"/>
  <c r="BE201" i="9" s="1"/>
  <c r="BI199" i="9"/>
  <c r="BH199" i="9"/>
  <c r="BG199" i="9"/>
  <c r="BF199" i="9"/>
  <c r="T199" i="9"/>
  <c r="R199" i="9"/>
  <c r="P199" i="9"/>
  <c r="BK199" i="9"/>
  <c r="J199" i="9"/>
  <c r="BE199" i="9" s="1"/>
  <c r="BI197" i="9"/>
  <c r="BH197" i="9"/>
  <c r="BG197" i="9"/>
  <c r="BF197" i="9"/>
  <c r="T197" i="9"/>
  <c r="R197" i="9"/>
  <c r="R196" i="9" s="1"/>
  <c r="P197" i="9"/>
  <c r="P196" i="9" s="1"/>
  <c r="BK197" i="9"/>
  <c r="BK196" i="9" s="1"/>
  <c r="J196" i="9"/>
  <c r="J68" i="9" s="1"/>
  <c r="J197" i="9"/>
  <c r="BE197" i="9"/>
  <c r="BI194" i="9"/>
  <c r="BH194" i="9"/>
  <c r="BG194" i="9"/>
  <c r="BF194" i="9"/>
  <c r="T194" i="9"/>
  <c r="R194" i="9"/>
  <c r="P194" i="9"/>
  <c r="BK194" i="9"/>
  <c r="J194" i="9"/>
  <c r="BE194" i="9" s="1"/>
  <c r="BI192" i="9"/>
  <c r="BH192" i="9"/>
  <c r="BG192" i="9"/>
  <c r="BF192" i="9"/>
  <c r="T192" i="9"/>
  <c r="R192" i="9"/>
  <c r="P192" i="9"/>
  <c r="BK192" i="9"/>
  <c r="J192" i="9"/>
  <c r="BE192" i="9" s="1"/>
  <c r="BI190" i="9"/>
  <c r="BH190" i="9"/>
  <c r="BG190" i="9"/>
  <c r="BF190" i="9"/>
  <c r="T190" i="9"/>
  <c r="R190" i="9"/>
  <c r="P190" i="9"/>
  <c r="BK190" i="9"/>
  <c r="J190" i="9"/>
  <c r="BE190" i="9" s="1"/>
  <c r="BI188" i="9"/>
  <c r="BH188" i="9"/>
  <c r="BG188" i="9"/>
  <c r="BF188" i="9"/>
  <c r="T188" i="9"/>
  <c r="R188" i="9"/>
  <c r="P188" i="9"/>
  <c r="BK188" i="9"/>
  <c r="J188" i="9"/>
  <c r="BE188" i="9" s="1"/>
  <c r="BI186" i="9"/>
  <c r="BH186" i="9"/>
  <c r="BG186" i="9"/>
  <c r="BF186" i="9"/>
  <c r="T186" i="9"/>
  <c r="R186" i="9"/>
  <c r="P186" i="9"/>
  <c r="BK186" i="9"/>
  <c r="J186" i="9"/>
  <c r="BE186" i="9" s="1"/>
  <c r="BI184" i="9"/>
  <c r="BH184" i="9"/>
  <c r="BG184" i="9"/>
  <c r="BF184" i="9"/>
  <c r="T184" i="9"/>
  <c r="R184" i="9"/>
  <c r="P184" i="9"/>
  <c r="BK184" i="9"/>
  <c r="J184" i="9"/>
  <c r="BE184" i="9" s="1"/>
  <c r="BI182" i="9"/>
  <c r="BH182" i="9"/>
  <c r="BG182" i="9"/>
  <c r="BF182" i="9"/>
  <c r="T182" i="9"/>
  <c r="R182" i="9"/>
  <c r="P182" i="9"/>
  <c r="BK182" i="9"/>
  <c r="J182" i="9"/>
  <c r="BE182" i="9" s="1"/>
  <c r="BI180" i="9"/>
  <c r="BH180" i="9"/>
  <c r="BG180" i="9"/>
  <c r="BF180" i="9"/>
  <c r="T180" i="9"/>
  <c r="R180" i="9"/>
  <c r="P180" i="9"/>
  <c r="BK180" i="9"/>
  <c r="J180" i="9"/>
  <c r="BE180" i="9" s="1"/>
  <c r="BI178" i="9"/>
  <c r="BH178" i="9"/>
  <c r="BG178" i="9"/>
  <c r="BF178" i="9"/>
  <c r="T178" i="9"/>
  <c r="R178" i="9"/>
  <c r="P178" i="9"/>
  <c r="BK178" i="9"/>
  <c r="J178" i="9"/>
  <c r="BE178" i="9" s="1"/>
  <c r="BI176" i="9"/>
  <c r="BH176" i="9"/>
  <c r="BG176" i="9"/>
  <c r="BF176" i="9"/>
  <c r="T176" i="9"/>
  <c r="R176" i="9"/>
  <c r="P176" i="9"/>
  <c r="BK176" i="9"/>
  <c r="J176" i="9"/>
  <c r="BE176" i="9" s="1"/>
  <c r="BI174" i="9"/>
  <c r="BH174" i="9"/>
  <c r="BG174" i="9"/>
  <c r="BF174" i="9"/>
  <c r="T174" i="9"/>
  <c r="R174" i="9"/>
  <c r="P174" i="9"/>
  <c r="BK174" i="9"/>
  <c r="J174" i="9"/>
  <c r="BE174" i="9" s="1"/>
  <c r="BI172" i="9"/>
  <c r="BH172" i="9"/>
  <c r="BG172" i="9"/>
  <c r="BF172" i="9"/>
  <c r="T172" i="9"/>
  <c r="R172" i="9"/>
  <c r="P172" i="9"/>
  <c r="BK172" i="9"/>
  <c r="J172" i="9"/>
  <c r="BE172" i="9" s="1"/>
  <c r="BI170" i="9"/>
  <c r="BH170" i="9"/>
  <c r="BG170" i="9"/>
  <c r="BF170" i="9"/>
  <c r="T170" i="9"/>
  <c r="R170" i="9"/>
  <c r="P170" i="9"/>
  <c r="BK170" i="9"/>
  <c r="J170" i="9"/>
  <c r="BE170" i="9" s="1"/>
  <c r="BI168" i="9"/>
  <c r="BH168" i="9"/>
  <c r="BG168" i="9"/>
  <c r="BF168" i="9"/>
  <c r="T168" i="9"/>
  <c r="R168" i="9"/>
  <c r="P168" i="9"/>
  <c r="BK168" i="9"/>
  <c r="J168" i="9"/>
  <c r="BE168" i="9" s="1"/>
  <c r="BI166" i="9"/>
  <c r="BH166" i="9"/>
  <c r="BG166" i="9"/>
  <c r="BF166" i="9"/>
  <c r="T166" i="9"/>
  <c r="R166" i="9"/>
  <c r="P166" i="9"/>
  <c r="BK166" i="9"/>
  <c r="J166" i="9"/>
  <c r="BE166" i="9" s="1"/>
  <c r="BI164" i="9"/>
  <c r="BH164" i="9"/>
  <c r="BG164" i="9"/>
  <c r="BF164" i="9"/>
  <c r="T164" i="9"/>
  <c r="R164" i="9"/>
  <c r="P164" i="9"/>
  <c r="BK164" i="9"/>
  <c r="J164" i="9"/>
  <c r="BE164" i="9" s="1"/>
  <c r="BI162" i="9"/>
  <c r="BH162" i="9"/>
  <c r="BG162" i="9"/>
  <c r="BF162" i="9"/>
  <c r="T162" i="9"/>
  <c r="R162" i="9"/>
  <c r="P162" i="9"/>
  <c r="BK162" i="9"/>
  <c r="J162" i="9"/>
  <c r="BE162" i="9" s="1"/>
  <c r="BI160" i="9"/>
  <c r="BH160" i="9"/>
  <c r="BG160" i="9"/>
  <c r="BF160" i="9"/>
  <c r="T160" i="9"/>
  <c r="R160" i="9"/>
  <c r="P160" i="9"/>
  <c r="BK160" i="9"/>
  <c r="J160" i="9"/>
  <c r="BE160" i="9" s="1"/>
  <c r="BI158" i="9"/>
  <c r="BH158" i="9"/>
  <c r="BG158" i="9"/>
  <c r="BF158" i="9"/>
  <c r="T158" i="9"/>
  <c r="R158" i="9"/>
  <c r="P158" i="9"/>
  <c r="BK158" i="9"/>
  <c r="J158" i="9"/>
  <c r="BE158" i="9" s="1"/>
  <c r="BI156" i="9"/>
  <c r="BH156" i="9"/>
  <c r="BG156" i="9"/>
  <c r="BF156" i="9"/>
  <c r="T156" i="9"/>
  <c r="R156" i="9"/>
  <c r="P156" i="9"/>
  <c r="BK156" i="9"/>
  <c r="J156" i="9"/>
  <c r="BE156" i="9" s="1"/>
  <c r="BI154" i="9"/>
  <c r="BH154" i="9"/>
  <c r="BG154" i="9"/>
  <c r="BF154" i="9"/>
  <c r="T154" i="9"/>
  <c r="R154" i="9"/>
  <c r="P154" i="9"/>
  <c r="BK154" i="9"/>
  <c r="J154" i="9"/>
  <c r="BE154" i="9" s="1"/>
  <c r="BI152" i="9"/>
  <c r="BH152" i="9"/>
  <c r="BG152" i="9"/>
  <c r="BF152" i="9"/>
  <c r="T152" i="9"/>
  <c r="R152" i="9"/>
  <c r="P152" i="9"/>
  <c r="BK152" i="9"/>
  <c r="J152" i="9"/>
  <c r="BE152" i="9" s="1"/>
  <c r="BI150" i="9"/>
  <c r="BH150" i="9"/>
  <c r="BG150" i="9"/>
  <c r="BF150" i="9"/>
  <c r="T150" i="9"/>
  <c r="R150" i="9"/>
  <c r="P150" i="9"/>
  <c r="BK150" i="9"/>
  <c r="J150" i="9"/>
  <c r="BE150" i="9" s="1"/>
  <c r="BI148" i="9"/>
  <c r="BH148" i="9"/>
  <c r="BG148" i="9"/>
  <c r="BF148" i="9"/>
  <c r="T148" i="9"/>
  <c r="R148" i="9"/>
  <c r="P148" i="9"/>
  <c r="BK148" i="9"/>
  <c r="J148" i="9"/>
  <c r="BE148" i="9" s="1"/>
  <c r="BI146" i="9"/>
  <c r="BH146" i="9"/>
  <c r="BG146" i="9"/>
  <c r="BF146" i="9"/>
  <c r="T146" i="9"/>
  <c r="R146" i="9"/>
  <c r="P146" i="9"/>
  <c r="BK146" i="9"/>
  <c r="J146" i="9"/>
  <c r="BE146" i="9" s="1"/>
  <c r="BI144" i="9"/>
  <c r="BH144" i="9"/>
  <c r="BG144" i="9"/>
  <c r="BF144" i="9"/>
  <c r="T144" i="9"/>
  <c r="R144" i="9"/>
  <c r="P144" i="9"/>
  <c r="BK144" i="9"/>
  <c r="J144" i="9"/>
  <c r="BE144" i="9" s="1"/>
  <c r="BI142" i="9"/>
  <c r="BH142" i="9"/>
  <c r="BG142" i="9"/>
  <c r="BF142" i="9"/>
  <c r="T142" i="9"/>
  <c r="R142" i="9"/>
  <c r="R141" i="9" s="1"/>
  <c r="P142" i="9"/>
  <c r="BK142" i="9"/>
  <c r="BK141" i="9" s="1"/>
  <c r="J141" i="9" s="1"/>
  <c r="J67" i="9" s="1"/>
  <c r="J142" i="9"/>
  <c r="BE142" i="9"/>
  <c r="BI139" i="9"/>
  <c r="BH139" i="9"/>
  <c r="BG139" i="9"/>
  <c r="BF139" i="9"/>
  <c r="T139" i="9"/>
  <c r="R139" i="9"/>
  <c r="P139" i="9"/>
  <c r="BK139" i="9"/>
  <c r="J139" i="9"/>
  <c r="BE139" i="9" s="1"/>
  <c r="BI137" i="9"/>
  <c r="BH137" i="9"/>
  <c r="BG137" i="9"/>
  <c r="BF137" i="9"/>
  <c r="T137" i="9"/>
  <c r="R137" i="9"/>
  <c r="P137" i="9"/>
  <c r="BK137" i="9"/>
  <c r="J137" i="9"/>
  <c r="BE137" i="9" s="1"/>
  <c r="BI135" i="9"/>
  <c r="BH135" i="9"/>
  <c r="BG135" i="9"/>
  <c r="BF135" i="9"/>
  <c r="T135" i="9"/>
  <c r="R135" i="9"/>
  <c r="P135" i="9"/>
  <c r="BK135" i="9"/>
  <c r="J135" i="9"/>
  <c r="BE135" i="9" s="1"/>
  <c r="BI133" i="9"/>
  <c r="BH133" i="9"/>
  <c r="BG133" i="9"/>
  <c r="BF133" i="9"/>
  <c r="T133" i="9"/>
  <c r="R133" i="9"/>
  <c r="P133" i="9"/>
  <c r="BK133" i="9"/>
  <c r="J133" i="9"/>
  <c r="BE133" i="9" s="1"/>
  <c r="BI131" i="9"/>
  <c r="BH131" i="9"/>
  <c r="BG131" i="9"/>
  <c r="BF131" i="9"/>
  <c r="T131" i="9"/>
  <c r="R131" i="9"/>
  <c r="P131" i="9"/>
  <c r="BK131" i="9"/>
  <c r="J131" i="9"/>
  <c r="BE131" i="9" s="1"/>
  <c r="BI129" i="9"/>
  <c r="BH129" i="9"/>
  <c r="BG129" i="9"/>
  <c r="BF129" i="9"/>
  <c r="T129" i="9"/>
  <c r="R129" i="9"/>
  <c r="P129" i="9"/>
  <c r="BK129" i="9"/>
  <c r="J129" i="9"/>
  <c r="BE129" i="9" s="1"/>
  <c r="BI127" i="9"/>
  <c r="BH127" i="9"/>
  <c r="BG127" i="9"/>
  <c r="BF127" i="9"/>
  <c r="T127" i="9"/>
  <c r="R127" i="9"/>
  <c r="P127" i="9"/>
  <c r="BK127" i="9"/>
  <c r="J127" i="9"/>
  <c r="BE127" i="9" s="1"/>
  <c r="BI125" i="9"/>
  <c r="BH125" i="9"/>
  <c r="BG125" i="9"/>
  <c r="BF125" i="9"/>
  <c r="T125" i="9"/>
  <c r="R125" i="9"/>
  <c r="P125" i="9"/>
  <c r="BK125" i="9"/>
  <c r="J125" i="9"/>
  <c r="BE125" i="9" s="1"/>
  <c r="BI123" i="9"/>
  <c r="BH123" i="9"/>
  <c r="BG123" i="9"/>
  <c r="BF123" i="9"/>
  <c r="T123" i="9"/>
  <c r="R123" i="9"/>
  <c r="P123" i="9"/>
  <c r="BK123" i="9"/>
  <c r="J123" i="9"/>
  <c r="BE123" i="9" s="1"/>
  <c r="BI121" i="9"/>
  <c r="BH121" i="9"/>
  <c r="BG121" i="9"/>
  <c r="BF121" i="9"/>
  <c r="T121" i="9"/>
  <c r="R121" i="9"/>
  <c r="P121" i="9"/>
  <c r="BK121" i="9"/>
  <c r="J121" i="9"/>
  <c r="BE121" i="9" s="1"/>
  <c r="BI119" i="9"/>
  <c r="BH119" i="9"/>
  <c r="BG119" i="9"/>
  <c r="BF119" i="9"/>
  <c r="T119" i="9"/>
  <c r="R119" i="9"/>
  <c r="P119" i="9"/>
  <c r="BK119" i="9"/>
  <c r="J119" i="9"/>
  <c r="BE119" i="9" s="1"/>
  <c r="BI117" i="9"/>
  <c r="BH117" i="9"/>
  <c r="BG117" i="9"/>
  <c r="BF117" i="9"/>
  <c r="T117" i="9"/>
  <c r="R117" i="9"/>
  <c r="P117" i="9"/>
  <c r="BK117" i="9"/>
  <c r="J117" i="9"/>
  <c r="BE117" i="9" s="1"/>
  <c r="BI115" i="9"/>
  <c r="BH115" i="9"/>
  <c r="BG115" i="9"/>
  <c r="BF115" i="9"/>
  <c r="T115" i="9"/>
  <c r="R115" i="9"/>
  <c r="P115" i="9"/>
  <c r="BK115" i="9"/>
  <c r="J115" i="9"/>
  <c r="BE115" i="9" s="1"/>
  <c r="BI113" i="9"/>
  <c r="BH113" i="9"/>
  <c r="BG113" i="9"/>
  <c r="BF113" i="9"/>
  <c r="T113" i="9"/>
  <c r="R113" i="9"/>
  <c r="P113" i="9"/>
  <c r="BK113" i="9"/>
  <c r="J113" i="9"/>
  <c r="BE113" i="9" s="1"/>
  <c r="BI111" i="9"/>
  <c r="BH111" i="9"/>
  <c r="BG111" i="9"/>
  <c r="BF111" i="9"/>
  <c r="T111" i="9"/>
  <c r="R111" i="9"/>
  <c r="P111" i="9"/>
  <c r="BK111" i="9"/>
  <c r="J111" i="9"/>
  <c r="BE111" i="9" s="1"/>
  <c r="BI109" i="9"/>
  <c r="BH109" i="9"/>
  <c r="BG109" i="9"/>
  <c r="BF109" i="9"/>
  <c r="T109" i="9"/>
  <c r="R109" i="9"/>
  <c r="P109" i="9"/>
  <c r="BK109" i="9"/>
  <c r="J109" i="9"/>
  <c r="BE109" i="9" s="1"/>
  <c r="BI107" i="9"/>
  <c r="BH107" i="9"/>
  <c r="BG107" i="9"/>
  <c r="BF107" i="9"/>
  <c r="T107" i="9"/>
  <c r="R107" i="9"/>
  <c r="P107" i="9"/>
  <c r="BK107" i="9"/>
  <c r="J107" i="9"/>
  <c r="BE107" i="9" s="1"/>
  <c r="BI105" i="9"/>
  <c r="BH105" i="9"/>
  <c r="BG105" i="9"/>
  <c r="BF105" i="9"/>
  <c r="T105" i="9"/>
  <c r="R105" i="9"/>
  <c r="P105" i="9"/>
  <c r="BK105" i="9"/>
  <c r="J105" i="9"/>
  <c r="BE105" i="9" s="1"/>
  <c r="BI103" i="9"/>
  <c r="BH103" i="9"/>
  <c r="BG103" i="9"/>
  <c r="BF103" i="9"/>
  <c r="T103" i="9"/>
  <c r="R103" i="9"/>
  <c r="P103" i="9"/>
  <c r="BK103" i="9"/>
  <c r="J103" i="9"/>
  <c r="BE103" i="9" s="1"/>
  <c r="BI101" i="9"/>
  <c r="BH101" i="9"/>
  <c r="BG101" i="9"/>
  <c r="BF101" i="9"/>
  <c r="T101" i="9"/>
  <c r="R101" i="9"/>
  <c r="P101" i="9"/>
  <c r="BK101" i="9"/>
  <c r="J101" i="9"/>
  <c r="BE101" i="9" s="1"/>
  <c r="BI99" i="9"/>
  <c r="F38" i="9" s="1"/>
  <c r="BD62" i="1" s="1"/>
  <c r="BH99" i="9"/>
  <c r="F37" i="9"/>
  <c r="BC62" i="1" s="1"/>
  <c r="BG99" i="9"/>
  <c r="F36" i="9" s="1"/>
  <c r="BB62" i="1" s="1"/>
  <c r="BF99" i="9"/>
  <c r="J35" i="9"/>
  <c r="AW62" i="1" s="1"/>
  <c r="F35" i="9"/>
  <c r="BA62" i="1" s="1"/>
  <c r="T99" i="9"/>
  <c r="R99" i="9"/>
  <c r="R98" i="9" s="1"/>
  <c r="R97" i="9"/>
  <c r="R96" i="9" s="1"/>
  <c r="P99" i="9"/>
  <c r="BK99" i="9"/>
  <c r="BK98" i="9"/>
  <c r="J98" i="9" s="1"/>
  <c r="J66" i="9" s="1"/>
  <c r="BK97" i="9"/>
  <c r="J97" i="9" s="1"/>
  <c r="J99" i="9"/>
  <c r="BE99" i="9"/>
  <c r="J65" i="9"/>
  <c r="J92" i="9"/>
  <c r="F90" i="9"/>
  <c r="E88" i="9"/>
  <c r="J59" i="9"/>
  <c r="F57" i="9"/>
  <c r="E55" i="9"/>
  <c r="J22" i="9"/>
  <c r="E22" i="9"/>
  <c r="F60" i="9" s="1"/>
  <c r="F93" i="9"/>
  <c r="J21" i="9"/>
  <c r="J19" i="9"/>
  <c r="E19" i="9"/>
  <c r="F92" i="9" s="1"/>
  <c r="J18" i="9"/>
  <c r="J16" i="9"/>
  <c r="J90" i="9" s="1"/>
  <c r="J57" i="9"/>
  <c r="E7" i="9"/>
  <c r="E49" i="9" s="1"/>
  <c r="E82" i="9"/>
  <c r="AY61" i="1"/>
  <c r="AX61" i="1"/>
  <c r="BI203" i="8"/>
  <c r="BH203" i="8"/>
  <c r="BG203" i="8"/>
  <c r="BF203" i="8"/>
  <c r="T203" i="8"/>
  <c r="R203" i="8"/>
  <c r="P203" i="8"/>
  <c r="BK203" i="8"/>
  <c r="J203" i="8"/>
  <c r="BE203" i="8" s="1"/>
  <c r="BI201" i="8"/>
  <c r="BH201" i="8"/>
  <c r="BG201" i="8"/>
  <c r="BF201" i="8"/>
  <c r="T201" i="8"/>
  <c r="R201" i="8"/>
  <c r="P201" i="8"/>
  <c r="BK201" i="8"/>
  <c r="J201" i="8"/>
  <c r="BE201" i="8" s="1"/>
  <c r="BI199" i="8"/>
  <c r="BH199" i="8"/>
  <c r="BG199" i="8"/>
  <c r="BF199" i="8"/>
  <c r="T199" i="8"/>
  <c r="R199" i="8"/>
  <c r="R198" i="8" s="1"/>
  <c r="P199" i="8"/>
  <c r="BK199" i="8"/>
  <c r="BK198" i="8" s="1"/>
  <c r="J198" i="8" s="1"/>
  <c r="J71" i="8" s="1"/>
  <c r="J199" i="8"/>
  <c r="BE199" i="8"/>
  <c r="BI196" i="8"/>
  <c r="BH196" i="8"/>
  <c r="BG196" i="8"/>
  <c r="BF196" i="8"/>
  <c r="T196" i="8"/>
  <c r="R196" i="8"/>
  <c r="P196" i="8"/>
  <c r="BK196" i="8"/>
  <c r="J196" i="8"/>
  <c r="BE196" i="8" s="1"/>
  <c r="BI194" i="8"/>
  <c r="BH194" i="8"/>
  <c r="BG194" i="8"/>
  <c r="BF194" i="8"/>
  <c r="T194" i="8"/>
  <c r="R194" i="8"/>
  <c r="R193" i="8" s="1"/>
  <c r="P194" i="8"/>
  <c r="BK194" i="8"/>
  <c r="BK193" i="8" s="1"/>
  <c r="J193" i="8" s="1"/>
  <c r="J70" i="8" s="1"/>
  <c r="J194" i="8"/>
  <c r="BE194" i="8"/>
  <c r="BI191" i="8"/>
  <c r="BH191" i="8"/>
  <c r="BG191" i="8"/>
  <c r="BF191" i="8"/>
  <c r="T191" i="8"/>
  <c r="R191" i="8"/>
  <c r="P191" i="8"/>
  <c r="BK191" i="8"/>
  <c r="J191" i="8"/>
  <c r="BE191" i="8" s="1"/>
  <c r="BI189" i="8"/>
  <c r="BH189" i="8"/>
  <c r="BG189" i="8"/>
  <c r="BF189" i="8"/>
  <c r="T189" i="8"/>
  <c r="R189" i="8"/>
  <c r="P189" i="8"/>
  <c r="BK189" i="8"/>
  <c r="J189" i="8"/>
  <c r="BE189" i="8" s="1"/>
  <c r="BI187" i="8"/>
  <c r="BH187" i="8"/>
  <c r="BG187" i="8"/>
  <c r="BF187" i="8"/>
  <c r="T187" i="8"/>
  <c r="R187" i="8"/>
  <c r="P187" i="8"/>
  <c r="BK187" i="8"/>
  <c r="J187" i="8"/>
  <c r="BE187" i="8" s="1"/>
  <c r="BI185" i="8"/>
  <c r="BH185" i="8"/>
  <c r="BG185" i="8"/>
  <c r="BF185" i="8"/>
  <c r="T185" i="8"/>
  <c r="R185" i="8"/>
  <c r="P185" i="8"/>
  <c r="BK185" i="8"/>
  <c r="J185" i="8"/>
  <c r="BE185" i="8" s="1"/>
  <c r="BI183" i="8"/>
  <c r="BH183" i="8"/>
  <c r="BG183" i="8"/>
  <c r="BF183" i="8"/>
  <c r="T183" i="8"/>
  <c r="R183" i="8"/>
  <c r="P183" i="8"/>
  <c r="BK183" i="8"/>
  <c r="J183" i="8"/>
  <c r="BE183" i="8" s="1"/>
  <c r="BI181" i="8"/>
  <c r="BH181" i="8"/>
  <c r="BG181" i="8"/>
  <c r="BF181" i="8"/>
  <c r="T181" i="8"/>
  <c r="R181" i="8"/>
  <c r="P181" i="8"/>
  <c r="BK181" i="8"/>
  <c r="J181" i="8"/>
  <c r="BE181" i="8" s="1"/>
  <c r="BI179" i="8"/>
  <c r="BH179" i="8"/>
  <c r="BG179" i="8"/>
  <c r="BF179" i="8"/>
  <c r="T179" i="8"/>
  <c r="R179" i="8"/>
  <c r="P179" i="8"/>
  <c r="BK179" i="8"/>
  <c r="J179" i="8"/>
  <c r="BE179" i="8" s="1"/>
  <c r="BI177" i="8"/>
  <c r="BH177" i="8"/>
  <c r="BG177" i="8"/>
  <c r="BF177" i="8"/>
  <c r="T177" i="8"/>
  <c r="R177" i="8"/>
  <c r="P177" i="8"/>
  <c r="BK177" i="8"/>
  <c r="J177" i="8"/>
  <c r="BE177" i="8" s="1"/>
  <c r="BI175" i="8"/>
  <c r="BH175" i="8"/>
  <c r="BG175" i="8"/>
  <c r="BF175" i="8"/>
  <c r="T175" i="8"/>
  <c r="R175" i="8"/>
  <c r="P175" i="8"/>
  <c r="BK175" i="8"/>
  <c r="J175" i="8"/>
  <c r="BE175" i="8" s="1"/>
  <c r="BI173" i="8"/>
  <c r="BH173" i="8"/>
  <c r="BG173" i="8"/>
  <c r="BF173" i="8"/>
  <c r="T173" i="8"/>
  <c r="R173" i="8"/>
  <c r="R172" i="8" s="1"/>
  <c r="P173" i="8"/>
  <c r="BK173" i="8"/>
  <c r="BK172" i="8" s="1"/>
  <c r="J172" i="8" s="1"/>
  <c r="J69" i="8" s="1"/>
  <c r="J173" i="8"/>
  <c r="BE173" i="8"/>
  <c r="BI170" i="8"/>
  <c r="BH170" i="8"/>
  <c r="BG170" i="8"/>
  <c r="BF170" i="8"/>
  <c r="T170" i="8"/>
  <c r="R170" i="8"/>
  <c r="P170" i="8"/>
  <c r="BK170" i="8"/>
  <c r="J170" i="8"/>
  <c r="BE170" i="8" s="1"/>
  <c r="BI168" i="8"/>
  <c r="BH168" i="8"/>
  <c r="BG168" i="8"/>
  <c r="BF168" i="8"/>
  <c r="T168" i="8"/>
  <c r="R168" i="8"/>
  <c r="P168" i="8"/>
  <c r="BK168" i="8"/>
  <c r="J168" i="8"/>
  <c r="BE168" i="8" s="1"/>
  <c r="BI166" i="8"/>
  <c r="BH166" i="8"/>
  <c r="BG166" i="8"/>
  <c r="BF166" i="8"/>
  <c r="T166" i="8"/>
  <c r="R166" i="8"/>
  <c r="P166" i="8"/>
  <c r="BK166" i="8"/>
  <c r="J166" i="8"/>
  <c r="BE166" i="8" s="1"/>
  <c r="BI164" i="8"/>
  <c r="BH164" i="8"/>
  <c r="BG164" i="8"/>
  <c r="BF164" i="8"/>
  <c r="T164" i="8"/>
  <c r="R164" i="8"/>
  <c r="P164" i="8"/>
  <c r="BK164" i="8"/>
  <c r="J164" i="8"/>
  <c r="BE164" i="8" s="1"/>
  <c r="BI162" i="8"/>
  <c r="BH162" i="8"/>
  <c r="BG162" i="8"/>
  <c r="BF162" i="8"/>
  <c r="T162" i="8"/>
  <c r="R162" i="8"/>
  <c r="P162" i="8"/>
  <c r="BK162" i="8"/>
  <c r="J162" i="8"/>
  <c r="BE162" i="8" s="1"/>
  <c r="BI160" i="8"/>
  <c r="BH160" i="8"/>
  <c r="BG160" i="8"/>
  <c r="BF160" i="8"/>
  <c r="T160" i="8"/>
  <c r="R160" i="8"/>
  <c r="P160" i="8"/>
  <c r="BK160" i="8"/>
  <c r="J160" i="8"/>
  <c r="BE160" i="8" s="1"/>
  <c r="BI158" i="8"/>
  <c r="BH158" i="8"/>
  <c r="BG158" i="8"/>
  <c r="BF158" i="8"/>
  <c r="T158" i="8"/>
  <c r="R158" i="8"/>
  <c r="P158" i="8"/>
  <c r="BK158" i="8"/>
  <c r="J158" i="8"/>
  <c r="BE158" i="8" s="1"/>
  <c r="BI156" i="8"/>
  <c r="BH156" i="8"/>
  <c r="BG156" i="8"/>
  <c r="BF156" i="8"/>
  <c r="T156" i="8"/>
  <c r="R156" i="8"/>
  <c r="P156" i="8"/>
  <c r="BK156" i="8"/>
  <c r="J156" i="8"/>
  <c r="BE156" i="8" s="1"/>
  <c r="BI154" i="8"/>
  <c r="BH154" i="8"/>
  <c r="BG154" i="8"/>
  <c r="BF154" i="8"/>
  <c r="T154" i="8"/>
  <c r="R154" i="8"/>
  <c r="P154" i="8"/>
  <c r="BK154" i="8"/>
  <c r="J154" i="8"/>
  <c r="BE154" i="8" s="1"/>
  <c r="BI152" i="8"/>
  <c r="BH152" i="8"/>
  <c r="BG152" i="8"/>
  <c r="BF152" i="8"/>
  <c r="T152" i="8"/>
  <c r="R152" i="8"/>
  <c r="P152" i="8"/>
  <c r="BK152" i="8"/>
  <c r="J152" i="8"/>
  <c r="BE152" i="8" s="1"/>
  <c r="BI150" i="8"/>
  <c r="BH150" i="8"/>
  <c r="BG150" i="8"/>
  <c r="BF150" i="8"/>
  <c r="T150" i="8"/>
  <c r="R150" i="8"/>
  <c r="P150" i="8"/>
  <c r="BK150" i="8"/>
  <c r="J150" i="8"/>
  <c r="BE150" i="8" s="1"/>
  <c r="BI148" i="8"/>
  <c r="BH148" i="8"/>
  <c r="BG148" i="8"/>
  <c r="BF148" i="8"/>
  <c r="T148" i="8"/>
  <c r="R148" i="8"/>
  <c r="R147" i="8" s="1"/>
  <c r="P148" i="8"/>
  <c r="BK148" i="8"/>
  <c r="BK147" i="8" s="1"/>
  <c r="J147" i="8" s="1"/>
  <c r="J68" i="8" s="1"/>
  <c r="J148" i="8"/>
  <c r="BE148" i="8"/>
  <c r="BI145" i="8"/>
  <c r="BH145" i="8"/>
  <c r="BG145" i="8"/>
  <c r="BF145" i="8"/>
  <c r="T145" i="8"/>
  <c r="R145" i="8"/>
  <c r="P145" i="8"/>
  <c r="BK145" i="8"/>
  <c r="J145" i="8"/>
  <c r="BE145" i="8" s="1"/>
  <c r="BI143" i="8"/>
  <c r="BH143" i="8"/>
  <c r="BG143" i="8"/>
  <c r="BF143" i="8"/>
  <c r="T143" i="8"/>
  <c r="R143" i="8"/>
  <c r="P143" i="8"/>
  <c r="BK143" i="8"/>
  <c r="J143" i="8"/>
  <c r="BE143" i="8" s="1"/>
  <c r="BI141" i="8"/>
  <c r="BH141" i="8"/>
  <c r="BG141" i="8"/>
  <c r="BF141" i="8"/>
  <c r="T141" i="8"/>
  <c r="R141" i="8"/>
  <c r="P141" i="8"/>
  <c r="BK141" i="8"/>
  <c r="J141" i="8"/>
  <c r="BE141" i="8" s="1"/>
  <c r="BI139" i="8"/>
  <c r="BH139" i="8"/>
  <c r="BG139" i="8"/>
  <c r="BF139" i="8"/>
  <c r="T139" i="8"/>
  <c r="R139" i="8"/>
  <c r="P139" i="8"/>
  <c r="BK139" i="8"/>
  <c r="J139" i="8"/>
  <c r="BE139" i="8" s="1"/>
  <c r="BI137" i="8"/>
  <c r="BH137" i="8"/>
  <c r="BG137" i="8"/>
  <c r="BF137" i="8"/>
  <c r="T137" i="8"/>
  <c r="R137" i="8"/>
  <c r="P137" i="8"/>
  <c r="BK137" i="8"/>
  <c r="J137" i="8"/>
  <c r="BE137" i="8" s="1"/>
  <c r="BI135" i="8"/>
  <c r="BH135" i="8"/>
  <c r="BG135" i="8"/>
  <c r="BF135" i="8"/>
  <c r="T135" i="8"/>
  <c r="R135" i="8"/>
  <c r="P135" i="8"/>
  <c r="BK135" i="8"/>
  <c r="J135" i="8"/>
  <c r="BE135" i="8" s="1"/>
  <c r="BI133" i="8"/>
  <c r="BH133" i="8"/>
  <c r="BG133" i="8"/>
  <c r="BF133" i="8"/>
  <c r="T133" i="8"/>
  <c r="R133" i="8"/>
  <c r="P133" i="8"/>
  <c r="BK133" i="8"/>
  <c r="J133" i="8"/>
  <c r="BE133" i="8" s="1"/>
  <c r="BI131" i="8"/>
  <c r="BH131" i="8"/>
  <c r="BG131" i="8"/>
  <c r="BF131" i="8"/>
  <c r="T131" i="8"/>
  <c r="R131" i="8"/>
  <c r="P131" i="8"/>
  <c r="BK131" i="8"/>
  <c r="J131" i="8"/>
  <c r="BE131" i="8" s="1"/>
  <c r="BI129" i="8"/>
  <c r="BH129" i="8"/>
  <c r="BG129" i="8"/>
  <c r="BF129" i="8"/>
  <c r="T129" i="8"/>
  <c r="R129" i="8"/>
  <c r="P129" i="8"/>
  <c r="BK129" i="8"/>
  <c r="J129" i="8"/>
  <c r="BE129" i="8" s="1"/>
  <c r="BI127" i="8"/>
  <c r="BH127" i="8"/>
  <c r="BG127" i="8"/>
  <c r="BF127" i="8"/>
  <c r="T127" i="8"/>
  <c r="R127" i="8"/>
  <c r="P127" i="8"/>
  <c r="BK127" i="8"/>
  <c r="J127" i="8"/>
  <c r="BE127" i="8" s="1"/>
  <c r="BI125" i="8"/>
  <c r="BH125" i="8"/>
  <c r="BG125" i="8"/>
  <c r="BF125" i="8"/>
  <c r="T125" i="8"/>
  <c r="R125" i="8"/>
  <c r="P125" i="8"/>
  <c r="BK125" i="8"/>
  <c r="J125" i="8"/>
  <c r="BE125" i="8" s="1"/>
  <c r="BI123" i="8"/>
  <c r="BH123" i="8"/>
  <c r="BG123" i="8"/>
  <c r="BF123" i="8"/>
  <c r="T123" i="8"/>
  <c r="R123" i="8"/>
  <c r="P123" i="8"/>
  <c r="BK123" i="8"/>
  <c r="J123" i="8"/>
  <c r="BE123" i="8" s="1"/>
  <c r="BI121" i="8"/>
  <c r="BH121" i="8"/>
  <c r="BG121" i="8"/>
  <c r="BF121" i="8"/>
  <c r="T121" i="8"/>
  <c r="R121" i="8"/>
  <c r="R120" i="8" s="1"/>
  <c r="P121" i="8"/>
  <c r="P120" i="8" s="1"/>
  <c r="BK121" i="8"/>
  <c r="BK120" i="8" s="1"/>
  <c r="J120" i="8"/>
  <c r="J67" i="8" s="1"/>
  <c r="J121" i="8"/>
  <c r="BE121" i="8"/>
  <c r="BI118" i="8"/>
  <c r="BH118" i="8"/>
  <c r="BG118" i="8"/>
  <c r="BF118" i="8"/>
  <c r="T118" i="8"/>
  <c r="R118" i="8"/>
  <c r="P118" i="8"/>
  <c r="BK118" i="8"/>
  <c r="J118" i="8"/>
  <c r="BE118" i="8" s="1"/>
  <c r="BI116" i="8"/>
  <c r="BH116" i="8"/>
  <c r="BG116" i="8"/>
  <c r="BF116" i="8"/>
  <c r="T116" i="8"/>
  <c r="R116" i="8"/>
  <c r="P116" i="8"/>
  <c r="BK116" i="8"/>
  <c r="J116" i="8"/>
  <c r="BE116" i="8" s="1"/>
  <c r="BI114" i="8"/>
  <c r="BH114" i="8"/>
  <c r="BG114" i="8"/>
  <c r="BF114" i="8"/>
  <c r="T114" i="8"/>
  <c r="R114" i="8"/>
  <c r="P114" i="8"/>
  <c r="BK114" i="8"/>
  <c r="J114" i="8"/>
  <c r="BE114" i="8" s="1"/>
  <c r="BI112" i="8"/>
  <c r="BH112" i="8"/>
  <c r="BG112" i="8"/>
  <c r="BF112" i="8"/>
  <c r="T112" i="8"/>
  <c r="R112" i="8"/>
  <c r="P112" i="8"/>
  <c r="BK112" i="8"/>
  <c r="J112" i="8"/>
  <c r="BE112" i="8" s="1"/>
  <c r="BI110" i="8"/>
  <c r="BH110" i="8"/>
  <c r="BG110" i="8"/>
  <c r="BF110" i="8"/>
  <c r="T110" i="8"/>
  <c r="R110" i="8"/>
  <c r="P110" i="8"/>
  <c r="BK110" i="8"/>
  <c r="J110" i="8"/>
  <c r="BE110" i="8" s="1"/>
  <c r="BI108" i="8"/>
  <c r="BH108" i="8"/>
  <c r="BG108" i="8"/>
  <c r="BF108" i="8"/>
  <c r="T108" i="8"/>
  <c r="R108" i="8"/>
  <c r="P108" i="8"/>
  <c r="BK108" i="8"/>
  <c r="J108" i="8"/>
  <c r="BE108" i="8" s="1"/>
  <c r="BI106" i="8"/>
  <c r="BH106" i="8"/>
  <c r="BG106" i="8"/>
  <c r="BF106" i="8"/>
  <c r="T106" i="8"/>
  <c r="R106" i="8"/>
  <c r="P106" i="8"/>
  <c r="BK106" i="8"/>
  <c r="J106" i="8"/>
  <c r="BE106" i="8" s="1"/>
  <c r="BI104" i="8"/>
  <c r="BH104" i="8"/>
  <c r="BG104" i="8"/>
  <c r="BF104" i="8"/>
  <c r="T104" i="8"/>
  <c r="R104" i="8"/>
  <c r="P104" i="8"/>
  <c r="BK104" i="8"/>
  <c r="J104" i="8"/>
  <c r="BE104" i="8" s="1"/>
  <c r="BI102" i="8"/>
  <c r="BH102" i="8"/>
  <c r="BG102" i="8"/>
  <c r="BF102" i="8"/>
  <c r="T102" i="8"/>
  <c r="R102" i="8"/>
  <c r="P102" i="8"/>
  <c r="BK102" i="8"/>
  <c r="J102" i="8"/>
  <c r="BE102" i="8" s="1"/>
  <c r="BI100" i="8"/>
  <c r="BH100" i="8"/>
  <c r="BG100" i="8"/>
  <c r="BF100" i="8"/>
  <c r="T100" i="8"/>
  <c r="R100" i="8"/>
  <c r="P100" i="8"/>
  <c r="BK100" i="8"/>
  <c r="J100" i="8"/>
  <c r="BE100" i="8" s="1"/>
  <c r="BI98" i="8"/>
  <c r="BH98" i="8"/>
  <c r="F37" i="8"/>
  <c r="BC61" i="1" s="1"/>
  <c r="BC59" i="1" s="1"/>
  <c r="AY59" i="1" s="1"/>
  <c r="BG98" i="8"/>
  <c r="BF98" i="8"/>
  <c r="J35" i="8"/>
  <c r="AW61" i="1" s="1"/>
  <c r="F35" i="8"/>
  <c r="BA61" i="1" s="1"/>
  <c r="T98" i="8"/>
  <c r="T97" i="8" s="1"/>
  <c r="R98" i="8"/>
  <c r="R97" i="8" s="1"/>
  <c r="R96" i="8" s="1"/>
  <c r="R95" i="8" s="1"/>
  <c r="P98" i="8"/>
  <c r="P97" i="8" s="1"/>
  <c r="BK98" i="8"/>
  <c r="BK97" i="8"/>
  <c r="J97" i="8" s="1"/>
  <c r="J66" i="8" s="1"/>
  <c r="J98" i="8"/>
  <c r="BE98" i="8"/>
  <c r="J91" i="8"/>
  <c r="F89" i="8"/>
  <c r="E87" i="8"/>
  <c r="J59" i="8"/>
  <c r="F57" i="8"/>
  <c r="E55" i="8"/>
  <c r="J22" i="8"/>
  <c r="E22" i="8"/>
  <c r="F60" i="8" s="1"/>
  <c r="F92" i="8"/>
  <c r="J21" i="8"/>
  <c r="J19" i="8"/>
  <c r="E19" i="8"/>
  <c r="F91" i="8" s="1"/>
  <c r="F59" i="8"/>
  <c r="J18" i="8"/>
  <c r="J16" i="8"/>
  <c r="J89" i="8" s="1"/>
  <c r="E7" i="8"/>
  <c r="E49" i="8" s="1"/>
  <c r="E81" i="8"/>
  <c r="AY60" i="1"/>
  <c r="AX60" i="1"/>
  <c r="BI173" i="7"/>
  <c r="BH173" i="7"/>
  <c r="BG173" i="7"/>
  <c r="BF173" i="7"/>
  <c r="T173" i="7"/>
  <c r="R173" i="7"/>
  <c r="P173" i="7"/>
  <c r="BK173" i="7"/>
  <c r="J173" i="7"/>
  <c r="BE173" i="7" s="1"/>
  <c r="BI171" i="7"/>
  <c r="BH171" i="7"/>
  <c r="BG171" i="7"/>
  <c r="BF171" i="7"/>
  <c r="T171" i="7"/>
  <c r="R171" i="7"/>
  <c r="P171" i="7"/>
  <c r="BK171" i="7"/>
  <c r="J171" i="7"/>
  <c r="BE171" i="7" s="1"/>
  <c r="BI169" i="7"/>
  <c r="BH169" i="7"/>
  <c r="BG169" i="7"/>
  <c r="BF169" i="7"/>
  <c r="T169" i="7"/>
  <c r="T168" i="7" s="1"/>
  <c r="R169" i="7"/>
  <c r="R168" i="7" s="1"/>
  <c r="P169" i="7"/>
  <c r="BK169" i="7"/>
  <c r="BK168" i="7" s="1"/>
  <c r="J168" i="7"/>
  <c r="J70" i="7" s="1"/>
  <c r="J169" i="7"/>
  <c r="BE169" i="7"/>
  <c r="BI166" i="7"/>
  <c r="BH166" i="7"/>
  <c r="BG166" i="7"/>
  <c r="BF166" i="7"/>
  <c r="T166" i="7"/>
  <c r="R166" i="7"/>
  <c r="P166" i="7"/>
  <c r="BK166" i="7"/>
  <c r="J166" i="7"/>
  <c r="BE166" i="7" s="1"/>
  <c r="BI164" i="7"/>
  <c r="BH164" i="7"/>
  <c r="BG164" i="7"/>
  <c r="BF164" i="7"/>
  <c r="T164" i="7"/>
  <c r="R164" i="7"/>
  <c r="P164" i="7"/>
  <c r="BK164" i="7"/>
  <c r="J164" i="7"/>
  <c r="BE164" i="7" s="1"/>
  <c r="BI162" i="7"/>
  <c r="BH162" i="7"/>
  <c r="BG162" i="7"/>
  <c r="BF162" i="7"/>
  <c r="T162" i="7"/>
  <c r="R162" i="7"/>
  <c r="P162" i="7"/>
  <c r="BK162" i="7"/>
  <c r="J162" i="7"/>
  <c r="BE162" i="7" s="1"/>
  <c r="BI160" i="7"/>
  <c r="BH160" i="7"/>
  <c r="BG160" i="7"/>
  <c r="BF160" i="7"/>
  <c r="T160" i="7"/>
  <c r="R160" i="7"/>
  <c r="P160" i="7"/>
  <c r="BK160" i="7"/>
  <c r="J160" i="7"/>
  <c r="BE160" i="7" s="1"/>
  <c r="BI158" i="7"/>
  <c r="BH158" i="7"/>
  <c r="BG158" i="7"/>
  <c r="BF158" i="7"/>
  <c r="T158" i="7"/>
  <c r="R158" i="7"/>
  <c r="R157" i="7" s="1"/>
  <c r="P158" i="7"/>
  <c r="BK158" i="7"/>
  <c r="BK157" i="7" s="1"/>
  <c r="J157" i="7" s="1"/>
  <c r="J69" i="7" s="1"/>
  <c r="J158" i="7"/>
  <c r="BE158" i="7"/>
  <c r="BI155" i="7"/>
  <c r="BH155" i="7"/>
  <c r="BG155" i="7"/>
  <c r="BF155" i="7"/>
  <c r="T155" i="7"/>
  <c r="R155" i="7"/>
  <c r="P155" i="7"/>
  <c r="BK155" i="7"/>
  <c r="J155" i="7"/>
  <c r="BE155" i="7" s="1"/>
  <c r="BI153" i="7"/>
  <c r="BH153" i="7"/>
  <c r="BG153" i="7"/>
  <c r="BF153" i="7"/>
  <c r="T153" i="7"/>
  <c r="R153" i="7"/>
  <c r="P153" i="7"/>
  <c r="BK153" i="7"/>
  <c r="J153" i="7"/>
  <c r="BE153" i="7" s="1"/>
  <c r="BI151" i="7"/>
  <c r="BH151" i="7"/>
  <c r="BG151" i="7"/>
  <c r="BF151" i="7"/>
  <c r="T151" i="7"/>
  <c r="R151" i="7"/>
  <c r="P151" i="7"/>
  <c r="BK151" i="7"/>
  <c r="J151" i="7"/>
  <c r="BE151" i="7" s="1"/>
  <c r="BI149" i="7"/>
  <c r="BH149" i="7"/>
  <c r="BG149" i="7"/>
  <c r="BF149" i="7"/>
  <c r="T149" i="7"/>
  <c r="R149" i="7"/>
  <c r="P149" i="7"/>
  <c r="BK149" i="7"/>
  <c r="J149" i="7"/>
  <c r="BE149" i="7" s="1"/>
  <c r="BI147" i="7"/>
  <c r="BH147" i="7"/>
  <c r="BG147" i="7"/>
  <c r="BF147" i="7"/>
  <c r="T147" i="7"/>
  <c r="R147" i="7"/>
  <c r="P147" i="7"/>
  <c r="BK147" i="7"/>
  <c r="J147" i="7"/>
  <c r="BE147" i="7" s="1"/>
  <c r="BI145" i="7"/>
  <c r="BH145" i="7"/>
  <c r="BG145" i="7"/>
  <c r="BF145" i="7"/>
  <c r="T145" i="7"/>
  <c r="R145" i="7"/>
  <c r="P145" i="7"/>
  <c r="BK145" i="7"/>
  <c r="J145" i="7"/>
  <c r="BE145" i="7" s="1"/>
  <c r="BI143" i="7"/>
  <c r="BH143" i="7"/>
  <c r="BG143" i="7"/>
  <c r="BF143" i="7"/>
  <c r="T143" i="7"/>
  <c r="R143" i="7"/>
  <c r="P143" i="7"/>
  <c r="BK143" i="7"/>
  <c r="J143" i="7"/>
  <c r="BE143" i="7" s="1"/>
  <c r="BI141" i="7"/>
  <c r="BH141" i="7"/>
  <c r="BG141" i="7"/>
  <c r="BF141" i="7"/>
  <c r="T141" i="7"/>
  <c r="R141" i="7"/>
  <c r="P141" i="7"/>
  <c r="BK141" i="7"/>
  <c r="J141" i="7"/>
  <c r="BE141" i="7" s="1"/>
  <c r="BI139" i="7"/>
  <c r="BH139" i="7"/>
  <c r="BG139" i="7"/>
  <c r="BF139" i="7"/>
  <c r="T139" i="7"/>
  <c r="R139" i="7"/>
  <c r="P139" i="7"/>
  <c r="BK139" i="7"/>
  <c r="J139" i="7"/>
  <c r="BE139" i="7" s="1"/>
  <c r="BI137" i="7"/>
  <c r="BH137" i="7"/>
  <c r="BG137" i="7"/>
  <c r="BF137" i="7"/>
  <c r="T137" i="7"/>
  <c r="R137" i="7"/>
  <c r="R136" i="7" s="1"/>
  <c r="P137" i="7"/>
  <c r="BK137" i="7"/>
  <c r="BK136" i="7" s="1"/>
  <c r="J136" i="7" s="1"/>
  <c r="J68" i="7" s="1"/>
  <c r="J137" i="7"/>
  <c r="BE137" i="7"/>
  <c r="BI134" i="7"/>
  <c r="BH134" i="7"/>
  <c r="BG134" i="7"/>
  <c r="BF134" i="7"/>
  <c r="T134" i="7"/>
  <c r="R134" i="7"/>
  <c r="P134" i="7"/>
  <c r="BK134" i="7"/>
  <c r="J134" i="7"/>
  <c r="BE134" i="7" s="1"/>
  <c r="BI132" i="7"/>
  <c r="BH132" i="7"/>
  <c r="BG132" i="7"/>
  <c r="BF132" i="7"/>
  <c r="T132" i="7"/>
  <c r="R132" i="7"/>
  <c r="P132" i="7"/>
  <c r="BK132" i="7"/>
  <c r="J132" i="7"/>
  <c r="BE132" i="7" s="1"/>
  <c r="BI130" i="7"/>
  <c r="BH130" i="7"/>
  <c r="BG130" i="7"/>
  <c r="BF130" i="7"/>
  <c r="T130" i="7"/>
  <c r="R130" i="7"/>
  <c r="P130" i="7"/>
  <c r="BK130" i="7"/>
  <c r="J130" i="7"/>
  <c r="BE130" i="7" s="1"/>
  <c r="BI128" i="7"/>
  <c r="BH128" i="7"/>
  <c r="BG128" i="7"/>
  <c r="BF128" i="7"/>
  <c r="T128" i="7"/>
  <c r="R128" i="7"/>
  <c r="P128" i="7"/>
  <c r="BK128" i="7"/>
  <c r="J128" i="7"/>
  <c r="BE128" i="7" s="1"/>
  <c r="BI126" i="7"/>
  <c r="BH126" i="7"/>
  <c r="BG126" i="7"/>
  <c r="BF126" i="7"/>
  <c r="T126" i="7"/>
  <c r="R126" i="7"/>
  <c r="P126" i="7"/>
  <c r="BK126" i="7"/>
  <c r="J126" i="7"/>
  <c r="BE126" i="7" s="1"/>
  <c r="BI124" i="7"/>
  <c r="BH124" i="7"/>
  <c r="BG124" i="7"/>
  <c r="BF124" i="7"/>
  <c r="T124" i="7"/>
  <c r="R124" i="7"/>
  <c r="P124" i="7"/>
  <c r="BK124" i="7"/>
  <c r="J124" i="7"/>
  <c r="BE124" i="7" s="1"/>
  <c r="BI122" i="7"/>
  <c r="BH122" i="7"/>
  <c r="BG122" i="7"/>
  <c r="BF122" i="7"/>
  <c r="T122" i="7"/>
  <c r="R122" i="7"/>
  <c r="P122" i="7"/>
  <c r="BK122" i="7"/>
  <c r="J122" i="7"/>
  <c r="BE122" i="7" s="1"/>
  <c r="BI120" i="7"/>
  <c r="BH120" i="7"/>
  <c r="BG120" i="7"/>
  <c r="BF120" i="7"/>
  <c r="T120" i="7"/>
  <c r="R120" i="7"/>
  <c r="P120" i="7"/>
  <c r="BK120" i="7"/>
  <c r="J120" i="7"/>
  <c r="BE120" i="7" s="1"/>
  <c r="BI118" i="7"/>
  <c r="BH118" i="7"/>
  <c r="BG118" i="7"/>
  <c r="BF118" i="7"/>
  <c r="T118" i="7"/>
  <c r="R118" i="7"/>
  <c r="P118" i="7"/>
  <c r="BK118" i="7"/>
  <c r="J118" i="7"/>
  <c r="BE118" i="7" s="1"/>
  <c r="BI116" i="7"/>
  <c r="BH116" i="7"/>
  <c r="BG116" i="7"/>
  <c r="BF116" i="7"/>
  <c r="T116" i="7"/>
  <c r="R116" i="7"/>
  <c r="P116" i="7"/>
  <c r="BK116" i="7"/>
  <c r="J116" i="7"/>
  <c r="BE116" i="7" s="1"/>
  <c r="BI114" i="7"/>
  <c r="BH114" i="7"/>
  <c r="BG114" i="7"/>
  <c r="BF114" i="7"/>
  <c r="T114" i="7"/>
  <c r="T113" i="7" s="1"/>
  <c r="R114" i="7"/>
  <c r="R113" i="7" s="1"/>
  <c r="P114" i="7"/>
  <c r="BK114" i="7"/>
  <c r="BK113" i="7" s="1"/>
  <c r="J113" i="7"/>
  <c r="J67" i="7" s="1"/>
  <c r="J114" i="7"/>
  <c r="BE114" i="7"/>
  <c r="BI111" i="7"/>
  <c r="BH111" i="7"/>
  <c r="BG111" i="7"/>
  <c r="BF111" i="7"/>
  <c r="T111" i="7"/>
  <c r="R111" i="7"/>
  <c r="P111" i="7"/>
  <c r="BK111" i="7"/>
  <c r="J111" i="7"/>
  <c r="BE111" i="7" s="1"/>
  <c r="BI109" i="7"/>
  <c r="BH109" i="7"/>
  <c r="BG109" i="7"/>
  <c r="BF109" i="7"/>
  <c r="T109" i="7"/>
  <c r="R109" i="7"/>
  <c r="P109" i="7"/>
  <c r="BK109" i="7"/>
  <c r="J109" i="7"/>
  <c r="BE109" i="7" s="1"/>
  <c r="BI107" i="7"/>
  <c r="BH107" i="7"/>
  <c r="BG107" i="7"/>
  <c r="BF107" i="7"/>
  <c r="T107" i="7"/>
  <c r="R107" i="7"/>
  <c r="P107" i="7"/>
  <c r="BK107" i="7"/>
  <c r="J107" i="7"/>
  <c r="BE107" i="7" s="1"/>
  <c r="BI105" i="7"/>
  <c r="BH105" i="7"/>
  <c r="BG105" i="7"/>
  <c r="BF105" i="7"/>
  <c r="T105" i="7"/>
  <c r="R105" i="7"/>
  <c r="P105" i="7"/>
  <c r="BK105" i="7"/>
  <c r="J105" i="7"/>
  <c r="BE105" i="7" s="1"/>
  <c r="BI103" i="7"/>
  <c r="BH103" i="7"/>
  <c r="BG103" i="7"/>
  <c r="BF103" i="7"/>
  <c r="T103" i="7"/>
  <c r="R103" i="7"/>
  <c r="P103" i="7"/>
  <c r="BK103" i="7"/>
  <c r="J103" i="7"/>
  <c r="BE103" i="7" s="1"/>
  <c r="BI101" i="7"/>
  <c r="BH101" i="7"/>
  <c r="BG101" i="7"/>
  <c r="BF101" i="7"/>
  <c r="T101" i="7"/>
  <c r="R101" i="7"/>
  <c r="P101" i="7"/>
  <c r="BK101" i="7"/>
  <c r="J101" i="7"/>
  <c r="BE101" i="7" s="1"/>
  <c r="BI99" i="7"/>
  <c r="BH99" i="7"/>
  <c r="BG99" i="7"/>
  <c r="BF99" i="7"/>
  <c r="T99" i="7"/>
  <c r="R99" i="7"/>
  <c r="P99" i="7"/>
  <c r="BK99" i="7"/>
  <c r="J99" i="7"/>
  <c r="BE99" i="7" s="1"/>
  <c r="BI97" i="7"/>
  <c r="BH97" i="7"/>
  <c r="F37" i="7"/>
  <c r="BC60" i="1" s="1"/>
  <c r="BG97" i="7"/>
  <c r="F36" i="7" s="1"/>
  <c r="BB60" i="1" s="1"/>
  <c r="BF97" i="7"/>
  <c r="J35" i="7"/>
  <c r="AW60" i="1" s="1"/>
  <c r="F35" i="7"/>
  <c r="BA60" i="1" s="1"/>
  <c r="BA59" i="1" s="1"/>
  <c r="AW59" i="1" s="1"/>
  <c r="T97" i="7"/>
  <c r="R97" i="7"/>
  <c r="R96" i="7" s="1"/>
  <c r="R95" i="7"/>
  <c r="R94" i="7" s="1"/>
  <c r="P97" i="7"/>
  <c r="BK97" i="7"/>
  <c r="BK96" i="7"/>
  <c r="J96" i="7" s="1"/>
  <c r="J66" i="7" s="1"/>
  <c r="BK95" i="7"/>
  <c r="J95" i="7" s="1"/>
  <c r="J97" i="7"/>
  <c r="BE97" i="7"/>
  <c r="J65" i="7"/>
  <c r="J90" i="7"/>
  <c r="F88" i="7"/>
  <c r="E86" i="7"/>
  <c r="J59" i="7"/>
  <c r="F57" i="7"/>
  <c r="E55" i="7"/>
  <c r="J22" i="7"/>
  <c r="E22" i="7"/>
  <c r="F91" i="7"/>
  <c r="F60" i="7"/>
  <c r="J21" i="7"/>
  <c r="J19" i="7"/>
  <c r="E19" i="7"/>
  <c r="F90" i="7" s="1"/>
  <c r="F59" i="7"/>
  <c r="J18" i="7"/>
  <c r="J16" i="7"/>
  <c r="J88" i="7" s="1"/>
  <c r="E7" i="7"/>
  <c r="E80" i="7"/>
  <c r="E49" i="7"/>
  <c r="AY58" i="1"/>
  <c r="AX58" i="1"/>
  <c r="BI172" i="6"/>
  <c r="BH172" i="6"/>
  <c r="BG172" i="6"/>
  <c r="BF172" i="6"/>
  <c r="T172" i="6"/>
  <c r="R172" i="6"/>
  <c r="P172" i="6"/>
  <c r="BK172" i="6"/>
  <c r="J172" i="6"/>
  <c r="BE172" i="6" s="1"/>
  <c r="BI171" i="6"/>
  <c r="BH171" i="6"/>
  <c r="BG171" i="6"/>
  <c r="BF171" i="6"/>
  <c r="T171" i="6"/>
  <c r="R171" i="6"/>
  <c r="P171" i="6"/>
  <c r="BK171" i="6"/>
  <c r="J171" i="6"/>
  <c r="BE171" i="6" s="1"/>
  <c r="BI170" i="6"/>
  <c r="BH170" i="6"/>
  <c r="BG170" i="6"/>
  <c r="BF170" i="6"/>
  <c r="T170" i="6"/>
  <c r="R170" i="6"/>
  <c r="P170" i="6"/>
  <c r="BK170" i="6"/>
  <c r="J170" i="6"/>
  <c r="BE170" i="6" s="1"/>
  <c r="BI169" i="6"/>
  <c r="BH169" i="6"/>
  <c r="BG169" i="6"/>
  <c r="BF169" i="6"/>
  <c r="T169" i="6"/>
  <c r="R169" i="6"/>
  <c r="P169" i="6"/>
  <c r="BK169" i="6"/>
  <c r="J169" i="6"/>
  <c r="BE169" i="6" s="1"/>
  <c r="BI168" i="6"/>
  <c r="BH168" i="6"/>
  <c r="BG168" i="6"/>
  <c r="BF168" i="6"/>
  <c r="T168" i="6"/>
  <c r="R168" i="6"/>
  <c r="P168" i="6"/>
  <c r="BK168" i="6"/>
  <c r="J168" i="6"/>
  <c r="BE168" i="6" s="1"/>
  <c r="BI167" i="6"/>
  <c r="BH167" i="6"/>
  <c r="BG167" i="6"/>
  <c r="BF167" i="6"/>
  <c r="T167" i="6"/>
  <c r="R167" i="6"/>
  <c r="P167" i="6"/>
  <c r="BK167" i="6"/>
  <c r="J167" i="6"/>
  <c r="BE167" i="6" s="1"/>
  <c r="BI166" i="6"/>
  <c r="BH166" i="6"/>
  <c r="BG166" i="6"/>
  <c r="BF166" i="6"/>
  <c r="T166" i="6"/>
  <c r="R166" i="6"/>
  <c r="P166" i="6"/>
  <c r="BK166" i="6"/>
  <c r="J166" i="6"/>
  <c r="BE166" i="6" s="1"/>
  <c r="BI165" i="6"/>
  <c r="BH165" i="6"/>
  <c r="BG165" i="6"/>
  <c r="BF165" i="6"/>
  <c r="T165" i="6"/>
  <c r="R165" i="6"/>
  <c r="P165" i="6"/>
  <c r="BK165" i="6"/>
  <c r="J165" i="6"/>
  <c r="BE165" i="6" s="1"/>
  <c r="BI164" i="6"/>
  <c r="BH164" i="6"/>
  <c r="BG164" i="6"/>
  <c r="BF164" i="6"/>
  <c r="T164" i="6"/>
  <c r="R164" i="6"/>
  <c r="P164" i="6"/>
  <c r="BK164" i="6"/>
  <c r="J164" i="6"/>
  <c r="BE164" i="6" s="1"/>
  <c r="BI163" i="6"/>
  <c r="BH163" i="6"/>
  <c r="BG163" i="6"/>
  <c r="BF163" i="6"/>
  <c r="T163" i="6"/>
  <c r="R163" i="6"/>
  <c r="P163" i="6"/>
  <c r="BK163" i="6"/>
  <c r="J163" i="6"/>
  <c r="BE163" i="6" s="1"/>
  <c r="BI162" i="6"/>
  <c r="BH162" i="6"/>
  <c r="BG162" i="6"/>
  <c r="BF162" i="6"/>
  <c r="T162" i="6"/>
  <c r="R162" i="6"/>
  <c r="P162" i="6"/>
  <c r="BK162" i="6"/>
  <c r="J162" i="6"/>
  <c r="BE162" i="6" s="1"/>
  <c r="BI161" i="6"/>
  <c r="BH161" i="6"/>
  <c r="BG161" i="6"/>
  <c r="BF161" i="6"/>
  <c r="T161" i="6"/>
  <c r="R161" i="6"/>
  <c r="P161" i="6"/>
  <c r="BK161" i="6"/>
  <c r="J161" i="6"/>
  <c r="BE161" i="6" s="1"/>
  <c r="BI160" i="6"/>
  <c r="BH160" i="6"/>
  <c r="BG160" i="6"/>
  <c r="BF160" i="6"/>
  <c r="T160" i="6"/>
  <c r="R160" i="6"/>
  <c r="P160" i="6"/>
  <c r="BK160" i="6"/>
  <c r="J160" i="6"/>
  <c r="BE160" i="6" s="1"/>
  <c r="BI159" i="6"/>
  <c r="BH159" i="6"/>
  <c r="BG159" i="6"/>
  <c r="BF159" i="6"/>
  <c r="T159" i="6"/>
  <c r="T158" i="6" s="1"/>
  <c r="R159" i="6"/>
  <c r="R158" i="6" s="1"/>
  <c r="P159" i="6"/>
  <c r="P158" i="6" s="1"/>
  <c r="BK159" i="6"/>
  <c r="BK158" i="6" s="1"/>
  <c r="J158" i="6"/>
  <c r="J71" i="6" s="1"/>
  <c r="J159" i="6"/>
  <c r="BE159" i="6"/>
  <c r="BI157" i="6"/>
  <c r="BH157" i="6"/>
  <c r="BG157" i="6"/>
  <c r="BF157" i="6"/>
  <c r="T157" i="6"/>
  <c r="R157" i="6"/>
  <c r="P157" i="6"/>
  <c r="BK157" i="6"/>
  <c r="J157" i="6"/>
  <c r="BE157" i="6" s="1"/>
  <c r="BI156" i="6"/>
  <c r="BH156" i="6"/>
  <c r="BG156" i="6"/>
  <c r="BF156" i="6"/>
  <c r="T156" i="6"/>
  <c r="R156" i="6"/>
  <c r="P156" i="6"/>
  <c r="BK156" i="6"/>
  <c r="J156" i="6"/>
  <c r="BE156" i="6" s="1"/>
  <c r="BI155" i="6"/>
  <c r="BH155" i="6"/>
  <c r="BG155" i="6"/>
  <c r="BF155" i="6"/>
  <c r="T155" i="6"/>
  <c r="R155" i="6"/>
  <c r="P155" i="6"/>
  <c r="BK155" i="6"/>
  <c r="J155" i="6"/>
  <c r="BE155" i="6" s="1"/>
  <c r="BI154" i="6"/>
  <c r="BH154" i="6"/>
  <c r="BG154" i="6"/>
  <c r="BF154" i="6"/>
  <c r="T154" i="6"/>
  <c r="R154" i="6"/>
  <c r="P154" i="6"/>
  <c r="BK154" i="6"/>
  <c r="J154" i="6"/>
  <c r="BE154" i="6" s="1"/>
  <c r="BI153" i="6"/>
  <c r="BH153" i="6"/>
  <c r="BG153" i="6"/>
  <c r="BF153" i="6"/>
  <c r="T153" i="6"/>
  <c r="R153" i="6"/>
  <c r="P153" i="6"/>
  <c r="BK153" i="6"/>
  <c r="J153" i="6"/>
  <c r="BE153" i="6" s="1"/>
  <c r="BI152" i="6"/>
  <c r="BH152" i="6"/>
  <c r="BG152" i="6"/>
  <c r="BF152" i="6"/>
  <c r="T152" i="6"/>
  <c r="R152" i="6"/>
  <c r="P152" i="6"/>
  <c r="BK152" i="6"/>
  <c r="J152" i="6"/>
  <c r="BE152" i="6" s="1"/>
  <c r="BI151" i="6"/>
  <c r="BH151" i="6"/>
  <c r="BG151" i="6"/>
  <c r="BF151" i="6"/>
  <c r="T151" i="6"/>
  <c r="R151" i="6"/>
  <c r="P151" i="6"/>
  <c r="BK151" i="6"/>
  <c r="J151" i="6"/>
  <c r="BE151" i="6" s="1"/>
  <c r="BI150" i="6"/>
  <c r="BH150" i="6"/>
  <c r="BG150" i="6"/>
  <c r="BF150" i="6"/>
  <c r="T150" i="6"/>
  <c r="R150" i="6"/>
  <c r="P150" i="6"/>
  <c r="BK150" i="6"/>
  <c r="J150" i="6"/>
  <c r="BE150" i="6" s="1"/>
  <c r="BI149" i="6"/>
  <c r="BH149" i="6"/>
  <c r="BG149" i="6"/>
  <c r="BF149" i="6"/>
  <c r="T149" i="6"/>
  <c r="R149" i="6"/>
  <c r="R148" i="6" s="1"/>
  <c r="P149" i="6"/>
  <c r="BK149" i="6"/>
  <c r="BK148" i="6" s="1"/>
  <c r="J148" i="6" s="1"/>
  <c r="J70" i="6" s="1"/>
  <c r="J149" i="6"/>
  <c r="BE149" i="6"/>
  <c r="BI147" i="6"/>
  <c r="BH147" i="6"/>
  <c r="BG147" i="6"/>
  <c r="BF147" i="6"/>
  <c r="T147" i="6"/>
  <c r="R147" i="6"/>
  <c r="P147" i="6"/>
  <c r="BK147" i="6"/>
  <c r="J147" i="6"/>
  <c r="BE147" i="6" s="1"/>
  <c r="BI146" i="6"/>
  <c r="BH146" i="6"/>
  <c r="BG146" i="6"/>
  <c r="BF146" i="6"/>
  <c r="T146" i="6"/>
  <c r="R146" i="6"/>
  <c r="P146" i="6"/>
  <c r="BK146" i="6"/>
  <c r="J146" i="6"/>
  <c r="BE146" i="6" s="1"/>
  <c r="BI145" i="6"/>
  <c r="BH145" i="6"/>
  <c r="BG145" i="6"/>
  <c r="BF145" i="6"/>
  <c r="T145" i="6"/>
  <c r="R145" i="6"/>
  <c r="P145" i="6"/>
  <c r="BK145" i="6"/>
  <c r="J145" i="6"/>
  <c r="BE145" i="6" s="1"/>
  <c r="BI144" i="6"/>
  <c r="BH144" i="6"/>
  <c r="BG144" i="6"/>
  <c r="BF144" i="6"/>
  <c r="T144" i="6"/>
  <c r="R144" i="6"/>
  <c r="P144" i="6"/>
  <c r="BK144" i="6"/>
  <c r="J144" i="6"/>
  <c r="BE144" i="6" s="1"/>
  <c r="BI143" i="6"/>
  <c r="BH143" i="6"/>
  <c r="BG143" i="6"/>
  <c r="BF143" i="6"/>
  <c r="T143" i="6"/>
  <c r="R143" i="6"/>
  <c r="P143" i="6"/>
  <c r="BK143" i="6"/>
  <c r="J143" i="6"/>
  <c r="BE143" i="6" s="1"/>
  <c r="BI142" i="6"/>
  <c r="BH142" i="6"/>
  <c r="BG142" i="6"/>
  <c r="BF142" i="6"/>
  <c r="T142" i="6"/>
  <c r="R142" i="6"/>
  <c r="R141" i="6" s="1"/>
  <c r="P142" i="6"/>
  <c r="BK142" i="6"/>
  <c r="BK141" i="6" s="1"/>
  <c r="J141" i="6" s="1"/>
  <c r="J69" i="6" s="1"/>
  <c r="J142" i="6"/>
  <c r="BE142" i="6"/>
  <c r="BI140" i="6"/>
  <c r="BH140" i="6"/>
  <c r="BG140" i="6"/>
  <c r="BF140" i="6"/>
  <c r="T140" i="6"/>
  <c r="R140" i="6"/>
  <c r="P140" i="6"/>
  <c r="BK140" i="6"/>
  <c r="J140" i="6"/>
  <c r="BE140" i="6" s="1"/>
  <c r="BI139" i="6"/>
  <c r="BH139" i="6"/>
  <c r="BG139" i="6"/>
  <c r="BF139" i="6"/>
  <c r="T139" i="6"/>
  <c r="R139" i="6"/>
  <c r="P139" i="6"/>
  <c r="BK139" i="6"/>
  <c r="J139" i="6"/>
  <c r="BE139" i="6" s="1"/>
  <c r="BI138" i="6"/>
  <c r="BH138" i="6"/>
  <c r="BG138" i="6"/>
  <c r="BF138" i="6"/>
  <c r="T138" i="6"/>
  <c r="R138" i="6"/>
  <c r="P138" i="6"/>
  <c r="BK138" i="6"/>
  <c r="J138" i="6"/>
  <c r="BE138" i="6" s="1"/>
  <c r="BI137" i="6"/>
  <c r="BH137" i="6"/>
  <c r="BG137" i="6"/>
  <c r="BF137" i="6"/>
  <c r="T137" i="6"/>
  <c r="R137" i="6"/>
  <c r="P137" i="6"/>
  <c r="BK137" i="6"/>
  <c r="J137" i="6"/>
  <c r="BE137" i="6" s="1"/>
  <c r="BI136" i="6"/>
  <c r="BH136" i="6"/>
  <c r="BG136" i="6"/>
  <c r="BF136" i="6"/>
  <c r="T136" i="6"/>
  <c r="R136" i="6"/>
  <c r="P136" i="6"/>
  <c r="BK136" i="6"/>
  <c r="J136" i="6"/>
  <c r="BE136" i="6" s="1"/>
  <c r="BI135" i="6"/>
  <c r="BH135" i="6"/>
  <c r="BG135" i="6"/>
  <c r="BF135" i="6"/>
  <c r="T135" i="6"/>
  <c r="R135" i="6"/>
  <c r="P135" i="6"/>
  <c r="BK135" i="6"/>
  <c r="J135" i="6"/>
  <c r="BE135" i="6" s="1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T133" i="6"/>
  <c r="R133" i="6"/>
  <c r="P133" i="6"/>
  <c r="BK133" i="6"/>
  <c r="J133" i="6"/>
  <c r="BE133" i="6" s="1"/>
  <c r="BI132" i="6"/>
  <c r="BH132" i="6"/>
  <c r="BG132" i="6"/>
  <c r="BF132" i="6"/>
  <c r="T132" i="6"/>
  <c r="R132" i="6"/>
  <c r="P132" i="6"/>
  <c r="BK132" i="6"/>
  <c r="J132" i="6"/>
  <c r="BE132" i="6" s="1"/>
  <c r="BI131" i="6"/>
  <c r="BH131" i="6"/>
  <c r="BG131" i="6"/>
  <c r="BF131" i="6"/>
  <c r="T131" i="6"/>
  <c r="R131" i="6"/>
  <c r="P131" i="6"/>
  <c r="BK131" i="6"/>
  <c r="J131" i="6"/>
  <c r="BE131" i="6" s="1"/>
  <c r="BI130" i="6"/>
  <c r="BH130" i="6"/>
  <c r="BG130" i="6"/>
  <c r="BF130" i="6"/>
  <c r="T130" i="6"/>
  <c r="R130" i="6"/>
  <c r="P130" i="6"/>
  <c r="BK130" i="6"/>
  <c r="J130" i="6"/>
  <c r="BE130" i="6" s="1"/>
  <c r="BI129" i="6"/>
  <c r="BH129" i="6"/>
  <c r="BG129" i="6"/>
  <c r="BF129" i="6"/>
  <c r="T129" i="6"/>
  <c r="R129" i="6"/>
  <c r="P129" i="6"/>
  <c r="BK129" i="6"/>
  <c r="J129" i="6"/>
  <c r="BE129" i="6" s="1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T127" i="6"/>
  <c r="R127" i="6"/>
  <c r="P127" i="6"/>
  <c r="BK127" i="6"/>
  <c r="J127" i="6"/>
  <c r="BE127" i="6" s="1"/>
  <c r="BI126" i="6"/>
  <c r="BH126" i="6"/>
  <c r="BG126" i="6"/>
  <c r="BF126" i="6"/>
  <c r="T126" i="6"/>
  <c r="R126" i="6"/>
  <c r="P126" i="6"/>
  <c r="BK126" i="6"/>
  <c r="J126" i="6"/>
  <c r="BE126" i="6" s="1"/>
  <c r="BI125" i="6"/>
  <c r="BH125" i="6"/>
  <c r="BG125" i="6"/>
  <c r="BF125" i="6"/>
  <c r="T125" i="6"/>
  <c r="R125" i="6"/>
  <c r="P125" i="6"/>
  <c r="BK125" i="6"/>
  <c r="J125" i="6"/>
  <c r="BE125" i="6" s="1"/>
  <c r="BI124" i="6"/>
  <c r="BH124" i="6"/>
  <c r="BG124" i="6"/>
  <c r="BF124" i="6"/>
  <c r="T124" i="6"/>
  <c r="R124" i="6"/>
  <c r="P124" i="6"/>
  <c r="BK124" i="6"/>
  <c r="J124" i="6"/>
  <c r="BE124" i="6" s="1"/>
  <c r="BI123" i="6"/>
  <c r="BH123" i="6"/>
  <c r="BG123" i="6"/>
  <c r="BF123" i="6"/>
  <c r="T123" i="6"/>
  <c r="R123" i="6"/>
  <c r="P123" i="6"/>
  <c r="BK123" i="6"/>
  <c r="J123" i="6"/>
  <c r="BE123" i="6" s="1"/>
  <c r="BI122" i="6"/>
  <c r="BH122" i="6"/>
  <c r="BG122" i="6"/>
  <c r="BF122" i="6"/>
  <c r="T122" i="6"/>
  <c r="T121" i="6" s="1"/>
  <c r="R122" i="6"/>
  <c r="R121" i="6" s="1"/>
  <c r="P122" i="6"/>
  <c r="P121" i="6" s="1"/>
  <c r="BK122" i="6"/>
  <c r="BK121" i="6" s="1"/>
  <c r="J121" i="6"/>
  <c r="J68" i="6" s="1"/>
  <c r="J122" i="6"/>
  <c r="BE122" i="6"/>
  <c r="BI120" i="6"/>
  <c r="BH120" i="6"/>
  <c r="BG120" i="6"/>
  <c r="BF120" i="6"/>
  <c r="T120" i="6"/>
  <c r="R120" i="6"/>
  <c r="P120" i="6"/>
  <c r="BK120" i="6"/>
  <c r="J120" i="6"/>
  <c r="BE120" i="6" s="1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P118" i="6"/>
  <c r="BK118" i="6"/>
  <c r="J118" i="6"/>
  <c r="BE118" i="6" s="1"/>
  <c r="BI117" i="6"/>
  <c r="BH117" i="6"/>
  <c r="BG117" i="6"/>
  <c r="BF117" i="6"/>
  <c r="T117" i="6"/>
  <c r="R117" i="6"/>
  <c r="P117" i="6"/>
  <c r="BK117" i="6"/>
  <c r="J117" i="6"/>
  <c r="BE117" i="6" s="1"/>
  <c r="BI116" i="6"/>
  <c r="BH116" i="6"/>
  <c r="BG116" i="6"/>
  <c r="BF116" i="6"/>
  <c r="T116" i="6"/>
  <c r="R116" i="6"/>
  <c r="P116" i="6"/>
  <c r="BK116" i="6"/>
  <c r="J116" i="6"/>
  <c r="BE116" i="6" s="1"/>
  <c r="BI115" i="6"/>
  <c r="BH115" i="6"/>
  <c r="BG115" i="6"/>
  <c r="BF115" i="6"/>
  <c r="T115" i="6"/>
  <c r="R115" i="6"/>
  <c r="P115" i="6"/>
  <c r="BK115" i="6"/>
  <c r="J115" i="6"/>
  <c r="BE115" i="6" s="1"/>
  <c r="BI114" i="6"/>
  <c r="BH114" i="6"/>
  <c r="BG114" i="6"/>
  <c r="BF114" i="6"/>
  <c r="T114" i="6"/>
  <c r="R114" i="6"/>
  <c r="P114" i="6"/>
  <c r="BK114" i="6"/>
  <c r="J114" i="6"/>
  <c r="BE114" i="6" s="1"/>
  <c r="BI113" i="6"/>
  <c r="BH113" i="6"/>
  <c r="BG113" i="6"/>
  <c r="BF113" i="6"/>
  <c r="T113" i="6"/>
  <c r="R113" i="6"/>
  <c r="P113" i="6"/>
  <c r="BK113" i="6"/>
  <c r="J113" i="6"/>
  <c r="BE113" i="6" s="1"/>
  <c r="BI112" i="6"/>
  <c r="BH112" i="6"/>
  <c r="BG112" i="6"/>
  <c r="BF112" i="6"/>
  <c r="T112" i="6"/>
  <c r="R112" i="6"/>
  <c r="P112" i="6"/>
  <c r="BK112" i="6"/>
  <c r="J112" i="6"/>
  <c r="BE112" i="6" s="1"/>
  <c r="BI111" i="6"/>
  <c r="BH111" i="6"/>
  <c r="BG111" i="6"/>
  <c r="BF111" i="6"/>
  <c r="T111" i="6"/>
  <c r="R111" i="6"/>
  <c r="P111" i="6"/>
  <c r="BK111" i="6"/>
  <c r="J111" i="6"/>
  <c r="BE111" i="6" s="1"/>
  <c r="BI110" i="6"/>
  <c r="BH110" i="6"/>
  <c r="BG110" i="6"/>
  <c r="BF110" i="6"/>
  <c r="T110" i="6"/>
  <c r="R110" i="6"/>
  <c r="P110" i="6"/>
  <c r="BK110" i="6"/>
  <c r="J110" i="6"/>
  <c r="BE110" i="6" s="1"/>
  <c r="BI109" i="6"/>
  <c r="BH109" i="6"/>
  <c r="BG109" i="6"/>
  <c r="BF109" i="6"/>
  <c r="T109" i="6"/>
  <c r="R109" i="6"/>
  <c r="P109" i="6"/>
  <c r="BK109" i="6"/>
  <c r="J109" i="6"/>
  <c r="BE109" i="6" s="1"/>
  <c r="BI108" i="6"/>
  <c r="BH108" i="6"/>
  <c r="BG108" i="6"/>
  <c r="BF108" i="6"/>
  <c r="T108" i="6"/>
  <c r="R108" i="6"/>
  <c r="P108" i="6"/>
  <c r="BK108" i="6"/>
  <c r="J108" i="6"/>
  <c r="BE108" i="6" s="1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 s="1"/>
  <c r="BI105" i="6"/>
  <c r="BH105" i="6"/>
  <c r="BG105" i="6"/>
  <c r="BF105" i="6"/>
  <c r="T105" i="6"/>
  <c r="R105" i="6"/>
  <c r="P105" i="6"/>
  <c r="BK105" i="6"/>
  <c r="J105" i="6"/>
  <c r="BE105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T102" i="6"/>
  <c r="R102" i="6"/>
  <c r="R101" i="6" s="1"/>
  <c r="P102" i="6"/>
  <c r="BK102" i="6"/>
  <c r="BK101" i="6" s="1"/>
  <c r="J101" i="6" s="1"/>
  <c r="J67" i="6" s="1"/>
  <c r="J102" i="6"/>
  <c r="BE102" i="6"/>
  <c r="BI100" i="6"/>
  <c r="BH100" i="6"/>
  <c r="BG100" i="6"/>
  <c r="BF100" i="6"/>
  <c r="T100" i="6"/>
  <c r="R100" i="6"/>
  <c r="P100" i="6"/>
  <c r="BK100" i="6"/>
  <c r="J100" i="6"/>
  <c r="BE100" i="6" s="1"/>
  <c r="BI99" i="6"/>
  <c r="BH99" i="6"/>
  <c r="BG99" i="6"/>
  <c r="BF99" i="6"/>
  <c r="T99" i="6"/>
  <c r="R99" i="6"/>
  <c r="P99" i="6"/>
  <c r="BK99" i="6"/>
  <c r="J99" i="6"/>
  <c r="BE99" i="6" s="1"/>
  <c r="BI98" i="6"/>
  <c r="F38" i="6" s="1"/>
  <c r="BD58" i="1" s="1"/>
  <c r="BH98" i="6"/>
  <c r="F37" i="6"/>
  <c r="BC58" i="1" s="1"/>
  <c r="BG98" i="6"/>
  <c r="F36" i="6" s="1"/>
  <c r="BB58" i="1" s="1"/>
  <c r="BF98" i="6"/>
  <c r="J35" i="6"/>
  <c r="AW58" i="1" s="1"/>
  <c r="F35" i="6"/>
  <c r="BA58" i="1" s="1"/>
  <c r="T98" i="6"/>
  <c r="R98" i="6"/>
  <c r="R97" i="6" s="1"/>
  <c r="R96" i="6"/>
  <c r="R95" i="6" s="1"/>
  <c r="P98" i="6"/>
  <c r="BK98" i="6"/>
  <c r="BK97" i="6"/>
  <c r="J97" i="6" s="1"/>
  <c r="J66" i="6" s="1"/>
  <c r="BK96" i="6"/>
  <c r="J96" i="6" s="1"/>
  <c r="J98" i="6"/>
  <c r="BE98" i="6"/>
  <c r="J65" i="6"/>
  <c r="J91" i="6"/>
  <c r="F89" i="6"/>
  <c r="E87" i="6"/>
  <c r="J59" i="6"/>
  <c r="F57" i="6"/>
  <c r="E55" i="6"/>
  <c r="J22" i="6"/>
  <c r="E22" i="6"/>
  <c r="F60" i="6" s="1"/>
  <c r="F92" i="6"/>
  <c r="J21" i="6"/>
  <c r="J19" i="6"/>
  <c r="E19" i="6"/>
  <c r="F91" i="6" s="1"/>
  <c r="J18" i="6"/>
  <c r="J16" i="6"/>
  <c r="J89" i="6" s="1"/>
  <c r="J57" i="6"/>
  <c r="E7" i="6"/>
  <c r="E49" i="6" s="1"/>
  <c r="E81" i="6"/>
  <c r="AY57" i="1"/>
  <c r="AX57" i="1"/>
  <c r="BI179" i="5"/>
  <c r="BH179" i="5"/>
  <c r="BG179" i="5"/>
  <c r="BF179" i="5"/>
  <c r="T179" i="5"/>
  <c r="R179" i="5"/>
  <c r="P179" i="5"/>
  <c r="BK179" i="5"/>
  <c r="J179" i="5"/>
  <c r="BE179" i="5" s="1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T177" i="5"/>
  <c r="R177" i="5"/>
  <c r="P177" i="5"/>
  <c r="BK177" i="5"/>
  <c r="J177" i="5"/>
  <c r="BE177" i="5" s="1"/>
  <c r="BI176" i="5"/>
  <c r="BH176" i="5"/>
  <c r="BG176" i="5"/>
  <c r="BF176" i="5"/>
  <c r="T176" i="5"/>
  <c r="R176" i="5"/>
  <c r="P176" i="5"/>
  <c r="BK176" i="5"/>
  <c r="J176" i="5"/>
  <c r="BE176" i="5" s="1"/>
  <c r="BI175" i="5"/>
  <c r="BH175" i="5"/>
  <c r="BG175" i="5"/>
  <c r="BF175" i="5"/>
  <c r="T175" i="5"/>
  <c r="R175" i="5"/>
  <c r="P175" i="5"/>
  <c r="BK175" i="5"/>
  <c r="J175" i="5"/>
  <c r="BE175" i="5" s="1"/>
  <c r="BI174" i="5"/>
  <c r="BH174" i="5"/>
  <c r="BG174" i="5"/>
  <c r="BF174" i="5"/>
  <c r="T174" i="5"/>
  <c r="R174" i="5"/>
  <c r="P174" i="5"/>
  <c r="BK174" i="5"/>
  <c r="J174" i="5"/>
  <c r="BE174" i="5" s="1"/>
  <c r="BI173" i="5"/>
  <c r="BH173" i="5"/>
  <c r="BG173" i="5"/>
  <c r="BF173" i="5"/>
  <c r="T173" i="5"/>
  <c r="R173" i="5"/>
  <c r="P173" i="5"/>
  <c r="BK173" i="5"/>
  <c r="J173" i="5"/>
  <c r="BE173" i="5" s="1"/>
  <c r="BI172" i="5"/>
  <c r="BH172" i="5"/>
  <c r="BG172" i="5"/>
  <c r="BF172" i="5"/>
  <c r="T172" i="5"/>
  <c r="R172" i="5"/>
  <c r="P172" i="5"/>
  <c r="BK172" i="5"/>
  <c r="J172" i="5"/>
  <c r="BE172" i="5" s="1"/>
  <c r="BI171" i="5"/>
  <c r="BH171" i="5"/>
  <c r="BG171" i="5"/>
  <c r="BF171" i="5"/>
  <c r="T171" i="5"/>
  <c r="R171" i="5"/>
  <c r="P171" i="5"/>
  <c r="BK171" i="5"/>
  <c r="J171" i="5"/>
  <c r="BE171" i="5" s="1"/>
  <c r="BI170" i="5"/>
  <c r="BH170" i="5"/>
  <c r="BG170" i="5"/>
  <c r="BF170" i="5"/>
  <c r="T170" i="5"/>
  <c r="R170" i="5"/>
  <c r="P170" i="5"/>
  <c r="BK170" i="5"/>
  <c r="J170" i="5"/>
  <c r="BE170" i="5" s="1"/>
  <c r="BI169" i="5"/>
  <c r="BH169" i="5"/>
  <c r="BG169" i="5"/>
  <c r="BF169" i="5"/>
  <c r="T169" i="5"/>
  <c r="R169" i="5"/>
  <c r="P169" i="5"/>
  <c r="BK169" i="5"/>
  <c r="J169" i="5"/>
  <c r="BE169" i="5" s="1"/>
  <c r="BI168" i="5"/>
  <c r="BH168" i="5"/>
  <c r="BG168" i="5"/>
  <c r="BF168" i="5"/>
  <c r="T168" i="5"/>
  <c r="R168" i="5"/>
  <c r="P168" i="5"/>
  <c r="BK168" i="5"/>
  <c r="J168" i="5"/>
  <c r="BE168" i="5" s="1"/>
  <c r="BI167" i="5"/>
  <c r="BH167" i="5"/>
  <c r="BG167" i="5"/>
  <c r="BF167" i="5"/>
  <c r="T167" i="5"/>
  <c r="R167" i="5"/>
  <c r="P167" i="5"/>
  <c r="BK167" i="5"/>
  <c r="J167" i="5"/>
  <c r="BE167" i="5" s="1"/>
  <c r="BI166" i="5"/>
  <c r="BH166" i="5"/>
  <c r="BG166" i="5"/>
  <c r="BF166" i="5"/>
  <c r="T166" i="5"/>
  <c r="R166" i="5"/>
  <c r="P166" i="5"/>
  <c r="BK166" i="5"/>
  <c r="J166" i="5"/>
  <c r="BE166" i="5" s="1"/>
  <c r="BI165" i="5"/>
  <c r="BH165" i="5"/>
  <c r="BG165" i="5"/>
  <c r="BF165" i="5"/>
  <c r="T165" i="5"/>
  <c r="R165" i="5"/>
  <c r="R164" i="5" s="1"/>
  <c r="P165" i="5"/>
  <c r="BK165" i="5"/>
  <c r="BK164" i="5" s="1"/>
  <c r="J164" i="5" s="1"/>
  <c r="J70" i="5" s="1"/>
  <c r="J165" i="5"/>
  <c r="BE165" i="5"/>
  <c r="BI163" i="5"/>
  <c r="BH163" i="5"/>
  <c r="BG163" i="5"/>
  <c r="BF163" i="5"/>
  <c r="T163" i="5"/>
  <c r="R163" i="5"/>
  <c r="P163" i="5"/>
  <c r="BK163" i="5"/>
  <c r="J163" i="5"/>
  <c r="BE163" i="5" s="1"/>
  <c r="BI162" i="5"/>
  <c r="BH162" i="5"/>
  <c r="BG162" i="5"/>
  <c r="BF162" i="5"/>
  <c r="T162" i="5"/>
  <c r="R162" i="5"/>
  <c r="P162" i="5"/>
  <c r="BK162" i="5"/>
  <c r="J162" i="5"/>
  <c r="BE162" i="5" s="1"/>
  <c r="BI161" i="5"/>
  <c r="BH161" i="5"/>
  <c r="BG161" i="5"/>
  <c r="BF161" i="5"/>
  <c r="T161" i="5"/>
  <c r="R161" i="5"/>
  <c r="P161" i="5"/>
  <c r="BK161" i="5"/>
  <c r="J161" i="5"/>
  <c r="BE161" i="5" s="1"/>
  <c r="BI160" i="5"/>
  <c r="BH160" i="5"/>
  <c r="BG160" i="5"/>
  <c r="BF160" i="5"/>
  <c r="T160" i="5"/>
  <c r="R160" i="5"/>
  <c r="P160" i="5"/>
  <c r="BK160" i="5"/>
  <c r="J160" i="5"/>
  <c r="BE160" i="5" s="1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T158" i="5"/>
  <c r="R158" i="5"/>
  <c r="P158" i="5"/>
  <c r="BK158" i="5"/>
  <c r="J158" i="5"/>
  <c r="BE158" i="5" s="1"/>
  <c r="BI157" i="5"/>
  <c r="BH157" i="5"/>
  <c r="BG157" i="5"/>
  <c r="BF157" i="5"/>
  <c r="T157" i="5"/>
  <c r="R157" i="5"/>
  <c r="P157" i="5"/>
  <c r="BK157" i="5"/>
  <c r="J157" i="5"/>
  <c r="BE157" i="5" s="1"/>
  <c r="BI156" i="5"/>
  <c r="BH156" i="5"/>
  <c r="BG156" i="5"/>
  <c r="BF156" i="5"/>
  <c r="T156" i="5"/>
  <c r="R156" i="5"/>
  <c r="P156" i="5"/>
  <c r="BK156" i="5"/>
  <c r="J156" i="5"/>
  <c r="BE156" i="5" s="1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 s="1"/>
  <c r="BI153" i="5"/>
  <c r="BH153" i="5"/>
  <c r="BG153" i="5"/>
  <c r="BF153" i="5"/>
  <c r="T153" i="5"/>
  <c r="R153" i="5"/>
  <c r="P153" i="5"/>
  <c r="BK153" i="5"/>
  <c r="J153" i="5"/>
  <c r="BE153" i="5" s="1"/>
  <c r="BI152" i="5"/>
  <c r="BH152" i="5"/>
  <c r="BG152" i="5"/>
  <c r="BF152" i="5"/>
  <c r="T152" i="5"/>
  <c r="R152" i="5"/>
  <c r="P152" i="5"/>
  <c r="BK152" i="5"/>
  <c r="J152" i="5"/>
  <c r="BE152" i="5" s="1"/>
  <c r="BI151" i="5"/>
  <c r="BH151" i="5"/>
  <c r="BG151" i="5"/>
  <c r="BF151" i="5"/>
  <c r="T151" i="5"/>
  <c r="R151" i="5"/>
  <c r="P151" i="5"/>
  <c r="BK151" i="5"/>
  <c r="J151" i="5"/>
  <c r="BE151" i="5" s="1"/>
  <c r="BI150" i="5"/>
  <c r="BH150" i="5"/>
  <c r="BG150" i="5"/>
  <c r="BF150" i="5"/>
  <c r="T150" i="5"/>
  <c r="R150" i="5"/>
  <c r="P150" i="5"/>
  <c r="BK150" i="5"/>
  <c r="J150" i="5"/>
  <c r="BE150" i="5" s="1"/>
  <c r="BI149" i="5"/>
  <c r="BH149" i="5"/>
  <c r="BG149" i="5"/>
  <c r="BF149" i="5"/>
  <c r="T149" i="5"/>
  <c r="R149" i="5"/>
  <c r="P149" i="5"/>
  <c r="BK149" i="5"/>
  <c r="J149" i="5"/>
  <c r="BE149" i="5" s="1"/>
  <c r="BI148" i="5"/>
  <c r="BH148" i="5"/>
  <c r="BG148" i="5"/>
  <c r="BF148" i="5"/>
  <c r="T148" i="5"/>
  <c r="R148" i="5"/>
  <c r="P148" i="5"/>
  <c r="BK148" i="5"/>
  <c r="J148" i="5"/>
  <c r="BE148" i="5" s="1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R146" i="5"/>
  <c r="P146" i="5"/>
  <c r="BK146" i="5"/>
  <c r="J146" i="5"/>
  <c r="BE146" i="5" s="1"/>
  <c r="BI145" i="5"/>
  <c r="BH145" i="5"/>
  <c r="BG145" i="5"/>
  <c r="BF145" i="5"/>
  <c r="T145" i="5"/>
  <c r="R145" i="5"/>
  <c r="P145" i="5"/>
  <c r="BK145" i="5"/>
  <c r="J145" i="5"/>
  <c r="BE145" i="5" s="1"/>
  <c r="BI144" i="5"/>
  <c r="BH144" i="5"/>
  <c r="BG144" i="5"/>
  <c r="BF144" i="5"/>
  <c r="T144" i="5"/>
  <c r="R144" i="5"/>
  <c r="R143" i="5" s="1"/>
  <c r="P144" i="5"/>
  <c r="BK144" i="5"/>
  <c r="BK143" i="5" s="1"/>
  <c r="J143" i="5" s="1"/>
  <c r="J69" i="5" s="1"/>
  <c r="J144" i="5"/>
  <c r="BE144" i="5"/>
  <c r="BI142" i="5"/>
  <c r="BH142" i="5"/>
  <c r="BG142" i="5"/>
  <c r="BF142" i="5"/>
  <c r="T142" i="5"/>
  <c r="R142" i="5"/>
  <c r="P142" i="5"/>
  <c r="BK142" i="5"/>
  <c r="J142" i="5"/>
  <c r="BE142" i="5" s="1"/>
  <c r="BI141" i="5"/>
  <c r="BH141" i="5"/>
  <c r="BG141" i="5"/>
  <c r="BF141" i="5"/>
  <c r="T141" i="5"/>
  <c r="R141" i="5"/>
  <c r="P141" i="5"/>
  <c r="BK141" i="5"/>
  <c r="J141" i="5"/>
  <c r="BE141" i="5" s="1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T139" i="5"/>
  <c r="R139" i="5"/>
  <c r="P139" i="5"/>
  <c r="BK139" i="5"/>
  <c r="J139" i="5"/>
  <c r="BE139" i="5" s="1"/>
  <c r="BI138" i="5"/>
  <c r="BH138" i="5"/>
  <c r="BG138" i="5"/>
  <c r="BF138" i="5"/>
  <c r="T138" i="5"/>
  <c r="R138" i="5"/>
  <c r="P138" i="5"/>
  <c r="BK138" i="5"/>
  <c r="J138" i="5"/>
  <c r="BE138" i="5" s="1"/>
  <c r="BI137" i="5"/>
  <c r="BH137" i="5"/>
  <c r="BG137" i="5"/>
  <c r="BF137" i="5"/>
  <c r="T137" i="5"/>
  <c r="R137" i="5"/>
  <c r="P137" i="5"/>
  <c r="BK137" i="5"/>
  <c r="J137" i="5"/>
  <c r="BE137" i="5" s="1"/>
  <c r="BI136" i="5"/>
  <c r="BH136" i="5"/>
  <c r="BG136" i="5"/>
  <c r="BF136" i="5"/>
  <c r="T136" i="5"/>
  <c r="R136" i="5"/>
  <c r="P136" i="5"/>
  <c r="BK136" i="5"/>
  <c r="J136" i="5"/>
  <c r="BE136" i="5" s="1"/>
  <c r="BI135" i="5"/>
  <c r="BH135" i="5"/>
  <c r="BG135" i="5"/>
  <c r="BF135" i="5"/>
  <c r="T135" i="5"/>
  <c r="R135" i="5"/>
  <c r="P135" i="5"/>
  <c r="BK135" i="5"/>
  <c r="J135" i="5"/>
  <c r="BE135" i="5" s="1"/>
  <c r="BI134" i="5"/>
  <c r="BH134" i="5"/>
  <c r="BG134" i="5"/>
  <c r="BF134" i="5"/>
  <c r="T134" i="5"/>
  <c r="R134" i="5"/>
  <c r="P134" i="5"/>
  <c r="BK134" i="5"/>
  <c r="J134" i="5"/>
  <c r="BE134" i="5" s="1"/>
  <c r="BI133" i="5"/>
  <c r="BH133" i="5"/>
  <c r="BG133" i="5"/>
  <c r="BF133" i="5"/>
  <c r="T133" i="5"/>
  <c r="R133" i="5"/>
  <c r="R132" i="5" s="1"/>
  <c r="P133" i="5"/>
  <c r="BK133" i="5"/>
  <c r="BK132" i="5" s="1"/>
  <c r="J132" i="5" s="1"/>
  <c r="J68" i="5" s="1"/>
  <c r="J133" i="5"/>
  <c r="BE133" i="5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R130" i="5"/>
  <c r="P130" i="5"/>
  <c r="BK130" i="5"/>
  <c r="J130" i="5"/>
  <c r="BE130" i="5" s="1"/>
  <c r="BI129" i="5"/>
  <c r="BH129" i="5"/>
  <c r="BG129" i="5"/>
  <c r="BF129" i="5"/>
  <c r="T129" i="5"/>
  <c r="R129" i="5"/>
  <c r="P129" i="5"/>
  <c r="BK129" i="5"/>
  <c r="J129" i="5"/>
  <c r="BE129" i="5" s="1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T127" i="5"/>
  <c r="R127" i="5"/>
  <c r="P127" i="5"/>
  <c r="BK127" i="5"/>
  <c r="J127" i="5"/>
  <c r="BE127" i="5" s="1"/>
  <c r="BI126" i="5"/>
  <c r="BH126" i="5"/>
  <c r="BG126" i="5"/>
  <c r="BF126" i="5"/>
  <c r="T126" i="5"/>
  <c r="R126" i="5"/>
  <c r="P126" i="5"/>
  <c r="BK126" i="5"/>
  <c r="J126" i="5"/>
  <c r="BE126" i="5" s="1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T123" i="5"/>
  <c r="R123" i="5"/>
  <c r="P123" i="5"/>
  <c r="BK123" i="5"/>
  <c r="J123" i="5"/>
  <c r="BE123" i="5" s="1"/>
  <c r="BI122" i="5"/>
  <c r="BH122" i="5"/>
  <c r="BG122" i="5"/>
  <c r="BF122" i="5"/>
  <c r="T122" i="5"/>
  <c r="R122" i="5"/>
  <c r="P122" i="5"/>
  <c r="BK122" i="5"/>
  <c r="J122" i="5"/>
  <c r="BE122" i="5" s="1"/>
  <c r="BI121" i="5"/>
  <c r="BH121" i="5"/>
  <c r="BG121" i="5"/>
  <c r="BF121" i="5"/>
  <c r="T121" i="5"/>
  <c r="R121" i="5"/>
  <c r="P121" i="5"/>
  <c r="BK121" i="5"/>
  <c r="J121" i="5"/>
  <c r="BE121" i="5" s="1"/>
  <c r="BI120" i="5"/>
  <c r="BH120" i="5"/>
  <c r="BG120" i="5"/>
  <c r="BF120" i="5"/>
  <c r="T120" i="5"/>
  <c r="R120" i="5"/>
  <c r="P120" i="5"/>
  <c r="BK120" i="5"/>
  <c r="J120" i="5"/>
  <c r="BE120" i="5" s="1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 s="1"/>
  <c r="BI117" i="5"/>
  <c r="BH117" i="5"/>
  <c r="BG117" i="5"/>
  <c r="BF117" i="5"/>
  <c r="T117" i="5"/>
  <c r="R117" i="5"/>
  <c r="P117" i="5"/>
  <c r="BK117" i="5"/>
  <c r="J117" i="5"/>
  <c r="BE117" i="5" s="1"/>
  <c r="BI116" i="5"/>
  <c r="BH116" i="5"/>
  <c r="BG116" i="5"/>
  <c r="BF116" i="5"/>
  <c r="T116" i="5"/>
  <c r="R116" i="5"/>
  <c r="P116" i="5"/>
  <c r="BK116" i="5"/>
  <c r="J116" i="5"/>
  <c r="BE116" i="5" s="1"/>
  <c r="BI115" i="5"/>
  <c r="BH115" i="5"/>
  <c r="BG115" i="5"/>
  <c r="BF115" i="5"/>
  <c r="T115" i="5"/>
  <c r="R115" i="5"/>
  <c r="P115" i="5"/>
  <c r="BK115" i="5"/>
  <c r="J115" i="5"/>
  <c r="BE115" i="5" s="1"/>
  <c r="BI114" i="5"/>
  <c r="BH114" i="5"/>
  <c r="BG114" i="5"/>
  <c r="BF114" i="5"/>
  <c r="T114" i="5"/>
  <c r="R114" i="5"/>
  <c r="P114" i="5"/>
  <c r="BK114" i="5"/>
  <c r="J114" i="5"/>
  <c r="BE114" i="5" s="1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T111" i="5"/>
  <c r="R111" i="5"/>
  <c r="R110" i="5" s="1"/>
  <c r="P111" i="5"/>
  <c r="P110" i="5" s="1"/>
  <c r="BK111" i="5"/>
  <c r="BK110" i="5" s="1"/>
  <c r="J110" i="5"/>
  <c r="J67" i="5" s="1"/>
  <c r="J111" i="5"/>
  <c r="BE111" i="5"/>
  <c r="BI109" i="5"/>
  <c r="BH109" i="5"/>
  <c r="BG109" i="5"/>
  <c r="BF109" i="5"/>
  <c r="T109" i="5"/>
  <c r="R109" i="5"/>
  <c r="P109" i="5"/>
  <c r="BK109" i="5"/>
  <c r="J109" i="5"/>
  <c r="BE109" i="5" s="1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T106" i="5"/>
  <c r="R106" i="5"/>
  <c r="P106" i="5"/>
  <c r="BK106" i="5"/>
  <c r="J106" i="5"/>
  <c r="BE106" i="5" s="1"/>
  <c r="BI105" i="5"/>
  <c r="BH105" i="5"/>
  <c r="BG105" i="5"/>
  <c r="BF105" i="5"/>
  <c r="T105" i="5"/>
  <c r="R105" i="5"/>
  <c r="P105" i="5"/>
  <c r="BK105" i="5"/>
  <c r="J105" i="5"/>
  <c r="BE105" i="5" s="1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T103" i="5"/>
  <c r="R103" i="5"/>
  <c r="P103" i="5"/>
  <c r="BK103" i="5"/>
  <c r="J103" i="5"/>
  <c r="BE103" i="5" s="1"/>
  <c r="BI102" i="5"/>
  <c r="BH102" i="5"/>
  <c r="BG102" i="5"/>
  <c r="BF102" i="5"/>
  <c r="T102" i="5"/>
  <c r="R102" i="5"/>
  <c r="P102" i="5"/>
  <c r="BK102" i="5"/>
  <c r="J102" i="5"/>
  <c r="BE102" i="5" s="1"/>
  <c r="BI101" i="5"/>
  <c r="BH101" i="5"/>
  <c r="BG101" i="5"/>
  <c r="BF101" i="5"/>
  <c r="T101" i="5"/>
  <c r="R101" i="5"/>
  <c r="P101" i="5"/>
  <c r="BK101" i="5"/>
  <c r="J101" i="5"/>
  <c r="BE101" i="5" s="1"/>
  <c r="BI100" i="5"/>
  <c r="BH100" i="5"/>
  <c r="BG100" i="5"/>
  <c r="BF100" i="5"/>
  <c r="T100" i="5"/>
  <c r="R100" i="5"/>
  <c r="P100" i="5"/>
  <c r="BK100" i="5"/>
  <c r="J100" i="5"/>
  <c r="BE100" i="5" s="1"/>
  <c r="BI99" i="5"/>
  <c r="BH99" i="5"/>
  <c r="BG99" i="5"/>
  <c r="BF99" i="5"/>
  <c r="T99" i="5"/>
  <c r="R99" i="5"/>
  <c r="P99" i="5"/>
  <c r="BK99" i="5"/>
  <c r="J99" i="5"/>
  <c r="BE99" i="5" s="1"/>
  <c r="BI98" i="5"/>
  <c r="BH98" i="5"/>
  <c r="BG98" i="5"/>
  <c r="BF98" i="5"/>
  <c r="T98" i="5"/>
  <c r="R98" i="5"/>
  <c r="P98" i="5"/>
  <c r="BK98" i="5"/>
  <c r="J98" i="5"/>
  <c r="BE98" i="5" s="1"/>
  <c r="BI97" i="5"/>
  <c r="BH97" i="5"/>
  <c r="F37" i="5"/>
  <c r="BC57" i="1" s="1"/>
  <c r="BG97" i="5"/>
  <c r="BF97" i="5"/>
  <c r="J35" i="5"/>
  <c r="AW57" i="1" s="1"/>
  <c r="F35" i="5"/>
  <c r="BA57" i="1" s="1"/>
  <c r="T97" i="5"/>
  <c r="R97" i="5"/>
  <c r="R96" i="5" s="1"/>
  <c r="R95" i="5" s="1"/>
  <c r="R94" i="5" s="1"/>
  <c r="P97" i="5"/>
  <c r="BK97" i="5"/>
  <c r="BK96" i="5"/>
  <c r="J96" i="5" s="1"/>
  <c r="J66" i="5" s="1"/>
  <c r="J97" i="5"/>
  <c r="BE97" i="5"/>
  <c r="J90" i="5"/>
  <c r="F88" i="5"/>
  <c r="E86" i="5"/>
  <c r="J59" i="5"/>
  <c r="F57" i="5"/>
  <c r="E55" i="5"/>
  <c r="J22" i="5"/>
  <c r="E22" i="5"/>
  <c r="F60" i="5" s="1"/>
  <c r="F91" i="5"/>
  <c r="J21" i="5"/>
  <c r="J19" i="5"/>
  <c r="E19" i="5"/>
  <c r="F90" i="5" s="1"/>
  <c r="F59" i="5"/>
  <c r="J18" i="5"/>
  <c r="J16" i="5"/>
  <c r="J88" i="5" s="1"/>
  <c r="E7" i="5"/>
  <c r="E49" i="5" s="1"/>
  <c r="E80" i="5"/>
  <c r="AY55" i="1"/>
  <c r="AX55" i="1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 s="1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T98" i="4"/>
  <c r="R98" i="4"/>
  <c r="P98" i="4"/>
  <c r="BK98" i="4"/>
  <c r="J98" i="4"/>
  <c r="BE98" i="4" s="1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R93" i="4"/>
  <c r="P93" i="4"/>
  <c r="BK93" i="4"/>
  <c r="J93" i="4"/>
  <c r="BE93" i="4" s="1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T91" i="4"/>
  <c r="R91" i="4"/>
  <c r="P91" i="4"/>
  <c r="BK91" i="4"/>
  <c r="J91" i="4"/>
  <c r="BE91" i="4" s="1"/>
  <c r="BI90" i="4"/>
  <c r="BH90" i="4"/>
  <c r="BG90" i="4"/>
  <c r="BF90" i="4"/>
  <c r="T90" i="4"/>
  <c r="R90" i="4"/>
  <c r="P90" i="4"/>
  <c r="BK90" i="4"/>
  <c r="J90" i="4"/>
  <c r="BE90" i="4" s="1"/>
  <c r="BI89" i="4"/>
  <c r="BH89" i="4"/>
  <c r="BG89" i="4"/>
  <c r="BF89" i="4"/>
  <c r="T89" i="4"/>
  <c r="R89" i="4"/>
  <c r="P89" i="4"/>
  <c r="BK89" i="4"/>
  <c r="J89" i="4"/>
  <c r="BE89" i="4" s="1"/>
  <c r="BI88" i="4"/>
  <c r="BH88" i="4"/>
  <c r="BG88" i="4"/>
  <c r="BF88" i="4"/>
  <c r="T88" i="4"/>
  <c r="R88" i="4"/>
  <c r="P88" i="4"/>
  <c r="BK88" i="4"/>
  <c r="J88" i="4"/>
  <c r="BE88" i="4" s="1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E86" i="4" s="1"/>
  <c r="BI85" i="4"/>
  <c r="F36" i="4" s="1"/>
  <c r="BD55" i="1" s="1"/>
  <c r="BH85" i="4"/>
  <c r="F35" i="4"/>
  <c r="BC55" i="1" s="1"/>
  <c r="BG85" i="4"/>
  <c r="F34" i="4" s="1"/>
  <c r="BB55" i="1" s="1"/>
  <c r="BF85" i="4"/>
  <c r="J33" i="4"/>
  <c r="AW55" i="1" s="1"/>
  <c r="F33" i="4"/>
  <c r="BA55" i="1" s="1"/>
  <c r="T85" i="4"/>
  <c r="R85" i="4"/>
  <c r="R84" i="4"/>
  <c r="R83" i="4" s="1"/>
  <c r="P85" i="4"/>
  <c r="BK85" i="4"/>
  <c r="BK84" i="4" s="1"/>
  <c r="BK83" i="4" s="1"/>
  <c r="J83" i="4" s="1"/>
  <c r="J84" i="4"/>
  <c r="J61" i="4" s="1"/>
  <c r="J85" i="4"/>
  <c r="BE85" i="4" s="1"/>
  <c r="F32" i="4" s="1"/>
  <c r="AZ55" i="1" s="1"/>
  <c r="J32" i="4"/>
  <c r="AV55" i="1" s="1"/>
  <c r="J79" i="4"/>
  <c r="F77" i="4"/>
  <c r="E75" i="4"/>
  <c r="J55" i="4"/>
  <c r="F53" i="4"/>
  <c r="E51" i="4"/>
  <c r="J20" i="4"/>
  <c r="E20" i="4"/>
  <c r="F56" i="4" s="1"/>
  <c r="F80" i="4"/>
  <c r="J19" i="4"/>
  <c r="J17" i="4"/>
  <c r="E17" i="4"/>
  <c r="F79" i="4" s="1"/>
  <c r="J16" i="4"/>
  <c r="J14" i="4"/>
  <c r="J77" i="4" s="1"/>
  <c r="J53" i="4"/>
  <c r="E7" i="4"/>
  <c r="E47" i="4" s="1"/>
  <c r="E71" i="4"/>
  <c r="AY54" i="1"/>
  <c r="AX54" i="1"/>
  <c r="BI230" i="3"/>
  <c r="BH230" i="3"/>
  <c r="BG230" i="3"/>
  <c r="BF230" i="3"/>
  <c r="T230" i="3"/>
  <c r="R230" i="3"/>
  <c r="P230" i="3"/>
  <c r="BK230" i="3"/>
  <c r="J230" i="3"/>
  <c r="BE230" i="3" s="1"/>
  <c r="BI229" i="3"/>
  <c r="BH229" i="3"/>
  <c r="BG229" i="3"/>
  <c r="BF229" i="3"/>
  <c r="T229" i="3"/>
  <c r="R229" i="3"/>
  <c r="P229" i="3"/>
  <c r="BK229" i="3"/>
  <c r="J229" i="3"/>
  <c r="BE229" i="3" s="1"/>
  <c r="BI228" i="3"/>
  <c r="BH228" i="3"/>
  <c r="BG228" i="3"/>
  <c r="BF228" i="3"/>
  <c r="T228" i="3"/>
  <c r="R228" i="3"/>
  <c r="P228" i="3"/>
  <c r="BK228" i="3"/>
  <c r="J228" i="3"/>
  <c r="BE228" i="3" s="1"/>
  <c r="BI227" i="3"/>
  <c r="BH227" i="3"/>
  <c r="BG227" i="3"/>
  <c r="BF227" i="3"/>
  <c r="T227" i="3"/>
  <c r="R227" i="3"/>
  <c r="P227" i="3"/>
  <c r="BK227" i="3"/>
  <c r="J227" i="3"/>
  <c r="BE227" i="3" s="1"/>
  <c r="BI226" i="3"/>
  <c r="BH226" i="3"/>
  <c r="BG226" i="3"/>
  <c r="BF226" i="3"/>
  <c r="T226" i="3"/>
  <c r="R226" i="3"/>
  <c r="P226" i="3"/>
  <c r="BK226" i="3"/>
  <c r="J226" i="3"/>
  <c r="BE226" i="3" s="1"/>
  <c r="BI225" i="3"/>
  <c r="BH225" i="3"/>
  <c r="BG225" i="3"/>
  <c r="BF225" i="3"/>
  <c r="T225" i="3"/>
  <c r="R225" i="3"/>
  <c r="P225" i="3"/>
  <c r="BK225" i="3"/>
  <c r="J225" i="3"/>
  <c r="BE225" i="3" s="1"/>
  <c r="BI224" i="3"/>
  <c r="BH224" i="3"/>
  <c r="BG224" i="3"/>
  <c r="BF224" i="3"/>
  <c r="T224" i="3"/>
  <c r="R224" i="3"/>
  <c r="P224" i="3"/>
  <c r="BK224" i="3"/>
  <c r="J224" i="3"/>
  <c r="BE224" i="3" s="1"/>
  <c r="BI223" i="3"/>
  <c r="BH223" i="3"/>
  <c r="BG223" i="3"/>
  <c r="BF223" i="3"/>
  <c r="T223" i="3"/>
  <c r="R223" i="3"/>
  <c r="P223" i="3"/>
  <c r="BK223" i="3"/>
  <c r="J223" i="3"/>
  <c r="BE223" i="3" s="1"/>
  <c r="BI222" i="3"/>
  <c r="BH222" i="3"/>
  <c r="BG222" i="3"/>
  <c r="BF222" i="3"/>
  <c r="T222" i="3"/>
  <c r="R222" i="3"/>
  <c r="P222" i="3"/>
  <c r="BK222" i="3"/>
  <c r="J222" i="3"/>
  <c r="BE222" i="3" s="1"/>
  <c r="BI221" i="3"/>
  <c r="BH221" i="3"/>
  <c r="BG221" i="3"/>
  <c r="BF221" i="3"/>
  <c r="T221" i="3"/>
  <c r="R221" i="3"/>
  <c r="P221" i="3"/>
  <c r="BK221" i="3"/>
  <c r="J221" i="3"/>
  <c r="BE221" i="3" s="1"/>
  <c r="BI220" i="3"/>
  <c r="BH220" i="3"/>
  <c r="BG220" i="3"/>
  <c r="BF220" i="3"/>
  <c r="T220" i="3"/>
  <c r="R220" i="3"/>
  <c r="P220" i="3"/>
  <c r="BK220" i="3"/>
  <c r="J220" i="3"/>
  <c r="BE220" i="3" s="1"/>
  <c r="BI219" i="3"/>
  <c r="BH219" i="3"/>
  <c r="BG219" i="3"/>
  <c r="BF219" i="3"/>
  <c r="T219" i="3"/>
  <c r="R219" i="3"/>
  <c r="P219" i="3"/>
  <c r="BK219" i="3"/>
  <c r="J219" i="3"/>
  <c r="BE219" i="3" s="1"/>
  <c r="BI218" i="3"/>
  <c r="BH218" i="3"/>
  <c r="BG218" i="3"/>
  <c r="BF218" i="3"/>
  <c r="T218" i="3"/>
  <c r="R218" i="3"/>
  <c r="P218" i="3"/>
  <c r="BK218" i="3"/>
  <c r="J218" i="3"/>
  <c r="BE218" i="3" s="1"/>
  <c r="BI217" i="3"/>
  <c r="BH217" i="3"/>
  <c r="BG217" i="3"/>
  <c r="BF217" i="3"/>
  <c r="T217" i="3"/>
  <c r="R217" i="3"/>
  <c r="P217" i="3"/>
  <c r="BK217" i="3"/>
  <c r="J217" i="3"/>
  <c r="BE217" i="3" s="1"/>
  <c r="BI216" i="3"/>
  <c r="BH216" i="3"/>
  <c r="BG216" i="3"/>
  <c r="BF216" i="3"/>
  <c r="T216" i="3"/>
  <c r="R216" i="3"/>
  <c r="R215" i="3" s="1"/>
  <c r="P216" i="3"/>
  <c r="BK216" i="3"/>
  <c r="BK215" i="3" s="1"/>
  <c r="J215" i="3" s="1"/>
  <c r="J76" i="3" s="1"/>
  <c r="J216" i="3"/>
  <c r="BE216" i="3"/>
  <c r="BI214" i="3"/>
  <c r="BH214" i="3"/>
  <c r="BG214" i="3"/>
  <c r="BF214" i="3"/>
  <c r="T214" i="3"/>
  <c r="R214" i="3"/>
  <c r="P214" i="3"/>
  <c r="BK214" i="3"/>
  <c r="J214" i="3"/>
  <c r="BE214" i="3" s="1"/>
  <c r="BI213" i="3"/>
  <c r="BH213" i="3"/>
  <c r="BG213" i="3"/>
  <c r="BF213" i="3"/>
  <c r="T213" i="3"/>
  <c r="R213" i="3"/>
  <c r="P213" i="3"/>
  <c r="BK213" i="3"/>
  <c r="J213" i="3"/>
  <c r="BE213" i="3" s="1"/>
  <c r="BI212" i="3"/>
  <c r="BH212" i="3"/>
  <c r="BG212" i="3"/>
  <c r="BF212" i="3"/>
  <c r="T212" i="3"/>
  <c r="R212" i="3"/>
  <c r="R211" i="3" s="1"/>
  <c r="P212" i="3"/>
  <c r="P211" i="3" s="1"/>
  <c r="BK212" i="3"/>
  <c r="BK211" i="3" s="1"/>
  <c r="J211" i="3"/>
  <c r="J75" i="3" s="1"/>
  <c r="J212" i="3"/>
  <c r="BE212" i="3"/>
  <c r="BI210" i="3"/>
  <c r="BH210" i="3"/>
  <c r="BG210" i="3"/>
  <c r="BF210" i="3"/>
  <c r="T210" i="3"/>
  <c r="R210" i="3"/>
  <c r="P210" i="3"/>
  <c r="BK210" i="3"/>
  <c r="J210" i="3"/>
  <c r="BE210" i="3" s="1"/>
  <c r="BI209" i="3"/>
  <c r="BH209" i="3"/>
  <c r="BG209" i="3"/>
  <c r="BF209" i="3"/>
  <c r="T209" i="3"/>
  <c r="R209" i="3"/>
  <c r="P209" i="3"/>
  <c r="BK209" i="3"/>
  <c r="J209" i="3"/>
  <c r="BE209" i="3" s="1"/>
  <c r="BI207" i="3"/>
  <c r="BH207" i="3"/>
  <c r="BG207" i="3"/>
  <c r="BF207" i="3"/>
  <c r="T207" i="3"/>
  <c r="R207" i="3"/>
  <c r="P207" i="3"/>
  <c r="BK207" i="3"/>
  <c r="J207" i="3"/>
  <c r="BE207" i="3" s="1"/>
  <c r="BI206" i="3"/>
  <c r="BH206" i="3"/>
  <c r="BG206" i="3"/>
  <c r="BF206" i="3"/>
  <c r="T206" i="3"/>
  <c r="R206" i="3"/>
  <c r="P206" i="3"/>
  <c r="BK206" i="3"/>
  <c r="J206" i="3"/>
  <c r="BE206" i="3" s="1"/>
  <c r="BI204" i="3"/>
  <c r="BH204" i="3"/>
  <c r="BG204" i="3"/>
  <c r="BF204" i="3"/>
  <c r="T204" i="3"/>
  <c r="R204" i="3"/>
  <c r="R203" i="3" s="1"/>
  <c r="P204" i="3"/>
  <c r="BK204" i="3"/>
  <c r="BK203" i="3" s="1"/>
  <c r="J203" i="3" s="1"/>
  <c r="J74" i="3" s="1"/>
  <c r="J204" i="3"/>
  <c r="BE204" i="3"/>
  <c r="BI202" i="3"/>
  <c r="BH202" i="3"/>
  <c r="BG202" i="3"/>
  <c r="BF202" i="3"/>
  <c r="T202" i="3"/>
  <c r="R202" i="3"/>
  <c r="P202" i="3"/>
  <c r="BK202" i="3"/>
  <c r="J202" i="3"/>
  <c r="BE202" i="3" s="1"/>
  <c r="BI201" i="3"/>
  <c r="BH201" i="3"/>
  <c r="BG201" i="3"/>
  <c r="BF201" i="3"/>
  <c r="T201" i="3"/>
  <c r="R201" i="3"/>
  <c r="R200" i="3" s="1"/>
  <c r="P201" i="3"/>
  <c r="BK201" i="3"/>
  <c r="BK200" i="3" s="1"/>
  <c r="J200" i="3" s="1"/>
  <c r="J73" i="3" s="1"/>
  <c r="J201" i="3"/>
  <c r="BE201" i="3"/>
  <c r="BI199" i="3"/>
  <c r="BH199" i="3"/>
  <c r="BG199" i="3"/>
  <c r="BF199" i="3"/>
  <c r="T199" i="3"/>
  <c r="R199" i="3"/>
  <c r="P199" i="3"/>
  <c r="BK199" i="3"/>
  <c r="J199" i="3"/>
  <c r="BE199" i="3" s="1"/>
  <c r="BI198" i="3"/>
  <c r="BH198" i="3"/>
  <c r="BG198" i="3"/>
  <c r="BF198" i="3"/>
  <c r="T198" i="3"/>
  <c r="R198" i="3"/>
  <c r="R197" i="3" s="1"/>
  <c r="P198" i="3"/>
  <c r="BK198" i="3"/>
  <c r="BK197" i="3" s="1"/>
  <c r="J197" i="3" s="1"/>
  <c r="J72" i="3" s="1"/>
  <c r="J198" i="3"/>
  <c r="BE198" i="3"/>
  <c r="BI196" i="3"/>
  <c r="BH196" i="3"/>
  <c r="BG196" i="3"/>
  <c r="BF196" i="3"/>
  <c r="T196" i="3"/>
  <c r="R196" i="3"/>
  <c r="P196" i="3"/>
  <c r="BK196" i="3"/>
  <c r="J196" i="3"/>
  <c r="BE196" i="3" s="1"/>
  <c r="BI195" i="3"/>
  <c r="BH195" i="3"/>
  <c r="BG195" i="3"/>
  <c r="BF195" i="3"/>
  <c r="T195" i="3"/>
  <c r="R195" i="3"/>
  <c r="R194" i="3" s="1"/>
  <c r="P195" i="3"/>
  <c r="BK195" i="3"/>
  <c r="BK194" i="3" s="1"/>
  <c r="J194" i="3" s="1"/>
  <c r="J71" i="3" s="1"/>
  <c r="J195" i="3"/>
  <c r="BE195" i="3"/>
  <c r="BI193" i="3"/>
  <c r="BH193" i="3"/>
  <c r="BG193" i="3"/>
  <c r="BF193" i="3"/>
  <c r="T193" i="3"/>
  <c r="R193" i="3"/>
  <c r="P193" i="3"/>
  <c r="BK193" i="3"/>
  <c r="J193" i="3"/>
  <c r="BE193" i="3" s="1"/>
  <c r="BI191" i="3"/>
  <c r="BH191" i="3"/>
  <c r="BG191" i="3"/>
  <c r="BF191" i="3"/>
  <c r="T191" i="3"/>
  <c r="R191" i="3"/>
  <c r="R190" i="3" s="1"/>
  <c r="P191" i="3"/>
  <c r="BK191" i="3"/>
  <c r="BK190" i="3" s="1"/>
  <c r="J190" i="3" s="1"/>
  <c r="J70" i="3" s="1"/>
  <c r="J191" i="3"/>
  <c r="BE191" i="3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T187" i="3"/>
  <c r="R187" i="3"/>
  <c r="P187" i="3"/>
  <c r="BK187" i="3"/>
  <c r="J187" i="3"/>
  <c r="BE187" i="3" s="1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T185" i="3"/>
  <c r="R185" i="3"/>
  <c r="P185" i="3"/>
  <c r="BK185" i="3"/>
  <c r="J185" i="3"/>
  <c r="BE185" i="3" s="1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 s="1"/>
  <c r="BI180" i="3"/>
  <c r="BH180" i="3"/>
  <c r="BG180" i="3"/>
  <c r="BF180" i="3"/>
  <c r="T180" i="3"/>
  <c r="R180" i="3"/>
  <c r="P180" i="3"/>
  <c r="BK180" i="3"/>
  <c r="J180" i="3"/>
  <c r="BE180" i="3" s="1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BK178" i="3"/>
  <c r="J178" i="3"/>
  <c r="BE178" i="3" s="1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 s="1"/>
  <c r="BI173" i="3"/>
  <c r="BH173" i="3"/>
  <c r="BG173" i="3"/>
  <c r="BF173" i="3"/>
  <c r="T173" i="3"/>
  <c r="R173" i="3"/>
  <c r="P173" i="3"/>
  <c r="BK173" i="3"/>
  <c r="J173" i="3"/>
  <c r="BE173" i="3" s="1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 s="1"/>
  <c r="BI167" i="3"/>
  <c r="BH167" i="3"/>
  <c r="BG167" i="3"/>
  <c r="BF167" i="3"/>
  <c r="T167" i="3"/>
  <c r="T166" i="3" s="1"/>
  <c r="R167" i="3"/>
  <c r="R166" i="3" s="1"/>
  <c r="P167" i="3"/>
  <c r="P166" i="3" s="1"/>
  <c r="BK167" i="3"/>
  <c r="BK166" i="3" s="1"/>
  <c r="J166" i="3" s="1"/>
  <c r="J69" i="3" s="1"/>
  <c r="J167" i="3"/>
  <c r="BE167" i="3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R164" i="3"/>
  <c r="P164" i="3"/>
  <c r="BK164" i="3"/>
  <c r="J164" i="3"/>
  <c r="BE164" i="3" s="1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T134" i="3" s="1"/>
  <c r="R135" i="3"/>
  <c r="R134" i="3" s="1"/>
  <c r="P135" i="3"/>
  <c r="P134" i="3" s="1"/>
  <c r="BK135" i="3"/>
  <c r="BK134" i="3" s="1"/>
  <c r="J135" i="3"/>
  <c r="BE135" i="3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P132" i="3"/>
  <c r="BK132" i="3"/>
  <c r="J132" i="3"/>
  <c r="BE132" i="3" s="1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BK119" i="3"/>
  <c r="J119" i="3"/>
  <c r="BE119" i="3" s="1"/>
  <c r="BI118" i="3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T114" i="3" s="1"/>
  <c r="R115" i="3"/>
  <c r="R114" i="3"/>
  <c r="P115" i="3"/>
  <c r="P114" i="3" s="1"/>
  <c r="BK115" i="3"/>
  <c r="BK114" i="3"/>
  <c r="J114" i="3" s="1"/>
  <c r="J67" i="3" s="1"/>
  <c r="J115" i="3"/>
  <c r="BE115" i="3" s="1"/>
  <c r="BI112" i="3"/>
  <c r="BH112" i="3"/>
  <c r="BG112" i="3"/>
  <c r="BF112" i="3"/>
  <c r="T112" i="3"/>
  <c r="T111" i="3" s="1"/>
  <c r="R112" i="3"/>
  <c r="R111" i="3" s="1"/>
  <c r="P112" i="3"/>
  <c r="P111" i="3" s="1"/>
  <c r="BK112" i="3"/>
  <c r="BK111" i="3" s="1"/>
  <c r="J111" i="3" s="1"/>
  <c r="J65" i="3" s="1"/>
  <c r="J112" i="3"/>
  <c r="BE112" i="3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T109" i="3"/>
  <c r="T108" i="3" s="1"/>
  <c r="R109" i="3"/>
  <c r="R108" i="3" s="1"/>
  <c r="P109" i="3"/>
  <c r="P108" i="3" s="1"/>
  <c r="BK109" i="3"/>
  <c r="BK108" i="3" s="1"/>
  <c r="J108" i="3" s="1"/>
  <c r="J64" i="3" s="1"/>
  <c r="J109" i="3"/>
  <c r="BE109" i="3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T104" i="3"/>
  <c r="T103" i="3" s="1"/>
  <c r="R104" i="3"/>
  <c r="R103" i="3" s="1"/>
  <c r="P104" i="3"/>
  <c r="P103" i="3" s="1"/>
  <c r="BK104" i="3"/>
  <c r="BK103" i="3" s="1"/>
  <c r="J103" i="3" s="1"/>
  <c r="J63" i="3" s="1"/>
  <c r="J104" i="3"/>
  <c r="BE104" i="3"/>
  <c r="BI102" i="3"/>
  <c r="BH102" i="3"/>
  <c r="BG102" i="3"/>
  <c r="BF102" i="3"/>
  <c r="T102" i="3"/>
  <c r="R102" i="3"/>
  <c r="P102" i="3"/>
  <c r="BK102" i="3"/>
  <c r="J102" i="3"/>
  <c r="BE102" i="3" s="1"/>
  <c r="BI101" i="3"/>
  <c r="F36" i="3" s="1"/>
  <c r="BD54" i="1" s="1"/>
  <c r="BH101" i="3"/>
  <c r="F35" i="3"/>
  <c r="BC54" i="1" s="1"/>
  <c r="BG101" i="3"/>
  <c r="F34" i="3" s="1"/>
  <c r="BB54" i="1" s="1"/>
  <c r="BF101" i="3"/>
  <c r="J33" i="3"/>
  <c r="AW54" i="1" s="1"/>
  <c r="F33" i="3"/>
  <c r="BA54" i="1" s="1"/>
  <c r="T101" i="3"/>
  <c r="T100" i="3" s="1"/>
  <c r="R101" i="3"/>
  <c r="R100" i="3" s="1"/>
  <c r="P101" i="3"/>
  <c r="P100" i="3" s="1"/>
  <c r="P99" i="3" s="1"/>
  <c r="BK101" i="3"/>
  <c r="BK100" i="3"/>
  <c r="J100" i="3" s="1"/>
  <c r="J62" i="3" s="1"/>
  <c r="J101" i="3"/>
  <c r="BE101" i="3"/>
  <c r="F32" i="3" s="1"/>
  <c r="AZ54" i="1" s="1"/>
  <c r="J94" i="3"/>
  <c r="F92" i="3"/>
  <c r="E90" i="3"/>
  <c r="J55" i="3"/>
  <c r="F53" i="3"/>
  <c r="E51" i="3"/>
  <c r="J20" i="3"/>
  <c r="E20" i="3"/>
  <c r="F56" i="3" s="1"/>
  <c r="F95" i="3"/>
  <c r="J19" i="3"/>
  <c r="J17" i="3"/>
  <c r="E17" i="3"/>
  <c r="F94" i="3" s="1"/>
  <c r="F55" i="3"/>
  <c r="J16" i="3"/>
  <c r="J14" i="3"/>
  <c r="J92" i="3" s="1"/>
  <c r="J53" i="3"/>
  <c r="E7" i="3"/>
  <c r="E47" i="3" s="1"/>
  <c r="E86" i="3"/>
  <c r="AY53" i="1"/>
  <c r="AX53" i="1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T157" i="2" s="1"/>
  <c r="R158" i="2"/>
  <c r="R157" i="2" s="1"/>
  <c r="P158" i="2"/>
  <c r="P157" i="2" s="1"/>
  <c r="BK158" i="2"/>
  <c r="BK157" i="2" s="1"/>
  <c r="J157" i="2" s="1"/>
  <c r="J71" i="2" s="1"/>
  <c r="J158" i="2"/>
  <c r="BE158" i="2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T151" i="2" s="1"/>
  <c r="R152" i="2"/>
  <c r="R151" i="2" s="1"/>
  <c r="P152" i="2"/>
  <c r="P151" i="2" s="1"/>
  <c r="BK152" i="2"/>
  <c r="BK151" i="2" s="1"/>
  <c r="J151" i="2" s="1"/>
  <c r="J70" i="2" s="1"/>
  <c r="J152" i="2"/>
  <c r="BE152" i="2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T146" i="2" s="1"/>
  <c r="R147" i="2"/>
  <c r="R146" i="2" s="1"/>
  <c r="P147" i="2"/>
  <c r="P146" i="2" s="1"/>
  <c r="BK147" i="2"/>
  <c r="BK146" i="2" s="1"/>
  <c r="J146" i="2" s="1"/>
  <c r="J69" i="2" s="1"/>
  <c r="J147" i="2"/>
  <c r="BE147" i="2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T141" i="2" s="1"/>
  <c r="R142" i="2"/>
  <c r="R141" i="2" s="1"/>
  <c r="P142" i="2"/>
  <c r="P141" i="2" s="1"/>
  <c r="BK142" i="2"/>
  <c r="BK141" i="2" s="1"/>
  <c r="J141" i="2" s="1"/>
  <c r="J68" i="2" s="1"/>
  <c r="J142" i="2"/>
  <c r="BE142" i="2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T135" i="2" s="1"/>
  <c r="R136" i="2"/>
  <c r="R135" i="2" s="1"/>
  <c r="P136" i="2"/>
  <c r="P135" i="2" s="1"/>
  <c r="BK136" i="2"/>
  <c r="BK135" i="2" s="1"/>
  <c r="J135" i="2" s="1"/>
  <c r="J67" i="2" s="1"/>
  <c r="J136" i="2"/>
  <c r="BE136" i="2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T122" i="2" s="1"/>
  <c r="R123" i="2"/>
  <c r="R122" i="2" s="1"/>
  <c r="P123" i="2"/>
  <c r="P122" i="2" s="1"/>
  <c r="BK123" i="2"/>
  <c r="BK122" i="2" s="1"/>
  <c r="J123" i="2"/>
  <c r="BE123" i="2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T117" i="2" s="1"/>
  <c r="T116" i="2" s="1"/>
  <c r="R118" i="2"/>
  <c r="R117" i="2"/>
  <c r="R116" i="2" s="1"/>
  <c r="P118" i="2"/>
  <c r="P117" i="2" s="1"/>
  <c r="BK118" i="2"/>
  <c r="BK117" i="2"/>
  <c r="J117" i="2" s="1"/>
  <c r="J65" i="2" s="1"/>
  <c r="J118" i="2"/>
  <c r="BE118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T107" i="2" s="1"/>
  <c r="R108" i="2"/>
  <c r="R107" i="2" s="1"/>
  <c r="P108" i="2"/>
  <c r="P107" i="2" s="1"/>
  <c r="BK108" i="2"/>
  <c r="BK107" i="2" s="1"/>
  <c r="J107" i="2" s="1"/>
  <c r="J63" i="2" s="1"/>
  <c r="J108" i="2"/>
  <c r="BE108" i="2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F36" i="2" s="1"/>
  <c r="BD53" i="1" s="1"/>
  <c r="BH96" i="2"/>
  <c r="F35" i="2"/>
  <c r="BC53" i="1" s="1"/>
  <c r="BC52" i="1" s="1"/>
  <c r="BG96" i="2"/>
  <c r="F34" i="2" s="1"/>
  <c r="BB53" i="1" s="1"/>
  <c r="BF96" i="2"/>
  <c r="J33" i="2"/>
  <c r="AW53" i="1" s="1"/>
  <c r="F33" i="2"/>
  <c r="BA53" i="1" s="1"/>
  <c r="T96" i="2"/>
  <c r="T95" i="2" s="1"/>
  <c r="R96" i="2"/>
  <c r="R95" i="2" s="1"/>
  <c r="R94" i="2" s="1"/>
  <c r="R93" i="2" s="1"/>
  <c r="P96" i="2"/>
  <c r="P95" i="2" s="1"/>
  <c r="BK96" i="2"/>
  <c r="BK95" i="2"/>
  <c r="J95" i="2" s="1"/>
  <c r="J62" i="2" s="1"/>
  <c r="J96" i="2"/>
  <c r="BE96" i="2"/>
  <c r="J89" i="2"/>
  <c r="F87" i="2"/>
  <c r="E85" i="2"/>
  <c r="J55" i="2"/>
  <c r="F53" i="2"/>
  <c r="E51" i="2"/>
  <c r="J20" i="2"/>
  <c r="E20" i="2"/>
  <c r="F56" i="2" s="1"/>
  <c r="F90" i="2"/>
  <c r="J19" i="2"/>
  <c r="J17" i="2"/>
  <c r="E17" i="2"/>
  <c r="F89" i="2" s="1"/>
  <c r="F55" i="2"/>
  <c r="J16" i="2"/>
  <c r="J14" i="2"/>
  <c r="J87" i="2" s="1"/>
  <c r="J53" i="2"/>
  <c r="E7" i="2"/>
  <c r="E47" i="2" s="1"/>
  <c r="E81" i="2"/>
  <c r="AS75" i="1"/>
  <c r="AS70" i="1"/>
  <c r="AS64" i="1" s="1"/>
  <c r="BD67" i="1"/>
  <c r="BB67" i="1"/>
  <c r="AX67" i="1"/>
  <c r="AS67" i="1"/>
  <c r="AS59" i="1"/>
  <c r="BC56" i="1"/>
  <c r="BA56" i="1"/>
  <c r="AW56" i="1" s="1"/>
  <c r="AY56" i="1"/>
  <c r="AS56" i="1"/>
  <c r="AS52" i="1" s="1"/>
  <c r="AS51" i="1" s="1"/>
  <c r="AT82" i="1"/>
  <c r="AT55" i="1"/>
  <c r="L47" i="1"/>
  <c r="AM46" i="1"/>
  <c r="L46" i="1"/>
  <c r="AM44" i="1"/>
  <c r="L44" i="1"/>
  <c r="L42" i="1"/>
  <c r="L41" i="1"/>
  <c r="J122" i="2" l="1"/>
  <c r="J66" i="2" s="1"/>
  <c r="BK116" i="2"/>
  <c r="J116" i="2" s="1"/>
  <c r="J64" i="2" s="1"/>
  <c r="J134" i="3"/>
  <c r="J68" i="3" s="1"/>
  <c r="BK113" i="3"/>
  <c r="J113" i="3" s="1"/>
  <c r="J66" i="3" s="1"/>
  <c r="T94" i="2"/>
  <c r="T93" i="2" s="1"/>
  <c r="R99" i="3"/>
  <c r="R98" i="3" s="1"/>
  <c r="R113" i="3"/>
  <c r="BA52" i="1"/>
  <c r="AY52" i="1"/>
  <c r="T99" i="3"/>
  <c r="F32" i="2"/>
  <c r="AZ53" i="1" s="1"/>
  <c r="P94" i="2"/>
  <c r="P116" i="2"/>
  <c r="J60" i="4"/>
  <c r="J29" i="4"/>
  <c r="J34" i="5"/>
  <c r="AV57" i="1" s="1"/>
  <c r="AT57" i="1" s="1"/>
  <c r="F34" i="5"/>
  <c r="AZ57" i="1" s="1"/>
  <c r="F38" i="7"/>
  <c r="BD60" i="1" s="1"/>
  <c r="P113" i="7"/>
  <c r="P168" i="7"/>
  <c r="F34" i="8"/>
  <c r="AZ61" i="1" s="1"/>
  <c r="J34" i="8"/>
  <c r="AV61" i="1" s="1"/>
  <c r="AT61" i="1" s="1"/>
  <c r="T120" i="8"/>
  <c r="P124" i="10"/>
  <c r="F97" i="12"/>
  <c r="F55" i="12"/>
  <c r="R93" i="14"/>
  <c r="R92" i="14" s="1"/>
  <c r="J34" i="16"/>
  <c r="AV72" i="1" s="1"/>
  <c r="F34" i="16"/>
  <c r="AZ72" i="1" s="1"/>
  <c r="F88" i="18"/>
  <c r="F60" i="18"/>
  <c r="J32" i="20"/>
  <c r="AV77" i="1" s="1"/>
  <c r="AT77" i="1" s="1"/>
  <c r="F32" i="20"/>
  <c r="AZ77" i="1" s="1"/>
  <c r="J32" i="24"/>
  <c r="AV81" i="1" s="1"/>
  <c r="F32" i="24"/>
  <c r="AZ81" i="1" s="1"/>
  <c r="J32" i="2"/>
  <c r="AV53" i="1" s="1"/>
  <c r="AT53" i="1" s="1"/>
  <c r="J32" i="3"/>
  <c r="AV54" i="1" s="1"/>
  <c r="AT54" i="1" s="1"/>
  <c r="P190" i="3"/>
  <c r="P113" i="3" s="1"/>
  <c r="P98" i="3" s="1"/>
  <c r="AU54" i="1" s="1"/>
  <c r="P194" i="3"/>
  <c r="P197" i="3"/>
  <c r="P200" i="3"/>
  <c r="P203" i="3"/>
  <c r="P215" i="3"/>
  <c r="F55" i="4"/>
  <c r="J57" i="5"/>
  <c r="BK95" i="5"/>
  <c r="T132" i="5"/>
  <c r="T143" i="5"/>
  <c r="P164" i="5"/>
  <c r="F59" i="6"/>
  <c r="F34" i="6"/>
  <c r="AZ58" i="1" s="1"/>
  <c r="J34" i="6"/>
  <c r="AV58" i="1" s="1"/>
  <c r="AT58" i="1" s="1"/>
  <c r="BK95" i="6"/>
  <c r="J95" i="6" s="1"/>
  <c r="T101" i="6"/>
  <c r="P141" i="6"/>
  <c r="P148" i="6"/>
  <c r="J57" i="7"/>
  <c r="J34" i="7"/>
  <c r="AV60" i="1" s="1"/>
  <c r="AT60" i="1" s="1"/>
  <c r="F34" i="7"/>
  <c r="AZ60" i="1" s="1"/>
  <c r="BK94" i="7"/>
  <c r="J94" i="7" s="1"/>
  <c r="P136" i="7"/>
  <c r="P157" i="7"/>
  <c r="J57" i="8"/>
  <c r="BK96" i="8"/>
  <c r="P147" i="8"/>
  <c r="P96" i="8" s="1"/>
  <c r="P95" i="8" s="1"/>
  <c r="AU61" i="1" s="1"/>
  <c r="T172" i="8"/>
  <c r="T193" i="8"/>
  <c r="T198" i="8"/>
  <c r="P98" i="9"/>
  <c r="T98" i="9"/>
  <c r="T196" i="9"/>
  <c r="P237" i="9"/>
  <c r="P250" i="9"/>
  <c r="F86" i="11"/>
  <c r="F55" i="11"/>
  <c r="F36" i="11"/>
  <c r="BD65" i="1" s="1"/>
  <c r="BD64" i="1" s="1"/>
  <c r="T112" i="11"/>
  <c r="J34" i="18"/>
  <c r="AV74" i="1" s="1"/>
  <c r="F34" i="18"/>
  <c r="AZ74" i="1" s="1"/>
  <c r="J89" i="20"/>
  <c r="J62" i="20" s="1"/>
  <c r="BK94" i="2"/>
  <c r="BK99" i="3"/>
  <c r="T211" i="3"/>
  <c r="P96" i="5"/>
  <c r="T96" i="5"/>
  <c r="T110" i="5"/>
  <c r="P91" i="10"/>
  <c r="AU63" i="1" s="1"/>
  <c r="J91" i="11"/>
  <c r="J61" i="11" s="1"/>
  <c r="BK90" i="11"/>
  <c r="J90" i="11" s="1"/>
  <c r="R101" i="12"/>
  <c r="F89" i="14"/>
  <c r="F60" i="14"/>
  <c r="R93" i="18"/>
  <c r="R92" i="18" s="1"/>
  <c r="R91" i="18" s="1"/>
  <c r="J32" i="23"/>
  <c r="AV80" i="1" s="1"/>
  <c r="F32" i="23"/>
  <c r="AZ80" i="1" s="1"/>
  <c r="T190" i="3"/>
  <c r="T113" i="3" s="1"/>
  <c r="T194" i="3"/>
  <c r="T197" i="3"/>
  <c r="T200" i="3"/>
  <c r="T203" i="3"/>
  <c r="T215" i="3"/>
  <c r="P84" i="4"/>
  <c r="P83" i="4" s="1"/>
  <c r="AU55" i="1" s="1"/>
  <c r="T84" i="4"/>
  <c r="T83" i="4" s="1"/>
  <c r="F36" i="5"/>
  <c r="BB57" i="1" s="1"/>
  <c r="BB56" i="1" s="1"/>
  <c r="AX56" i="1" s="1"/>
  <c r="F38" i="5"/>
  <c r="BD57" i="1" s="1"/>
  <c r="BD56" i="1" s="1"/>
  <c r="P132" i="5"/>
  <c r="P143" i="5"/>
  <c r="T164" i="5"/>
  <c r="P97" i="6"/>
  <c r="T97" i="6"/>
  <c r="P101" i="6"/>
  <c r="T141" i="6"/>
  <c r="T148" i="6"/>
  <c r="P96" i="7"/>
  <c r="P95" i="7" s="1"/>
  <c r="P94" i="7" s="1"/>
  <c r="AU60" i="1" s="1"/>
  <c r="T96" i="7"/>
  <c r="T136" i="7"/>
  <c r="T157" i="7"/>
  <c r="F36" i="8"/>
  <c r="BB61" i="1" s="1"/>
  <c r="BB59" i="1" s="1"/>
  <c r="F38" i="8"/>
  <c r="BD61" i="1" s="1"/>
  <c r="T147" i="8"/>
  <c r="T96" i="8" s="1"/>
  <c r="T95" i="8" s="1"/>
  <c r="P172" i="8"/>
  <c r="P193" i="8"/>
  <c r="P198" i="8"/>
  <c r="F59" i="9"/>
  <c r="F34" i="9"/>
  <c r="AZ62" i="1" s="1"/>
  <c r="J34" i="9"/>
  <c r="AV62" i="1" s="1"/>
  <c r="AT62" i="1" s="1"/>
  <c r="BK96" i="9"/>
  <c r="J96" i="9" s="1"/>
  <c r="J85" i="10"/>
  <c r="J57" i="10"/>
  <c r="F34" i="10"/>
  <c r="AZ63" i="1" s="1"/>
  <c r="J34" i="10"/>
  <c r="AV63" i="1" s="1"/>
  <c r="AT63" i="1" s="1"/>
  <c r="J93" i="10"/>
  <c r="J66" i="10" s="1"/>
  <c r="BK92" i="10"/>
  <c r="R90" i="11"/>
  <c r="BK112" i="11"/>
  <c r="J112" i="11" s="1"/>
  <c r="J64" i="11" s="1"/>
  <c r="J34" i="14"/>
  <c r="AV69" i="1" s="1"/>
  <c r="F34" i="14"/>
  <c r="AZ69" i="1" s="1"/>
  <c r="AZ67" i="1" s="1"/>
  <c r="AV67" i="1" s="1"/>
  <c r="R97" i="15"/>
  <c r="R96" i="15" s="1"/>
  <c r="F92" i="16"/>
  <c r="F60" i="16"/>
  <c r="F84" i="20"/>
  <c r="F56" i="20"/>
  <c r="BK87" i="20"/>
  <c r="J87" i="20" s="1"/>
  <c r="J88" i="20"/>
  <c r="J61" i="20" s="1"/>
  <c r="P141" i="9"/>
  <c r="P270" i="9"/>
  <c r="F36" i="10"/>
  <c r="BB63" i="1" s="1"/>
  <c r="F38" i="10"/>
  <c r="BD63" i="1" s="1"/>
  <c r="F32" i="11"/>
  <c r="AZ65" i="1" s="1"/>
  <c r="J32" i="11"/>
  <c r="AV65" i="1" s="1"/>
  <c r="AT65" i="1" s="1"/>
  <c r="T127" i="11"/>
  <c r="P132" i="11"/>
  <c r="J32" i="12"/>
  <c r="AV66" i="1" s="1"/>
  <c r="F91" i="13"/>
  <c r="F60" i="13"/>
  <c r="F93" i="15"/>
  <c r="F60" i="15"/>
  <c r="F90" i="17"/>
  <c r="F60" i="17"/>
  <c r="J32" i="19"/>
  <c r="AV76" i="1" s="1"/>
  <c r="AT76" i="1" s="1"/>
  <c r="T102" i="20"/>
  <c r="J93" i="23"/>
  <c r="J62" i="23" s="1"/>
  <c r="BK87" i="23"/>
  <c r="J87" i="23" s="1"/>
  <c r="T141" i="9"/>
  <c r="T270" i="9"/>
  <c r="P92" i="11"/>
  <c r="P91" i="11" s="1"/>
  <c r="T92" i="11"/>
  <c r="T91" i="11" s="1"/>
  <c r="T90" i="11" s="1"/>
  <c r="R112" i="11"/>
  <c r="P127" i="11"/>
  <c r="P112" i="11" s="1"/>
  <c r="T132" i="11"/>
  <c r="F98" i="12"/>
  <c r="F56" i="12"/>
  <c r="F85" i="19"/>
  <c r="F56" i="19"/>
  <c r="J120" i="21"/>
  <c r="J67" i="21" s="1"/>
  <c r="BK119" i="21"/>
  <c r="J119" i="21" s="1"/>
  <c r="J66" i="21" s="1"/>
  <c r="E73" i="25"/>
  <c r="E45" i="25"/>
  <c r="P102" i="12"/>
  <c r="P101" i="12" s="1"/>
  <c r="AU66" i="1" s="1"/>
  <c r="BK96" i="13"/>
  <c r="T95" i="13"/>
  <c r="T94" i="13" s="1"/>
  <c r="J35" i="13"/>
  <c r="AW68" i="1" s="1"/>
  <c r="AT68" i="1" s="1"/>
  <c r="F35" i="13"/>
  <c r="BA68" i="1" s="1"/>
  <c r="BA67" i="1" s="1"/>
  <c r="AW67" i="1" s="1"/>
  <c r="F37" i="13"/>
  <c r="BC68" i="1" s="1"/>
  <c r="BK94" i="14"/>
  <c r="T93" i="14"/>
  <c r="T92" i="14" s="1"/>
  <c r="J35" i="14"/>
  <c r="AW69" i="1" s="1"/>
  <c r="F35" i="14"/>
  <c r="BA69" i="1" s="1"/>
  <c r="F37" i="14"/>
  <c r="BC69" i="1" s="1"/>
  <c r="P97" i="15"/>
  <c r="P96" i="15" s="1"/>
  <c r="AU71" i="1" s="1"/>
  <c r="BK97" i="16"/>
  <c r="T96" i="16"/>
  <c r="T95" i="16" s="1"/>
  <c r="J35" i="16"/>
  <c r="AW72" i="1" s="1"/>
  <c r="F35" i="16"/>
  <c r="BA72" i="1" s="1"/>
  <c r="F37" i="16"/>
  <c r="BC72" i="1" s="1"/>
  <c r="BK95" i="17"/>
  <c r="T94" i="17"/>
  <c r="T93" i="17" s="1"/>
  <c r="F35" i="17"/>
  <c r="BA73" i="1" s="1"/>
  <c r="J35" i="17"/>
  <c r="AW73" i="1" s="1"/>
  <c r="AT73" i="1" s="1"/>
  <c r="F37" i="17"/>
  <c r="BC73" i="1" s="1"/>
  <c r="BK93" i="18"/>
  <c r="J35" i="18"/>
  <c r="AW74" i="1" s="1"/>
  <c r="F35" i="18"/>
  <c r="BA74" i="1" s="1"/>
  <c r="F37" i="18"/>
  <c r="BC74" i="1" s="1"/>
  <c r="BK90" i="19"/>
  <c r="T89" i="19"/>
  <c r="T88" i="19" s="1"/>
  <c r="F33" i="19"/>
  <c r="BA76" i="1" s="1"/>
  <c r="BA75" i="1" s="1"/>
  <c r="AW75" i="1" s="1"/>
  <c r="J33" i="19"/>
  <c r="AW76" i="1" s="1"/>
  <c r="F35" i="19"/>
  <c r="BC76" i="1" s="1"/>
  <c r="J33" i="20"/>
  <c r="AW77" i="1" s="1"/>
  <c r="J85" i="21"/>
  <c r="J53" i="21"/>
  <c r="F32" i="21"/>
  <c r="AZ78" i="1" s="1"/>
  <c r="J32" i="21"/>
  <c r="AV78" i="1" s="1"/>
  <c r="P128" i="22"/>
  <c r="P111" i="22" s="1"/>
  <c r="P132" i="22"/>
  <c r="F55" i="23"/>
  <c r="F83" i="23"/>
  <c r="P87" i="23"/>
  <c r="AU80" i="1" s="1"/>
  <c r="F34" i="24"/>
  <c r="BB81" i="1" s="1"/>
  <c r="T93" i="24"/>
  <c r="T89" i="24" s="1"/>
  <c r="T88" i="24" s="1"/>
  <c r="T84" i="25"/>
  <c r="T83" i="25" s="1"/>
  <c r="P84" i="25"/>
  <c r="P83" i="25" s="1"/>
  <c r="AU82" i="1" s="1"/>
  <c r="BK102" i="12"/>
  <c r="T102" i="12"/>
  <c r="T101" i="12" s="1"/>
  <c r="F33" i="12"/>
  <c r="BA66" i="1" s="1"/>
  <c r="J33" i="12"/>
  <c r="AW66" i="1" s="1"/>
  <c r="F35" i="12"/>
  <c r="BC66" i="1" s="1"/>
  <c r="BK130" i="12"/>
  <c r="R130" i="12"/>
  <c r="R129" i="12" s="1"/>
  <c r="P95" i="13"/>
  <c r="P94" i="13" s="1"/>
  <c r="AU68" i="1" s="1"/>
  <c r="AU67" i="1" s="1"/>
  <c r="P93" i="14"/>
  <c r="P92" i="14" s="1"/>
  <c r="AU69" i="1" s="1"/>
  <c r="BK98" i="15"/>
  <c r="T97" i="15"/>
  <c r="T96" i="15" s="1"/>
  <c r="F35" i="15"/>
  <c r="BA71" i="1" s="1"/>
  <c r="BA70" i="1" s="1"/>
  <c r="AW70" i="1" s="1"/>
  <c r="J35" i="15"/>
  <c r="AW71" i="1" s="1"/>
  <c r="AT71" i="1" s="1"/>
  <c r="F37" i="15"/>
  <c r="BC71" i="1" s="1"/>
  <c r="BC70" i="1" s="1"/>
  <c r="AY70" i="1" s="1"/>
  <c r="P96" i="16"/>
  <c r="P95" i="16" s="1"/>
  <c r="AU72" i="1" s="1"/>
  <c r="P94" i="17"/>
  <c r="P93" i="17" s="1"/>
  <c r="AU73" i="1" s="1"/>
  <c r="P89" i="19"/>
  <c r="P88" i="19" s="1"/>
  <c r="AU76" i="1" s="1"/>
  <c r="P89" i="20"/>
  <c r="P88" i="20" s="1"/>
  <c r="P87" i="20" s="1"/>
  <c r="AU77" i="1" s="1"/>
  <c r="T89" i="20"/>
  <c r="T88" i="20" s="1"/>
  <c r="T87" i="20" s="1"/>
  <c r="P92" i="21"/>
  <c r="P91" i="21" s="1"/>
  <c r="AU78" i="1" s="1"/>
  <c r="F36" i="21"/>
  <c r="BD78" i="1" s="1"/>
  <c r="BD75" i="1" s="1"/>
  <c r="F32" i="22"/>
  <c r="AZ79" i="1" s="1"/>
  <c r="BK111" i="22"/>
  <c r="J111" i="22" s="1"/>
  <c r="J65" i="22" s="1"/>
  <c r="J112" i="22"/>
  <c r="J66" i="22" s="1"/>
  <c r="R89" i="24"/>
  <c r="R88" i="24" s="1"/>
  <c r="F80" i="25"/>
  <c r="F52" i="25"/>
  <c r="R84" i="25"/>
  <c r="R83" i="25" s="1"/>
  <c r="R89" i="20"/>
  <c r="R88" i="20" s="1"/>
  <c r="R87" i="20" s="1"/>
  <c r="T126" i="21"/>
  <c r="E79" i="22"/>
  <c r="E47" i="22"/>
  <c r="T111" i="22"/>
  <c r="J33" i="23"/>
  <c r="AW80" i="1" s="1"/>
  <c r="F35" i="23"/>
  <c r="BC80" i="1" s="1"/>
  <c r="T111" i="23"/>
  <c r="T87" i="23" s="1"/>
  <c r="P111" i="23"/>
  <c r="F55" i="24"/>
  <c r="F84" i="24"/>
  <c r="BK90" i="24"/>
  <c r="F33" i="24"/>
  <c r="BA81" i="1" s="1"/>
  <c r="J33" i="24"/>
  <c r="AW81" i="1" s="1"/>
  <c r="J49" i="25"/>
  <c r="J77" i="25"/>
  <c r="P102" i="20"/>
  <c r="BK92" i="21"/>
  <c r="J93" i="21"/>
  <c r="J62" i="21" s="1"/>
  <c r="T95" i="21"/>
  <c r="T92" i="21" s="1"/>
  <c r="T91" i="21" s="1"/>
  <c r="F34" i="21"/>
  <c r="BB78" i="1" s="1"/>
  <c r="BB75" i="1" s="1"/>
  <c r="AX75" i="1" s="1"/>
  <c r="P126" i="21"/>
  <c r="BK92" i="22"/>
  <c r="J93" i="22"/>
  <c r="J62" i="22" s="1"/>
  <c r="T100" i="22"/>
  <c r="T92" i="22" s="1"/>
  <c r="T91" i="22" s="1"/>
  <c r="P100" i="22"/>
  <c r="P92" i="22" s="1"/>
  <c r="P91" i="22" s="1"/>
  <c r="AU79" i="1" s="1"/>
  <c r="P89" i="24"/>
  <c r="P88" i="24" s="1"/>
  <c r="AU81" i="1" s="1"/>
  <c r="F35" i="24"/>
  <c r="BC81" i="1" s="1"/>
  <c r="F30" i="25"/>
  <c r="AZ82" i="1" s="1"/>
  <c r="BK85" i="25"/>
  <c r="J33" i="21"/>
  <c r="AW78" i="1" s="1"/>
  <c r="J33" i="22"/>
  <c r="AW79" i="1" s="1"/>
  <c r="AT79" i="1" s="1"/>
  <c r="F31" i="25"/>
  <c r="BA82" i="1" s="1"/>
  <c r="F33" i="25"/>
  <c r="BC82" i="1" s="1"/>
  <c r="AX59" i="1" l="1"/>
  <c r="BB52" i="1"/>
  <c r="BK84" i="25"/>
  <c r="J85" i="25"/>
  <c r="J58" i="25" s="1"/>
  <c r="J90" i="24"/>
  <c r="J62" i="24" s="1"/>
  <c r="BK89" i="24"/>
  <c r="BK96" i="16"/>
  <c r="J97" i="16"/>
  <c r="J66" i="16" s="1"/>
  <c r="J29" i="23"/>
  <c r="J60" i="23"/>
  <c r="T96" i="6"/>
  <c r="T95" i="6" s="1"/>
  <c r="AT80" i="1"/>
  <c r="AZ59" i="1"/>
  <c r="AV59" i="1" s="1"/>
  <c r="AT59" i="1" s="1"/>
  <c r="AT72" i="1"/>
  <c r="T98" i="3"/>
  <c r="BK91" i="22"/>
  <c r="J91" i="22" s="1"/>
  <c r="J92" i="22"/>
  <c r="J61" i="22" s="1"/>
  <c r="BA64" i="1"/>
  <c r="AW64" i="1" s="1"/>
  <c r="AT78" i="1"/>
  <c r="AU70" i="1"/>
  <c r="P90" i="11"/>
  <c r="AU65" i="1" s="1"/>
  <c r="AU64" i="1" s="1"/>
  <c r="AT66" i="1"/>
  <c r="AZ64" i="1"/>
  <c r="AV64" i="1" s="1"/>
  <c r="AT64" i="1" s="1"/>
  <c r="AT67" i="1"/>
  <c r="J92" i="10"/>
  <c r="J65" i="10" s="1"/>
  <c r="BK91" i="10"/>
  <c r="J91" i="10" s="1"/>
  <c r="P96" i="6"/>
  <c r="P95" i="6" s="1"/>
  <c r="AU58" i="1" s="1"/>
  <c r="J99" i="3"/>
  <c r="J61" i="3" s="1"/>
  <c r="BK98" i="3"/>
  <c r="J98" i="3" s="1"/>
  <c r="AT74" i="1"/>
  <c r="T97" i="9"/>
  <c r="T96" i="9" s="1"/>
  <c r="J95" i="5"/>
  <c r="J65" i="5" s="1"/>
  <c r="BK94" i="5"/>
  <c r="J94" i="5" s="1"/>
  <c r="AT81" i="1"/>
  <c r="J38" i="4"/>
  <c r="AG55" i="1"/>
  <c r="AN55" i="1" s="1"/>
  <c r="P93" i="2"/>
  <c r="AU53" i="1" s="1"/>
  <c r="BK91" i="21"/>
  <c r="J91" i="21" s="1"/>
  <c r="J92" i="21"/>
  <c r="J61" i="21" s="1"/>
  <c r="BK97" i="15"/>
  <c r="J98" i="15"/>
  <c r="J66" i="15" s="1"/>
  <c r="BK129" i="12"/>
  <c r="J129" i="12" s="1"/>
  <c r="J67" i="12" s="1"/>
  <c r="J130" i="12"/>
  <c r="J68" i="12" s="1"/>
  <c r="BC75" i="1"/>
  <c r="AY75" i="1" s="1"/>
  <c r="BK89" i="19"/>
  <c r="J90" i="19"/>
  <c r="J62" i="19" s="1"/>
  <c r="BK92" i="18"/>
  <c r="J93" i="18"/>
  <c r="J66" i="18" s="1"/>
  <c r="BK93" i="14"/>
  <c r="J94" i="14"/>
  <c r="J66" i="14" s="1"/>
  <c r="AT69" i="1"/>
  <c r="J29" i="11"/>
  <c r="J60" i="11"/>
  <c r="T95" i="5"/>
  <c r="T94" i="5" s="1"/>
  <c r="BK93" i="2"/>
  <c r="J93" i="2" s="1"/>
  <c r="J94" i="2"/>
  <c r="J61" i="2" s="1"/>
  <c r="P97" i="9"/>
  <c r="P96" i="9" s="1"/>
  <c r="AU62" i="1" s="1"/>
  <c r="AU59" i="1" s="1"/>
  <c r="J31" i="6"/>
  <c r="J64" i="6"/>
  <c r="BD59" i="1"/>
  <c r="BD52" i="1" s="1"/>
  <c r="BD51" i="1" s="1"/>
  <c r="W30" i="1" s="1"/>
  <c r="AU75" i="1"/>
  <c r="BC64" i="1"/>
  <c r="J102" i="12"/>
  <c r="J61" i="12" s="1"/>
  <c r="BK94" i="17"/>
  <c r="J95" i="17"/>
  <c r="J66" i="17" s="1"/>
  <c r="BC67" i="1"/>
  <c r="AY67" i="1" s="1"/>
  <c r="BK95" i="13"/>
  <c r="J96" i="13"/>
  <c r="J66" i="13" s="1"/>
  <c r="J60" i="20"/>
  <c r="J29" i="20"/>
  <c r="J31" i="9"/>
  <c r="J64" i="9"/>
  <c r="T95" i="7"/>
  <c r="T94" i="7" s="1"/>
  <c r="P95" i="5"/>
  <c r="P94" i="5" s="1"/>
  <c r="AU57" i="1" s="1"/>
  <c r="J96" i="8"/>
  <c r="J65" i="8" s="1"/>
  <c r="BK95" i="8"/>
  <c r="J95" i="8" s="1"/>
  <c r="J31" i="7"/>
  <c r="J64" i="7"/>
  <c r="AZ75" i="1"/>
  <c r="AV75" i="1" s="1"/>
  <c r="AT75" i="1" s="1"/>
  <c r="AZ70" i="1"/>
  <c r="AV70" i="1" s="1"/>
  <c r="AT70" i="1" s="1"/>
  <c r="AZ56" i="1"/>
  <c r="AV56" i="1" s="1"/>
  <c r="AT56" i="1" s="1"/>
  <c r="AW52" i="1"/>
  <c r="BA51" i="1"/>
  <c r="AY64" i="1" l="1"/>
  <c r="BC51" i="1"/>
  <c r="J60" i="2"/>
  <c r="J29" i="2"/>
  <c r="BK91" i="18"/>
  <c r="J91" i="18" s="1"/>
  <c r="J92" i="18"/>
  <c r="J65" i="18" s="1"/>
  <c r="J31" i="8"/>
  <c r="J64" i="8"/>
  <c r="BK93" i="17"/>
  <c r="J93" i="17" s="1"/>
  <c r="J94" i="17"/>
  <c r="J65" i="17" s="1"/>
  <c r="J40" i="6"/>
  <c r="AG58" i="1"/>
  <c r="AN58" i="1" s="1"/>
  <c r="J60" i="21"/>
  <c r="J29" i="21"/>
  <c r="J31" i="10"/>
  <c r="J64" i="10"/>
  <c r="BK95" i="16"/>
  <c r="J95" i="16" s="1"/>
  <c r="J96" i="16"/>
  <c r="J65" i="16" s="1"/>
  <c r="BK83" i="25"/>
  <c r="J83" i="25" s="1"/>
  <c r="J84" i="25"/>
  <c r="J57" i="25" s="1"/>
  <c r="J40" i="7"/>
  <c r="AG60" i="1"/>
  <c r="W27" i="1"/>
  <c r="AW51" i="1"/>
  <c r="AK27" i="1" s="1"/>
  <c r="J40" i="9"/>
  <c r="AG62" i="1"/>
  <c r="AN62" i="1" s="1"/>
  <c r="BK94" i="13"/>
  <c r="J94" i="13" s="1"/>
  <c r="J95" i="13"/>
  <c r="J65" i="13" s="1"/>
  <c r="AZ52" i="1"/>
  <c r="BK92" i="14"/>
  <c r="J92" i="14" s="1"/>
  <c r="J93" i="14"/>
  <c r="J65" i="14" s="1"/>
  <c r="BK88" i="19"/>
  <c r="J88" i="19" s="1"/>
  <c r="J89" i="19"/>
  <c r="J61" i="19" s="1"/>
  <c r="AU52" i="1"/>
  <c r="AU51" i="1" s="1"/>
  <c r="J31" i="5"/>
  <c r="J64" i="5"/>
  <c r="J60" i="3"/>
  <c r="J29" i="3"/>
  <c r="BK88" i="24"/>
  <c r="J88" i="24" s="1"/>
  <c r="J89" i="24"/>
  <c r="J61" i="24" s="1"/>
  <c r="BB51" i="1"/>
  <c r="AX52" i="1"/>
  <c r="AU56" i="1"/>
  <c r="AG77" i="1"/>
  <c r="AN77" i="1" s="1"/>
  <c r="J38" i="20"/>
  <c r="BK101" i="12"/>
  <c r="J101" i="12" s="1"/>
  <c r="J38" i="11"/>
  <c r="AG65" i="1"/>
  <c r="BK96" i="15"/>
  <c r="J96" i="15" s="1"/>
  <c r="J97" i="15"/>
  <c r="J65" i="15" s="1"/>
  <c r="J60" i="22"/>
  <c r="J29" i="22"/>
  <c r="AG80" i="1"/>
  <c r="AN80" i="1" s="1"/>
  <c r="J38" i="23"/>
  <c r="J38" i="3" l="1"/>
  <c r="AG54" i="1"/>
  <c r="AN54" i="1" s="1"/>
  <c r="J64" i="14"/>
  <c r="J31" i="14"/>
  <c r="J38" i="22"/>
  <c r="AG79" i="1"/>
  <c r="AN79" i="1" s="1"/>
  <c r="AN65" i="1"/>
  <c r="J60" i="19"/>
  <c r="J29" i="19"/>
  <c r="AG53" i="1"/>
  <c r="J38" i="2"/>
  <c r="J60" i="24"/>
  <c r="J29" i="24"/>
  <c r="J40" i="5"/>
  <c r="AG57" i="1"/>
  <c r="J64" i="13"/>
  <c r="J31" i="13"/>
  <c r="J27" i="25"/>
  <c r="J56" i="25"/>
  <c r="J40" i="10"/>
  <c r="AG63" i="1"/>
  <c r="AN63" i="1" s="1"/>
  <c r="J40" i="8"/>
  <c r="AG61" i="1"/>
  <c r="AN61" i="1" s="1"/>
  <c r="J60" i="12"/>
  <c r="J29" i="12"/>
  <c r="AN60" i="1"/>
  <c r="J38" i="21"/>
  <c r="AG78" i="1"/>
  <c r="AN78" i="1" s="1"/>
  <c r="AY51" i="1"/>
  <c r="W29" i="1"/>
  <c r="J64" i="15"/>
  <c r="J31" i="15"/>
  <c r="AX51" i="1"/>
  <c r="W28" i="1"/>
  <c r="AV52" i="1"/>
  <c r="AT52" i="1" s="1"/>
  <c r="AZ51" i="1"/>
  <c r="J64" i="16"/>
  <c r="J31" i="16"/>
  <c r="J64" i="17"/>
  <c r="J31" i="17"/>
  <c r="J64" i="18"/>
  <c r="J31" i="18"/>
  <c r="AG73" i="1" l="1"/>
  <c r="AN73" i="1" s="1"/>
  <c r="J40" i="17"/>
  <c r="AG66" i="1"/>
  <c r="J38" i="12"/>
  <c r="AG81" i="1"/>
  <c r="AN81" i="1" s="1"/>
  <c r="J38" i="24"/>
  <c r="AG74" i="1"/>
  <c r="AN74" i="1" s="1"/>
  <c r="J40" i="18"/>
  <c r="AG72" i="1"/>
  <c r="AN72" i="1" s="1"/>
  <c r="J40" i="16"/>
  <c r="AG59" i="1"/>
  <c r="AN59" i="1" s="1"/>
  <c r="AG56" i="1"/>
  <c r="AN56" i="1" s="1"/>
  <c r="AN57" i="1"/>
  <c r="AG69" i="1"/>
  <c r="AN69" i="1" s="1"/>
  <c r="J40" i="14"/>
  <c r="AG82" i="1"/>
  <c r="AN82" i="1" s="1"/>
  <c r="J36" i="25"/>
  <c r="AN53" i="1"/>
  <c r="AV51" i="1"/>
  <c r="W26" i="1"/>
  <c r="AG71" i="1"/>
  <c r="J40" i="15"/>
  <c r="AG68" i="1"/>
  <c r="J40" i="13"/>
  <c r="AG76" i="1"/>
  <c r="J38" i="19"/>
  <c r="AG70" i="1" l="1"/>
  <c r="AN70" i="1" s="1"/>
  <c r="AN71" i="1"/>
  <c r="AG67" i="1"/>
  <c r="AN67" i="1" s="1"/>
  <c r="AN68" i="1"/>
  <c r="AK26" i="1"/>
  <c r="AT51" i="1"/>
  <c r="AG52" i="1"/>
  <c r="AN66" i="1"/>
  <c r="AG64" i="1"/>
  <c r="AN64" i="1" s="1"/>
  <c r="AN76" i="1"/>
  <c r="AG75" i="1"/>
  <c r="AN75" i="1" s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<sst xmlns="http://schemas.openxmlformats.org/spreadsheetml/2006/main" count="23375" uniqueCount="3724">
  <si>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</si>
  <si>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</si>
  <si>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</si>
  <si>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</si>
  <si>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</si>
  <si>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</si>
  <si>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</si>
  <si>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{0dba7894-f150-4939-9a77-e8f587090383}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</si>
  <si>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</si>
  <si>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</si>
  <si>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</si>
  <si>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</si>
  <si>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</si>
  <si>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</si>
  <si>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</si>
  <si>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</si>
  <si>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</si>
  <si>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1260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</si>
  <si>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</si>
  <si>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</si>
  <si>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 xml:space="preserve"> Dům hudby, Pardubice – modernizace</t>
  </si>
  <si>
    <t>KSO:</t>
  </si>
  <si>
    <t>CC-CZ:</t>
  </si>
  <si>
    <t>Místo:</t>
  </si>
  <si>
    <t>Sukova třída 1260, 530 02 Pardubice</t>
  </si>
  <si>
    <t>Datum:</t>
  </si>
  <si>
    <t>16. 3. 2019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</si>
  <si>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</si>
  <si>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</si>
  <si>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</si>
  <si>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</si>
  <si>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</si>
  <si>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</si>
  <si>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</si>
  <si>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arch. Ondřej Tuček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</si>
  <si>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</si>
  <si>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</si>
  <si>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</si>
  <si>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</si>
  <si>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</si>
  <si>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</si>
  <si>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</si>
  <si>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</si>
  <si>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</si>
  <si>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</si>
  <si>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</si>
  <si>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</si>
  <si>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</si>
  <si>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</si>
  <si>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</si>
  <si>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</si>
  <si>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</si>
  <si>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</si>
  <si>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</si>
  <si>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</si>
  <si>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</si>
  <si>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</si>
  <si>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</si>
  <si>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</si>
  <si>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</si>
  <si>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</si>
  <si>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</si>
  <si>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</si>
  <si>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</si>
  <si>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</si>
  <si>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</si>
  <si>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</si>
  <si>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</si>
  <si>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</si>
  <si>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</si>
  <si>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</si>
  <si>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</si>
  <si>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</si>
  <si>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</si>
  <si>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</si>
  <si>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</si>
  <si>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Společenská část</t>
  </si>
  <si>
    <t>STA</t>
  </si>
  <si>
    <t>1</t>
  </si>
  <si>
    <t>{6949e8ab-1a9d-4c26-8194-a350d1c3fa76}</t>
  </si>
  <si>
    <t>2</t>
  </si>
  <si>
    <t>/</t>
  </si>
  <si>
    <t>SO 01.1</t>
  </si>
  <si>
    <t>stavební a konstrukční část - bourací práce</t>
  </si>
  <si>
    <t>Soupis</t>
  </si>
  <si>
    <t>{0faede30-9b4e-4a83-8f27-839241254944}</t>
  </si>
  <si>
    <t>SO 01.2</t>
  </si>
  <si>
    <t>stavební a konstrukční část - nový stav</t>
  </si>
  <si>
    <t>{12d56d44-eccd-4cd5-be00-efcde29ba66b}</t>
  </si>
  <si>
    <t>SO 01.3</t>
  </si>
  <si>
    <t>Grafické prvky orientačního systému</t>
  </si>
  <si>
    <t>{762cace4-f5be-4870-a1eb-f7c9c48c7cd5}</t>
  </si>
  <si>
    <t>SO 01.7</t>
  </si>
  <si>
    <t>Elektroinstalace</t>
  </si>
  <si>
    <t>{03359462-2a4f-41f2-abfb-72b4d1e75f6b}</t>
  </si>
  <si>
    <t>SO 01.7.1</t>
  </si>
  <si>
    <t>Silnoproudá elektroinstalace</t>
  </si>
  <si>
    <t>3</t>
  </si>
  <si>
    <t>{b92b7cd8-065a-432c-b7fc-ca9bdb986c1f}</t>
  </si>
  <si>
    <t>SO 01.7.2</t>
  </si>
  <si>
    <t>Slaborpoudá elektroinstalace</t>
  </si>
  <si>
    <t>{66600f55-5fcc-4509-8825-6c93601d3e25}</t>
  </si>
  <si>
    <t>SO 01.8</t>
  </si>
  <si>
    <t>Technické zařízení budov</t>
  </si>
  <si>
    <t>{c602f498-bf18-440b-85e0-70c41d7fae85}</t>
  </si>
  <si>
    <t>SO 01.8.1</t>
  </si>
  <si>
    <t>Vytápění</t>
  </si>
  <si>
    <t>{603b905f-799b-49c9-96a3-f51ae43ab7a7}</t>
  </si>
  <si>
    <t>SO 01.8.2</t>
  </si>
  <si>
    <t>Zdravotechnika</t>
  </si>
  <si>
    <t>{5b4e6654-4601-4a16-b4ed-6a834bca1719}</t>
  </si>
  <si>
    <t>SO 01.8.3</t>
  </si>
  <si>
    <t>Vzduchotechnika</t>
  </si>
  <si>
    <t>{68549da9-d1ff-45da-830b-739f7e6648ac}</t>
  </si>
  <si>
    <t>SO 01.8.4</t>
  </si>
  <si>
    <t>Chlazení</t>
  </si>
  <si>
    <t>{38412016-8984-49b2-ab32-e225a5534da8}</t>
  </si>
  <si>
    <t>SO 02</t>
  </si>
  <si>
    <t>Část Konzervatoř</t>
  </si>
  <si>
    <t>{fd21c6e9-e899-402f-aa9a-e8efbc4879c8}</t>
  </si>
  <si>
    <t>SO 02.1</t>
  </si>
  <si>
    <t>{5684a414-ed7c-4500-9207-c3e7e22fc928}</t>
  </si>
  <si>
    <t>SO 02.2</t>
  </si>
  <si>
    <t>{51fce187-3dee-488c-be0a-88716624dece}</t>
  </si>
  <si>
    <t>SO 02.4</t>
  </si>
  <si>
    <t>{0fca4be7-1c36-432c-90c9-37b54fc45aef}</t>
  </si>
  <si>
    <t>SO 02.4.1</t>
  </si>
  <si>
    <t>{22bad1c1-ca2f-4728-9f9a-959a3c77f8aa}</t>
  </si>
  <si>
    <t>SO 02.4.2</t>
  </si>
  <si>
    <t>Slaboproudá elektroinstalace</t>
  </si>
  <si>
    <t>{51a8dfe8-748e-48ea-aa36-c7483678238f}</t>
  </si>
  <si>
    <t>SO 02.5</t>
  </si>
  <si>
    <t>{936f7beb-f538-4f2c-a67f-9298119e4713}</t>
  </si>
  <si>
    <t>SO 02.5.1</t>
  </si>
  <si>
    <t>{3f368a02-f263-4c2d-8480-4dd7f2a14b20}</t>
  </si>
  <si>
    <t>SO 02.5.2</t>
  </si>
  <si>
    <t>{43a30323-a279-44a7-937d-361c1be99be9}</t>
  </si>
  <si>
    <t>SO 02.5.3</t>
  </si>
  <si>
    <t>{2df987dd-7164-4dbc-afc7-d34768c6319e}</t>
  </si>
  <si>
    <t>SO 02.5.4</t>
  </si>
  <si>
    <t>{28fadd39-3d02-4d13-a46a-7ca541a961e3}</t>
  </si>
  <si>
    <t>SO 03</t>
  </si>
  <si>
    <t>Venkovní úpravy</t>
  </si>
  <si>
    <t>{9815901c-4467-413e-b60f-14114015d630}</t>
  </si>
  <si>
    <t>SO 03.1a</t>
  </si>
  <si>
    <t>venkovní úpravy - bourací práce</t>
  </si>
  <si>
    <t>{01765395-0ba9-4796-9c7b-24005e720c35}</t>
  </si>
  <si>
    <t>SO 03.2a</t>
  </si>
  <si>
    <t>{375cbd43-9836-452d-9222-2a71facf4ca0}</t>
  </si>
  <si>
    <t>SO 03.1b</t>
  </si>
  <si>
    <t>venkovní úpravy - nový stav</t>
  </si>
  <si>
    <t>{3af08cd7-bdda-4771-b3f2-6703ce2c9b75}</t>
  </si>
  <si>
    <t>SO 03.2b</t>
  </si>
  <si>
    <t>{839bb186-3c64-4801-96d6-0d97c4d8d705}</t>
  </si>
  <si>
    <t>SO 03.3</t>
  </si>
  <si>
    <t>Krajnářská architektura</t>
  </si>
  <si>
    <t>{3605729d-71fa-47db-9434-553ec22e041c}</t>
  </si>
  <si>
    <t>SO 03.4</t>
  </si>
  <si>
    <t>{bb0f7c25-46ae-4852-9e82-dfe5a7fb0497}</t>
  </si>
  <si>
    <t>VRN</t>
  </si>
  <si>
    <t>Vedlejší rozpočtové náklady</t>
  </si>
  <si>
    <t>{fa897f6b-8619-4ee7-b5fe-8fb8c4553dde}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</si>
  <si>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</si>
  <si>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</si>
  <si>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</si>
  <si>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</si>
  <si>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</si>
  <si>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</si>
  <si>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</si>
  <si>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Společenská část</t>
  </si>
  <si>
    <t>Soupis:</t>
  </si>
  <si>
    <t>SO 01.1 - stavební a konstrukční část - bourací práce</t>
  </si>
  <si>
    <t xml:space="preserve">Jsou-li v rozpočtu uvedeny odkazy na firmy, názvy anebo specifická označení výrobků, apod., jsou takovéto odkazy pouze informativního charakteru a slouží pouze pro určení technické úrovně a provozních parametrů. Zhotoviteli je umožněno podle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 Při naceňování je nutné brát v úvahu celkovou projektovou dokumentaci. Jedná se o orientační výkazy výměr, které je nutno ověřit dodavatelskou firmou. V případě nesrovnalostí je nutné kontaktovat projektanta. Celková množství u položek byla odměřena a sečtena ručně a digitálně z výkresů.  Součástí nabídkové ceny musí být veškeré náklady, aby cena byla konečná a zahrnovala celou dodávku a montáž. Dodávky a montáže uvedené v nabídce musí být, vč. veškerého souvisejícího doplňkového, podružného a montážního materiálu tak, aby celé zařízení bylo funkční a splňovalo všechny předpisy, které se na ně vztahují. Každá uchazečem vyplněná položka musí obsahovat veškeré technicky a logicky dovoditélné součásti dodávky a montáže. Označení výrobků konkrétním výrobcem v projektu stavby vyjadřuje standard požadované kvality.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 Položky níže vykázané je nutné nacenit včetně přívozu, odvozu, složení, naložení, montáže, napojení, atp.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</si>
  <si>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</si>
  <si>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</si>
  <si>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</si>
  <si>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</si>
  <si>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</si>
  <si>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</si>
  <si>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</si>
  <si>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</si>
  <si>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</si>
  <si>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</si>
  <si>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</si>
  <si>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</si>
  <si>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</si>
  <si>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</si>
  <si>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</si>
  <si>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</si>
  <si>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</si>
  <si>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</si>
  <si>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</si>
  <si>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</si>
  <si>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</si>
  <si>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</si>
  <si>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</si>
  <si>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</si>
  <si>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</si>
  <si>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</si>
  <si>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</si>
  <si>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</si>
  <si>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</si>
  <si>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</si>
  <si>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</si>
  <si>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</si>
  <si>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</si>
  <si>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</si>
  <si>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</si>
  <si>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</si>
  <si>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</si>
  <si>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 pro zatížení do 150 kg/m2, o výšce lešeňové podlahy do 1,9 m</t>
  </si>
  <si>
    <t>m2</t>
  </si>
  <si>
    <t>CS ÚRS 2018 02</t>
  </si>
  <si>
    <t>4</t>
  </si>
  <si>
    <t>1776308869</t>
  </si>
  <si>
    <t>962031135</t>
  </si>
  <si>
    <t>Bourání příček z cihel, tvárnic nebo příčkovek  z tvárnic nebo příčkovek pálených nebo nepálených na maltu vápennou nebo vápenocementovou, tl. do 50 mm</t>
  </si>
  <si>
    <t>574135689</t>
  </si>
  <si>
    <t>962031136</t>
  </si>
  <si>
    <t>Bourání příček z cihel, tvárnic nebo příčkovek  z tvárnic nebo příčkovek pálených nebo nepálených na maltu vápennou nebo vápenocementovou, tl. do 150 mm</t>
  </si>
  <si>
    <t>683465048</t>
  </si>
  <si>
    <t>963051113</t>
  </si>
  <si>
    <t>Bourání železobetonových stropů  deskových, tl. přes 80 mm</t>
  </si>
  <si>
    <t>m3</t>
  </si>
  <si>
    <t>-400789190</t>
  </si>
  <si>
    <t>5</t>
  </si>
  <si>
    <t>963053937</t>
  </si>
  <si>
    <t>Bourání železobetonových monolitických schodišťových ramen  na schodnicích s vybouráním schodnic</t>
  </si>
  <si>
    <t>-1800224522</t>
  </si>
  <si>
    <t>6</t>
  </si>
  <si>
    <t>965046111</t>
  </si>
  <si>
    <t>Broušení stávajících betonových podlah úběr do 3 mm</t>
  </si>
  <si>
    <t>1737353995</t>
  </si>
  <si>
    <t>7</t>
  </si>
  <si>
    <t>767691823</t>
  </si>
  <si>
    <t>Vyvěšení nebo zavěšení kovových křídel – ostatní práce s případným uložením a opětovným zavěšením po provedení stavebních změn dveří, plochy přes 2 m2</t>
  </si>
  <si>
    <t>kus</t>
  </si>
  <si>
    <t>16</t>
  </si>
  <si>
    <t>1430662569</t>
  </si>
  <si>
    <t>8</t>
  </si>
  <si>
    <t>968072455</t>
  </si>
  <si>
    <t>Vybourání kovových rámů oken s křídly, dveřních zárubní, vrat, stěn, ostění nebo obkladů  dveřních zárubní, plochy do 2 m2</t>
  </si>
  <si>
    <t>1282882950</t>
  </si>
  <si>
    <t>766691914</t>
  </si>
  <si>
    <t>Ostatní práce  vyvěšení nebo zavěšení křídel s případným uložením a opětovným zavěšením po provedení stavebních změn dřevěných dveřních, plochy do 2 m2</t>
  </si>
  <si>
    <t>1640044073</t>
  </si>
  <si>
    <t>10</t>
  </si>
  <si>
    <t>971033521</t>
  </si>
  <si>
    <t>Vybourání otvorů ve zdivu základovém nebo nadzákladovém z cihel, tvárnic, příčkovek  z cihel pálených na maltu vápennou nebo vápenocementovou plochy do 1 m2, tl. do 100 mm</t>
  </si>
  <si>
    <t>64085709</t>
  </si>
  <si>
    <t>11</t>
  </si>
  <si>
    <t>972054491</t>
  </si>
  <si>
    <t>Vybourání otvorů ve stropech nebo klenbách železobetonových  bez odstranění podlahy a násypu, plochy do 1 m2, tl. přes 80 mm</t>
  </si>
  <si>
    <t>1506338710</t>
  </si>
  <si>
    <t>997</t>
  </si>
  <si>
    <t>Přesun sutě</t>
  </si>
  <si>
    <t>12</t>
  </si>
  <si>
    <t>997013153</t>
  </si>
  <si>
    <t>Vnitrostaveništní doprava suti a vybouraných hmot  vodorovně do 50 m svisle s omezením mechanizace pro budovy a haly výšky přes 9 do 12 m</t>
  </si>
  <si>
    <t>t</t>
  </si>
  <si>
    <t>1963002033</t>
  </si>
  <si>
    <t>13</t>
  </si>
  <si>
    <t>997013501</t>
  </si>
  <si>
    <t>Odvoz suti a vybouraných hmot na skládku nebo meziskládku  se složením, na vzdálenost do 1 km</t>
  </si>
  <si>
    <t>1760280598</t>
  </si>
  <si>
    <t>14</t>
  </si>
  <si>
    <t>997013509</t>
  </si>
  <si>
    <t>Odvoz suti a vybouraných hmot na skládku nebo meziskládku  se složením, na vzdálenost Příplatek k ceně za každý další i započatý 1 km přes 1 km</t>
  </si>
  <si>
    <t>1214790697</t>
  </si>
  <si>
    <t>997013802</t>
  </si>
  <si>
    <t>Poplatek za uložení stavebního odpadu na skládce (skládkovné) z armovaného betonu zatříděného do Katalogu odpadů pod kódem 170 101</t>
  </si>
  <si>
    <t>-1222598980</t>
  </si>
  <si>
    <t>997013803</t>
  </si>
  <si>
    <t>Poplatek za uložení stavebního odpadu na skládce (skládkovné) cihelného zatříděného do Katalogu odpadů pod kódem 170 102</t>
  </si>
  <si>
    <t>-573443819</t>
  </si>
  <si>
    <t>17</t>
  </si>
  <si>
    <t>997013804</t>
  </si>
  <si>
    <t>Poplatek za uložení stavebního odpadu na skládce (skládkovné) ze skla zatříděného do Katalogu odpadů pod kódem 170 202</t>
  </si>
  <si>
    <t>-1447655726</t>
  </si>
  <si>
    <t>18</t>
  </si>
  <si>
    <t>997013811</t>
  </si>
  <si>
    <t>Poplatek za uložení stavebního odpadu na skládce (skládkovné) dřevěného zatříděného do Katalogu odpadů pod kódem 170 201</t>
  </si>
  <si>
    <t>-1398165657</t>
  </si>
  <si>
    <t>19</t>
  </si>
  <si>
    <t>997013831</t>
  </si>
  <si>
    <t>Poplatek za uložení stavebního odpadu na skládce (skládkovné) směsného stavebního a demoličního zatříděného do Katalogu odpadů pod kódem 170 904</t>
  </si>
  <si>
    <t>-1653923119</t>
  </si>
  <si>
    <t>PSV</t>
  </si>
  <si>
    <t>Práce a dodávky PSV</t>
  </si>
  <si>
    <t>763</t>
  </si>
  <si>
    <t>Konstrukce suché výstavby</t>
  </si>
  <si>
    <t>20</t>
  </si>
  <si>
    <t>763111812</t>
  </si>
  <si>
    <t>Demontáž příček ze sádrokartonových desek  s nosnou konstrukcí z ocelových profilů jednoduchých, opláštění dvojité</t>
  </si>
  <si>
    <t>-187257557</t>
  </si>
  <si>
    <t>998763302</t>
  </si>
  <si>
    <t>Přesun hmot pro konstrukce montované z desek  sádrokartonových, sádrovláknitých, cementovláknitých nebo cementových stanovený z hmotnosti přesunovaného materiálu vodorovná dopravní vzdálenost do 50 m v objektech výšky přes 6 do 12 m</t>
  </si>
  <si>
    <t>1002662960</t>
  </si>
  <si>
    <t>22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</si>
  <si>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</si>
  <si>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</si>
  <si>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-982848535</t>
  </si>
  <si>
    <t>23</t>
  </si>
  <si>
    <t>998763391</t>
  </si>
  <si>
    <t>Přesun hmot pro konstrukce montované z desek  sádrokartonových, sádrovláknitých, cementovláknitých nebo cementových Příplatek k cenám za zvětšený přesun přes vymezenou dopravní vzdálenost do 100 m</t>
  </si>
  <si>
    <t>-2098810823</t>
  </si>
  <si>
    <t>766</t>
  </si>
  <si>
    <t>Konstrukce truhlářské</t>
  </si>
  <si>
    <t>24</t>
  </si>
  <si>
    <t>766111820</t>
  </si>
  <si>
    <t>Demontáž dřevěných stěn  plných</t>
  </si>
  <si>
    <t>309085566</t>
  </si>
  <si>
    <t>25</t>
  </si>
  <si>
    <t>766411812</t>
  </si>
  <si>
    <t>Demontáž obložení stěn  panely, plochy přes 1,5 m2</t>
  </si>
  <si>
    <t>336281155</t>
  </si>
  <si>
    <t>26</t>
  </si>
  <si>
    <t>766411822</t>
  </si>
  <si>
    <t>Demontáž obložení stěn  podkladových roštů</t>
  </si>
  <si>
    <t>975665467</t>
  </si>
  <si>
    <t>27</t>
  </si>
  <si>
    <t>766681812</t>
  </si>
  <si>
    <t>Demontáž zárubní obložkových z masívu, plochy otvoru přes 2 m2</t>
  </si>
  <si>
    <t>1260597789</t>
  </si>
  <si>
    <t>28</t>
  </si>
  <si>
    <t>766691915</t>
  </si>
  <si>
    <t>Ostatní práce  vyvěšení nebo zavěšení křídel s případným uložením a opětovným zavěšením po provedení stavebních změn dřevěných dveřních, plochy přes 2 m2</t>
  </si>
  <si>
    <t>-1686335125</t>
  </si>
  <si>
    <t>29</t>
  </si>
  <si>
    <t>766421812-1</t>
  </si>
  <si>
    <t>Demontáž obložení podhledů  panely z heraklitu s omítkou, plochy přes 1,5 m2</t>
  </si>
  <si>
    <t>-1044633189</t>
  </si>
  <si>
    <t>30</t>
  </si>
  <si>
    <t>767582800</t>
  </si>
  <si>
    <t>Demontáž podhledů  roštů</t>
  </si>
  <si>
    <t>-110001476</t>
  </si>
  <si>
    <t>P</t>
  </si>
  <si>
    <t>Poznámka k položce:
Demontáž podkladových roštů heraklit podhledů.</t>
  </si>
  <si>
    <t>31</t>
  </si>
  <si>
    <t>766441822-1</t>
  </si>
  <si>
    <t>Demontáž desek dřevěných nebo plastových šířky přes 300 mm, výšky přes 500 mm a délky přes 1m (kryty topení)</t>
  </si>
  <si>
    <t>bm</t>
  </si>
  <si>
    <t>1669499165</t>
  </si>
  <si>
    <t>32</t>
  </si>
  <si>
    <t>998766102</t>
  </si>
  <si>
    <t>Přesun hmot pro konstrukce truhlářské stanovený z hmotnosti přesunovaného materiálu vodorovná dopravní vzdálenost do 50 m v objektech výšky přes 6 do 12 m</t>
  </si>
  <si>
    <t>-532534058</t>
  </si>
  <si>
    <t>33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</si>
  <si>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</si>
  <si>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</si>
  <si>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448973005</t>
  </si>
  <si>
    <t>34</t>
  </si>
  <si>
    <t>998766192</t>
  </si>
  <si>
    <t>Přesun hmot pro konstrukce truhlářské stanovený z hmotnosti přesunovaného materiálu Příplatek k ceně za zvětšený přesun přes vymezenou největší dopravní vzdálenost do 100 m</t>
  </si>
  <si>
    <t>-1550375684</t>
  </si>
  <si>
    <t>767</t>
  </si>
  <si>
    <t>Konstrukce zámečnické</t>
  </si>
  <si>
    <t>35</t>
  </si>
  <si>
    <t>767161824</t>
  </si>
  <si>
    <t>Demontáž zábradlí schodišťového se sklo výplní nerozebíratelný spoj hmotnosti 1 m zábradlí přes 20 kg</t>
  </si>
  <si>
    <t>m</t>
  </si>
  <si>
    <t>-838060059</t>
  </si>
  <si>
    <t>36</t>
  </si>
  <si>
    <t>R-767 01</t>
  </si>
  <si>
    <t>Demontáž prosklené stěny se vsazenými dveřmi - 2 ks</t>
  </si>
  <si>
    <t>-1685441294</t>
  </si>
  <si>
    <t>37</t>
  </si>
  <si>
    <t>998767102</t>
  </si>
  <si>
    <t>Přesun hmot pro zámečnické konstrukce  stanovený z hmotnosti přesunovaného materiálu vodorovná dopravní vzdálenost do 50 m v objektech výšky přes 6 do 12 m</t>
  </si>
  <si>
    <t>323981936</t>
  </si>
  <si>
    <t>38</t>
  </si>
  <si>
    <t>998767181</t>
  </si>
  <si>
    <t>Přesun hmot pro zámečnické konstrukce  stanovený z hmotnosti přesunovaného materiálu Příplatek k cenám za přesun prováděný bez použití mechanizace pro jakoukoliv výšku objektu</t>
  </si>
  <si>
    <t>1382183702</t>
  </si>
  <si>
    <t>39</t>
  </si>
  <si>
    <t>998767192</t>
  </si>
  <si>
    <t>Přesun hmot pro zámečnické konstrukce  stanovený z hmotnosti přesunovaného materiálu Příplatek k cenám za zvětšený přesun přes vymezenou největší dopravní vzdálenost do 100 m</t>
  </si>
  <si>
    <t>1911438151</t>
  </si>
  <si>
    <t>771</t>
  </si>
  <si>
    <t>Podlahy z dlaždic</t>
  </si>
  <si>
    <t>40</t>
  </si>
  <si>
    <t>771571810</t>
  </si>
  <si>
    <t>Demontáž podlah z dlaždic keramických  kladených do malty</t>
  </si>
  <si>
    <t>763845125</t>
  </si>
  <si>
    <t>41</t>
  </si>
  <si>
    <t>998771102</t>
  </si>
  <si>
    <t>Přesun hmot pro podlahy z dlaždic stanovený z hmotnosti přesunovaného materiálu vodorovná dopravní vzdálenost do 50 m v objektech výšky přes 6 do 12 m</t>
  </si>
  <si>
    <t>-811197989</t>
  </si>
  <si>
    <t>42</t>
  </si>
  <si>
    <t>998771181</t>
  </si>
  <si>
    <t>Přesun hmot pro podlahy z dlaždic stanovený z hmotnosti přesunovaného materiálu Příplatek k ceně za přesun prováděný bez použití mechanizace pro jakoukoliv výšku objektu</t>
  </si>
  <si>
    <t>841773816</t>
  </si>
  <si>
    <t>43</t>
  </si>
  <si>
    <t>998771192</t>
  </si>
  <si>
    <t>Přesun hmot pro podlahy z dlaždic stanovený z hmotnosti přesunovaného materiálu Příplatek k ceně za zvětšený přesun přes vymezenou největší dopravní vzdálenost do 100 m</t>
  </si>
  <si>
    <t>400371742</t>
  </si>
  <si>
    <t>775</t>
  </si>
  <si>
    <t>Podlahy skládané</t>
  </si>
  <si>
    <t>44</t>
  </si>
  <si>
    <t>775511800</t>
  </si>
  <si>
    <t>Demontáž podlah vlysových  s lištami lepených</t>
  </si>
  <si>
    <t>1151176613</t>
  </si>
  <si>
    <t>45</t>
  </si>
  <si>
    <t>998775102</t>
  </si>
  <si>
    <t>Přesun hmot pro podlahy skládané  stanovený z hmotnosti přesunovaného materiálu vodorovná dopravní vzdálenost do 50 m v objektech výšky přes 6 do 12 m</t>
  </si>
  <si>
    <t>-1724927621</t>
  </si>
  <si>
    <t>46</t>
  </si>
  <si>
    <t>998775181</t>
  </si>
  <si>
    <t>Přesun hmot pro podlahy skládané  stanovený z hmotnosti přesunovaného materiálu Příplatek k cenám za přesun prováděný bez použití mechanizace pro jakoukoliv výšku objektu</t>
  </si>
  <si>
    <t>-345091088</t>
  </si>
  <si>
    <t>47</t>
  </si>
  <si>
    <t>998775192</t>
  </si>
  <si>
    <t>Přesun hmot pro podlahy skládané  stanovený z hmotnosti přesunovaného materiálu Příplatek k cenám za zvětšený přesun přes vymezenou největší dopravní vzdálenost do 100 m</t>
  </si>
  <si>
    <t>-1604690359</t>
  </si>
  <si>
    <t>776</t>
  </si>
  <si>
    <t>Podlahy povlakové</t>
  </si>
  <si>
    <t>48</t>
  </si>
  <si>
    <t>776201811</t>
  </si>
  <si>
    <t>Demontáž povlakových podlahovin lepených ručně bez podložky</t>
  </si>
  <si>
    <t>1185025294</t>
  </si>
  <si>
    <t>49</t>
  </si>
  <si>
    <t>776991821</t>
  </si>
  <si>
    <t>Ostatní práce odstranění lepidla ručně z podlah</t>
  </si>
  <si>
    <t>1715613487</t>
  </si>
  <si>
    <t>50</t>
  </si>
  <si>
    <t>998776102</t>
  </si>
  <si>
    <t>Přesun hmot pro podlahy povlakové  stanovený z hmotnosti přesunovaného materiálu vodorovná dopravní vzdálenost do 50 m v objektech výšky přes 6 do 12 m</t>
  </si>
  <si>
    <t>7189683</t>
  </si>
  <si>
    <t>51</t>
  </si>
  <si>
    <t>998776181</t>
  </si>
  <si>
    <t>Přesun hmot pro podlahy povlakové  stanovený z hmotnosti přesunovaného materiálu Příplatek k cenám za přesun prováděný bez použití mechanizace pro jakoukoliv výšku objektu</t>
  </si>
  <si>
    <t>2091921657</t>
  </si>
  <si>
    <t>52</t>
  </si>
  <si>
    <t>998776192</t>
  </si>
  <si>
    <t>Přesun hmot pro podlahy povlakové  stanovený z hmotnosti přesunovaného materiálu Příplatek k cenám za zvětšený přesun přes vymezenou největší dopravní vzdálenost do 100 m</t>
  </si>
  <si>
    <t>1246169527</t>
  </si>
  <si>
    <t>ost</t>
  </si>
  <si>
    <t>Ostatní</t>
  </si>
  <si>
    <t>53</t>
  </si>
  <si>
    <t>pol. 01</t>
  </si>
  <si>
    <t>Odstranění výsuvné části pódia</t>
  </si>
  <si>
    <t>kpl</t>
  </si>
  <si>
    <t>512</t>
  </si>
  <si>
    <t>-526882037</t>
  </si>
  <si>
    <t>54</t>
  </si>
  <si>
    <t>pol. 02</t>
  </si>
  <si>
    <t>Odstrojení konstrukce varhan, vč. uskladní, manipulace, zpětné montáže</t>
  </si>
  <si>
    <t>-1348500317</t>
  </si>
  <si>
    <t>Poznámka k položce:
Varhany musí být částečně odstrojeny tak, aby se podlaha dala nová podlaha vyměnit (ozn. P.1 02) - podrobný popis viz. PD</t>
  </si>
  <si>
    <t>55</t>
  </si>
  <si>
    <t>pol. 03</t>
  </si>
  <si>
    <t>Odstranění šatních boxů z SDK konstrukcí, vč. roštu</t>
  </si>
  <si>
    <t>1524470414</t>
  </si>
  <si>
    <t>SO 01.2 - stavební a konstrukční část - nový stav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</si>
  <si>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</si>
  <si>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</si>
  <si>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</si>
  <si>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772 - Podlahy z kamene</t>
  </si>
  <si>
    <t xml:space="preserve">    773 - Podlahy z litého teraca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</si>
  <si>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</si>
  <si>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</si>
  <si>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</si>
  <si>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OST - Ostatní</t>
  </si>
  <si>
    <t>Svislé a kompletní konstrukce</t>
  </si>
  <si>
    <t>340271025</t>
  </si>
  <si>
    <t>Zazdívka otvorů v příčkách nebo stěnách pórobetonovými tvárnicemi plochy přes 1 m2 do 4 m2, objemová hmotnost 500 kg/m3, tloušťka příčky 100 mm</t>
  </si>
  <si>
    <t>1683554937</t>
  </si>
  <si>
    <t>340271045</t>
  </si>
  <si>
    <t>Zazdívka otvorů v příčkách nebo stěnách pórobetonovými tvárnicemi plochy přes 1 m2 do 4 m2, objemová hmotnost 500 kg/m3, tloušťka příčky 150 mm</t>
  </si>
  <si>
    <t>-1812293820</t>
  </si>
  <si>
    <t>Úpravy povrchů, podlahy a osazování výplní</t>
  </si>
  <si>
    <t>612321121</t>
  </si>
  <si>
    <t>Omítka vápenocementová vnitřních ploch  nanášená ručně jednovrstvá, tloušťky do 10 mm hladká svislých konstrukcí stěn</t>
  </si>
  <si>
    <t>1781110120</t>
  </si>
  <si>
    <t>612321141</t>
  </si>
  <si>
    <t>Omítka vápenocementová vnitřních ploch  nanášená ručně dvouvrstvá, tloušťky jádrové omítky do 10 mm a tloušťky štuku do 3 mm štuková svislých konstrukcí stěn</t>
  </si>
  <si>
    <t>-1645101141</t>
  </si>
  <si>
    <t>611325421</t>
  </si>
  <si>
    <t>Oprava vápenocementové omítky vnitřních ploch štukové dvouvrstvé, tloušťky do 20 mm a tloušťky štuku do 3 mm stropů, v rozsahu opravované plochy do 10%</t>
  </si>
  <si>
    <t>8911570</t>
  </si>
  <si>
    <t>612325421</t>
  </si>
  <si>
    <t>Oprava vápenocementové omítky vnitřních ploch štukové dvouvrstvé, tloušťky do 20 mm a tloušťky štuku do 3 mm stěn, v rozsahu opravované plochy do 10%</t>
  </si>
  <si>
    <t>-885883125</t>
  </si>
  <si>
    <t>1253530347</t>
  </si>
  <si>
    <t>952901111</t>
  </si>
  <si>
    <t>Vyčištění budov nebo objektů před předáním do užívání  budov bytové nebo občanské výstavby, světlé výšky podlaží do 4 m</t>
  </si>
  <si>
    <t>-79021323</t>
  </si>
  <si>
    <t>998</t>
  </si>
  <si>
    <t>Přesun hmot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</si>
  <si>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</si>
  <si>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</si>
  <si>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1461256306</t>
  </si>
  <si>
    <t>763111313</t>
  </si>
  <si>
    <t>Příčka ze sádrokartonových desek  s nosnou konstrukcí z jednoduchých ocelových profilů UW, CW jednoduše opláštěná deskou standardní A tl. 12,5 mm, příčka tl. 100 mm, profil 75 bez TI, EI 15</t>
  </si>
  <si>
    <t>-1435230179</t>
  </si>
  <si>
    <t>763111333</t>
  </si>
  <si>
    <t>Příčka ze sádrokartonových desek  s nosnou konstrukcí z jednoduchých ocelových profilů UW, CW jednoduše opláštěná deskou impregnovanou H2 tl. 12,5 mm, příčka tl. 100 mm, profil 75 TI tl. 60 mm, EI 30, Rw 45 dB</t>
  </si>
  <si>
    <t>2071386776</t>
  </si>
  <si>
    <t>763113343</t>
  </si>
  <si>
    <t>Příčka instalační ze sádrokartonových desek  s nosnou konstrukcí ze zdvojených ocelových profilů UW, CW s mezerou, CW profily navzájem spojeny páskem sádry dvojitě opláštěná deskami impregnovanými H2 tl. 2 x 12,5 mm, EI 60, příčka tl. 200 mm, profil 75 TI tl. 60 mm, Rw 52 dB</t>
  </si>
  <si>
    <t>-1451852738</t>
  </si>
  <si>
    <t>763113349-1</t>
  </si>
  <si>
    <t>Příčka instalační ze sádrokartonových desek  s nosnou konstrukcí ze zdvojených ocelových profilů UW, CW s mezerou, CW profily navzájem spojeny páskem sádry dvojitě opláštěná deskami impregnovanými H2 tl. 2 x 12,5 mm, EI 60, příčka tl. 460 mm, profil 100 TI tl. 80 mm, Rw 55 dB</t>
  </si>
  <si>
    <t>-80453341</t>
  </si>
  <si>
    <t>763111751</t>
  </si>
  <si>
    <t>Příčka ze sádrokartonových desek  Příplatek k cenám za plochu do 6 m2 jednotlivě</t>
  </si>
  <si>
    <t>-928510514</t>
  </si>
  <si>
    <t>763111771</t>
  </si>
  <si>
    <t>Příčka ze sádrokartonových desek  Příplatek k cenám za rovinnost kvality speciální tmelení kvality Q3</t>
  </si>
  <si>
    <t>-1954073184</t>
  </si>
  <si>
    <t>763111717</t>
  </si>
  <si>
    <t>Příčka ze sádrokartonových desek  ostatní konstrukce a práce na příčkách ze sádrokartonových desek základní penetrační nátěr</t>
  </si>
  <si>
    <t>443807884</t>
  </si>
  <si>
    <t>763131911</t>
  </si>
  <si>
    <t>Zhotovení otvorů v podhledech a podkrovích ze sádrokartonových desek  pro prostupy (voda, elektro, topení, VZT), osvětlení, sprinklery, revizní klapky včetně vyztužení profily, velikost do 0,10 m2</t>
  </si>
  <si>
    <t>267448782</t>
  </si>
  <si>
    <t>763132901-1</t>
  </si>
  <si>
    <t xml:space="preserve">Přípaltek za vyspravení stávajících podhledů - vč. všech systémových detailů, případné výměny desek SDK, broušení a povchové úpravy </t>
  </si>
  <si>
    <t>1570422260</t>
  </si>
  <si>
    <t>763131411-1</t>
  </si>
  <si>
    <t xml:space="preserve">Akustický podhled zavěšený na závěsné konstrukci, desky z dřevěné vlny, ozn. P0.1/02 - vč. všech systémových detailů, závěsné konstrukce, kotvení, povrchové úpravy, pomocného materiálu, atp. - viz. podrobný popis PD </t>
  </si>
  <si>
    <t>-64374310</t>
  </si>
  <si>
    <t>763131411-2</t>
  </si>
  <si>
    <t xml:space="preserve">SDK akustický podhled, lomený,  deska tl. 12,50 mm, ocel systémový rošt ve dvou úrovních, ozn. P0.1/03 - vč. všech systémových detailů, lišt, povrchové úpravy, pomocného materiálu, atp. - viz. podrobný popis PD </t>
  </si>
  <si>
    <t>-1176950679</t>
  </si>
  <si>
    <t>763131451</t>
  </si>
  <si>
    <t>SDK podhled deska 1xH2 12,5 bez TI dvouvrstvá spodní kce profil CD+UD, ozn. P0.1/04 - vč. všech systémových detailů, lišt, pomocného materiálu - viz. podrobný popis PD</t>
  </si>
  <si>
    <t>219773021</t>
  </si>
  <si>
    <t>763131411</t>
  </si>
  <si>
    <t>SDK podhled desky 1xA 12,5 bez TI dvouvrstvá spodní kce profil CD+UD, ozn. P0.1/01, P0.1/04 - vč. všech systémových detailů, lišt, pomocného materiálu - viz. podrobný popis PD</t>
  </si>
  <si>
    <t>1439122193</t>
  </si>
  <si>
    <t>763131721</t>
  </si>
  <si>
    <t>Podhled ze sádrokartonových desek  ostatní práce a konstrukce na podhledech ze sádrokartonových desek skokové změny výšky podhledu do 0,5 m, ozn. P0.1/01, P0.1/04 - vč. všech systémových detailů, lišt, pomocného materiálu - viz. podrobný popis PD</t>
  </si>
  <si>
    <t>-2042127428</t>
  </si>
  <si>
    <t>763131714</t>
  </si>
  <si>
    <t>Podhled ze sádrokartonových desek  ostatní práce a konstrukce na podhledech ze sádrokartonových desek základní penetrační nátěr</t>
  </si>
  <si>
    <t>1563784989</t>
  </si>
  <si>
    <t>763131771</t>
  </si>
  <si>
    <t>Podhled ze sádrokartonových desek  Příplatek k cenám za rovinnost kvality speciální tmelení kvality Q3</t>
  </si>
  <si>
    <t>-952007313</t>
  </si>
  <si>
    <t>763131761</t>
  </si>
  <si>
    <t>Podhled ze sádrokartonových desek  Příplatek k cenám za plochu do 3 m2 jednotlivě</t>
  </si>
  <si>
    <t>1953856766</t>
  </si>
  <si>
    <t>763131000-1</t>
  </si>
  <si>
    <t>Příplatek k SDK zesílení podhledů pro zavěšení lustrů S01a a S01b - vč. všech systémových detailů, kotvení, povrchové úpravy, pomocného materiálu - viz. podrobný popis PD</t>
  </si>
  <si>
    <t>1203077621</t>
  </si>
  <si>
    <t>998763402</t>
  </si>
  <si>
    <t>Přesun hmot pro konstrukce montované z desek  stanovený procentní sazbou (%) z ceny vodorovná dopravní vzdálenost do 50 m v objektech výšky přes 6 do 12 m</t>
  </si>
  <si>
    <t>%</t>
  </si>
  <si>
    <t>-1055938817</t>
  </si>
  <si>
    <t>766 01</t>
  </si>
  <si>
    <t>D+M parapetu s větrací mřížkou, šířky 450 mm, výšky 700 mm, MDF deska s vyfr. drážky, bílá stříkaná lak. barva mat., ozn. T.1 01 - vč. všech systémových detailů, kování, kotvení, pomocného materiálu - viz. podrobný popis PD</t>
  </si>
  <si>
    <t>-547536493</t>
  </si>
  <si>
    <t>766 02</t>
  </si>
  <si>
    <t>D+M parapetu s větrací mřížkou, šířky 450 mm, výšky 690 mm, MDF deska s vyfr. drážky, bílá stříkaná lak. barva mat., ozn. T.1 01 - vč. všech systémových detailů, kování, kotvení, pomocného materiálu - viz. podrobný popis PD</t>
  </si>
  <si>
    <t>1028463872</t>
  </si>
  <si>
    <t>766 03</t>
  </si>
  <si>
    <t>D+M parapetu s větrací mřížkou, šířky 625 mm, výšky 690 mm, MDF deska s vyfr. drážky, bílá stříkaná lak. barva mat., ozn. T.1 01 - vč. všech systémových detailů, kování, kotvení, pomocného materiálu - viz. podrobný popis PD</t>
  </si>
  <si>
    <t>1966725807</t>
  </si>
  <si>
    <t>766 04</t>
  </si>
  <si>
    <t>D+M parapetu s větrací mřížkou, šířky 600 mm, výšky 690 mm, MDF deska s vyfr. drážky, bílá stříkaná lak. barva mat., ozn. T.1 01 - vč. všech systémových detailů, kování, kotvení, pomocného materiálu - viz. podrobný popis PD</t>
  </si>
  <si>
    <t>-63201975</t>
  </si>
  <si>
    <t>766 05</t>
  </si>
  <si>
    <t>D+M parapetu s větrací mřížkou, šířky 440 mm, výšky 1055 mm, MDF deska s vyfr. drážky, bílá stříkaná lak. barva mat., ozn. T.1 04 - vč. všech systémových detailů, kování, kotvení, pomocného materiálu - viz. podrobný popis PD</t>
  </si>
  <si>
    <t>1586182896</t>
  </si>
  <si>
    <t>766 06</t>
  </si>
  <si>
    <t>D+M akustického obkladu stěn perforovaného se soklem (2,40 + 0,10 m), aku minerál. izolace, netkané textílie, kotevního laťování, pohled. prken,  ozn. T.1/02 - vč. všech systémových detailů, kotvení, pomocného materiálu, atp. - viz. podrobný popis PD</t>
  </si>
  <si>
    <t>-65048156</t>
  </si>
  <si>
    <t>766 07</t>
  </si>
  <si>
    <t>D+M akustického obkladu stěn plného se soklem (2,40 + 0,10 m), laťování, desek s kotevními prvky,  pohled. prken, ozn. T.1/02 - vč. všech systémových detailů, kotvení, pomocného materiálu, atp. - viz. podrobný popis PD</t>
  </si>
  <si>
    <t>-447094383</t>
  </si>
  <si>
    <t>766 08</t>
  </si>
  <si>
    <t xml:space="preserve">D+M akustického obkladu stěn a soklu (2,94 + 0,06 m), mineral. izolace, kotvící lišty, pohledového a bočního dřev. CLT panelu tl. 18 mm, ozn. T.1/03 - vč. všech systémových detailů, kotvení, pomocného materiálu, atp. - viz. podrobný popis PD_x000D_
</t>
  </si>
  <si>
    <t>-1588556193</t>
  </si>
  <si>
    <t>766 09</t>
  </si>
  <si>
    <t xml:space="preserve">D+M akustického obkladu stěn a soklu (2,94 + 0,06 m), mineral. izolace, textilie, roštu, pohled. laťí, ozn. T.1/03 - vč. všech systémových detailů, kotvení, pomocného materiálu, atp. - viz. podrobný popis PD_x000D_
</t>
  </si>
  <si>
    <t>-99346416</t>
  </si>
  <si>
    <t>766 10</t>
  </si>
  <si>
    <t>D+M replika dveří 800/1970 mm (L), dřevěné, podlahový zavírač, ozn. D.1/04 N - vč. všech systémových detailů, dveřního křídla, zárubní, kování, povrchové úpravy - viz. podrobný popis PD</t>
  </si>
  <si>
    <t>270183839</t>
  </si>
  <si>
    <t>766 11</t>
  </si>
  <si>
    <t>D+M replika dveří 800/1970 mm (P), dřevěné, podlahový zavírač, ozn. D.1/04 N - vč. všech systémových detailů, dveřního křídla, zárubní, kování, povrchové úpravy - viz. podrobný popis PD</t>
  </si>
  <si>
    <t>-646906887</t>
  </si>
  <si>
    <t>766 12</t>
  </si>
  <si>
    <t>D+M dveře 900/2150 mm (P), dřevěné, ozn. D.1/05 N - vč. všech systémových detailů, dveřního křídla, zárubní, kování, povrchové úpravy - viz. podrobný popis PD</t>
  </si>
  <si>
    <t>191305272</t>
  </si>
  <si>
    <t>766 13</t>
  </si>
  <si>
    <t>D+M dveře 900/2150 mm (L), dřevěné, ozn. D.1/05 N - vč. všech systémových detailů, dveřního křídla, zárubní, kování, povrchové úpravy - viz. podrobný popis PD</t>
  </si>
  <si>
    <t>-1741321107</t>
  </si>
  <si>
    <t>766 14</t>
  </si>
  <si>
    <t>D+M dveře 800/2020 mm (L), dřevěné, ozn. D.1/06 N - vč. všech systémových detailů, dveřního křídla, zárubní, kování, povrchové úpravy - viz. podrobný popis PD</t>
  </si>
  <si>
    <t>-256000983</t>
  </si>
  <si>
    <t>766 15</t>
  </si>
  <si>
    <t>D+M dveře 800/2020 mm (P), dřevěné, ozn. D.1/06 N - vč. všech systémových detailů, dveřního křídla, zárubní, kování, povrchové úpravy - viz. podrobný popis PD</t>
  </si>
  <si>
    <t>1616169308</t>
  </si>
  <si>
    <t>766 16</t>
  </si>
  <si>
    <t>D+M repase dveří 800/2020 mm (L), dřevěné, ozn. D.1/07 R - vč. všech systémových detailů, dveřního křídla, zárubní, kování, manipulace, dopravy, povrchové úpravy - viz. podrobný popis PD</t>
  </si>
  <si>
    <t>-281176765</t>
  </si>
  <si>
    <t>766 17</t>
  </si>
  <si>
    <t>D+M repase dveří 800/2020 mm (P), dřevěné, ozn. D.1/07 R - vč. všech systémových detailů, dveřního křídla, zárubní, kování, manipulace, dopravy, povrchové úpravy - viz. podrobný popis PD</t>
  </si>
  <si>
    <t>-1716691507</t>
  </si>
  <si>
    <t>766 18</t>
  </si>
  <si>
    <t>D+M repase dvoukřídlých dveří 1800/2500 mm, dřevěné, ozn. D.1/08 R - vč. všech systémových detailů, dveřního křídla, zárubní, kování, povrchové úpravy - viz. podrobný popis PD</t>
  </si>
  <si>
    <t>-1735287624</t>
  </si>
  <si>
    <t>766 19</t>
  </si>
  <si>
    <t>D+M repase dveří 810/2500 mm, dřevěné, ozn. D.1/09 R - vč. všech systémových detailů, výměny samozavárače, dveřního křídla, zárubní, kování, manipulace, dopravy, povrchové úpravy - viz. podrobný popis PD</t>
  </si>
  <si>
    <t>-2106791052</t>
  </si>
  <si>
    <t>766 20</t>
  </si>
  <si>
    <t>D+M repase dveří 900/2500 mm (L), dřevěné, ozn. D.1/10 R - vč. všech systémových detailů, dveřního křídla, zárubní, kování, manipulace, dopravy,  povrchové úpravy - viz. podrobný popis PD</t>
  </si>
  <si>
    <t>-1544937105</t>
  </si>
  <si>
    <t>766 21</t>
  </si>
  <si>
    <t>D+M repase dveří 900/2500 mm (P), dřevěné, ozn. D.1/10 R - vč. všech systémových detailů, dveřního křídla, zárubní, kování, manipulace, dopravy, povrchové úpravy - viz. podrobný popis PD</t>
  </si>
  <si>
    <t>325901766</t>
  </si>
  <si>
    <t>766 22</t>
  </si>
  <si>
    <t>D+M repase dveří 800 mm (L), dřevěné, ozn. D.1/11 R - vč. všech systémových detailů, dveřního křídla, zárubní, kování, manipulace, dopravy, povrchové úpravy - viz. podrobný popis PD</t>
  </si>
  <si>
    <t>-631009182</t>
  </si>
  <si>
    <t>766 23</t>
  </si>
  <si>
    <t>D+M repase dvoukřídlových dveří 600+600/1970 mm, dřevěné, ozn. D.1/12 R - vč. všech systémových detailů, dveřního křídla, zárubní, kování, manipulace, dopravy, povrchové úpravy - viz. podrobný popis PD</t>
  </si>
  <si>
    <t>-498012340</t>
  </si>
  <si>
    <t>766 24</t>
  </si>
  <si>
    <t>D+M repase dvoukřídlových dveří 600+600/1970 mm, dřevěné, ozn. D.1/13 R - vč. všech systémových detailů, dveřního křídla, zárubní, kování, manipulace, dopravy, povrchové úpravy - viz. podrobný popis PD</t>
  </si>
  <si>
    <t>1706644939</t>
  </si>
  <si>
    <t>766 25</t>
  </si>
  <si>
    <t xml:space="preserve">D+M zrcadlová stěna s dvoukřídlem a pevnými poli, rozměr 4000/2500 mm, vlepený rám a dveřní profil, celobuk. prekližka, zrcadlo 4x800/2300 mm, ozn. T.1/05 - vč. všech systém. detailů, kování, kotvení, dveří, pevných polí, zrcadla - viz. podrobný popis PD </t>
  </si>
  <si>
    <t>1671155515</t>
  </si>
  <si>
    <t>766 26</t>
  </si>
  <si>
    <t>D+M dělící stěny s dvěřmi a pevnými poly, celobuk. překližka, konstrukce a vodící profil, rozměr 10900/2950, ozn. T.1/06 - vč. všech systém. detailů, kování, kotvení, dveří, pevných polý, zrcadla, AL lišt, povrchové úpravy, atp. - viz. podrobný popis PD</t>
  </si>
  <si>
    <t>365504359</t>
  </si>
  <si>
    <t>766 27</t>
  </si>
  <si>
    <t>D+M interiéru šatny, ozn. T.1/07 - vč. všech systémových detailů, kování, kotvení, nosné konstrukce, lišt, vybavení - viz. podrobný popis PD</t>
  </si>
  <si>
    <t>2092018688</t>
  </si>
  <si>
    <t>56</t>
  </si>
  <si>
    <t>766 28</t>
  </si>
  <si>
    <t>D+M zrcadlového obkladu sloupu, ozn. T.1/08 - vč. všech systémových detailů, úpravy podkladu, lepení,  kamenického rohu, pomocného materiálu - viz. podrobný popis PD</t>
  </si>
  <si>
    <t>1583041178</t>
  </si>
  <si>
    <t>57</t>
  </si>
  <si>
    <t>766 29</t>
  </si>
  <si>
    <t>D+M mobilního cateringového a šatního pultu, rozměr (š/v/h) 1970/700/630 mm, konstrukce z profilů jekl, MFD mat bílá stříkaná deska tl. 20 mm, kolečka otočná, mat bílá nerez nádoba, kování, otevírací dvířka, ozn. T.1/09</t>
  </si>
  <si>
    <t>1802985755</t>
  </si>
  <si>
    <t>58</t>
  </si>
  <si>
    <t>766 30</t>
  </si>
  <si>
    <t>D+M interiéru šatny, ozn. T.1/11 - vč. všech systémových detailů, kování, kotvení, nosné konstrukce, lišt, vybavení - viz. podrobný popis PD</t>
  </si>
  <si>
    <t>-102981113</t>
  </si>
  <si>
    <t>59</t>
  </si>
  <si>
    <t>998766202</t>
  </si>
  <si>
    <t>Přesun hmot pro konstrukce truhlářské stanovený procentní sazbou (%) z ceny vodorovná dopravní vzdálenost do 50 m v objektech výšky přes 6 do 12 m</t>
  </si>
  <si>
    <t>-1912595253</t>
  </si>
  <si>
    <t>60</t>
  </si>
  <si>
    <t>767 01</t>
  </si>
  <si>
    <t>D+M zábradlí schodiště, tvrzené lepené sklo s bezp. fólií, délka 29560 mm, ozn. Z.1/01 - vč. všech systémových detailů, kování, kotvení, povrchové úpravy, pomocného materiálu - viz. podrobný popis PD</t>
  </si>
  <si>
    <t>877670142</t>
  </si>
  <si>
    <t>61</t>
  </si>
  <si>
    <t>767 02</t>
  </si>
  <si>
    <t>D+M schodišťové madlo profil kruh průměr 50 mm, konzolka profil čtverec 14/14 mm, nerez. ocel s kartáčovaným povrchem, délka 18600 mm, ozn. Z.1/01 - vč. všech systémových detailů, kování, kotvení, povrchové úpravy - viz. podrobný popis PD</t>
  </si>
  <si>
    <t>-2091190004</t>
  </si>
  <si>
    <t>62</t>
  </si>
  <si>
    <t>767 03</t>
  </si>
  <si>
    <t>D+M zábradlí schodiště v Sukově síni s madle, rozměr (d/v) 720/900 mm, ozn. Z.1/02 - vč. všech systémových detailů, kování, kotvení, povrchové úpravy, pomocného materiálu - viz. podrobný popis PD</t>
  </si>
  <si>
    <t>-565648739</t>
  </si>
  <si>
    <t>63</t>
  </si>
  <si>
    <t>767 04</t>
  </si>
  <si>
    <t>D+M vstupní čistící zóna, vnější rohož 4500/1000mm, vnitř. koberec 6810/5970mm, vnější rohož zapuštěná do dlažby, lištovaný vnitřní koberec, ozn. Z.1/03 - vč. všech syst. detailů, příprava a provedení podklad. vrtev, rámu, pryže - viz. podrobný popis PD</t>
  </si>
  <si>
    <t>222229157</t>
  </si>
  <si>
    <t>64</t>
  </si>
  <si>
    <t>767 05</t>
  </si>
  <si>
    <t>D+M vstupní čistící zóna, vnější rohož 4500/1000mm, vnitřní koberec 6610/5900mm, vnější rohož zapuštěná do dlažby, lištován vnitřní koberec, ozn. Z.1/03 - vč. všech syst. detailů, příprava a provedení podkladních vrtev, rámu, pryže - viz.podrobný popis PD</t>
  </si>
  <si>
    <t>967964734</t>
  </si>
  <si>
    <t>65</t>
  </si>
  <si>
    <t>767 06</t>
  </si>
  <si>
    <t>D+M výstavní systém s vodícím průběžným profilem a pojízným mechanismem, délka 13200 mm,  ozn. Z.1/04 - vč. všech systémových detailů, lišt, lanek, kotvení, pomocného materiálu - viz. podrobný popis PD</t>
  </si>
  <si>
    <t>1435919750</t>
  </si>
  <si>
    <t>66</t>
  </si>
  <si>
    <t>767 07</t>
  </si>
  <si>
    <t>D+M prezent. panely pevné, posuvné plexisklo, vrstvené bezp. antifeflex. broušené čelní sklo, rozměr 2400/900 mm, ozn. Z.1/05 - vč. všech syst. detailů, konstrukce, kotevní nerez plech, ukotvení - viz. podrobný popis PD</t>
  </si>
  <si>
    <t>ks</t>
  </si>
  <si>
    <t>627320841</t>
  </si>
  <si>
    <t>67</t>
  </si>
  <si>
    <t>767 08</t>
  </si>
  <si>
    <t>D+M mobilní info panely,  posuvné plexisklo, bezp. antireflex. broušené vrstvené sklo, rozměr (š/v/h) 750/2100/600 mm, ozn. Z.1/06 - vč. všech syst. detailů, konstrukce, kotvení - viz. podrobný popis PD</t>
  </si>
  <si>
    <t>1458374013</t>
  </si>
  <si>
    <t>68</t>
  </si>
  <si>
    <t>767 09</t>
  </si>
  <si>
    <t>D+M prosklená vitrína, pevné zasklení  bezp. sklem, konstrukce z uzavřených profilů, plech. podkled, osvětlení, sklo police, rozměr (š/v/h) 3560/1500/300 mm, ozn. Z.1/07 - vč. všech syst. detailů, kování, kotvení - viz. podrobný popis PD</t>
  </si>
  <si>
    <t>1121561579</t>
  </si>
  <si>
    <t>69</t>
  </si>
  <si>
    <t>767 10</t>
  </si>
  <si>
    <t>D+M věšáky šatny Malého a Komorního sálu, ozn. Z.1/08 - vč. všech systémových detailů, kotvení, pomocného materiálu - viz. podrobný popis PD</t>
  </si>
  <si>
    <t>-800430888</t>
  </si>
  <si>
    <t>70</t>
  </si>
  <si>
    <t>767 11</t>
  </si>
  <si>
    <t>D+M ocelové konstrukce pro zavěšení AV rampy v Sukově síni, HEB profily 180 a 160 - vč. všech systémových detailů, manipulace, osazení, spojení, kotvení, povrchové úpravy, pomocného materiálu - viz. podrobný popis PD</t>
  </si>
  <si>
    <t>-1653248323</t>
  </si>
  <si>
    <t>71</t>
  </si>
  <si>
    <t>767 12</t>
  </si>
  <si>
    <t>D+M lemování prostupů z T profilu - vč. všech systémových detailů, manipulace, osazení, spojení, kotvení, povrchové úpravy, pomocného materiálu - viz. podrobný popis PD</t>
  </si>
  <si>
    <t>-154451273</t>
  </si>
  <si>
    <t>72</t>
  </si>
  <si>
    <t>767 13</t>
  </si>
  <si>
    <t>D+M podstavce pro vzt jednotky na střeše, ocel. rám, povrch. Úprava žárové zinkování, rozměr a nosnost dle jednotlivých vzt jenotek, ozn. Z.3/08 - vč. všech systémovcýh detailů, kotvení, povrchové úpravy - viz. podrobný popis PD</t>
  </si>
  <si>
    <t>93711541</t>
  </si>
  <si>
    <t>73</t>
  </si>
  <si>
    <t>767 14</t>
  </si>
  <si>
    <t>D+M nerez madla délky 850 mm - vč. všech systémových detailů, kotvení, pomocného materiálu - viz. podrobný popis PD</t>
  </si>
  <si>
    <t>-2044536629</t>
  </si>
  <si>
    <t>74</t>
  </si>
  <si>
    <t>767 15</t>
  </si>
  <si>
    <t>D+M vestavěného dávkovače tekutého mýdla - vč. všech systémových detailů, kotvení, pomocného materiálu - viz. podrobný popis PD</t>
  </si>
  <si>
    <t>-1377186512</t>
  </si>
  <si>
    <t>75</t>
  </si>
  <si>
    <t>767 16</t>
  </si>
  <si>
    <t>D+M dávkovače tekutého mýdla - vč. všech systémových detailů, kotvení, pomocného materiálu - viz. podrobný popis PD</t>
  </si>
  <si>
    <t>1786824735</t>
  </si>
  <si>
    <t>76</t>
  </si>
  <si>
    <t>767 17</t>
  </si>
  <si>
    <t>D+M vestavěného zásobníku na papírové utěrky 289/148/164 mm, zapuštěný ve spodní skříňce - vč. všech systémových detailů, kování, kotvení - viz. podrobný popis PD</t>
  </si>
  <si>
    <t>820575320</t>
  </si>
  <si>
    <t>77</t>
  </si>
  <si>
    <t>767 18</t>
  </si>
  <si>
    <t>D+M nerez zásobníku na papírové utěrky - vč. všech systémových detailů, kotvení - viz. podrobný popis PD</t>
  </si>
  <si>
    <t>1322978751</t>
  </si>
  <si>
    <t>78</t>
  </si>
  <si>
    <t>767 19</t>
  </si>
  <si>
    <t>D+M drátěný koš na použité papírové ručníky 264/285/476mm - vč. všech systémových detailů, kotvení - viz. podrobný popis PD</t>
  </si>
  <si>
    <t>655001311</t>
  </si>
  <si>
    <t>79</t>
  </si>
  <si>
    <t>767 20</t>
  </si>
  <si>
    <t>D+M nerez wc štětky - vč. všech systémových detailů, kotvení - viz. podrobný popis PD</t>
  </si>
  <si>
    <t>2010038493</t>
  </si>
  <si>
    <t>80</t>
  </si>
  <si>
    <t>767 21</t>
  </si>
  <si>
    <t>D+M nerez držáku na toaletní papír - vč. všech systémových detailů, kotvení - viz. podrobný popis PD</t>
  </si>
  <si>
    <t>629811111</t>
  </si>
  <si>
    <t>81</t>
  </si>
  <si>
    <t>767 22</t>
  </si>
  <si>
    <t>D+M nerez odpadkového koše  - vč. všech systémových detailů, kotvení - viz. podrobný popis PD</t>
  </si>
  <si>
    <t>1471723544</t>
  </si>
  <si>
    <t>82</t>
  </si>
  <si>
    <t>998767202</t>
  </si>
  <si>
    <t>Přesun hmot pro zámečnické konstrukce  stanovený procentní sazbou (%) z ceny vodorovná dopravní vzdálenost do 50 m v objektech výšky přes 6 do 12 m</t>
  </si>
  <si>
    <t>-246615764</t>
  </si>
  <si>
    <t>772</t>
  </si>
  <si>
    <t>Podlahy z kamene</t>
  </si>
  <si>
    <t>83</t>
  </si>
  <si>
    <t>772 01</t>
  </si>
  <si>
    <t xml:space="preserve">Restaurování žulové dlažby, vč. broušení, voskování, leštění, případného tmelení a doplnění (ozn. P.1 01, P.2 01) - viz. podrobný popis PD_x000D_
</t>
  </si>
  <si>
    <t>572261110</t>
  </si>
  <si>
    <t>Poznámka k položce:
Veškeré žulové dlažby v celé řešené části objektu budou plošně očištěny, případně kazy tměleny, v ploše přebroušeny a finálně přeleštěny. Nutno vzorkovat.</t>
  </si>
  <si>
    <t>84</t>
  </si>
  <si>
    <t>998772202</t>
  </si>
  <si>
    <t>Přesun hmot pro kamenné dlažby, obklady schodišťových stupňů a soklů  stanovený procentní sazbou (%) z ceny vodorovná dopravní vzdálenost do 50 m v objektech výšky přes 6 do 12 m</t>
  </si>
  <si>
    <t>212989459</t>
  </si>
  <si>
    <t>773</t>
  </si>
  <si>
    <t>Podlahy z litého teraca</t>
  </si>
  <si>
    <t>85</t>
  </si>
  <si>
    <t>773 01</t>
  </si>
  <si>
    <t>D+M lité terrazzo světlého odstínu, dilatováno po 2 m mosaznými lištami, ozn. P.1 08, P.2 03 - vč. všech systémových detailů, soklů, úpravy a přípravy podkladu, broušení, leštění, finální povrchové úpravy, atp. - viz. podrobný popis PD</t>
  </si>
  <si>
    <t>1099843141</t>
  </si>
  <si>
    <t>86</t>
  </si>
  <si>
    <t>998773202</t>
  </si>
  <si>
    <t>Přesun hmot pro podlahy teracové lité  stanovený procentní sazbou (%) z ceny vodorovná dopravní vzdálenost do 50 m v objektech výšky přes 6 do 12 m</t>
  </si>
  <si>
    <t>-650523316</t>
  </si>
  <si>
    <t>87</t>
  </si>
  <si>
    <t>775511411-1</t>
  </si>
  <si>
    <t>D+M podlahy z vlysů lepených, tl do 22 mm, š do 50 mm, dl do 300 mm, dub, ozn. P.1 02, P.1 03, P.1 04  - vč. všech systémových detailů, lišt, úpravy a vyrovnání podkladu, finální povrchové úpravy,atp. - viz. podrobný popis PD</t>
  </si>
  <si>
    <t>407276953</t>
  </si>
  <si>
    <t>88</t>
  </si>
  <si>
    <t>998775202</t>
  </si>
  <si>
    <t>Přesun hmot pro podlahy skládané  stanovený procentní sazbou (%) z ceny vodorovná dopravní vzdálenost do 50 m v objektech výšky přes 6 do 12 m</t>
  </si>
  <si>
    <t>-281250074</t>
  </si>
  <si>
    <t>777</t>
  </si>
  <si>
    <t>Podlahy lité</t>
  </si>
  <si>
    <t>89</t>
  </si>
  <si>
    <t>777 01</t>
  </si>
  <si>
    <t>Litá PUR stěrka, bezespará podlaha s jemným vsypem - vč. všech systémových detailů, úpravy a přípravy podkladu, soklu, finální povrchové úpravy, atp. - viz. podrobný popis PD</t>
  </si>
  <si>
    <t>-1642356568</t>
  </si>
  <si>
    <t>90</t>
  </si>
  <si>
    <t>998777202</t>
  </si>
  <si>
    <t>Přesun hmot pro podlahy lité  stanovený procentní sazbou (%) z ceny vodorovná dopravní vzdálenost do 50 m v objektech výšky přes 6 do 12 m</t>
  </si>
  <si>
    <t>775370240</t>
  </si>
  <si>
    <t>781</t>
  </si>
  <si>
    <t>Dokončovací práce - obklady</t>
  </si>
  <si>
    <t>91</t>
  </si>
  <si>
    <t>781 01</t>
  </si>
  <si>
    <t xml:space="preserve">Očištění stávajícího ker. glazovaného  obkladu stěn, vč. opravy, tmelení, plošného leštění, zakonzervování, ozn. P.1 05, P.2 04 - vč. všech systémových detailů, povrchové úpravy, pomocného materiálu - viz. podrobný popis PD   </t>
  </si>
  <si>
    <t>-799680073</t>
  </si>
  <si>
    <t>Poznámka k položce:
Keramický obklad stěn:
Jde o signifikantní architektonický prvek celého domu, který bude zachován a obnoven. Glazovaná keramika je lokálně poškozená, nutno tmelit a šetrně kamuflovat, následně plošné leštění. Nutno vzorkovat.</t>
  </si>
  <si>
    <t>92</t>
  </si>
  <si>
    <t>781484113</t>
  </si>
  <si>
    <t>Montáž obkladů vnitřních stěn z mozaikových lepenců keramických nebo skleněných  lepených flexibilním lepidlem dílce vel. 400 x 400 mm</t>
  </si>
  <si>
    <t>9756281</t>
  </si>
  <si>
    <t>93</t>
  </si>
  <si>
    <t>M</t>
  </si>
  <si>
    <t>59700000-1</t>
  </si>
  <si>
    <t>skleněná mozaika 50x50 mm, bílá</t>
  </si>
  <si>
    <t>-1399507301</t>
  </si>
  <si>
    <t>VV</t>
  </si>
  <si>
    <t>174,058*1,1 'Přepočtené koeficientem množství</t>
  </si>
  <si>
    <t>94</t>
  </si>
  <si>
    <t>781495111</t>
  </si>
  <si>
    <t>Ostatní prvky  ostatní práce penetrace podkladu</t>
  </si>
  <si>
    <t>-1834472265</t>
  </si>
  <si>
    <t>95</t>
  </si>
  <si>
    <t>998781202</t>
  </si>
  <si>
    <t>Přesun hmot pro obklady keramické  stanovený procentní sazbou (%) z ceny vodorovná dopravní vzdálenost do 50 m v objektech výšky přes 6 do 12 m</t>
  </si>
  <si>
    <t>768355733</t>
  </si>
  <si>
    <t>784</t>
  </si>
  <si>
    <t>Dokončovací práce - malby a tapety</t>
  </si>
  <si>
    <t>96</t>
  </si>
  <si>
    <t>784121001</t>
  </si>
  <si>
    <t>Oškrabání malby v místnostech výšky do 3,80 m</t>
  </si>
  <si>
    <t>-285112761</t>
  </si>
  <si>
    <t>97</t>
  </si>
  <si>
    <t>784181121</t>
  </si>
  <si>
    <t>Penetrace podkladu jednonásobná hloubková v místnostech výšky do 3,80 m</t>
  </si>
  <si>
    <t>1516740876</t>
  </si>
  <si>
    <t>98</t>
  </si>
  <si>
    <t>784211101</t>
  </si>
  <si>
    <t>Malby z malířských směsí otěruvzdorných za mokra dvojnásobné, bílé za mokra otěruvzdorné výborně v místnostech výšky do 3,80 m</t>
  </si>
  <si>
    <t>-898054497</t>
  </si>
  <si>
    <t>OST</t>
  </si>
  <si>
    <t>99</t>
  </si>
  <si>
    <t>Pol. 1</t>
  </si>
  <si>
    <t>D+M prosklená stěna se dveřmi a okénkem pokladny, rozměr 5350/2700 mm, vč. plných panelů, ozn. D.1/01 - vč. všech systémových detailů, AL rámu, dveří, kování, kotvení, povrchové úpravy, atp. - viz. podrobný popis PD</t>
  </si>
  <si>
    <t>1588120226</t>
  </si>
  <si>
    <t>100</t>
  </si>
  <si>
    <t>Pol. 2</t>
  </si>
  <si>
    <t>D+M prosklená stěna se dveřmi a okénkem 1850/2670 mm, dveře 700/1970 mm, vč. okénkla, plných panelů, ozn. D.1/02 N - vč. všech systémových detailů, AL rámu, dveří, kování, kotvení, povrchové úpravy, atp. - viz. podrobný popis PD</t>
  </si>
  <si>
    <t>861366229</t>
  </si>
  <si>
    <t>101</t>
  </si>
  <si>
    <t>Pol. 3</t>
  </si>
  <si>
    <t>D+M prosklené stěny s automatic. dveřmi, rozměr 5350/2950 mm, vč. pojezdu, ozn. D.1/03 - vč. všech systémových detailů, rámu, dveří, kování, kotvení, pohonu, povrchové úpravy, atp. - viz. podrobný popis PD</t>
  </si>
  <si>
    <t>-1660912691</t>
  </si>
  <si>
    <t>102</t>
  </si>
  <si>
    <t>Pol. 4</t>
  </si>
  <si>
    <t>D+M prosklené stěny s automatic. dveřmi, rozměr 5280/2950 mm, vč. pojezdu, ozn. D.1/03 - vč. všech systémových detailů, rámu, dveří, kování, kotvení, pohonu, povrchové úpravy, atp. - viz. podrobný popis PD</t>
  </si>
  <si>
    <t>-239232126</t>
  </si>
  <si>
    <t>103</t>
  </si>
  <si>
    <t>Pol. 5</t>
  </si>
  <si>
    <t>Demontáž a zpetně montáž obkladu pro vedení kabeláže</t>
  </si>
  <si>
    <t>-1846787235</t>
  </si>
  <si>
    <t>104</t>
  </si>
  <si>
    <t>Pol. 6</t>
  </si>
  <si>
    <t>D+M podsvícení prosklené plastiky ve foyer Sukovy síně, rozměr 2 x 7160 mm, LED osvětlení - vč. všech systémových detailů, upevnění, lišty s difuzorem, adaptéru, ovladače, LED pásku, pomocného materiálu, atp. - viz. podrobný popis PD</t>
  </si>
  <si>
    <t>1406161446</t>
  </si>
  <si>
    <t>105</t>
  </si>
  <si>
    <t>Pol. 7</t>
  </si>
  <si>
    <t>D+M znak pardubického kraje, jednotlivé figury vystupují do prostoru, trojrozměrná plastická podoba, vysoká odolnost, rozměr 1400/1600 mm, odsazení od zdi 100 mm - vč. všech systémových detailů, povrchové úpravy, kotvení - viz. podrobný popis PD</t>
  </si>
  <si>
    <t>-2020828763</t>
  </si>
  <si>
    <t>106</t>
  </si>
  <si>
    <t>Pol. 8</t>
  </si>
  <si>
    <t>D+M obklad z lakovaného skla zadní stěny šatny v 1PP nalepeného na 8 mm MFD desku - vč. všech systémových detailů, lišt, úpravy hran, upevnění, povrchové úpravy, pomocného materiálu - viz. podrobný popis PD</t>
  </si>
  <si>
    <t>-330723014</t>
  </si>
  <si>
    <t>107</t>
  </si>
  <si>
    <t>Pol. 9</t>
  </si>
  <si>
    <t>D+M vzt dýza kruhová pohledová, pro přívod vzduchu ø200mm, Al slitina, bíly lak, zapuštěná ve svislé hraně sdk podhledu/akustického dřevěného obkladu - vč. všech systémových detailů, kotvení, povrchové úpravy, pomocného materiálu - viz. podrobný popis PD</t>
  </si>
  <si>
    <t>1362586598</t>
  </si>
  <si>
    <t>108</t>
  </si>
  <si>
    <t>Pol. 10</t>
  </si>
  <si>
    <t>D+M vzt dýza kruhová pohledová, pro přívod vzduchu ø315, Al slitina, bíly lak, zapuštěná ve svislé hraně sdk podhledu/akustického dřevěného obkladu - vč. všech systémových detailů, kotvení, povrchové úpravy, pomocného materiálu - viz. podrobný popis PD</t>
  </si>
  <si>
    <t>1900971643</t>
  </si>
  <si>
    <t>109</t>
  </si>
  <si>
    <t>Pol. 11</t>
  </si>
  <si>
    <t>D+M vzt mřížka 150x500 mm, pené lamely, Al mřížka, bílý lak, skrytá, pro odvod vzduchu, umísténí v stávajícím podhledu a skrytá pod akustickou deskou/v svislé hraně sdk podhledu - vč. všech systémových detailů, kotvení, povrchové úpravy, pomocného materiálu - viz. podrobný popis PD</t>
  </si>
  <si>
    <t>735034794</t>
  </si>
  <si>
    <t>110</t>
  </si>
  <si>
    <t>Pol. 12</t>
  </si>
  <si>
    <t>D+M nového prostupu střešní konstrukcí, vč. vyzdívky, tepel. izolace, hydroizolace, oplechování, doplněného zásypu, pomocných konstrukcí, úpravy a přípravy podkladu - viz. podrobný popis PD</t>
  </si>
  <si>
    <t>-680648083</t>
  </si>
  <si>
    <t>111</t>
  </si>
  <si>
    <t>Pol. 13</t>
  </si>
  <si>
    <t>D+M předsazené zrcadlo s dolním osvětlením 2150/1000 mm - vč. všech systémových detailů, lišt, silikonování, přípravy podkladu, kotvení - viz. podrobný popis PD</t>
  </si>
  <si>
    <t>-1911504654</t>
  </si>
  <si>
    <t>112</t>
  </si>
  <si>
    <t>Pol. 14</t>
  </si>
  <si>
    <t>D+M předsazené zrcadlo s dolním osvětlením 700/800 mm - vč. všech systémových detailů, kotvení - viz. podrobný popis PD</t>
  </si>
  <si>
    <t>1548895717</t>
  </si>
  <si>
    <t>113</t>
  </si>
  <si>
    <t>Pol. 15</t>
  </si>
  <si>
    <t>D+M střešní aku dvojitá  makrolonová předstěna, min. Rw=27dB, pole 5x1050mm+4x980mm, panely 3000/1050mm a 3000/980mm, ozn. Z.3/07 - vč. všech systém. detailů, konstrukce, dveří, lišt, kování, kotvení, těsnění, hydroizolace - viz. podrobný popis PD</t>
  </si>
  <si>
    <t>603307812</t>
  </si>
  <si>
    <t>SO 01.3 - Grafické prvky orientačního systému</t>
  </si>
  <si>
    <t>D1 - GRAFICKÉ PRVKY ORIENTAČNÍHO SYSTÉMU</t>
  </si>
  <si>
    <t>D1</t>
  </si>
  <si>
    <t>GRAFICKÉ PRVKY ORIENTAČNÍHO SYSTÉMU</t>
  </si>
  <si>
    <t>pol. 1</t>
  </si>
  <si>
    <t>Grafika vnitřního mobilního stojanu, logo „DŮM HUDBY“ výšky 96mm, podklad nerez plech 750/150mm - vč. všech syst. detailů, nerez plechu tl. 2mm, výřezu frézou, vygravírování do nerez plechu, povrchové úpravy - viz. podrobný popis PD</t>
  </si>
  <si>
    <t>-1302524173</t>
  </si>
  <si>
    <t>pol. 2</t>
  </si>
  <si>
    <t>Nápisy na nadpražním lemu vchody do sálů, logo „SUKOVA SÍŇ“ „MALÝ SÁL“ „KOMORNÍ SÁL“, výška nadpražního lemu 430mm, výška písma 163mm, nejdelší rozměr 1600mm, podklad Al plech - vč. všech syst. detailů, lepení, Al plechu tl. 3mm, výřezu vodním paprskem - viz. podrobný popis PD</t>
  </si>
  <si>
    <t>2021236948</t>
  </si>
  <si>
    <t>pol. 3</t>
  </si>
  <si>
    <t>Označení sekcí vstupů do Sukovy síně, logo „A“ „B“ „C“ „D“, výška písmena 143mm, podklad Al plech, materiál deska 1000/2000mm - vč. všech syst. detailů, lepení, Al plechu tl. 3mm, výřezu vodním paprskem -  viz. podrobný popis PD</t>
  </si>
  <si>
    <t>-1873664567</t>
  </si>
  <si>
    <t>pol. 4</t>
  </si>
  <si>
    <t>Piktogramy wc dámy, Al plech, materiál deska 1000/2000mm - vč. všech syst. detailů, lepení, Al plechu tl. 3mm, výřezu vodním paprskem - viz. podrobný popis PD</t>
  </si>
  <si>
    <t>-1785136304</t>
  </si>
  <si>
    <t>pol. 5</t>
  </si>
  <si>
    <t>Piktogramy wc páni, Al plech, materiál deska 1000/2000mm - vč. všech syst. detailů, lepení, Al plechu tl. 3mm, výřezu vodním paprskem - viz. podrobný popis PD</t>
  </si>
  <si>
    <t>-2089433918</t>
  </si>
  <si>
    <t>pol. 6</t>
  </si>
  <si>
    <t>Nápisy na provozních dveřích „SKLAD“ „PERSONÁL“ „ZVUKAŘ“, Al plech, materiál deska 1000/2000mm - vč. všech syst. detailů, lepení, Al plechu tl. 3mm, výřezu vodním paprskem - viz. podrobný popis PD</t>
  </si>
  <si>
    <t>-1800183961</t>
  </si>
  <si>
    <t>pol. 7</t>
  </si>
  <si>
    <t>Nápisy na posuvných dveřích, bezp. polep + logo „DŮM HUDBY“, vyřezáno z fólie, mléčná matná poloprůhledná fólie 6630/2950mm - vč. všech syst. detailů, lepení, výřezu poltrem - viz. podrobný popis PD</t>
  </si>
  <si>
    <t>1563064936</t>
  </si>
  <si>
    <t>pol. 8</t>
  </si>
  <si>
    <t>Nápisy na posuvných dveřích a info směrovky, vyřezáno z fólie, mléčná matná poloprůhledná fólie 5280/3000mm - vč. všech syst. detailů, lepení, výřezů poltrem - viz. podrobný popis PD</t>
  </si>
  <si>
    <t>2097146870</t>
  </si>
  <si>
    <t>pol. 9</t>
  </si>
  <si>
    <t>Nápisy na posuvných dveřích a info směrovky, vyřezáno z bílé mat fólie, výška písma 50mm, rozměr fólie 500/465mm - vč. všech syst. detailů, lepení, výřezů poltrem - viz. podrobný popis PD</t>
  </si>
  <si>
    <t>673282601</t>
  </si>
  <si>
    <t>pol. 10</t>
  </si>
  <si>
    <t>Nápisy na posuvných dveřích a info směrovky, vyřezáno z fólie, mléčná mat poloprůhledná fólie 5280/3000mm - vč. všech syst. detailů, lepení, výřezů poltrem - viz. podrobný popis PD</t>
  </si>
  <si>
    <t>-1475189567</t>
  </si>
  <si>
    <t>pol. 11</t>
  </si>
  <si>
    <t>Pokladna označení, vyřezáno z fólie, mléčná mat poloprůhledná fólie, výška písmena 143mm, délka textu 1140mm, rozměr okna 1500/1500mm - vč. všech syst. detailů, lepení, výřezů poltrem - viz. podrobný popis PD</t>
  </si>
  <si>
    <t>854793704</t>
  </si>
  <si>
    <t>pol. 12</t>
  </si>
  <si>
    <t>Grafika bezp. pokynů, nalepeno zevnitř prosklených dveří, vyřezáno z fólie, fólie imitace mléčného skla - vč. všech syst. detailů, lepení, výřezů poltrem - viz. podrobný popis PD</t>
  </si>
  <si>
    <t>-898629041</t>
  </si>
  <si>
    <t>pol. 13</t>
  </si>
  <si>
    <t>Směrovka na skleněném zábradlí schodiště, vyřezáno z bílé fólie, nalepeno na skle, mléčná mat poloprůhledná fólie, výška textu 50mm, rozměr 415/133mm - vč. všech syst. detailů, lepení, výřezů poltrem - viz. podrobný popis PD</t>
  </si>
  <si>
    <t>1614242876</t>
  </si>
  <si>
    <t>pol. 14</t>
  </si>
  <si>
    <t>Šatna označení sekcí AE, vyřezáno z barev. plexi tl. 3mm, 5 sekcí, 5 barev rozlišení - vč. všech syst. detailů, lepení, výřezu laserem - viz. podrobný popis PD</t>
  </si>
  <si>
    <t>-1874924465</t>
  </si>
  <si>
    <t>pol. 15</t>
  </si>
  <si>
    <t>Šatna visačky, vrstvený sendvič z plexi tl. 3mm, 5 sekcí (5 barev) pro čísla 1 až 100, 5 barev rozlišení - vč. všech syst. detailů, výřezů laserem -viz. podrobný popis PD</t>
  </si>
  <si>
    <t>428358726</t>
  </si>
  <si>
    <t>pol. 16</t>
  </si>
  <si>
    <t>Šatna číslice, vyřezáno z černého plexi tl. 3mm, výška textu 28mm - vč. všech syst. detailů, lepení, výřezů laserem - viz. podrobný popis PD</t>
  </si>
  <si>
    <t>-1703758598</t>
  </si>
  <si>
    <t>pol. 17</t>
  </si>
  <si>
    <t>Šatna visačky, vrstvený sendvič z plexi tl. 3mm, barva černá - vč. všech syst. detailů, výřezů laserem -viz. podrobný popis PD</t>
  </si>
  <si>
    <t>-300458076</t>
  </si>
  <si>
    <t>SO 01.7 - Elektroinstalace</t>
  </si>
  <si>
    <t>Úroveň 3:</t>
  </si>
  <si>
    <t>SO 01.7.1 - Silnoproudá elektroinstalace</t>
  </si>
  <si>
    <t>21-M -  Elektromontáže</t>
  </si>
  <si>
    <t xml:space="preserve">    21-M-01 -  Dodávky zařízení</t>
  </si>
  <si>
    <t xml:space="preserve">    21-M-02 -  Svítidla</t>
  </si>
  <si>
    <t xml:space="preserve">    21-M-03 -  Přístroje</t>
  </si>
  <si>
    <t xml:space="preserve">    21-M-04 -  Vedení</t>
  </si>
  <si>
    <t xml:space="preserve">    21-M-05 -  Úložný materiál</t>
  </si>
  <si>
    <t>21-M</t>
  </si>
  <si>
    <t xml:space="preserve"> Elektromontáže</t>
  </si>
  <si>
    <t>21-M-01</t>
  </si>
  <si>
    <t xml:space="preserve"> Dodávky zařízení</t>
  </si>
  <si>
    <t>210100001</t>
  </si>
  <si>
    <t>Ukončení vodičů izolovaných s označením a zapojením v rozváděči nebo na přístroji</t>
  </si>
  <si>
    <t>hod</t>
  </si>
  <si>
    <t>-876103598</t>
  </si>
  <si>
    <t>357116460</t>
  </si>
  <si>
    <t>rozvaděče nn standardní distribuční, osazení přístroji a zapojení viz výkresová část dokumentace</t>
  </si>
  <si>
    <t>128</t>
  </si>
  <si>
    <t>274609371</t>
  </si>
  <si>
    <t>210100001-1</t>
  </si>
  <si>
    <t>-1899283604</t>
  </si>
  <si>
    <t>357116460-1</t>
  </si>
  <si>
    <t>-1290239310</t>
  </si>
  <si>
    <t>210100001-2</t>
  </si>
  <si>
    <t>566006438</t>
  </si>
  <si>
    <t>357116460-2</t>
  </si>
  <si>
    <t>1688345212</t>
  </si>
  <si>
    <t>210100001-3</t>
  </si>
  <si>
    <t>1826462415</t>
  </si>
  <si>
    <t>357116460-3</t>
  </si>
  <si>
    <t>-8419701</t>
  </si>
  <si>
    <t>210100001-4</t>
  </si>
  <si>
    <t>-1951677255</t>
  </si>
  <si>
    <t>357116460-4</t>
  </si>
  <si>
    <t>-406556887</t>
  </si>
  <si>
    <t>210190057</t>
  </si>
  <si>
    <t>Montáž rozváděčů skříňových nebo panelových bez zapojení vodičů dělitelných</t>
  </si>
  <si>
    <t>1731772189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</si>
  <si>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</si>
  <si>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</si>
  <si>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1264251437</t>
  </si>
  <si>
    <t>210280010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</si>
  <si>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</si>
  <si>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>765993273</t>
  </si>
  <si>
    <t>21-M-02</t>
  </si>
  <si>
    <t xml:space="preserve"> Svítidla</t>
  </si>
  <si>
    <t>210201045</t>
  </si>
  <si>
    <t>Montáž LED svítidel se zapojením vodičů bytových nebo společenských místností s krytem</t>
  </si>
  <si>
    <t>1157254538</t>
  </si>
  <si>
    <t>348144530</t>
  </si>
  <si>
    <t>A1 - interierové LED svítidlo, 1xLED, 13,2W, 850Lm, IP20</t>
  </si>
  <si>
    <t>1365824794</t>
  </si>
  <si>
    <t>348144530-1</t>
  </si>
  <si>
    <t>A2 - interierové LED svítidlo, 1xLED, 18,2W, 1437Lm, IP20</t>
  </si>
  <si>
    <t>1778503368</t>
  </si>
  <si>
    <t>348144530-2</t>
  </si>
  <si>
    <t>A3 - interierové LED svítidlo downlight, 8W, 750Lm, IP20</t>
  </si>
  <si>
    <t>1573088164</t>
  </si>
  <si>
    <t>348144530-3</t>
  </si>
  <si>
    <t>Pouze zdroj</t>
  </si>
  <si>
    <t>1649820179</t>
  </si>
  <si>
    <t>348144530-4</t>
  </si>
  <si>
    <t>-1928064567</t>
  </si>
  <si>
    <t>348144530-5</t>
  </si>
  <si>
    <t>-1863440659</t>
  </si>
  <si>
    <t>348239330</t>
  </si>
  <si>
    <t>B2 - vestavné LED svítidlo do kazetových podhledů M600, 13,5W, 2140Lm, IP20</t>
  </si>
  <si>
    <t>-1561017524</t>
  </si>
  <si>
    <t>348239330-1</t>
  </si>
  <si>
    <t>B3 - LED panel obdélník 1200x300mm, 35W, 4000Lm, IP20</t>
  </si>
  <si>
    <t>678430583</t>
  </si>
  <si>
    <t>348144390</t>
  </si>
  <si>
    <t>C1 - Závěsné LED svítidlo, 20W, 2000Lm, IP20</t>
  </si>
  <si>
    <t>-949812675</t>
  </si>
  <si>
    <t>348144390-1</t>
  </si>
  <si>
    <t>C2 - Závěsné LED svítidlo, 40W, 4100Lm, IP20</t>
  </si>
  <si>
    <t>-787734046</t>
  </si>
  <si>
    <t>348144390-2</t>
  </si>
  <si>
    <t>C3 - Závěsné LED svítidlo, 20W, 1700Lm, IP20</t>
  </si>
  <si>
    <t>-444327784</t>
  </si>
  <si>
    <t>348144390-3</t>
  </si>
  <si>
    <t>C4 - Závěsné LED svítidlo, 10W, 1000Lm, IP20</t>
  </si>
  <si>
    <t>-269987579</t>
  </si>
  <si>
    <t>348341840</t>
  </si>
  <si>
    <t>D1 - LED svítidlo liniové, 18W, 1600Lm, IP20</t>
  </si>
  <si>
    <t>466209629</t>
  </si>
  <si>
    <t>348341840-3</t>
  </si>
  <si>
    <t>D2 - LED svítidlo liniové, 16W, 1700Lm, IP20</t>
  </si>
  <si>
    <t>-681314227</t>
  </si>
  <si>
    <t>348341840-4</t>
  </si>
  <si>
    <t>D4 - LED svítidlo liniové, 23W, 3700Lm, IP20</t>
  </si>
  <si>
    <t>-187137625</t>
  </si>
  <si>
    <t>210203828</t>
  </si>
  <si>
    <t>Montáž svítidel nouzových nástěnných</t>
  </si>
  <si>
    <t>-1732670877</t>
  </si>
  <si>
    <t>348381060</t>
  </si>
  <si>
    <t>svítidla nouzové s nezávislým zdrojem elektrické energie pro dočasné nouzové osvětlení, s piktogramem úniku, IP66, 1x11W, doba svícení 1hod</t>
  </si>
  <si>
    <t>-1236755486</t>
  </si>
  <si>
    <t>210203872</t>
  </si>
  <si>
    <t>Montáž modulového osvětlovacího systému se zapojením vodičů doplňků předřadníku</t>
  </si>
  <si>
    <t>888859649</t>
  </si>
  <si>
    <t>348910980</t>
  </si>
  <si>
    <t>díly (sestavy) svítidel, rozebíratelné předřadníky, nouzové invertery</t>
  </si>
  <si>
    <t>-1998337512</t>
  </si>
  <si>
    <t>348910980-1</t>
  </si>
  <si>
    <t>díly (sestavy) svítidel, rozebíratelné předřadníky</t>
  </si>
  <si>
    <t>-891099237</t>
  </si>
  <si>
    <t>21-M-03</t>
  </si>
  <si>
    <t xml:space="preserve"> Přístroje</t>
  </si>
  <si>
    <t>210110001</t>
  </si>
  <si>
    <t>Montáž nástěnný vypínač nn jednopólový pro prostředí základní nebo vlhké</t>
  </si>
  <si>
    <t>427642331</t>
  </si>
  <si>
    <t>345355760</t>
  </si>
  <si>
    <t>spínač řazení 1 10A</t>
  </si>
  <si>
    <t>766021247</t>
  </si>
  <si>
    <t>345355160</t>
  </si>
  <si>
    <t>tlačítkový ovládač 10A</t>
  </si>
  <si>
    <t>1144739643</t>
  </si>
  <si>
    <t>210110054</t>
  </si>
  <si>
    <t>Montáž ovladačů nn polozapuštěných nebo zapuštěných se zapojením vodičů šroubové připojení přepínačů, řazení 6+6-dvojitých střídavých</t>
  </si>
  <si>
    <t>1577264866</t>
  </si>
  <si>
    <t>345357140</t>
  </si>
  <si>
    <t>spínač řazení 6+6/10A</t>
  </si>
  <si>
    <t>-1221660475</t>
  </si>
  <si>
    <t>210111002</t>
  </si>
  <si>
    <t>Montáž zásuvka vestavná šroubové připojení 2P+PE se zapojením vodičů</t>
  </si>
  <si>
    <t>1122871431</t>
  </si>
  <si>
    <t>345551040</t>
  </si>
  <si>
    <t>zásuvka 1násobná 16A, IP20</t>
  </si>
  <si>
    <t>-1469278656</t>
  </si>
  <si>
    <t>345551240</t>
  </si>
  <si>
    <t>zásuvka 2násobná 16A, IP20</t>
  </si>
  <si>
    <t>-417036619</t>
  </si>
  <si>
    <t>210111024-1</t>
  </si>
  <si>
    <t>Montáž zásuvkových skříní se zapojením vodičů šroubové připojení chráněných v krabici 16 A, pro prostředí základní nebo vlhké, provedení 3P+N+PE</t>
  </si>
  <si>
    <t>1721516460</t>
  </si>
  <si>
    <t>345519670-1</t>
  </si>
  <si>
    <t>Zásuvková skříň 4x230V+1x400V/16A IP44</t>
  </si>
  <si>
    <t>520620833</t>
  </si>
  <si>
    <t>21-M-04</t>
  </si>
  <si>
    <t xml:space="preserve"> Vedení</t>
  </si>
  <si>
    <t>210800506</t>
  </si>
  <si>
    <t>Montáž izolovaných vodičů měděných do 1 kV uložených v trubkách nebo lištách zatažených CY, HO5V, HO7V, NYY, YY, průřezu žíly 4 mm2</t>
  </si>
  <si>
    <t>1542271434</t>
  </si>
  <si>
    <t>341410250</t>
  </si>
  <si>
    <t>vodiče izolované s měděným jádrem CY, pocínované,  podle ČSN 34 7420, pro 450/750 V průměr       Cu číslo   bázová cena mm2         kg/m       Kč/m 4           0,039    5,29</t>
  </si>
  <si>
    <t>1782006292</t>
  </si>
  <si>
    <t>210802335</t>
  </si>
  <si>
    <t>Montáž izolovaných kabelů měděných bez ukončení do 1 kV uložených pevně CYSY, HO5-F, HO5 VVH2-F, HO7RN do 1 kV, počtu a průřezu žil 2 x 4 mm2</t>
  </si>
  <si>
    <t>-1612110424</t>
  </si>
  <si>
    <t>341438020</t>
  </si>
  <si>
    <t>vodiče izolované s měděným jádrem šňůry s měděným jádrem lehké šňůry VM05VV-F (CYSY) průřez       Cu číslo   bázová cena mm2         kg/m       Kč/m 2 x 4        0,078    16,13</t>
  </si>
  <si>
    <t>-1084874613</t>
  </si>
  <si>
    <t>210810041</t>
  </si>
  <si>
    <t>Montáž izolovaných kabelů měděných bez ukončení do 1 kV uložených pevně CYKY, CYKYD, CYKYDY, NYM, NYY, YSLY, 750 V, počtu a průřezu žil 2 x 1,5 mm2</t>
  </si>
  <si>
    <t>524441686</t>
  </si>
  <si>
    <t>341110050</t>
  </si>
  <si>
    <t>kabely silové s měděným jádrem pro jmenovité napětí 750 V CYKY -  RE průřez   Cu číslo  bázová cena mm2       kg/m      Kč/m 2 x 1,5     0,029      7,08</t>
  </si>
  <si>
    <t>2041375312</t>
  </si>
  <si>
    <t>210810045</t>
  </si>
  <si>
    <t>Montáž izolovaných kabelů měděných bez ukončení do 1 kV uložených pevně CYKY, CYKYD, CYKYDY, NYM, NYY, YSLY, 750 V, počtu a průřezu žil 3 x 1,5 mm2</t>
  </si>
  <si>
    <t>-144710484</t>
  </si>
  <si>
    <t>341110300</t>
  </si>
  <si>
    <t>kabely silové s měděným jádrem pro jmenovité napětí 750 V CYKY -  RE průřez   Cu číslo  bázová cena mm2       kg/m      Kč/m 3 x 1,5     0,044       9,77</t>
  </si>
  <si>
    <t>-567416527</t>
  </si>
  <si>
    <t>210810046</t>
  </si>
  <si>
    <t>Montáž izolovaných kabelů měděných bez ukončení do 1 kV uložených pevně CYKY, CYKYD, CYKYDY, NYM, NYY, YSLY, 750 V, počtu a průřezu žil 3 x 2,5 mm2</t>
  </si>
  <si>
    <t>1034378457</t>
  </si>
  <si>
    <t>341110360</t>
  </si>
  <si>
    <t>kabely silové s měděným jádrem pro jmenovité napětí 750 V CYKY -  RE průřez   Cu číslo  bázová cena mm2       kg/m      Kč/m 3 x 2,5     0,074     15,33</t>
  </si>
  <si>
    <t>396747984</t>
  </si>
  <si>
    <t>210810052</t>
  </si>
  <si>
    <t>Montáž izolovaných kabelů měděných bez ukončení do 1 kV uložených pevně CYKY, CYKYD, CYKYDY, NYM, NYY, YSLY, 750 V, počtu a průřezu žil 4 x 6 mm2</t>
  </si>
  <si>
    <t>-1181162915</t>
  </si>
  <si>
    <t>341110720</t>
  </si>
  <si>
    <t>kabely silové s měděným jádrem pro jmenovité napětí 750 V CYKY -  RE průřez   Cu číslo  bázová cena mm2       kg/m      Kč/m 4 x  6       0,235      44,59</t>
  </si>
  <si>
    <t>486589680</t>
  </si>
  <si>
    <t>210810053</t>
  </si>
  <si>
    <t>Montáž izolovaných kabelů měděných bez ukončení do 1 kV uložených pevně CYKY, CYKYD, CYKYDY, NYM, NYY, YSLY, 750 V, počtu a průřezu žil 4 x 10 mm2</t>
  </si>
  <si>
    <t>568287647</t>
  </si>
  <si>
    <t>341110760</t>
  </si>
  <si>
    <t>kabely silové s měděným jádrem pro jmenovité napětí 750 V CYKY -  RE průřez   Cu číslo  bázová cena mm2       kg/m      Kč/m 4 x 10 RE  0,392     75,64</t>
  </si>
  <si>
    <t>878638817</t>
  </si>
  <si>
    <t>210810055-1</t>
  </si>
  <si>
    <t>Montáž izolovaných kabelů měděných bez ukončení do 1 kV uložených pevně CYKY, CYKYD, CYKYDY, NYM, NYY, YSLY, 750 V, počtu a průřezu žil 5 x 1,5 mm2</t>
  </si>
  <si>
    <t>-1478357226</t>
  </si>
  <si>
    <t>341110900-1</t>
  </si>
  <si>
    <t>kabely silové s měděným jádrem pro jmenovité napětí 750 V CYKY -  RE průřez   Cu číslo  bázová cena mm2       kg/m      Kč/m 5 x  1,5     0,074     15,72</t>
  </si>
  <si>
    <t>186949113</t>
  </si>
  <si>
    <t>210810056</t>
  </si>
  <si>
    <t>Montáž izolovaných kabelů měděných bez ukončení do 1 kV uložených pevně CYKY, CYKYD, CYKYDY, NYM, NYY, YSLY, 750 V, počtu a průřezu žil 5 x 2,5 mm2</t>
  </si>
  <si>
    <t>-1585390539</t>
  </si>
  <si>
    <t>341110940</t>
  </si>
  <si>
    <t>kabely silové s měděným jádrem pro jmenovité napětí 750 V CYKY -  RE průřez   Cu číslo  bázová cena mm2       kg/m      Kč/m 5 x  2,5     0,123     24,74</t>
  </si>
  <si>
    <t>1391276617</t>
  </si>
  <si>
    <t>210810057</t>
  </si>
  <si>
    <t>Montáž izolovaných kabelů měděných bez ukončení do 1 kV uložených pevně CYKY, CYKYD, CYKYDY, NYM, NYY, YSLY, 750 V, počtu a průřezu žil 5 x 4 mm2</t>
  </si>
  <si>
    <t>-773199454</t>
  </si>
  <si>
    <t>341110980</t>
  </si>
  <si>
    <t>kabely silové s měděným jádrem pro jmenovité napětí 750 V CYKY -  RE průřez   Cu číslo  bázová cena mm2       kg/m      Kč/m 5 x  4       0,196      37,90</t>
  </si>
  <si>
    <t>60874731</t>
  </si>
  <si>
    <t>21-M-05</t>
  </si>
  <si>
    <t xml:space="preserve"> Úložný materiál</t>
  </si>
  <si>
    <t>210010107</t>
  </si>
  <si>
    <t>Montáž lišt elektroinstalačních se spojkami, ohyby a rohy a s nasunutím do krabic vkládacích s víčkem, šířky do 20 mm</t>
  </si>
  <si>
    <t>136030419</t>
  </si>
  <si>
    <t>345721050</t>
  </si>
  <si>
    <t>materiál úložný elektroinstalační lišty vkládací z PVC délka lišty 3 m, do 380V LV 18 x 13</t>
  </si>
  <si>
    <t>-1892640444</t>
  </si>
  <si>
    <t>210010108</t>
  </si>
  <si>
    <t>Montáž lišt elektroinstalačních se spojkami, ohyby a rohy a s nasunutím do krabic vkládacích s víčkem, šířky přes 20 do 40 mm</t>
  </si>
  <si>
    <t>-1825601529</t>
  </si>
  <si>
    <t>345718700</t>
  </si>
  <si>
    <t>materiál úložný elektroinstalační lišty elektroinstalační z plastické hmoty ČSN 37 0001 hranatá dvojitý zámek,  standardní délka 3 m L 40 x 20 mm</t>
  </si>
  <si>
    <t>-662480498</t>
  </si>
  <si>
    <t>210010316</t>
  </si>
  <si>
    <t>Montáž krabic elektroinstalačních bez napojení na trubky a lišty, demontáže a montáže víčka a přístroje protahovacích nebo odbočných bez zapojení nástěnných plastových čtyřhranných, rozměr do 100x100 mm</t>
  </si>
  <si>
    <t>-1115036080</t>
  </si>
  <si>
    <t>345715110-1</t>
  </si>
  <si>
    <t>materiál úložný elektroinstalační krabice přístrojové instalační z plastické hmoty KP</t>
  </si>
  <si>
    <t>1111682281</t>
  </si>
  <si>
    <t>210010323</t>
  </si>
  <si>
    <t>Montáž krabic elektroinstalačních rozvodek se zapojením vodičů na svorkovnici plastových čtyřhranných</t>
  </si>
  <si>
    <t>-228736335</t>
  </si>
  <si>
    <t>345715110</t>
  </si>
  <si>
    <t>materiál úložný elektroinstalační krabice instalační z plastické hmoty ,  D69 x 30mm</t>
  </si>
  <si>
    <t>-1588463487</t>
  </si>
  <si>
    <t>210020204</t>
  </si>
  <si>
    <t>Montáž roštů a lávek bez podkladových desek a osazení úchytných prvků pro volné i pevné uložení kabelů typových se stojinou, výložníky a odbočkami pozinkovaných závěsných stoupaček</t>
  </si>
  <si>
    <t>518734719</t>
  </si>
  <si>
    <t>345754940</t>
  </si>
  <si>
    <t>kabelové nosné systémy žlaby kabelové žlab kabelový 50X200</t>
  </si>
  <si>
    <t>1823221511</t>
  </si>
  <si>
    <t>210020301</t>
  </si>
  <si>
    <t>Montáž žlabů bez stojiny a výložníků kovových, s podpěrkami a příslušenství bez víka, šířky do 50 mm</t>
  </si>
  <si>
    <t>1454359798</t>
  </si>
  <si>
    <t>345754910</t>
  </si>
  <si>
    <t>kabelové nosné systémy žlaby kabelové žlab kabelový 50X62</t>
  </si>
  <si>
    <t>397755507</t>
  </si>
  <si>
    <t>210021055</t>
  </si>
  <si>
    <t>Montáž příchytek pro kabely dřevěných nebo plastových kovových, typ SONAP, průměru do 40 mm</t>
  </si>
  <si>
    <t>1603024648</t>
  </si>
  <si>
    <t>354325450</t>
  </si>
  <si>
    <t>svorky a armatury pro rozvodny vn a vvn příchytka kabelová Sonap typ           průměr kabelu 637528   14- 28 mm</t>
  </si>
  <si>
    <t>-112931649</t>
  </si>
  <si>
    <t>354325500</t>
  </si>
  <si>
    <t>svorky a armatury pro rozvodny vn a vvn příchytka kabelová Sonap typ           průměr kabelu 637540   29- 40 mm</t>
  </si>
  <si>
    <t>1777687579</t>
  </si>
  <si>
    <t>SO 01.7.2 - Slaborpoudá elektroinstalace</t>
  </si>
  <si>
    <t>22-M -  Montáže oznam. a zabezp. zařízení</t>
  </si>
  <si>
    <t xml:space="preserve">    22-M-01 -  Dodávky zařízení</t>
  </si>
  <si>
    <t xml:space="preserve">    22-M-02 -  SKS</t>
  </si>
  <si>
    <t xml:space="preserve">    22-M-03 -  EZS</t>
  </si>
  <si>
    <t xml:space="preserve">    22-M-04 -  AV technika kabeláž</t>
  </si>
  <si>
    <t xml:space="preserve">    22-M-05 -  Rozhlas a všeobecné ozvučení</t>
  </si>
  <si>
    <t xml:space="preserve">    22-M-06 -  ACS</t>
  </si>
  <si>
    <t>22-M</t>
  </si>
  <si>
    <t xml:space="preserve"> Montáže oznam. a zabezp. zařízení</t>
  </si>
  <si>
    <t>22-M-01</t>
  </si>
  <si>
    <t>220880301</t>
  </si>
  <si>
    <t>Montáž skříně 19"</t>
  </si>
  <si>
    <t>613419657</t>
  </si>
  <si>
    <t>220880305</t>
  </si>
  <si>
    <t>Zabezpečovací ústředna Montáž prvku do skříně 19"komponentů</t>
  </si>
  <si>
    <t>-521822079</t>
  </si>
  <si>
    <t>357116461-1</t>
  </si>
  <si>
    <t>Rozvaděč RACK</t>
  </si>
  <si>
    <t>2981492</t>
  </si>
  <si>
    <t>22-M-02</t>
  </si>
  <si>
    <t xml:space="preserve"> SKS</t>
  </si>
  <si>
    <t>220182022</t>
  </si>
  <si>
    <t>Kabely dálkové sítě metalické a optické Uložení HDPE trubky pro optický kabel do výkopu bez zřízení lože a bez krytí</t>
  </si>
  <si>
    <t>532359099</t>
  </si>
  <si>
    <t>345713500</t>
  </si>
  <si>
    <t>materiál úložný elektroinstalační trubky elektroinstalační ohebné, KOPOFLEX, dvouplášťové HDPE+LDPE svitek 50 m se zatahovacím drátem a spojkou ČSN EN 50086-2-4 KF 09040   40 mm</t>
  </si>
  <si>
    <t>1497173767</t>
  </si>
  <si>
    <t>220182031</t>
  </si>
  <si>
    <t>Kabely dálkové sítě metalické a optické Zatažení optického kabelu do ochranné HDPE trubky</t>
  </si>
  <si>
    <t>-795520985</t>
  </si>
  <si>
    <t>900200101</t>
  </si>
  <si>
    <t>univerzální_x000D_
 optický kabel, 8 vláken, 50/125, proti hlodavcům, gel, FRLSOH"</t>
  </si>
  <si>
    <t>633947007</t>
  </si>
  <si>
    <t>220182421</t>
  </si>
  <si>
    <t>Kabely dálkové sítě metalické a optické Montáž vany do 19" optického rozvaděče</t>
  </si>
  <si>
    <t>264441630</t>
  </si>
  <si>
    <t>900200102</t>
  </si>
  <si>
    <t>výsuvný hliníkový optický rozvaděč pro montáž do 19“ datového rozvaděče,</t>
  </si>
  <si>
    <t>1177946395</t>
  </si>
  <si>
    <t>220260702</t>
  </si>
  <si>
    <t>Krabice, skříně, trubky, žlaby, rošty, konstrukce Montáž kabelového žlabu ocelového 60 x 200 mm</t>
  </si>
  <si>
    <t>-1072310670</t>
  </si>
  <si>
    <t>345754940-2</t>
  </si>
  <si>
    <t>kabelové nosné systémy žlaby kabelové žlab kabelový 60X200</t>
  </si>
  <si>
    <t>536509327</t>
  </si>
  <si>
    <t>220261661</t>
  </si>
  <si>
    <t>Krabice, skříně, trubky, žlaby, rošty, konstrukce Značení trasy vedení</t>
  </si>
  <si>
    <t>651906416</t>
  </si>
  <si>
    <t>220280511</t>
  </si>
  <si>
    <t>UTP,FTP,SEKU,SYKY do 7 mm vně.prům.ve žlabu</t>
  </si>
  <si>
    <t>1675445098</t>
  </si>
  <si>
    <t>900200103</t>
  </si>
  <si>
    <t>Datový metalický kabel určený pro horizontální rozvody strukturované kabeláže. Tento kabel splňuje požadavky definované v mezinárodních standardech TIA/EIA 568B, ISO 11801 pro CAT.6.</t>
  </si>
  <si>
    <t>1999737217</t>
  </si>
  <si>
    <t>220301013</t>
  </si>
  <si>
    <t>Formy kabelové a drátové a doplňky vnitřní instalace Montáž lišta elektroinstalační LV 20 x 20 vkládací</t>
  </si>
  <si>
    <t>-1561967011</t>
  </si>
  <si>
    <t>345721050-1</t>
  </si>
  <si>
    <t>materiál úložný elektroinstalační lišty vkládací z PVC 20x20</t>
  </si>
  <si>
    <t>1485103053</t>
  </si>
  <si>
    <t>220700096</t>
  </si>
  <si>
    <t>Rádiokomunikační zařízení Montáž antény vysílací WIFI accesspoint</t>
  </si>
  <si>
    <t>-1978756966</t>
  </si>
  <si>
    <t>900200104</t>
  </si>
  <si>
    <t>Vnitřní přístupový WiFi bod určený pro bezdrátový přístup k datové síti v místnostech, 1 x RJ45 10/100 Mb LAN, 2,4 GHz, IEEE 802.11b/g/n, 300 Mbps, PoE napájení.</t>
  </si>
  <si>
    <t>1113872350</t>
  </si>
  <si>
    <t>220730001</t>
  </si>
  <si>
    <t>Montáž účastnické dvojzásuvky 2xRJ45</t>
  </si>
  <si>
    <t>231783773</t>
  </si>
  <si>
    <t>374512440</t>
  </si>
  <si>
    <t>zásuvky pro elektroniku a slaboproudou techniku</t>
  </si>
  <si>
    <t>136375991</t>
  </si>
  <si>
    <t>220730001-1</t>
  </si>
  <si>
    <t>Montáž konektoru RJ45 na kabel UTP</t>
  </si>
  <si>
    <t>735530038</t>
  </si>
  <si>
    <t>374512440-1</t>
  </si>
  <si>
    <t>konektor pro elektroniku a slaboproudou techniku</t>
  </si>
  <si>
    <t>1284185641</t>
  </si>
  <si>
    <t>22-M-03</t>
  </si>
  <si>
    <t xml:space="preserve"> EZS</t>
  </si>
  <si>
    <t>220260042</t>
  </si>
  <si>
    <t>Krabice, skříně, trubky, žlaby, rošty, konstrukce Montáž krabice na povrchu KP 68</t>
  </si>
  <si>
    <t>1905732602</t>
  </si>
  <si>
    <t>345715110-2</t>
  </si>
  <si>
    <t>materiál úložný elektroinstalační krabice instalační z plastické hmoty</t>
  </si>
  <si>
    <t>97929225</t>
  </si>
  <si>
    <t>1981873537</t>
  </si>
  <si>
    <t>220281506-1</t>
  </si>
  <si>
    <t>Montáž kabelu pro instalaci EZS do žlabu</t>
  </si>
  <si>
    <t>444199809</t>
  </si>
  <si>
    <t>341210500</t>
  </si>
  <si>
    <t>kabely sdělovací s měděným jádrem v celoplastovém provedení SYKFY, podle ČSN  34 7822 průměr         Cu číslo   bázová cena mm            kg/m       Kč/m 5 x 2 x 0,50  0,022    11,65</t>
  </si>
  <si>
    <t>225327266</t>
  </si>
  <si>
    <t>-1229408344</t>
  </si>
  <si>
    <t>-267791731</t>
  </si>
  <si>
    <t>220321441</t>
  </si>
  <si>
    <t>Zařízení zabezpečovací, strážící, signalizační, časové a návěstné</t>
  </si>
  <si>
    <t>-94058962</t>
  </si>
  <si>
    <t>900300105</t>
  </si>
  <si>
    <t>napojení přímo na sběrnici, DUAL PIR senzor, digitální automatický čítač pulzů a teplotní kompenzace, kovový kryt, inteligentní přizpůsobení se prostředí, ovládání vlastností z ústředny, dosah 12 m/110°, vyměnitelné clony, -20 až 50°C</t>
  </si>
  <si>
    <t>-153093820</t>
  </si>
  <si>
    <t>-915435863</t>
  </si>
  <si>
    <t>900300106</t>
  </si>
  <si>
    <t>digitální detektor rozbití skla, digitální detekce širokého spektra parametrů včetně tlakového nárazu, vysoká odolnost vůči falešným poplachům, dosah 9/4,5 m dle nastavení, -10 až +50°C, sběrnicový režim BUS</t>
  </si>
  <si>
    <t>140992958</t>
  </si>
  <si>
    <t>220321704</t>
  </si>
  <si>
    <t>Zařízení zabezpečovací, strážící, signalizační, časové a návěstné Montáž ústředny EZS</t>
  </si>
  <si>
    <t>2004272886</t>
  </si>
  <si>
    <t>900300101</t>
  </si>
  <si>
    <t>Ústředna EZS</t>
  </si>
  <si>
    <t>-1754440060</t>
  </si>
  <si>
    <t>900300102</t>
  </si>
  <si>
    <t>komunikátor GSM/GPRS, přenos formátů na PCO v pásmu GSM i GPRS, dálkové programování přes GPRS, SMS zprávy uživateli - poplachy na zóně včetně popisů, zapnutí, vypnutí, poruchy, umožňuje připojit hlasový modul pro přenos hlasových zpráv a dálkové uživatelské ovládání ústředny</t>
  </si>
  <si>
    <t>811579562</t>
  </si>
  <si>
    <t>900300103</t>
  </si>
  <si>
    <t>modul pro komunikaci přes LAN/Internet, protokol HTTPS, emaily s podporou SSL, ovládání uživatelem přes obyčejný web prohlížeč EXPLORER nebo MOZILLA, zasílání e-mailů uživatelům</t>
  </si>
  <si>
    <t>-1127793236</t>
  </si>
  <si>
    <t>220330166</t>
  </si>
  <si>
    <t>Zařízení dispečerské a požární Montáž poplachové sirény</t>
  </si>
  <si>
    <t>-1328626833</t>
  </si>
  <si>
    <t>900300107</t>
  </si>
  <si>
    <t>venkovní piezo-siréna s vestavěným Ni-MH akumulátorem (součást dodávky), tamper na zeď na kryt, 110 dB/3 m, 450 mA, 12 V</t>
  </si>
  <si>
    <t>2123114726</t>
  </si>
  <si>
    <t>220330335</t>
  </si>
  <si>
    <t>Zařízení dispečerské a požární Montáž obsluhovacího tabla</t>
  </si>
  <si>
    <t>-1379002146</t>
  </si>
  <si>
    <t>900300104</t>
  </si>
  <si>
    <t>klávesnice grafický dotykový 5" barevný LCD displej 6,4 x 11,2 cm, signalizace všech stavů pomocí ikon a popisů, přehledné a pohodlné ovládání přímo na dotykovém LCD, zobrazení půdorysů objektu se zobrazením stavu čidel, zobrazení Annunciátor - přehledné zobrazení stavu podsystémů a zón</t>
  </si>
  <si>
    <t>1727380766</t>
  </si>
  <si>
    <t>22-M-04</t>
  </si>
  <si>
    <t xml:space="preserve"> AV technika kabeláž</t>
  </si>
  <si>
    <t>-364065828</t>
  </si>
  <si>
    <t>-1943797096</t>
  </si>
  <si>
    <t>220281511</t>
  </si>
  <si>
    <t>Montáž kabelu AV do 24 žil</t>
  </si>
  <si>
    <t>-1945492358</t>
  </si>
  <si>
    <t>341216100</t>
  </si>
  <si>
    <t>kabel Olflex 18x1,5</t>
  </si>
  <si>
    <t>1149325041</t>
  </si>
  <si>
    <t>341216100-1</t>
  </si>
  <si>
    <t>kabel XLR 3F 1x2x0,24</t>
  </si>
  <si>
    <t>-1051203738</t>
  </si>
  <si>
    <t>341216100-2</t>
  </si>
  <si>
    <t>kabel HDMI</t>
  </si>
  <si>
    <t>-258986771</t>
  </si>
  <si>
    <t>22-M-05</t>
  </si>
  <si>
    <t xml:space="preserve"> Rozhlas a všeobecné ozvučení</t>
  </si>
  <si>
    <t>563508875</t>
  </si>
  <si>
    <t>1589495077</t>
  </si>
  <si>
    <t>220370003</t>
  </si>
  <si>
    <t>Zařízení závodního rozhlasu Montáž rozhlasové ústředny AŽD RU85 do stojanové řady</t>
  </si>
  <si>
    <t>-910484386</t>
  </si>
  <si>
    <t>900500101</t>
  </si>
  <si>
    <t>Moderní ústředna s MP3 přehrávačem s dálkovým ovladačem. Šest nezávisle regulovatelných zónových výstupů. _x000D_
Vstupy: 3 x MIC (MIC 1 paging), 3 x AUX, vestavěný MP3 přehrávač z USB disku nebo z SD karty. MASTER VOLUME, LED indikace výstupní úrovně, společné korekce basů a výšek, napájení: 230V AC, výkon: 650W (100V, 70V, 4-8-16 Ohm)</t>
  </si>
  <si>
    <t>-91836383</t>
  </si>
  <si>
    <t>220370531</t>
  </si>
  <si>
    <t>Zařízení závodního rozhlasu Montáž reproduktoru do 6 W</t>
  </si>
  <si>
    <t>-579516437</t>
  </si>
  <si>
    <t>900500102-1</t>
  </si>
  <si>
    <t>Širokopásmový stropní reproduktor pro ozvučení interiérů pro 100V rozvody.</t>
  </si>
  <si>
    <t>42246918</t>
  </si>
  <si>
    <t>900500102-2</t>
  </si>
  <si>
    <t>-2101512629</t>
  </si>
  <si>
    <t>220730241</t>
  </si>
  <si>
    <t>Společné televizní a rozhlasové antény, průmyslová televize Montáž kabelu na lišty, rošty opřádaného, ovíjeného</t>
  </si>
  <si>
    <t>-330511369</t>
  </si>
  <si>
    <t>900500106</t>
  </si>
  <si>
    <t>speciální kabel pro 100V rozvody, 2×1,5 mm2, CCA měď, kroucené žíly – lanka, nízká kapacita</t>
  </si>
  <si>
    <t>-1898438001</t>
  </si>
  <si>
    <t>22-M-06</t>
  </si>
  <si>
    <t xml:space="preserve"> ACS</t>
  </si>
  <si>
    <t>-1599682768</t>
  </si>
  <si>
    <t>454403355</t>
  </si>
  <si>
    <t>220320306</t>
  </si>
  <si>
    <t>Zařízení zabezpečovací, strážící, signalizační, časové a návěstné Montáž elektronicky ovládaného zámku</t>
  </si>
  <si>
    <t>1053747929</t>
  </si>
  <si>
    <t>220320331</t>
  </si>
  <si>
    <t>Zařízení zabezpečovací, strážící, signalizační, časové a návěstné Montáž tabla na zeď vrátný</t>
  </si>
  <si>
    <t>-1057360697</t>
  </si>
  <si>
    <t>900600104</t>
  </si>
  <si>
    <t>venkovní dveřní IP jednotka s kamerou, LED přisvícením, tlačítkem zvonku, bez jmenovky, 1 x relé pro ovládání dveří, nastavitelná citlivostc mikrofonu, ovládání zámku přímo z jednotky, plastové provedení, barva bílá</t>
  </si>
  <si>
    <t>-561332478</t>
  </si>
  <si>
    <t>900600105</t>
  </si>
  <si>
    <t>rozšiřující dveřní modul s 3 tlačítky, slouží pro rozšíření hlavní IP dveřní stanice</t>
  </si>
  <si>
    <t>409396560</t>
  </si>
  <si>
    <t>220321401</t>
  </si>
  <si>
    <t>854830086</t>
  </si>
  <si>
    <t>900600101</t>
  </si>
  <si>
    <t>sběrnicový modul pro připojení čtečky a vytvoření 1 přístupového bodu, vstupy a výstupy pro čtečku, ovládací tlačítko, RELÉ pro ovládání zámku, vstupy pro magnet a ovládací PIR, obsahuje i spínaný doplňkový zdroj 1,5 A pro napájení zámku</t>
  </si>
  <si>
    <t>-1816369948</t>
  </si>
  <si>
    <t>220321402</t>
  </si>
  <si>
    <t>Zařízení zabezpečovací, strážící, signalizační, časové a návěstné Montáž obvodu oddělovacího</t>
  </si>
  <si>
    <t>-522509156</t>
  </si>
  <si>
    <t>900600102</t>
  </si>
  <si>
    <t>systémová venkovní/vnitřní čtečka karet, čtecí dosah cca 6 cm, venkovní IP 55 -20 až 60°C</t>
  </si>
  <si>
    <t>-1437796047</t>
  </si>
  <si>
    <t>900600103</t>
  </si>
  <si>
    <t>přístupová karta</t>
  </si>
  <si>
    <t>1619644993</t>
  </si>
  <si>
    <t>220490041</t>
  </si>
  <si>
    <t>Montáž spojovacích systémů a účastnických zařízení Montáž telefonního zařízení bytová stanice s možností otevírání dveří bez možnosti volby účastníka</t>
  </si>
  <si>
    <t>58710940</t>
  </si>
  <si>
    <t>900600106</t>
  </si>
  <si>
    <t>barevná zobrazovací IP jednotka se sluchátkem, vnitřní pamětí, 7" LCD dotykový displej, povrchová montáž, regulace hlasitosti vyzvánění i hovoru, možnost připojení tlačítka zvonku od dveří, 8 alarmových vstupů, monitorování, interkom</t>
  </si>
  <si>
    <t>-1447816819</t>
  </si>
  <si>
    <t>900600107</t>
  </si>
  <si>
    <t>PoE switch pro napájení vstupních jednotek a monitorů, možnost připojení 6 modulů, dosah napájení 50 m, 2 porty bez napájení pro připojení k síti, možnost instalace na DIN lištu, 2 x 10/100 Mbps + 6 x 10/100 Mbps PoE</t>
  </si>
  <si>
    <t>694387324</t>
  </si>
  <si>
    <t>SO 01.8 - Technické zařízení budov</t>
  </si>
  <si>
    <t>SO 01.8.1 - Vytápění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</si>
  <si>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</si>
  <si>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</si>
  <si>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</si>
  <si>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</si>
  <si>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</t>
  </si>
  <si>
    <t>Izolace tepelné</t>
  </si>
  <si>
    <t>713463131</t>
  </si>
  <si>
    <t>Montáž izolace tepelné potrubí potrubními pouzdry bez úpravy slepenými 1x tl izolace do 25 mm</t>
  </si>
  <si>
    <t>-757736186</t>
  </si>
  <si>
    <t>Poznámka k položce:
Montáž izolace tepelné potrubí a ohybů tvarovkami nebo deskami  potrubními pouzdry bez povrchové úpravy (izolační materiál ve specifikaci) přilepenými v příčných a podélných spojích izolace potrubí jednovrstvá, tloušťky izolace do 25 mm</t>
  </si>
  <si>
    <t>28377049</t>
  </si>
  <si>
    <t>izolace tepelná potrubí z pěnového polyetylenu 28 x 25 mm</t>
  </si>
  <si>
    <t>125516751</t>
  </si>
  <si>
    <t>Poznámka k položce:
izolace tepelná potrubí z pěnového polyetylenu 28 x 25 mm</t>
  </si>
  <si>
    <t>28377056</t>
  </si>
  <si>
    <t>izolace tepelná potrubí z pěnového polyetylenu 35 x 25 mm</t>
  </si>
  <si>
    <t>-1241639533</t>
  </si>
  <si>
    <t>Poznámka k položce:
izolace tepelná potrubí z pěnového polyetylenu 35 x 25 mm</t>
  </si>
  <si>
    <t>713463211</t>
  </si>
  <si>
    <t>Montáž izolace tepelné potrubí potrubními pouzdry s Al fólií staženými Al páskou 1x D do 50 mm</t>
  </si>
  <si>
    <t>-781344317</t>
  </si>
  <si>
    <t>Poznámka k položce:
Montáž izolace tepelné potrubí a ohybů tvarovkami nebo deskami  potrubními pouzdry s povrchovou úpravou hliníkovou fólií (izolační materiál ve specifikaci) přelepenými samolepící hliníkovou páskou potrubí jednovrstvá D do 50 mm</t>
  </si>
  <si>
    <t>63154602</t>
  </si>
  <si>
    <t>pouzdro izolační potrubní s jednostrannou Al fólií max. 250/100 °C 35/50 mm</t>
  </si>
  <si>
    <t>1248653031</t>
  </si>
  <si>
    <t>Poznámka k položce:
pouzdro izolační potrubní s jednostrannou Al fólií max. 250/100 °C 35/50 mm</t>
  </si>
  <si>
    <t>63154026</t>
  </si>
  <si>
    <t>pouzdro izolační potrubní s jednostrannou Al fólií max. 250/100 °C 42/60 mm</t>
  </si>
  <si>
    <t>-2044476284</t>
  </si>
  <si>
    <t>Poznámka k položce:
pouzdro izolační potrubní s jednostrannou Al fólií max. 250/100 °C 42/60 mm</t>
  </si>
  <si>
    <t>63154018</t>
  </si>
  <si>
    <t>pouzdro izolační potrubní s jednostrannou Al fólií max. 250/100 °C 54/40 mm</t>
  </si>
  <si>
    <t>2134279108</t>
  </si>
  <si>
    <t>Poznámka k položce:
pouzdro izolační potrubní s jednostrannou Al fólií max. 250/100 °C 54/40 mm</t>
  </si>
  <si>
    <t>998713202</t>
  </si>
  <si>
    <t>Přesun hmot procentní pro izolace tepelné v objektech v do 12 m</t>
  </si>
  <si>
    <t>1469197810</t>
  </si>
  <si>
    <t>Poznámka k položce:
Přesun hmot pro izolace tepelné stanovený procentní sazbou (%) z ceny vodorovná dopravní vzdálenost do 50 m v objektech výšky přes 6 do 12 m</t>
  </si>
  <si>
    <t>733</t>
  </si>
  <si>
    <t>Ústřední vytápění - rozvodné potrubí</t>
  </si>
  <si>
    <t>733120826</t>
  </si>
  <si>
    <t>Demontáž potrubí ocelového hladkého do D 89</t>
  </si>
  <si>
    <t>-1692079319</t>
  </si>
  <si>
    <t>Poznámka k položce:
Demontáž potrubí z trubek ocelových hladkých  D do 89</t>
  </si>
  <si>
    <t>733122202</t>
  </si>
  <si>
    <t>Potrubí z uhlíkové oceli hladké spojované lisováním DN 12</t>
  </si>
  <si>
    <t>284912692</t>
  </si>
  <si>
    <t>Poznámka k položce:
Potrubí z trubek ocelových hladkých spojovaných lisováním z uhlíkové oceli DN 12</t>
  </si>
  <si>
    <t>733122205</t>
  </si>
  <si>
    <t>Potrubí z uhlíkové oceli hladké spojované lisováním DN 25</t>
  </si>
  <si>
    <t>-1873683984</t>
  </si>
  <si>
    <t>Poznámka k položce:
Potrubí z trubek ocelových hladkých spojovaných lisováním z uhlíkové oceli DN 25</t>
  </si>
  <si>
    <t>733122206</t>
  </si>
  <si>
    <t>Potrubí z uhlíkové oceli hladké spojované lisováním DN 32</t>
  </si>
  <si>
    <t>-428381058</t>
  </si>
  <si>
    <t>Poznámka k položce:
Potrubí z trubek ocelových hladkých spojovaných lisováním z uhlíkové oceli DN 32</t>
  </si>
  <si>
    <t>733122207</t>
  </si>
  <si>
    <t>Potrubí z uhlíkové oceli hladké spojované lisováním DN 40</t>
  </si>
  <si>
    <t>1038528633</t>
  </si>
  <si>
    <t>Poznámka k položce:
Potrubí z trubek ocelových hladkých spojovaných lisováním z uhlíkové oceli DN 40</t>
  </si>
  <si>
    <t>733122208</t>
  </si>
  <si>
    <t>Potrubí z uhlíkové oceli hladké spojované lisováním DN 50</t>
  </si>
  <si>
    <t>-1594951230</t>
  </si>
  <si>
    <t>Poznámka k položce:
Potrubí z trubek ocelových hladkých spojovaných lisováním z uhlíkové oceli DN 50</t>
  </si>
  <si>
    <t>733190107</t>
  </si>
  <si>
    <t>Zkouška těsnosti potrubí ocelové závitové do DN 40</t>
  </si>
  <si>
    <t>-425770204</t>
  </si>
  <si>
    <t>Poznámka k položce:
Zkoušky těsnosti potrubí, manžety prostupové z trubek ocelových  zkoušky těsnosti potrubí (za provozu) z trubek ocelových závitových DN do 40</t>
  </si>
  <si>
    <t>733190108</t>
  </si>
  <si>
    <t>Zkouška těsnosti potrubí ocelové závitové do DN 50</t>
  </si>
  <si>
    <t>-297864046</t>
  </si>
  <si>
    <t>Poznámka k položce:
Zkoušky těsnosti potrubí, manžety prostupové z trubek ocelových  zkoušky těsnosti potrubí (za provozu) z trubek ocelových závitových DN 40 do 50</t>
  </si>
  <si>
    <t>733890803</t>
  </si>
  <si>
    <t>Přemístění potrubí demontovaného vodorovně do 100 m v objektech výšky přes 6 do 24 m</t>
  </si>
  <si>
    <t>1006046194</t>
  </si>
  <si>
    <t>Poznámka k položce:
Vnitrostaveništní přemístění vybouraných (demontovaných) hmot rozvodů potrubí  vodorovně do 100 m v objektech výšky přes 6 do 24 m</t>
  </si>
  <si>
    <t>733R00001</t>
  </si>
  <si>
    <t>Chladivo v soustavě UT; 35 % propylenglykol + voda</t>
  </si>
  <si>
    <t>l</t>
  </si>
  <si>
    <t>702937915</t>
  </si>
  <si>
    <t>Poznámka k položce:
Chladivo v soustavě UT; 35 % propylenglykol + voda</t>
  </si>
  <si>
    <t>998733202</t>
  </si>
  <si>
    <t>Přesun hmot procentní pro rozvody potrubí v objektech v do 12 m</t>
  </si>
  <si>
    <t>450061946</t>
  </si>
  <si>
    <t>Poznámka k položce:
Přesun hmot pro rozvody potrubí  stanovený procentní sazbou z ceny vodorovná dopravní vzdálenost do 50 m v objektech výšky přes 6 do 12 m</t>
  </si>
  <si>
    <t>734</t>
  </si>
  <si>
    <t>Ústřední vytápění - armatury</t>
  </si>
  <si>
    <t>734221545</t>
  </si>
  <si>
    <t>Ventil závitový termostatický přímý jednoregulační G 1/2 PN 16 do 110°C bez hlavice ovládání</t>
  </si>
  <si>
    <t>-1307942077</t>
  </si>
  <si>
    <t>Poznámka k položce:
Ventily regulační závitové termostatické, bez hlavice ovládání PN 16 do 110°C přímé jednoregulační G 1/2</t>
  </si>
  <si>
    <t>734221682</t>
  </si>
  <si>
    <t>Termostatická hlavice kapalinová PN 10 do 110°C otopných těles</t>
  </si>
  <si>
    <t>298982906</t>
  </si>
  <si>
    <t>Poznámka k položce:
Ventily regulační závitové hlavice termostatické, pro ovládání ventilů PN 10 do 110°C kapalinové otopných těles</t>
  </si>
  <si>
    <t>734261712</t>
  </si>
  <si>
    <t>Šroubení regulační radiátorové přímé G 1/2 bez vypouštění</t>
  </si>
  <si>
    <t>1954892226</t>
  </si>
  <si>
    <t>Poznámka k položce:
Šroubení regulační radiátorové přímé bez vypouštění G 1/2</t>
  </si>
  <si>
    <t>734292715</t>
  </si>
  <si>
    <t>Kohout kulový přímý G 1 PN 42 do 185°C vnitřní závit</t>
  </si>
  <si>
    <t>-616811084</t>
  </si>
  <si>
    <t>Poznámka k položce:
Ostatní armatury kulové kohouty PN 42 do 185°C přímé vnitřní závit G 1</t>
  </si>
  <si>
    <t>734292716</t>
  </si>
  <si>
    <t>Kohout kulový přímý G 1 1/4 PN 42 do 185°C vnitřní závit</t>
  </si>
  <si>
    <t>-1729522259</t>
  </si>
  <si>
    <t>Poznámka k položce:
Ostatní armatury kulové kohouty PN 42 do 185°C přímé vnitřní závit G 1 1/4</t>
  </si>
  <si>
    <t>734295R01</t>
  </si>
  <si>
    <t>Směšovací armatura závitová dvoucestná DN 25 se servomotorem</t>
  </si>
  <si>
    <t>-226075755</t>
  </si>
  <si>
    <t>Poznámka k položce:
Směšovací armatury  závitové dvoucestné se servomotorem DN 25</t>
  </si>
  <si>
    <t>734295R02</t>
  </si>
  <si>
    <t>Směšovací armatura závitová dvoucestná DN 32 se servomotorem</t>
  </si>
  <si>
    <t>1999909411</t>
  </si>
  <si>
    <t>Poznámka k položce:
Směšovací armatury  závitové dvoucestné se servomotorem DN 32</t>
  </si>
  <si>
    <t>734295R03</t>
  </si>
  <si>
    <t>Tlakově nezávislý seřizovací a regulační ventil DN 10 se servopohonem</t>
  </si>
  <si>
    <t>-1686498743</t>
  </si>
  <si>
    <t>Poznámka k položce:
Tlakově nezávislý seřizovací a regulační ventil DN 10 se servopohonem</t>
  </si>
  <si>
    <t>734295R04</t>
  </si>
  <si>
    <t>Napojení termostatických hlavic na stávající systém MaR</t>
  </si>
  <si>
    <t>1199954178</t>
  </si>
  <si>
    <t>Poznámka k položce:
Napojení termostatických hlavic na stávající systém MaR</t>
  </si>
  <si>
    <t>998734202</t>
  </si>
  <si>
    <t>Přesun hmot procentní pro armatury v objektech v do 12 m</t>
  </si>
  <si>
    <t>-214217351</t>
  </si>
  <si>
    <t>Poznámka k položce:
Přesun hmot pro armatury  stanovený procentní sazbou (%) z ceny vodorovná dopravní vzdálenost do 50 m v objektech výšky přes 6 do 12 m</t>
  </si>
  <si>
    <t>735</t>
  </si>
  <si>
    <t>Ústřední vytápění - otopná tělesa</t>
  </si>
  <si>
    <t>735151821</t>
  </si>
  <si>
    <t>Demontáž otopného tělesa panelového</t>
  </si>
  <si>
    <t>1691247332</t>
  </si>
  <si>
    <t>Poznámka k položce:
Demontáž otopných těles panelových  stavební</t>
  </si>
  <si>
    <t>735211R01</t>
  </si>
  <si>
    <t>Registr trubkový žebrový 32-092 délka 2000 mm</t>
  </si>
  <si>
    <t>soubor</t>
  </si>
  <si>
    <t>607585905</t>
  </si>
  <si>
    <t>Poznámka k položce:
Registr trubkový žebrový 32-092 délka 2000 mm</t>
  </si>
  <si>
    <t>735890802</t>
  </si>
  <si>
    <t>Přemístění demontovaného otopného tělesa vodorovně 100 m v objektech výšky přes 6 do 12 m</t>
  </si>
  <si>
    <t>-1742120793</t>
  </si>
  <si>
    <t>Poznámka k položce:
Vnitrostaveništní přemístění vybouraných (demontovaných) hmot otopných těles  vodorovně do 100 m v objektech výšky přes 6 do 12 m</t>
  </si>
  <si>
    <t>735R00001</t>
  </si>
  <si>
    <t>Vzduchová clona 2 m, výkon 23,65 kW</t>
  </si>
  <si>
    <t>-877335250</t>
  </si>
  <si>
    <t>Poznámka k položce:
Vzduchová clona 2 m, výkon 23,65 kW při teplotním spádu 70/50°C, včetně regulačního uzlu</t>
  </si>
  <si>
    <t>998735202</t>
  </si>
  <si>
    <t>Přesun hmot procentní pro otopná tělesa v objektech v do 12 m</t>
  </si>
  <si>
    <t>736436898</t>
  </si>
  <si>
    <t>Poznámka k položce:
Přesun hmot pro otopná tělesa  stanovený procentní sazbou (%) z ceny vodorovná dopravní vzdálenost do 50 m v objektech výšky přes 6 do 12 m</t>
  </si>
  <si>
    <t>HZS2491</t>
  </si>
  <si>
    <t>Hodinová zúčtovací sazba dělník zednických výpomocí</t>
  </si>
  <si>
    <t>381611716</t>
  </si>
  <si>
    <t>Poznámka k položce:
Hodinové zúčtovací sazby profesí PSV  zednické výpomoci a pomocné práce PSV dělník zednických výpomocí, sekání drážek a prostupů, hrubé zapravení</t>
  </si>
  <si>
    <t>043114R03</t>
  </si>
  <si>
    <t>Zkoušky topné, zaregulování, uvedení do provozu</t>
  </si>
  <si>
    <t>-295896526</t>
  </si>
  <si>
    <t>Poznámka k položce:
Zkoušky topné, zaregulování, uvedení do provozu, zaškolení obsluhy, vypuštění, napuštění soustavy</t>
  </si>
  <si>
    <t>091003R01</t>
  </si>
  <si>
    <t>Odvoz a likvidace odpadu</t>
  </si>
  <si>
    <t>576511737</t>
  </si>
  <si>
    <t>Poznámka k položce:
Odvoz a likvidace odpadu</t>
  </si>
  <si>
    <t>SO 01.8.2 -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</si>
  <si>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</si>
  <si>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</si>
  <si>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</si>
  <si>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</si>
  <si>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272785141</t>
  </si>
  <si>
    <t>28377104</t>
  </si>
  <si>
    <t>izolace tepelná potrubí z pěnového polyetylenu 22 x 13 mm</t>
  </si>
  <si>
    <t>1731319953</t>
  </si>
  <si>
    <t>Poznámka k položce:
izolace tepelná potrubí z pěnového polyetylenu 22 x 13 mm</t>
  </si>
  <si>
    <t>28377112</t>
  </si>
  <si>
    <t>izolace tepelná potrubí z pěnového polyetylenu 28 x 13 mm</t>
  </si>
  <si>
    <t>165784992</t>
  </si>
  <si>
    <t>Poznámka k položce:
izolace tepelná potrubí z pěnového polyetylenu 28 x 13 mm</t>
  </si>
  <si>
    <t>28377052</t>
  </si>
  <si>
    <t>izolace tepelná potrubí z pěnového polyetylenu 32 x 13 mm</t>
  </si>
  <si>
    <t>-313578426</t>
  </si>
  <si>
    <t>Poznámka k položce:
izolace tepelná potrubí z pěnového polyetylenu 32 x 13 mm</t>
  </si>
  <si>
    <t>28377058</t>
  </si>
  <si>
    <t>izolace tepelná potrubí z pěnového polyetylenu 40 x 13 mm</t>
  </si>
  <si>
    <t>2136041221</t>
  </si>
  <si>
    <t>Poznámka k položce:
izolace tepelná potrubí z pěnového polyetylenu 40 x 13 mm</t>
  </si>
  <si>
    <t>198938775</t>
  </si>
  <si>
    <t>63154530</t>
  </si>
  <si>
    <t>pouzdro izolační potrubní s jednostrannou Al fólií max. 250/100 °C 22/30 mm</t>
  </si>
  <si>
    <t>-85547983</t>
  </si>
  <si>
    <t>Poznámka k položce:
pouzdro izolační potrubní s jednostrannou Al fólií max. 250/100 °C 22/30 mm</t>
  </si>
  <si>
    <t>63154531</t>
  </si>
  <si>
    <t>pouzdro izolační potrubní s jednostrannou Al fólií max. 250/100 °C 28/30 mm</t>
  </si>
  <si>
    <t>-1359963335</t>
  </si>
  <si>
    <t>Poznámka k položce:
pouzdro izolační potrubní s jednostrannou Al fólií max. 250/100 °C 28/30 mm</t>
  </si>
  <si>
    <t>63154532</t>
  </si>
  <si>
    <t>pouzdro izolační potrubní s jednostrannou Al fólií max. 250/100 °C 35/30 mm</t>
  </si>
  <si>
    <t>-1157698524</t>
  </si>
  <si>
    <t>Poznámka k položce:
pouzdro izolační potrubní s jednostrannou Al fólií max. 250/100 °C 35/30 mm</t>
  </si>
  <si>
    <t>63154533</t>
  </si>
  <si>
    <t>pouzdro izolační potrubní s jednostrannou Al fólií max. 250/100 °C 42/30 mm</t>
  </si>
  <si>
    <t>-60423467</t>
  </si>
  <si>
    <t>Poznámka k položce:
pouzdro izolační potrubní s jednostrannou Al fólií max. 250/100 °C 42/30 mm</t>
  </si>
  <si>
    <t>241560558</t>
  </si>
  <si>
    <t>721</t>
  </si>
  <si>
    <t>Zdravotechnika - vnitřní kanalizace</t>
  </si>
  <si>
    <t>721174025</t>
  </si>
  <si>
    <t>Potrubí kanalizační z PP odpadní DN 110</t>
  </si>
  <si>
    <t>-874718671</t>
  </si>
  <si>
    <t>Poznámka k položce:
Potrubí z plastových trub polypropylenové odpadní (svislé) DN 110</t>
  </si>
  <si>
    <t>721174026</t>
  </si>
  <si>
    <t>Potrubí kanalizační z PP odpadní DN 125</t>
  </si>
  <si>
    <t>112249757</t>
  </si>
  <si>
    <t>Poznámka k položce:
Potrubí z plastových trub polypropylenové odpadní (svislé) DN 125</t>
  </si>
  <si>
    <t>721174041</t>
  </si>
  <si>
    <t>Potrubí kanalizační z PP připojovací DN 32</t>
  </si>
  <si>
    <t>-2028621580</t>
  </si>
  <si>
    <t>Poznámka k položce:
Potrubí z plastových trub polypropylenové připojovací DN 32</t>
  </si>
  <si>
    <t>721174043</t>
  </si>
  <si>
    <t>Potrubí kanalizační z PP připojovací DN 50</t>
  </si>
  <si>
    <t>1454065673</t>
  </si>
  <si>
    <t>Poznámka k položce:
Potrubí z plastových trub polypropylenové připojovací DN 50</t>
  </si>
  <si>
    <t>721174044</t>
  </si>
  <si>
    <t>Potrubí kanalizační z PP připojovací DN 75</t>
  </si>
  <si>
    <t>-88680870</t>
  </si>
  <si>
    <t>Poznámka k položce:
Potrubí z plastových trub polypropylenové připojovací DN 75</t>
  </si>
  <si>
    <t>722174002</t>
  </si>
  <si>
    <t>Potrubí vodovodní plastové PPR svar polyfuze PN 16 D 20 x 2,8 mm</t>
  </si>
  <si>
    <t>1274910440</t>
  </si>
  <si>
    <t>Poznámka k položce:
Potrubí z plastových trubek z polypropylenu (PPR) svařovaných polyfuzně PN 16 (SDR 7,4) D 20 x 2,8</t>
  </si>
  <si>
    <t>721194105</t>
  </si>
  <si>
    <t>Vyvedení a upevnění odpadních výpustek DN 40/50</t>
  </si>
  <si>
    <t>706431493</t>
  </si>
  <si>
    <t>Poznámka k položce:
Vyměření přípojek na potrubí vyvedení a upevnění odpadních výpustek DN 40/50</t>
  </si>
  <si>
    <t>721194109</t>
  </si>
  <si>
    <t>Vyvedení a upevnění odpadních výpustek DN 100</t>
  </si>
  <si>
    <t>-845438700</t>
  </si>
  <si>
    <t>Poznámka k položce:
Vyměření přípojek na potrubí vyvedení a upevnění odpadních výpustek DN 100</t>
  </si>
  <si>
    <t>721226R02</t>
  </si>
  <si>
    <t>Podomítková vodní ZU pro odvod kondenzátu s přídavnou mechanickou uzávěrkou</t>
  </si>
  <si>
    <t>-449563742</t>
  </si>
  <si>
    <t>Poznámka k položce:
Podomítková vodní ZU pro odvod kondenzátu s přídavnou mechanickou uzávěrkou, pro klimatizační jednotky DN 32 - 100x100mm</t>
  </si>
  <si>
    <t>721274R01</t>
  </si>
  <si>
    <t>Přivzdušňovací ventil podumyvadlový DN 40</t>
  </si>
  <si>
    <t>1036048902</t>
  </si>
  <si>
    <t>Poznámka k položce:
Přivzdušňovací ventil podumyvadlový DN 40</t>
  </si>
  <si>
    <t>721274R02</t>
  </si>
  <si>
    <t>Přivzdušňovací ventil DN 75/100</t>
  </si>
  <si>
    <t>-448630360</t>
  </si>
  <si>
    <t>Poznámka k položce:
Přivzdušňovací ventil DN 75/100</t>
  </si>
  <si>
    <t>721290111</t>
  </si>
  <si>
    <t>Zkouška těsnosti potrubí kanalizace vodou do DN 125</t>
  </si>
  <si>
    <t>2009414071</t>
  </si>
  <si>
    <t>Poznámka k položce:
Zkouška těsnosti kanalizace  v objektech vodou do DN 125</t>
  </si>
  <si>
    <t>998721202</t>
  </si>
  <si>
    <t>Přesun hmot procentní pro vnitřní kanalizace v objektech v do 12 m</t>
  </si>
  <si>
    <t>-1139906050</t>
  </si>
  <si>
    <t>Poznámka k položce:
Přesun hmot pro vnitřní kanalizace  stanovený procentní sazbou (%) z ceny vodorovná dopravní vzdálenost do 50 m v objektech výšky přes 6 do 12 m</t>
  </si>
  <si>
    <t>722</t>
  </si>
  <si>
    <t>Zdravotechnika - vnitřní vodovod</t>
  </si>
  <si>
    <t>722130233</t>
  </si>
  <si>
    <t>Potrubí vodovodní ocelové závitové pozinkované svařované běžné DN 25</t>
  </si>
  <si>
    <t>-90423128</t>
  </si>
  <si>
    <t>Poznámka k položce:
Potrubí z ocelových trubek pozinkovaných  závitových svařovaných běžných DN 25</t>
  </si>
  <si>
    <t>722130234</t>
  </si>
  <si>
    <t>Potrubí vodovodní ocelové závitové pozinkované svařované běžné DN 32</t>
  </si>
  <si>
    <t>-2041436567</t>
  </si>
  <si>
    <t>Poznámka k položce:
Potrubí z ocelových trubek pozinkovaných  závitových svařovaných běžných DN 32</t>
  </si>
  <si>
    <t>722174002.1</t>
  </si>
  <si>
    <t>379526375</t>
  </si>
  <si>
    <t>722174003</t>
  </si>
  <si>
    <t>Potrubí vodovodní plastové PPR svar polyfuze PN 16 D 25 x 3,5 mm</t>
  </si>
  <si>
    <t>948489623</t>
  </si>
  <si>
    <t>Poznámka k položce:
Potrubí z plastových trubek z polypropylenu (PPR) svařovaných polyfuzně PN 16 (SDR 7,4) D 25 x 3,5</t>
  </si>
  <si>
    <t>722174004</t>
  </si>
  <si>
    <t>Potrubí vodovodní plastové PPR svar polyfuze PN 16 D 32 x 4,4 mm</t>
  </si>
  <si>
    <t>-153142067</t>
  </si>
  <si>
    <t>Poznámka k položce:
Potrubí z plastových trubek z polypropylenu (PPR) svařovaných polyfuzně PN 16 (SDR 7,4) D 32 x 4,4</t>
  </si>
  <si>
    <t>722174005</t>
  </si>
  <si>
    <t>Potrubí vodovodní plastové PPR svar polyfuze PN 16 D 40 x 5,5 mm</t>
  </si>
  <si>
    <t>-321415493</t>
  </si>
  <si>
    <t>Poznámka k položce:
Potrubí z plastových trubek z polypropylenu (PPR) svařovaných polyfuzně PN 16 (SDR 7,4) D 40 x 5,5</t>
  </si>
  <si>
    <t>722190401</t>
  </si>
  <si>
    <t>Vyvedení a upevnění výpustku do DN 25</t>
  </si>
  <si>
    <t>-128594229</t>
  </si>
  <si>
    <t>Poznámka k položce:
Zřízení přípojek na potrubí  vyvedení a upevnění výpustek do DN 25</t>
  </si>
  <si>
    <t>722232R01</t>
  </si>
  <si>
    <t>Čerpadlo kondenzátu k vnitřní klimatizační jednotce</t>
  </si>
  <si>
    <t>367374182</t>
  </si>
  <si>
    <t>Poznámka k položce:
Čerpadlo kondenzátu k vnitřní klimatizační jednotce</t>
  </si>
  <si>
    <t>722250133</t>
  </si>
  <si>
    <t>Hydrantový systém s tvarově stálou hadicí D 25 x 30 m celoplechový</t>
  </si>
  <si>
    <t>1318186204</t>
  </si>
  <si>
    <t>Poznámka k položce:
Požární příslušenství a armatury  hydrantový systém s tvarově stálou hadicí celoplechový D 25 x 30 m</t>
  </si>
  <si>
    <t>722290226</t>
  </si>
  <si>
    <t>Zkouška těsnosti vodovodního potrubí závitového do DN 50</t>
  </si>
  <si>
    <t>-377841278</t>
  </si>
  <si>
    <t>Poznámka k položce:
Zkoušky, proplach a desinfekce vodovodního potrubí  zkoušky těsnosti vodovodního potrubí závitového do DN 50</t>
  </si>
  <si>
    <t>722290234</t>
  </si>
  <si>
    <t>Proplach a dezinfekce vodovodního potrubí do DN 80</t>
  </si>
  <si>
    <t>-1059465121</t>
  </si>
  <si>
    <t>Poznámka k položce:
Zkoušky, proplach a desinfekce vodovodního potrubí  proplach a desinfekce vodovodního potrubí do DN 80</t>
  </si>
  <si>
    <t>998722202</t>
  </si>
  <si>
    <t>Přesun hmot procentní pro vnitřní vodovod v objektech v do 12 m</t>
  </si>
  <si>
    <t>-923785585</t>
  </si>
  <si>
    <t>Poznámka k položce:
Přesun hmot pro vnitřní vodovod  stanovený procentní sazbou (%) z ceny vodorovná dopravní vzdálenost do 50 m v objektech výšky přes 6 do 12 m</t>
  </si>
  <si>
    <t>725</t>
  </si>
  <si>
    <t>Zdravotechnika - zařizovací předměty</t>
  </si>
  <si>
    <t>725112022</t>
  </si>
  <si>
    <t>Klozet keramický závěsný na nosné stěny s hlubokým splachováním odpad vodorovný</t>
  </si>
  <si>
    <t>2111403387</t>
  </si>
  <si>
    <t>Poznámka k položce:
Zařízení záchodů klozety keramické závěsné na nosné stěny s hlubokým splachováním odpad vodorovný</t>
  </si>
  <si>
    <t>725112R01</t>
  </si>
  <si>
    <t>Klozet keramický závěsný na nosné stěny s hlubokým splachováním odpad vodorovný, pro tělesně postižené</t>
  </si>
  <si>
    <t>538952247</t>
  </si>
  <si>
    <t>Poznámka k položce:
Zařízení záchodů klozety keramické závěsné na nosné stěny s hlubokým splachováním odpad vodorovný, pro tělesně postižené</t>
  </si>
  <si>
    <t>725121525</t>
  </si>
  <si>
    <t>Pisoárový záchodek automatický s radarovým senzorem</t>
  </si>
  <si>
    <t>1730733612</t>
  </si>
  <si>
    <t>Poznámka k položce:
Pisoárové záchodky keramické automatické s radarovým senzorem</t>
  </si>
  <si>
    <t>725211681</t>
  </si>
  <si>
    <t>Umyvadlo keramické bílé zdravotní šířky 640 mm připevněné na stěnu šrouby</t>
  </si>
  <si>
    <t>1795314551</t>
  </si>
  <si>
    <t>Poznámka k položce:
Umyvadla keramická bílá bez výtokových armatur připevněná na stěnu šrouby zdravotní bílá 640 mm</t>
  </si>
  <si>
    <t>725213311</t>
  </si>
  <si>
    <t>Umyvadlo polymermramorové zabudované včetně skříňky jednoduché 610 mm, ozn. T.1/10 - vč. všech systémových detailů, kování, kotvení, lišt, vybavení - viz. podrobný popis PD</t>
  </si>
  <si>
    <t>-1475197837</t>
  </si>
  <si>
    <t>Poznámka k položce:
Umyvadla z litého polymermramoru bez výtokových armatur zabudovaná včetně skříňky jednoduchá 610 mm, ozn. T.1/10 - vč. všech systémových detailů, kování, kotvení, lišt, vybavení - viz. podrobný popis PD</t>
  </si>
  <si>
    <t>725813111</t>
  </si>
  <si>
    <t>Ventil rohový bez připojovací trubičky nebo flexi hadičky G 1/2</t>
  </si>
  <si>
    <t>-2093401612</t>
  </si>
  <si>
    <t>Poznámka k položce:
Ventily rohové bez připojovací trubičky nebo flexi hadičky G 1/2</t>
  </si>
  <si>
    <t>725822612</t>
  </si>
  <si>
    <t>Baterie umyvadlová stojánková páková s výpustí</t>
  </si>
  <si>
    <t>-881022690</t>
  </si>
  <si>
    <t>Poznámka k položce:
Baterie umyvadlové stojánkové pákové s výpustí</t>
  </si>
  <si>
    <t>725861102</t>
  </si>
  <si>
    <t>Zápachová uzávěrka pro umyvadla DN 40/50</t>
  </si>
  <si>
    <t>460219770</t>
  </si>
  <si>
    <t>Poznámka k položce:
Zápachové uzávěrky zařizovacích předmětů pro umyvadla DN 40/50</t>
  </si>
  <si>
    <t>725980121</t>
  </si>
  <si>
    <t>Dvířka 15/15</t>
  </si>
  <si>
    <t>-1203010666</t>
  </si>
  <si>
    <t>Poznámka k položce:
Dvířka  15/15</t>
  </si>
  <si>
    <t>998725202</t>
  </si>
  <si>
    <t>Přesun hmot procentní pro zařizovací předměty v objektech v do 12 m</t>
  </si>
  <si>
    <t>1826650783</t>
  </si>
  <si>
    <t>Poznámka k položce:
Přesun hmot pro zařizovací předměty  stanovený procentní sazbou (%) z ceny vodorovná dopravní vzdálenost do 50 m v objektech výšky přes 6 do 12 m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</si>
  <si>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</si>
  <si>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</si>
  <si>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</si>
  <si>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</si>
  <si>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279073555</t>
  </si>
  <si>
    <t>Poznámka k položce:
Předstěnové instalační systémy pro zazdění do masivních zděných konstrukcí pro závěsné klozety ovládání zepředu, stavební výška 1080 mm</t>
  </si>
  <si>
    <t>998726212</t>
  </si>
  <si>
    <t>Přesun hmot procentní pro instalační prefabrikáty v objektech v do 12 m</t>
  </si>
  <si>
    <t>1218619236</t>
  </si>
  <si>
    <t>Poznámka k položce:
Přesun hmot pro instalační prefabrikáty  stanovený procentní sazbou (%) z ceny vodorovná dopravní vzdálenost do 50 m v objektech výšky přes 6 do 12 m</t>
  </si>
  <si>
    <t>HZS2211</t>
  </si>
  <si>
    <t>Hodinová zúčtovací sazba instalatér</t>
  </si>
  <si>
    <t>-1470948794</t>
  </si>
  <si>
    <t>Poznámka k položce:
Hodinové zúčtovací sazby profesí PSV  provádění stavebních instalací instalatér</t>
  </si>
  <si>
    <t>-1894273442</t>
  </si>
  <si>
    <t>-107527440</t>
  </si>
  <si>
    <t>SO 01.8.3 - Vzduchotechnika</t>
  </si>
  <si>
    <t xml:space="preserve">    751-01 - Vzduchotechnika - zařízení č. 1 - Foyer Sukova síň</t>
  </si>
  <si>
    <t xml:space="preserve">    751-02 - Vzduchotechnika - zařízení č. 2 - Kavárna</t>
  </si>
  <si>
    <t xml:space="preserve">    751-03 - Vzduchotechnika - zařízení č. 3 - Foyer Malý/Komorní sál</t>
  </si>
  <si>
    <t xml:space="preserve">    751-05 - Vzduchotechnika - zařízení č. 5 - Odtah WC Kavárna</t>
  </si>
  <si>
    <t xml:space="preserve">    751-06 - Vzduchotechnika - zařízení č. 6 - Odtah WC Malý/Komorní sál</t>
  </si>
  <si>
    <t xml:space="preserve">    751 - Vzduchotechnika</t>
  </si>
  <si>
    <t>751-01</t>
  </si>
  <si>
    <t>Vzduchotechnika - zařízení č. 1 - Foyer Sukova síň</t>
  </si>
  <si>
    <t>751R00100</t>
  </si>
  <si>
    <t>VZT jednotka 4265x1627x2214, průtok vzduchu 7700 m3/h</t>
  </si>
  <si>
    <t>-32900264</t>
  </si>
  <si>
    <t>Poznámka k položce:
VZT jednotka 4265x1627x2214 výška včetně 180 mm základového rámu (součást jednotky) Přívod - průtok vzduchu 7700 m3/h externí tlaková ztráta  400 Pa - příkon ventilátoru 3,39 kW Odvod - průtok vzduchu 7700 m3/h externí tlaková ztráta 400 Pa - příkon ventilátoru 2,49 kW El. připojení 400 V/3 Ph/50 Hz Přívodní filtry třídy F7 , ePM1 50% Odvodní filtry třídy M5, ePM10 50% Rotační  výměník tepla, účinnost rekuperace tepla při -15°C,90%/22°C,45%....79%, účinnost zpětného získávání vlhkosti 74 % Celk. výkon teplovodního ohřívače 25,2 kW Celk. výkon přímého výparníku 46 kW</t>
  </si>
  <si>
    <t>751R00101</t>
  </si>
  <si>
    <t>Kompletní MaR VZT jednotky dodaná výrobcem VZT jednotky</t>
  </si>
  <si>
    <t>90275508</t>
  </si>
  <si>
    <t>Poznámka k položce:
Kompletní MaR VZT jednotky dodaná výrobcem VZT jednotky</t>
  </si>
  <si>
    <t>751R00102</t>
  </si>
  <si>
    <t>Buňkový tlumič hluku, buňky o rozměrech 250x500x1500 mm, rozměr potrubí 1000x1000 mm</t>
  </si>
  <si>
    <t>1090459430</t>
  </si>
  <si>
    <t>Poznámka k položce:
Buňky o rozměrech 250x500x1500 mm, rozměr potrubí 1000x1000 mm Buňky v provedení s děrovaným plechem Buňky opatřeny náběhovým a výběhovým kusem Celkový útlum 26,4 dB - průtok vzduchu 7700 m3/h, korigovaná hladina akustického výkonu zdroje hluku 75,9 dB Počet buněk 8 ks Celková tlaková ztráta 19 Pa</t>
  </si>
  <si>
    <t>751R00103</t>
  </si>
  <si>
    <t>Protidešťový nástavec, rozměr 630x560 mm</t>
  </si>
  <si>
    <t>606640391</t>
  </si>
  <si>
    <t>Poznámka k položce:
Protidešťový nástavec, rozměr 630x560 mm  Opatřeno mřížkou proti vniknutí ptáků a hlodavců</t>
  </si>
  <si>
    <t>751R00104</t>
  </si>
  <si>
    <t>Požární klapka do čtyřhranného potrubí 630x560</t>
  </si>
  <si>
    <t>1786938538</t>
  </si>
  <si>
    <t>Poznámka k položce:
Požární klapka do čtyřhranného potrubí 630x560 Mechanické ovládání s tepelnou tavnou pojistokou (+72°C) Požární odolnost EIS 90, EIS 120 Těsnost dle EN 1751 - přes těleso třída C, přes list třída 2</t>
  </si>
  <si>
    <t>751R00105</t>
  </si>
  <si>
    <t>Požární klapka do čtyřhranného potrubí 630x315</t>
  </si>
  <si>
    <t>-1198790898</t>
  </si>
  <si>
    <t>Poznámka k položce:
Požární klapka do čtyřhranného potrubí 630x315 Mechanické ovládání s tepelnou tavnou pojistokou (+72°C) Požární odolnost EIS 90, EIS 120 Těsnost dle EN 1751 - přes těleso třída C, přes list třída 2</t>
  </si>
  <si>
    <t>751R00106</t>
  </si>
  <si>
    <t>Požární klapka do čtyřhranného potrubí 630x160</t>
  </si>
  <si>
    <t>-556398690</t>
  </si>
  <si>
    <t>Poznámka k položce:
Požární klapka do čtyřhranného potrubí 630x160 Mechanické ovládání s tepelnou tavnou pojistokou (+72°C) Požární odolnost EIS 90, EIS 120 Těsnost dle EN 1751 - přes těleso třída C, přes list třída 2</t>
  </si>
  <si>
    <t>751R00107</t>
  </si>
  <si>
    <t>Požární klapka do čtyřhranného potrubí 560x315</t>
  </si>
  <si>
    <t>-640061440</t>
  </si>
  <si>
    <t>Poznámka k položce:
Požární klapka do čtyřhranného potrubí 560x315 Mechanické ovládání s tepelnou tavnou pojistokou (+72°C) Požární odolnost EIS 90, EIS 120 Těsnost dle EN 1751 - přes těleso třída C, přes list třída 2</t>
  </si>
  <si>
    <t>751R00108</t>
  </si>
  <si>
    <t>Štěrbinová vyústka přívodní s 50 mm širokým čelním vyústěním, délka 1050(1046)</t>
  </si>
  <si>
    <t>1034717619</t>
  </si>
  <si>
    <t>Poznámka k položce:
Štěrbinová vyústka přívodní s 50 mm širokým čelním vyústěním  Délka 1050(1046) Připojovací rozměr  D123 mm Svorkové upěvnění do podhledu S regulační klapkou Prodloužení délky krčku 25 mm Tvarové rozšíření okraje Oboustranné zakončení</t>
  </si>
  <si>
    <t>751R00109</t>
  </si>
  <si>
    <t>Štěrbinová vyústka přívodní s 50 mm širokým čelním vyústěním, délka 900(896)</t>
  </si>
  <si>
    <t>-394563790</t>
  </si>
  <si>
    <t>Poznámka k položce:
Štěrbinová vyústka přívodní s 50 mm širokým čelním vyústěním Délka 900(896) Připojovací rozměr  D123 mm Svorkové upěvnění do podhledu S regulační klapkou Prodloužení délky krčku 25 mm Tvarové rozšíření okraje Oboustranné zakončení</t>
  </si>
  <si>
    <t>751R00110</t>
  </si>
  <si>
    <t>Štěrbinová vyústka odvodní s 50 mm širokým čelním vyústěním, délka 1050(1046)</t>
  </si>
  <si>
    <t>1655223763</t>
  </si>
  <si>
    <t>Poznámka k položce:
Štěrbinová vyústka odovodní s 50 mm širokým čelním vyústěním Délka 1050(1046) Připojovací rozměr  D123 mm Svorkové upěvnění do podhledu S regulační klapkou Prodloužení délky krčku 25 mm Tvarové rozšíření okraje Oboustranné zakončení</t>
  </si>
  <si>
    <t>751R00111</t>
  </si>
  <si>
    <t>Štěrbinová vyústka odvodní s 50 mm širokým čelním vyústěním, délka 900(896)</t>
  </si>
  <si>
    <t>-1236090318</t>
  </si>
  <si>
    <t>Poznámka k položce:
Štěrbinová vyústka odvodní s 50 mm širokým čelním vyústěním Délka 900(896) Připojovací rozměr  D123 mm Svorkové upěvnění do podhledu S regulační klapkou Prodloužení délky krčku 25 mm Tvarové rozšíření okraje Oboustranné zakončení</t>
  </si>
  <si>
    <t>751R00112</t>
  </si>
  <si>
    <t>Protidešťová stříška a oplechování zabraňující styku s vodou pro požární klapku</t>
  </si>
  <si>
    <t>-730705217</t>
  </si>
  <si>
    <t>Poznámka k položce:
Protidešťová stříška a oplechování zabraňující styku s vodou pro požární klapku umístěnou na střeše Včetně oplechování i kolem požární izolace Včetně dvířek pro zajištění přístupu k ovládací klapce</t>
  </si>
  <si>
    <t>751R00113</t>
  </si>
  <si>
    <t>Kruhové potrubí, spiro D125, 10% tvarovek, včetně 20 mm izolace</t>
  </si>
  <si>
    <t>-1835655112</t>
  </si>
  <si>
    <t>Poznámka k položce:
Kruhové potrubí, spiro D125, 10% tvarovek, včetně 20 mm izolace</t>
  </si>
  <si>
    <t>751R00114</t>
  </si>
  <si>
    <t>Pozinkované potrubí do obvodu 2630 mm, 50% tvarovek, včetně 20 mm izolace</t>
  </si>
  <si>
    <t>-1276644545</t>
  </si>
  <si>
    <t>Poznámka k položce:
Pozinkované potrubí do obvodu 2630 mm, 50% tvarovek, včetně 20 mm izolace</t>
  </si>
  <si>
    <t>751R00115</t>
  </si>
  <si>
    <t>Pozinkované potrubí do obvodu 1890 mm, 32% tvarovek, včetně 20 mm izolace</t>
  </si>
  <si>
    <t>-201093645</t>
  </si>
  <si>
    <t>Poznámka k položce:
Pozinkované potrubí do obvodu 1890 mm, 32% tvarovek, včetně 20 mm izolace</t>
  </si>
  <si>
    <t>751R00116</t>
  </si>
  <si>
    <t>Pozinkované potrubí do obvodu 1500 mm, 32% tvarovek, včetně 20 mm izolace</t>
  </si>
  <si>
    <t>-2146537911</t>
  </si>
  <si>
    <t>Poznámka k položce:
Pozinkované potrubí do obvodu 1500 mm, 32% tvarovek, včetně 20 mm izolace</t>
  </si>
  <si>
    <t>751R00117</t>
  </si>
  <si>
    <t>Pozinkované potrubí do obvodu 1050 mm, 20% tvarovek, včetně 20 mm izolace</t>
  </si>
  <si>
    <t>98423797</t>
  </si>
  <si>
    <t>Poznámka k položce:
Pozinkované potrubí do obvodu 1050 mm, 20% tvarovek, včetně 20 mm izolace</t>
  </si>
  <si>
    <t>751R00118</t>
  </si>
  <si>
    <t>Pozinkované potrubí do obvodu 650 mm, 45% tvarovek, včetně 20 mm izolace</t>
  </si>
  <si>
    <t>248359013</t>
  </si>
  <si>
    <t>Poznámka k položce:
Pozinkované potrubí do obvodu 650 mm, 45% tvarovek, včetně 20 mm izolace</t>
  </si>
  <si>
    <t>751R00119</t>
  </si>
  <si>
    <t>Rovné potrubí a tvarovky, čtyřhranného průřezu z předizolovaného panelu, 35% tvarovek</t>
  </si>
  <si>
    <t>809094807</t>
  </si>
  <si>
    <t>Poznámka k položce:
Rovné potrubí a tvarovky, čtyřhranného průřezu z předizolovaného panelu, 35% tvarovek. Nezávisle na velikosti průřezu exteriérní panel 30 mm šířky, 80/200 mikronů s hliníkovým povrchem - hladký/vzorkovaný. Hustota izolační pěny 49kg/m3, tepelná vodivost ?=0,0183 W/m°K, třída vzduchotěsnosti „C”. Dodaný s doplňky, sestavený na komplet. Statický tlak systému 1500 Pa.</t>
  </si>
  <si>
    <t>751R00120</t>
  </si>
  <si>
    <t>Požární izolace, tloušťka 50 mm</t>
  </si>
  <si>
    <t>634976957</t>
  </si>
  <si>
    <t>Poznámka k položce:
Požární izolace, tloušťka 50 mm</t>
  </si>
  <si>
    <t>751-02</t>
  </si>
  <si>
    <t>Vzduchotechnika - zařízení č. 2 - Kavárna</t>
  </si>
  <si>
    <t>751R00200</t>
  </si>
  <si>
    <t>VZT jednotka 4061x1118x1604, průtok vzduchu 3250 m3/h</t>
  </si>
  <si>
    <t>944715095</t>
  </si>
  <si>
    <t>Poznámka k položce:
VZT jednotka 4061x1118x1604 výška včetně 180 mm základového rámu (součást jednotky) Přívod - průtok vzduchu 3250 m3/h externí tlaková ztráta  400 Pa - příkon ventilátoru 1,86 kW Odvod - průtok vzduchu 3040 m3/h externí tlaková ztráta 400 Pa - příkon ventilátoru 0,99 kW El. připojení 400 V/3 Ph/50 Hz Přívodní filtry třídy F7 , ePM1 50% Odvodní filtry třídy M5, ePM10 50% Rotační  výměník tepla, účinnost rekuperace tepla při -15°C,90%/22°C,45%....73%, účinnost zpětného získávání vlhkosti 56 % Celk. výkon teplovodního ohřívače 13,3 kW Celk. výkon přímého výparníku 32,7 kW</t>
  </si>
  <si>
    <t>751R00201</t>
  </si>
  <si>
    <t>1293690135</t>
  </si>
  <si>
    <t>751R00202</t>
  </si>
  <si>
    <t>Buňkový tlumič hluku, buňky o rozměrech 250x500x1500 mm, rozměr potrubí 750x750 mm</t>
  </si>
  <si>
    <t>18268180</t>
  </si>
  <si>
    <t>Poznámka k položce:
Buňky o rozměrech 250x500x1500 mm, rozměr potrubí 750x500 mm Buňky v provedení s děrovaným plechem Buňky opatřeny náběhovým a výběhovým kusem Celkový útlum 25,4 dB - průtok vzduchu 3250 m3/h, korigovaná hladina akustického výkonu zdroje hluku 75,0 dB Počet buněk 3 ks Celková tlaková ztráta 24 Pa</t>
  </si>
  <si>
    <t>751R00203</t>
  </si>
  <si>
    <t>Buňkový tlumič hluku, o rozměrech 300x500x2000 mm, rozměr potrubí 900x500 mm</t>
  </si>
  <si>
    <t>-430626650</t>
  </si>
  <si>
    <t>Poznámka k položce:
Buňky o rozměrech 300x500x2000 mm, rozměr potrubí 900x500 mm Buňky v provedení s děrovaným plechem Buňky opatřeny náběhovým a výběhovým kusem Celkový útlum  35,7 dB - průtok vzduchu 3250 m3/h, korigovaná hladina akustického výkonu zdroje hluku 80,3 dB Počet buněk 3 ks Celková tlaková ztráta 22 Pa</t>
  </si>
  <si>
    <t>751R00204</t>
  </si>
  <si>
    <t>Protidešťový nástavec 400x400 mm</t>
  </si>
  <si>
    <t>-1501504035</t>
  </si>
  <si>
    <t>Poznámka k položce:
Protidešťový nástavec , rozměr 400x400 mm  Opatřeno mřížkou proti vniknutí ptáků a hlodavců</t>
  </si>
  <si>
    <t>751R00205</t>
  </si>
  <si>
    <t>2073184949</t>
  </si>
  <si>
    <t>751R00206</t>
  </si>
  <si>
    <t>Požární klapka do čtyřhranného potrubí 355x160</t>
  </si>
  <si>
    <t>506850339</t>
  </si>
  <si>
    <t>Poznámka k položce:
Požární klapka do čtyřhranného potrubí 355x160 Mechanické ovládání s tepelnou tavnou pojistokou (+72°C) Požární odolnost EIS 90, EIS 120 Těsnost dle EN 1751 - přes těleso třída C, přes list třída 2</t>
  </si>
  <si>
    <t>751R00207</t>
  </si>
  <si>
    <t>Požární klapka do čtyřhranného potrubí 250x160</t>
  </si>
  <si>
    <t>-917598446</t>
  </si>
  <si>
    <t>Poznámka k položce:
Požární klapka do čtyřhranného potrubí 250x160 Mechanické ovládání s tepelnou tavnou pojistokou (+72°C) Požární odolnost EIS 90, EIS 120 Těsnost dle EN 1751 - přes těleso třída C, přes list třída 2</t>
  </si>
  <si>
    <t>751R00208</t>
  </si>
  <si>
    <t>Regulační klapka s ručním ovládáním do kruhového potrubí, D160</t>
  </si>
  <si>
    <t>1488172718</t>
  </si>
  <si>
    <t>Poznámka k položce:
Regulační klapka s ručním ovládáním do kruhového potrubí, D160</t>
  </si>
  <si>
    <t>751R00209</t>
  </si>
  <si>
    <t>Elektrický ohřívač vzduchu do kruhového potrubí, D160</t>
  </si>
  <si>
    <t>-1158495233</t>
  </si>
  <si>
    <t>Poznámka k položce:
Elektrický ohřívač vzduchu do kruhového potrubí, D160 Výkon 1,2 kW při ?t = 8 K, průtok 400 m3/h</t>
  </si>
  <si>
    <t>751R00210</t>
  </si>
  <si>
    <t>487393930</t>
  </si>
  <si>
    <t>751R00211</t>
  </si>
  <si>
    <t>Štěrbinová vyústka přívodní s 50 mm širokým čelním vyústěním, délka 750(746)</t>
  </si>
  <si>
    <t>-456405028</t>
  </si>
  <si>
    <t>Poznámka k položce:
Štěrbinová vyústka přívodní s 50 mm širokým čelním vyústěním  Délka 750(746) Připojovací rozměr  D123 mm Svorkové upěvnění do podhledu S regulační klapkou Prodloužení délky krčku 25 mm Tvarové rozšíření okraje Oboustranné zakončení</t>
  </si>
  <si>
    <t>751R00212</t>
  </si>
  <si>
    <t>Vířivý anemostat přívodní 298x298</t>
  </si>
  <si>
    <t>-1615483551</t>
  </si>
  <si>
    <t>Poznámka k položce:
Vířivý anemostat přívodní 298x298 Připojovací rozměr D158 Opatřen regulační klapkou Horizontální připojení Hrdlo s břitovým těsněním</t>
  </si>
  <si>
    <t>751R00213</t>
  </si>
  <si>
    <t>-1016387209</t>
  </si>
  <si>
    <t>751R00214</t>
  </si>
  <si>
    <t>Štěrbinová vyústka odvodní s 50 mm širokým čelním vyústěním, délka 750(746)</t>
  </si>
  <si>
    <t>-413470067</t>
  </si>
  <si>
    <t>Poznámka k položce:
Štěrbinová vyústka odvodní s 50 mm širokým čelním vyústěním  Délka 750(746) Připojovací rozměr  D123 mm Svorkové upěvnění do podhledu S regulační klapkou Prodloužení délky krčku 25 mm Tvarové rozšíření okraje Oboustranné zakončení</t>
  </si>
  <si>
    <t>751R00215</t>
  </si>
  <si>
    <t>Talířový ventil odvodní kovový, D160</t>
  </si>
  <si>
    <t>-137525853</t>
  </si>
  <si>
    <t>Poznámka k položce:
Talířový ventil odvodní kovový, D160</t>
  </si>
  <si>
    <t>751R00216</t>
  </si>
  <si>
    <t>Talířový ventil odvodní kovový, D100</t>
  </si>
  <si>
    <t>-1589676929</t>
  </si>
  <si>
    <t>Poznámka k položce:
Talířový ventil odvodní kovový, D100</t>
  </si>
  <si>
    <t>751R00217</t>
  </si>
  <si>
    <t>775748576</t>
  </si>
  <si>
    <t>751R00218</t>
  </si>
  <si>
    <t>Kruhové potrubí, spiro D160, 26% tvarovek, včetně 20 mm izolace</t>
  </si>
  <si>
    <t>899045516</t>
  </si>
  <si>
    <t>Poznámka k položce:
Kruhové potrubí, spiro D160, 26% tvarovek, včetně 20 mm izolace</t>
  </si>
  <si>
    <t>751R00219</t>
  </si>
  <si>
    <t>Kruhové potrubí, spiro D125, 22% tvarovek, včetně 20 mm izolace</t>
  </si>
  <si>
    <t>51139280</t>
  </si>
  <si>
    <t>Poznámka k položce:
Kruhové potrubí, spiro D125, 22% tvarovek, včetně 20 mm izolace</t>
  </si>
  <si>
    <t>751R00220</t>
  </si>
  <si>
    <t>Kruhové potrubí, spiro D100, 59% tvarovek, včetně 20 mm izolace</t>
  </si>
  <si>
    <t>1422794364</t>
  </si>
  <si>
    <t>Poznámka k položce:
Kruhové potrubí, spiro D100, 59% tvarovek, včetně 20 mm izolace</t>
  </si>
  <si>
    <t>751R00221</t>
  </si>
  <si>
    <t>Pozinkované potrubí do obvodu 1890 mm, 37% tvarovek, včetně 20 mm izolace</t>
  </si>
  <si>
    <t>876025416</t>
  </si>
  <si>
    <t>Poznámka k položce:
Pozinkované potrubí do obvodu 1890 mm, 37% tvarovek, včetně 20 mm izolace</t>
  </si>
  <si>
    <t>751R00222</t>
  </si>
  <si>
    <t>Pozinkované potrubí do obvodu 1500 mm, 25% tvarovek, včetně 20 mm izolace</t>
  </si>
  <si>
    <t>64947968</t>
  </si>
  <si>
    <t>Poznámka k položce:
Pozinkované potrubí do obvodu 1500 mm, 25% tvarovek, včetně 20 mm izolace</t>
  </si>
  <si>
    <t>751R00223</t>
  </si>
  <si>
    <t>Pozinkované potrubí do obvodu 1050 mm, 24% tvarovek, včetně 20 mm izolace</t>
  </si>
  <si>
    <t>-48427993</t>
  </si>
  <si>
    <t>Poznámka k položce:
Pozinkované potrubí do obvodu 1050 mm, 24% tvarovek, včetně 20 mm izolace</t>
  </si>
  <si>
    <t>751R00224</t>
  </si>
  <si>
    <t>Pozinkované potrubí do obvodu 650 mm, 48% tvarovek, včetně 20 mm izolace</t>
  </si>
  <si>
    <t>1158164200</t>
  </si>
  <si>
    <t>Poznámka k položce:
Pozinkované potrubí do obvodu 650 mm, 48% tvarovek, včetně 20 mm izolace</t>
  </si>
  <si>
    <t>751R00225</t>
  </si>
  <si>
    <t>Rovné potrubí a tvarovky, čtyřhranného průřezu z předizolovaného panelu, 30% tvarovek</t>
  </si>
  <si>
    <t>1480882327</t>
  </si>
  <si>
    <t>Poznámka k položce:
Rovné potrubí a tvarovky, čtyřhranného průřezu z předizolovaného panelu, 30% tvarovek. Nezávisle na velikosti průřezu exteriérní panel 30 mm šířky, 80/200 mikronů s hliníkovým povrchem - hladký/vzorkovaný. Hustota izolační pěny 49kg/m3, tepelná vodivost ?=0,0183 W/m°K, třída vzduchotěsnosti „C”. Dodaný s doplňky, sestavený na komplet. Statický tlak systému 1500 Pa.</t>
  </si>
  <si>
    <t>751R00226</t>
  </si>
  <si>
    <t>-271850686</t>
  </si>
  <si>
    <t>751-03</t>
  </si>
  <si>
    <t>Vzduchotechnika - zařízení č. 3 - Foyer Malý/Komorní sál</t>
  </si>
  <si>
    <t>751R00300</t>
  </si>
  <si>
    <t>VZT jednotka 4265x1424x1604, průtok vzduchu 4300 m3/h</t>
  </si>
  <si>
    <t>1910673323</t>
  </si>
  <si>
    <t>Poznámka k položce:
VZT jednotka 4265x1424x1604 výška včetně 180 mm základového rámu (součást jednotky) Přívod - průtok vzduchu 4300 m3/h externí tlaková ztráta  400 Pa - příkon ventilátoru 1,7 kW Odvod - průtok vzduchu 3915 m3/h externí tlaková ztráta 400 Pa - příkon ventilátoru 1,18 kW El. připojení 400 V/3 Ph/50 Hz Přívodní filtry třídy F7 , ePM1 50% Odvodní filtry třídy M5, ePM10 50% Rotační  výměník tepla, účinnost rekuperace tepla při -15°C,90%/22°C,45%....76%, účinnost zpětného získávání vlhkosti 72 % Celk. výkon teplovodního ohřívače 15,9 kW Celk. výkon přímého výparníku 25,7 kW</t>
  </si>
  <si>
    <t>751R00301</t>
  </si>
  <si>
    <t>-81451029</t>
  </si>
  <si>
    <t>751R00302</t>
  </si>
  <si>
    <t>Buňkový tlumič hluku, buňky o rozměrech 250x500x1000 mm, rozměr potrubí 1000x500 mm</t>
  </si>
  <si>
    <t>-1200858285</t>
  </si>
  <si>
    <t>Poznámka k položce:
Buňky o rozměrech 250x500x1000 mm, rozměr potrubí 1000x500 mm Buňky v provedení s děrovaným plechem Buňky opatřeny náběhovým a výběhovým kusem Celkový útlum 23 dB - průtok vzduchu 4300 m3/h, korigovaná hladina akustického výkonu zdroje hluku 74,1 dB Počet buněk 4 ks Celková tlaková ztráta 19 Pa</t>
  </si>
  <si>
    <t>751R00303</t>
  </si>
  <si>
    <t>Buňkový tlumič hluku, buňky o rozměrech 250x500x1500 mm, rozměr potrubí 1000x500 mm</t>
  </si>
  <si>
    <t>-1551507905</t>
  </si>
  <si>
    <t>Poznámka k položce:
Buňky o rozměrech 250x500x1500 mm, rozměr potrubí 1000x500 mm Buňky v provedení s děrovaným plechem Buňky opatřeny náběhovým a výběhovým kusem Celkový útlum 31,4 dB - průtok vzduchu 4300 m3/h, korigovaná hladina akustického výkonu zdroje hluku 78 dB Počet buněk 4 ks Celková tlaková ztráta 23 Pa</t>
  </si>
  <si>
    <t>751R00304</t>
  </si>
  <si>
    <t>Kruhový tlumič hluku, D160 / 500</t>
  </si>
  <si>
    <t>423774388</t>
  </si>
  <si>
    <t>Poznámka k položce:
Kruhový tlumič hluku, D160 / 500</t>
  </si>
  <si>
    <t>751R00305</t>
  </si>
  <si>
    <t>Protidešťový nástavec, rozměr 450x450 mm</t>
  </si>
  <si>
    <t>-1150161645</t>
  </si>
  <si>
    <t>Poznámka k položce:
Protidešťový nástavec, rozměr 450x450 mm  Opatřeno mřížkou proti vniknutí ptáků a hlodavců</t>
  </si>
  <si>
    <t>751R00306</t>
  </si>
  <si>
    <t>-6001215</t>
  </si>
  <si>
    <t>751R00307</t>
  </si>
  <si>
    <t>Regulační klapka proměnného průtoku vzduchu  do kruhového potrubí, D160</t>
  </si>
  <si>
    <t>-85806113</t>
  </si>
  <si>
    <t>Poznámka k položce:
Regulační klapka proměnného průtoku vzduchu  do kruhového potrubí Osazena servopohonem D160</t>
  </si>
  <si>
    <t>751R00308</t>
  </si>
  <si>
    <t>1770709763</t>
  </si>
  <si>
    <t>751R00309</t>
  </si>
  <si>
    <t>-2080851605</t>
  </si>
  <si>
    <t>751R00310</t>
  </si>
  <si>
    <t>-1597709436</t>
  </si>
  <si>
    <t>751R00311</t>
  </si>
  <si>
    <t>-1497881864</t>
  </si>
  <si>
    <t>751R00312</t>
  </si>
  <si>
    <t>Kruhové potrubí, spiro D160, 25% tvarovek, včetně 20 mm izolace</t>
  </si>
  <si>
    <t>1178196948</t>
  </si>
  <si>
    <t>Poznámka k položce:
Kruhové potrubí, spiro D160, 25% tvarovek, včetně 20 mm izolace</t>
  </si>
  <si>
    <t>751R00313</t>
  </si>
  <si>
    <t>Kruhové potrubí, spiro D125, 20% tvarovek, včetně 20 mm izolace</t>
  </si>
  <si>
    <t>-1795393517</t>
  </si>
  <si>
    <t>Poznámka k položce:
Kruhové potrubí, spiro D125, 20% tvarovek, včetně 20 mm izolace</t>
  </si>
  <si>
    <t>751R00314</t>
  </si>
  <si>
    <t>Pozinkované potrubí do obvodu 1890 mm, 23% tvarovek, včetně 20 mm izolace</t>
  </si>
  <si>
    <t>1618297609</t>
  </si>
  <si>
    <t>Poznámka k položce:
Pozinkované potrubí do obvodu 1890 mm, 23% tvarovek, včetně 20 mm izolace</t>
  </si>
  <si>
    <t>751R00315</t>
  </si>
  <si>
    <t>Pozinkované potrubí do obvodu 1500 mm, 18% tvarovek, včetně 20 mm izolace</t>
  </si>
  <si>
    <t>-1001774916</t>
  </si>
  <si>
    <t>Poznámka k položce:
Pozinkované potrubí do obvodu 1500 mm, 18% tvarovek, včetně 20 mm izolace</t>
  </si>
  <si>
    <t>751R00316</t>
  </si>
  <si>
    <t>408273838</t>
  </si>
  <si>
    <t>751R00317</t>
  </si>
  <si>
    <t>Pozinkované potrubí do obvodu 650 mm, 43% tvarovek, včetně 20 mm izolace</t>
  </si>
  <si>
    <t>-1169841830</t>
  </si>
  <si>
    <t>Poznámka k položce:
Pozinkované potrubí do obvodu 650 mm, 43% tvarovek, včetně 20 mm izolace</t>
  </si>
  <si>
    <t>751R00318</t>
  </si>
  <si>
    <t>Rovné potrubí a tvarovky, čtyřhranného průřezu z předizolovaného panelu, 25% tvarovek</t>
  </si>
  <si>
    <t>374275496</t>
  </si>
  <si>
    <t>Poznámka k položce:
Rovné potrubí a tvarovky, čtyřhranného průřezu z předizolovaného panelu, 25% tvarovek. Nezávisle na velikosti průřezu exteriérní panel 30 mm šířky, 80/200 mikronů s hliníkovým povrchem - hladký/vzorkovaný. Hustota izolační pěny 49kg/m3, tepelná vodivost ?=0,0183 W/m°K, třída vzduchotěsnosti „C”. Dodaný s doplňky, sestavený na komplet. Statický tlak systému 1500 Pa.</t>
  </si>
  <si>
    <t>751R00319</t>
  </si>
  <si>
    <t>1368250680</t>
  </si>
  <si>
    <t>751-05</t>
  </si>
  <si>
    <t>Vzduchotechnika - zařízení č. 5 - Odtah WC Kavárna</t>
  </si>
  <si>
    <t>751R00500</t>
  </si>
  <si>
    <t>Zvukově izolovaný potrubní ventilátor, orůtok vzduchu 380/220 m3/h</t>
  </si>
  <si>
    <t>-1283238849</t>
  </si>
  <si>
    <t>Poznámka k položce:
Zvukově izolovaný potrubní ventilátor Rozměry 340x330x210 Připojovací potrubí D125 Výkon 66/24 W Průtok vzduchu 380/220 m3/h (při 0 Pa) El. připojení 230 V/50 Hz (0,3/0,18 A) IP44 Protidešťová stříška - dodá stavba</t>
  </si>
  <si>
    <t>751R00501</t>
  </si>
  <si>
    <t>Kruhový tlumič hluku, D125 / 500</t>
  </si>
  <si>
    <t>-848725024</t>
  </si>
  <si>
    <t>Poznámka k položce:
Kruhový tlumič hluku, D125 / 500</t>
  </si>
  <si>
    <t>751R00502</t>
  </si>
  <si>
    <t>Protidešťový nástavec, D125</t>
  </si>
  <si>
    <t>-173433637</t>
  </si>
  <si>
    <t>Poznámka k položce:
Protidešťový nástavec, D125  Opatřeno mřížkou proti vniknutí ptáků a hlodavců</t>
  </si>
  <si>
    <t>751R00503</t>
  </si>
  <si>
    <t>-1792923696</t>
  </si>
  <si>
    <t>751R00504</t>
  </si>
  <si>
    <t>-1248812547</t>
  </si>
  <si>
    <t>751R00505</t>
  </si>
  <si>
    <t>Kruhové potrubí, spiro D100, 32% tvarovek</t>
  </si>
  <si>
    <t>-1148164320</t>
  </si>
  <si>
    <t>Poznámka k položce:
Kruhové potrubí, spiro D100, 32% tvarovek</t>
  </si>
  <si>
    <t>751-06</t>
  </si>
  <si>
    <t>Vzduchotechnika - zařízení č. 6 - Odtah WC Malý/Komorní sál</t>
  </si>
  <si>
    <t>751R00600</t>
  </si>
  <si>
    <t>Zvukově izolovaný potrubní ventilátor, průtok vzduchu 680/450 m3/h</t>
  </si>
  <si>
    <t>-479408118</t>
  </si>
  <si>
    <t>Poznámka k položce:
Zvukově izolovaný potrubní ventilátor Rozměry 406x468x235 Připojovací potrubí D160 Výkon 150/32 W Průtok vzduchu 680/450 m3/h (při 0 Pa) El. připojení 230 V/50 Hz (0,6/0,29 A) IP44 Protidešťová stříška - dodá stavba</t>
  </si>
  <si>
    <t>751R00601</t>
  </si>
  <si>
    <t>Kruhový tlumič hluku, D160 / 1000</t>
  </si>
  <si>
    <t>-2012128170</t>
  </si>
  <si>
    <t>Poznámka k položce:
Kruhový tlumič hluku, D160 / 1000</t>
  </si>
  <si>
    <t>751R00602</t>
  </si>
  <si>
    <t>Protidešťový nástavec, D160</t>
  </si>
  <si>
    <t>-668940880</t>
  </si>
  <si>
    <t>Poznámka k položce:
Protidešťový nástavec, D160 Opatřeno mřížkou proti vniknutí ptáků a hlodavců</t>
  </si>
  <si>
    <t>751R00603</t>
  </si>
  <si>
    <t>-1677452156</t>
  </si>
  <si>
    <t>751R00604</t>
  </si>
  <si>
    <t>Kruhové potrubí, spiro D160, 20% tvarovek, včetně 20 mm izolace</t>
  </si>
  <si>
    <t>400550790</t>
  </si>
  <si>
    <t>Poznámka k položce:
Kruhové potrubí, spiro D160, 20% tvarovek, včetně 20 mm izolace</t>
  </si>
  <si>
    <t>751R00605</t>
  </si>
  <si>
    <t>Kruhové potrubí, spiro D140, 21% tvarovek, včetně 20 mm izolace</t>
  </si>
  <si>
    <t>1022260332</t>
  </si>
  <si>
    <t>Poznámka k položce:
Kruhové potrubí, spiro D140, 21% tvarovek, včetně 20 mm izolace</t>
  </si>
  <si>
    <t>751R00606</t>
  </si>
  <si>
    <t>Kruhové potrubí, spiro D125, 11% tvarovek</t>
  </si>
  <si>
    <t>1536754416</t>
  </si>
  <si>
    <t>Poznámka k položce:
Kruhové potrubí, spiro D125, 11% tvarovek</t>
  </si>
  <si>
    <t>751R00607</t>
  </si>
  <si>
    <t>Kruhové potrubí, spiro D100, 24% tvarovek</t>
  </si>
  <si>
    <t>697108123</t>
  </si>
  <si>
    <t>Poznámka k položce:
Kruhové potrubí, spiro D100, 24% tvarovek</t>
  </si>
  <si>
    <t>751</t>
  </si>
  <si>
    <t>998751201</t>
  </si>
  <si>
    <t>Přesun hmot procentní pro vzduchotechniku v objektech v do 12 m</t>
  </si>
  <si>
    <t>-1437364449</t>
  </si>
  <si>
    <t>Poznámka k položce:
Přesun hmot pro vzduchotechniku stanovený procentní sazbou (%) z ceny vodorovná dopravní vzdálenost do 50 m v objektech výšky do 12 m</t>
  </si>
  <si>
    <t>1899415475</t>
  </si>
  <si>
    <t>HZS3211</t>
  </si>
  <si>
    <t>Hodinová zúčtovací sazba montér vzduchotechniky a chlazení</t>
  </si>
  <si>
    <t>-1607666961</t>
  </si>
  <si>
    <t>Poznámka k položce:
Hodinové zúčtovací sazby montáží technologických zařízení  na stavebních objektech montér vzduchotechniky a chlazení; Poznámka k položce:, Kompletní demontáž stávajícího chlazení (4 venkovní jednotky, 6 vnitřních kazetových jednotek, cca 150 m potrubí)</t>
  </si>
  <si>
    <t>043134R01</t>
  </si>
  <si>
    <t>Zkoušky zatěžovací, komplexní a provozní</t>
  </si>
  <si>
    <t>-1390910382</t>
  </si>
  <si>
    <t>Poznámka k položce:
Zkoušky zatěžovací, komplexní a provozní; zaregulování, uvedení do provozu, zaškolení osluhy, měření hlučnosti, potřebné protokoly</t>
  </si>
  <si>
    <t>1448305061</t>
  </si>
  <si>
    <t>SO 01.8.4 - Chlazení</t>
  </si>
  <si>
    <t>751R00001</t>
  </si>
  <si>
    <t>Venkovní jednotka VRV, jmenovitý chladící výkon 52,0 kW, 400 V</t>
  </si>
  <si>
    <t>-1320481816</t>
  </si>
  <si>
    <t>Poznámka k položce:
Venkovní jednotka VRV, jmenovitý chladící výkon 52,0 kW, 400 V</t>
  </si>
  <si>
    <t>751R00002</t>
  </si>
  <si>
    <t>Vnitřní kazetová jednotka VRV s kruhovým výdechem, jmenovitý chladící výkon 9,0 kW, vč. dekoračního panelu, kabelových ovladačů a příslušenství, 230 V</t>
  </si>
  <si>
    <t>1867849209</t>
  </si>
  <si>
    <t>Poznámka k položce:
Vnitřní kazetová jednotka VRV s kruhovým výdechem, jmenovitý chladící výkon 9,0 kW, vč. dekoračního panelu, kabelových ovladačů a příslušenství, 230 V</t>
  </si>
  <si>
    <t>751R00003</t>
  </si>
  <si>
    <t>Vnitřní nástěnná VRV jednotka,  jmenovitý chladící výkon 2,8 kW, vč. příslušenství,  230 V</t>
  </si>
  <si>
    <t>602076156</t>
  </si>
  <si>
    <t>Poznámka k položce:
Vnitřní nástěnná VRV jednotka,  jmenovitý chladící výkon 2,8 kW, vč. příslušenství,  230 V</t>
  </si>
  <si>
    <t>751R00004</t>
  </si>
  <si>
    <t>Rozdělovač pro VRV systém</t>
  </si>
  <si>
    <t>1385628971</t>
  </si>
  <si>
    <t>Poznámka k položce:
Rozdělovač pro VRV systém</t>
  </si>
  <si>
    <t>751R00005</t>
  </si>
  <si>
    <t>Venkovní jednotka VRV, jmenovitý chladící výkon 50,4 kW, 400 V, vč. sady s expanzním ventilem, řídící skříňky a kabelového ovladače</t>
  </si>
  <si>
    <t>549489389</t>
  </si>
  <si>
    <t>Poznámka k položce:
Venkovní jednotka VRV, jmenovitý chladící výkon 50,4 kW, 400 V, vč. sady s expanzním ventilem, řídící skříňky a kabelového ovladače</t>
  </si>
  <si>
    <t>751R00006</t>
  </si>
  <si>
    <t>Venkovní jednotka VRV, jmenovitý chladící výkon 33,5 kW, 400 V, vč. sady s expanzním ventilem, řídící skříňky a kabelového ovladače</t>
  </si>
  <si>
    <t>-1596367452</t>
  </si>
  <si>
    <t>Poznámka k položce:
Venkovní jednotka VRV, jmenovitý chladící výkon 33,5 kW, 400 V, vč. sady s expanzním ventilem, řídící skříňky a kabelového ovladače</t>
  </si>
  <si>
    <t>751R00007</t>
  </si>
  <si>
    <t>Venkovní jednotka VRV, jmenovitý chladící výkon 28,0 kW, 400 V, vč. sady s expanzním ventilem, řídící skříňky a kabelového ovladače</t>
  </si>
  <si>
    <t>892687202</t>
  </si>
  <si>
    <t>Poznámka k položce:
Venkovní jednotka VRV, jmenovitý chladící výkon 28,0 kW, 400 V, vč. sady s expanzním ventilem, řídící skříňky a kabelového ovladače</t>
  </si>
  <si>
    <t>751R00009</t>
  </si>
  <si>
    <t>Měděné potrubí chladírenské 28,6 mm, včetně kaučukové izolace</t>
  </si>
  <si>
    <t>1194201856</t>
  </si>
  <si>
    <t>Poznámka k položce:
Měděné potrubí chladírenské 28,6 mm, včetně kaučukové izolace</t>
  </si>
  <si>
    <t>751R00010</t>
  </si>
  <si>
    <t>Měděné potrubí chladírenské 22,2 mm, včetně kaučukové izolace</t>
  </si>
  <si>
    <t>1150794843</t>
  </si>
  <si>
    <t>Poznámka k položce:
Měděné potrubí chladírenské 22,2 mm, včetně kaučukové izolace</t>
  </si>
  <si>
    <t>751R00011</t>
  </si>
  <si>
    <t>Měděné potrubí chladírenské 19,1 mm, včetně kaučukové izolace</t>
  </si>
  <si>
    <t>-1805287195</t>
  </si>
  <si>
    <t>Poznámka k položce:
Měděné potrubí chladírenské 19,1 mm, včetně kaučukové izolace</t>
  </si>
  <si>
    <t>751R00012</t>
  </si>
  <si>
    <t>Měděné potrubí chladírenské 15,9 mm, včetně kaučukové izolace</t>
  </si>
  <si>
    <t>-529151984</t>
  </si>
  <si>
    <t>Poznámka k položce:
Měděné potrubí chladírenské 15,9 mm, včetně kaučukové izolace</t>
  </si>
  <si>
    <t>751R00013</t>
  </si>
  <si>
    <t>Měděné potrubí chladírenské 12,7 mm, včetně kaučukové izolace</t>
  </si>
  <si>
    <t>959353872</t>
  </si>
  <si>
    <t>Poznámka k položce:
Měděné potrubí chladírenské 12,7 mm, včetně kaučukové izolace</t>
  </si>
  <si>
    <t>751R00014</t>
  </si>
  <si>
    <t>Měděné potrubí chladírenské 9,5 mm, včetně kaučukové izolace</t>
  </si>
  <si>
    <t>-802274979</t>
  </si>
  <si>
    <t>Poznámka k položce:
Měděné potrubí chladírenské 9,5 mm, včetně kaučukové izolace</t>
  </si>
  <si>
    <t>751R00015</t>
  </si>
  <si>
    <t>Měděné potrubí chladírenské 6,35 mm, včetně kaučukové izolace</t>
  </si>
  <si>
    <t>-1931078995</t>
  </si>
  <si>
    <t>Poznámka k položce:
Měděné potrubí chladírenské 6,35 mm, včetně kaučukové izolace</t>
  </si>
  <si>
    <t>-1727174704</t>
  </si>
  <si>
    <t>1676711360</t>
  </si>
  <si>
    <t>1507500087</t>
  </si>
  <si>
    <t>612102507</t>
  </si>
  <si>
    <t>-2133185592</t>
  </si>
  <si>
    <t>SO 02 - Část Konzervatoř</t>
  </si>
  <si>
    <t>SO 02.1 - stavební a konstrukční část - bourací práce</t>
  </si>
  <si>
    <t>-1183454697</t>
  </si>
  <si>
    <t>-724753168</t>
  </si>
  <si>
    <t>399980373</t>
  </si>
  <si>
    <t>425607102</t>
  </si>
  <si>
    <t>968072456</t>
  </si>
  <si>
    <t>Vybourání kovových rámů oken s křídly, dveřních zárubní, vrat, stěn, ostění nebo obkladů  dveřních zárubní, plochy přes 2 m2</t>
  </si>
  <si>
    <t>21924266</t>
  </si>
  <si>
    <t>-1112980869</t>
  </si>
  <si>
    <t>1946562994</t>
  </si>
  <si>
    <t>-727588360</t>
  </si>
  <si>
    <t>-1392619360</t>
  </si>
  <si>
    <t>-1326429574</t>
  </si>
  <si>
    <t>997013152</t>
  </si>
  <si>
    <t>Vnitrostaveništní doprava suti a vybouraných hmot  vodorovně do 50 m svisle s omezením mechanizace pro budovy a haly výšky přes 6 do 9 m</t>
  </si>
  <si>
    <t>-1313586015</t>
  </si>
  <si>
    <t>849712618</t>
  </si>
  <si>
    <t>249924011</t>
  </si>
  <si>
    <t>-322196822</t>
  </si>
  <si>
    <t>-1834081109</t>
  </si>
  <si>
    <t>1512750160</t>
  </si>
  <si>
    <t>391991448</t>
  </si>
  <si>
    <t>-672046726</t>
  </si>
  <si>
    <t>-1427934873</t>
  </si>
  <si>
    <t>-1544838771</t>
  </si>
  <si>
    <t>-510724319</t>
  </si>
  <si>
    <t>-2011570673</t>
  </si>
  <si>
    <t>671831067</t>
  </si>
  <si>
    <t>1930972157</t>
  </si>
  <si>
    <t>-780694855</t>
  </si>
  <si>
    <t>Demontáž prosklené stěny se vsazenými dveřmi</t>
  </si>
  <si>
    <t>-2080438475</t>
  </si>
  <si>
    <t>-164776377</t>
  </si>
  <si>
    <t>1295400714</t>
  </si>
  <si>
    <t>-1953836685</t>
  </si>
  <si>
    <t>1602568175</t>
  </si>
  <si>
    <t>-179108393</t>
  </si>
  <si>
    <t>1817040053</t>
  </si>
  <si>
    <t>-1070532793</t>
  </si>
  <si>
    <t>-837070060</t>
  </si>
  <si>
    <t>-469946469</t>
  </si>
  <si>
    <t>1972801010</t>
  </si>
  <si>
    <t>505003868</t>
  </si>
  <si>
    <t>-877191169</t>
  </si>
  <si>
    <t>SO 02.2 - stavební a konstrukční část - nový stav</t>
  </si>
  <si>
    <t xml:space="preserve">    4 - Vodorovné konstrukce</t>
  </si>
  <si>
    <t xml:space="preserve">    714 - Akustická a protiotřesová opatření</t>
  </si>
  <si>
    <t>1299520063</t>
  </si>
  <si>
    <t>Vodorovné konstrukce</t>
  </si>
  <si>
    <t>411321414</t>
  </si>
  <si>
    <t>Stropy z betonu železového (bez výztuže)  stropů deskových, plochých střech, desek balkonových, desek hřibových stropů včetně hlavic hřibových sloupů tř. C 25/30</t>
  </si>
  <si>
    <t>-2073639813</t>
  </si>
  <si>
    <t>411351011</t>
  </si>
  <si>
    <t>Bednění stropních konstrukcí - bez podpěrné konstrukce desek tloušťky stropní desky přes 5 do 25 cm zřízení</t>
  </si>
  <si>
    <t>1053519052</t>
  </si>
  <si>
    <t>411351012</t>
  </si>
  <si>
    <t>Bednění stropních konstrukcí - bez podpěrné konstrukce desek tloušťky stropní desky přes 5 do 25 cm odstranění</t>
  </si>
  <si>
    <t>-1691929350</t>
  </si>
  <si>
    <t>411354313</t>
  </si>
  <si>
    <t>Podpěrná konstrukce stropů - desek, kleneb a skořepin výška podepření do 4 m tloušťka stropu přes 15 do 25 cm zřízení</t>
  </si>
  <si>
    <t>-1031773754</t>
  </si>
  <si>
    <t>411354314</t>
  </si>
  <si>
    <t>Podpěrná konstrukce stropů - desek, kleneb a skořepin výška podepření do 4 m tloušťka stropu přes 15 do 25 cm odstranění</t>
  </si>
  <si>
    <t>-1403969360</t>
  </si>
  <si>
    <t>411361821</t>
  </si>
  <si>
    <t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</si>
  <si>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1111620377</t>
  </si>
  <si>
    <t>646048140</t>
  </si>
  <si>
    <t>611321141</t>
  </si>
  <si>
    <t>Omítka vápenocementová vnitřních ploch  nanášená ručně dvouvrstvá, tloušťky jádrové omítky do 10 mm a tloušťky štuku do 3 mm štuková vodorovných konstrukcí stropů rovných</t>
  </si>
  <si>
    <t>-406929205</t>
  </si>
  <si>
    <t>1662474271</t>
  </si>
  <si>
    <t>-740216141</t>
  </si>
  <si>
    <t>1845547959</t>
  </si>
  <si>
    <t>631311115</t>
  </si>
  <si>
    <t>Mazanina z betonu  prostého bez zvýšených nároků na prostředí tl. přes 50 do 80 mm tř. C 20/25</t>
  </si>
  <si>
    <t>893949958</t>
  </si>
  <si>
    <t>631319171</t>
  </si>
  <si>
    <t>Příplatek k cenám mazanin  za stržení povrchu spodní vrstvy mazaniny latí před vložením výztuže nebo pletiva pro tl. obou vrstev mazaniny přes 50 do 80 mm</t>
  </si>
  <si>
    <t>-372964553</t>
  </si>
  <si>
    <t>634112113</t>
  </si>
  <si>
    <t>Obvodová dilatace mezi stěnou a samonivelačním potěrem  podlahovým páskem výšky 80 mm</t>
  </si>
  <si>
    <t>1086186007</t>
  </si>
  <si>
    <t>631362021</t>
  </si>
  <si>
    <t>Výztuž mazanin  ze svařovaných sítí z drátů typu KARI</t>
  </si>
  <si>
    <t>632197804</t>
  </si>
  <si>
    <t>632441112</t>
  </si>
  <si>
    <t>Potěr anhydritový samonivelační ze suchých směsí  tlouštky přes 20 do 30 mm</t>
  </si>
  <si>
    <t>778160959</t>
  </si>
  <si>
    <t>632481213</t>
  </si>
  <si>
    <t>Separační vrstva k oddělení podlahových vrstev  z polyetylénové fólie</t>
  </si>
  <si>
    <t>-1142343609</t>
  </si>
  <si>
    <t>-1971349462</t>
  </si>
  <si>
    <t>-1255687920</t>
  </si>
  <si>
    <t>299485621</t>
  </si>
  <si>
    <t>713121111</t>
  </si>
  <si>
    <t>Montáž tepelné izolace podlah rohožemi, pásy, deskami, dílci, bloky (izolační materiál ve specifikaci) kladenými volně jednovrstvá</t>
  </si>
  <si>
    <t>-1739693030</t>
  </si>
  <si>
    <t>28375675-1</t>
  </si>
  <si>
    <t>deska pro kročejový útlum tl 50mm</t>
  </si>
  <si>
    <t>-929659873</t>
  </si>
  <si>
    <t>88,01*1,02 'Přepočtené koeficientem množství</t>
  </si>
  <si>
    <t>Přesun hmot pro izolace tepelné stanovený procentní sazbou (%) z ceny vodorovná dopravní vzdálenost do 50 m v objektech výšky přes 6 do 12 m</t>
  </si>
  <si>
    <t>1229833600</t>
  </si>
  <si>
    <t>714</t>
  </si>
  <si>
    <t>Akustická a protiotřesová opatření</t>
  </si>
  <si>
    <t>714 01</t>
  </si>
  <si>
    <t>D+M akustických dveří zvukotěsných se speciální zárubní jednokřídlových, velikost 1200/2100 mm,ozn. T.2/07 - vč. všech systémových detailů, olištování, aku dveřního prahu, zárubní, dveřního křídla, kování, povrchové úpravy, atp. - viz. podrobný popis PD</t>
  </si>
  <si>
    <t>-935226837</t>
  </si>
  <si>
    <t>D+M dveře zvukově izolační 900/2165 mm (P), dřevěné, ozn. D.2/07 N - vč. všech systémových detailů, dveřního křídla, zárubní, kování, povrchové úpravy - viz. podrobný popis PD</t>
  </si>
  <si>
    <t>426510876</t>
  </si>
  <si>
    <t>714 02</t>
  </si>
  <si>
    <t>D+M dveře zvukově izolační 900/2165 mm (L), dřevěné, ozn. D.2/07 N - vč. všech systémových detailů, dveřního křídla, zárubní, kování, povrchové úpravy - viz. podrobný popis PD</t>
  </si>
  <si>
    <t>2002715157</t>
  </si>
  <si>
    <t>714 03</t>
  </si>
  <si>
    <t>D+M výsuvných akustických panelů  zvukotěsných, velikost 2050/1950 mm,ozn. T./07 - vč. všech systémových detailů, olištování, kování, rámu, povrchové úpravy, atp. - viz. podrobný popis PD</t>
  </si>
  <si>
    <t>-1211459538</t>
  </si>
  <si>
    <t>714 04</t>
  </si>
  <si>
    <t>D+M výsuvných akustických panelů  zvukotěsných, velikost 2150/1950 mm,ozn. T./07 - vč. všech systémových detailů, olištování, kování, rámu, povrchové úpravy, atp. - viz. podrobný popis PD</t>
  </si>
  <si>
    <t>-1471033907</t>
  </si>
  <si>
    <t>714 05</t>
  </si>
  <si>
    <t>D+M výsuvných akustických panelů  zvukotěsných, velikost 2755/2550 mm,ozn. T./07 - vč. všech systémových detailů, olištování, kování, rámu, povrchové úpravy, atp. - viz. podrobný popis PD</t>
  </si>
  <si>
    <t>1457884576</t>
  </si>
  <si>
    <t>714 06</t>
  </si>
  <si>
    <t>D+M výsuvných akustických panelů  zvukotěsných, velikost 2630/2550 mm,ozn. T./07 - vč. všech systémových detailů, olištování, kování, rámu, povrchové úpravy, atp. - viz. podrobný popis PD</t>
  </si>
  <si>
    <t>-2134252306</t>
  </si>
  <si>
    <t>714 07</t>
  </si>
  <si>
    <t>D+M akustický obklad stěn, akustické desky ze skelného vláskna vysoké hustoty, tl. desky 40 mm, ozn. T.2/07 - vč. všech systémových detailů, upevnění, pomocného materiálu, atp. - viz. podrobný popis PD</t>
  </si>
  <si>
    <t>-377317520</t>
  </si>
  <si>
    <t>714 08</t>
  </si>
  <si>
    <t>D+M akustický podhled, lepené akustické desky ze skelného vláskna vysoké hustoty, tl. desky 40 mm, ozn. T.2/07 - vč. všech systémových detailů, lepení, pomocného materiálu, atp. - viz. podrobný popis PD</t>
  </si>
  <si>
    <t>2074388975</t>
  </si>
  <si>
    <t>998714202</t>
  </si>
  <si>
    <t>Přesun hmot pro akustická a protiotřesová opatření  stanovený procentní sazbou (%) z ceny vodorovná dopravní vzdálenost do 50 m v objektech výšky přes 6 do 12 m</t>
  </si>
  <si>
    <t>215152181</t>
  </si>
  <si>
    <t>763111411</t>
  </si>
  <si>
    <t>Příčka ze sádrokartonových desek  s nosnou konstrukcí z jednoduchých ocelových profilů UW, CW dvojitě opláštěná deskami standardními A tl. 2 x 12,5 mm, EI 60, příčka tl. 100 mm, profil 50 TI tl. 50 mm, Rw 50 dB</t>
  </si>
  <si>
    <t>-383713561</t>
  </si>
  <si>
    <t>763111431</t>
  </si>
  <si>
    <t>Příčka ze sádrokartonových desek  s nosnou konstrukcí z jednoduchých ocelových profilů UW, CW dvojitě opláštěná deskami impregnovanými H2 tl. 2 x 12,5 mm, EI 60, příčka tl. 100 mm, profil 50 TI tl. 50 mm, Rw 50 dB</t>
  </si>
  <si>
    <t>-873844251</t>
  </si>
  <si>
    <t>1475520777</t>
  </si>
  <si>
    <t>Příčka instalační ze sádrokartonových desek  s nosnou konstrukcí ze zdvojených ocelových profilů UW, CW s mezerou, CW profily navzájem spojeny páskem sádry dvojitě opláštěná deskami impregnovanými H2 tl. 2 x 12,5 mm, EI 60, příčka tl.400 mm, profil 100 TI tl. 80 mm, Rw 55 dB</t>
  </si>
  <si>
    <t>362855365</t>
  </si>
  <si>
    <t>763121481</t>
  </si>
  <si>
    <t>Stěna předsazená ze sádrokartonových desek s nosnou konstrukcí z ocelových profilů CW, UW dvojitě opláštěná deskami akustickými tl. 2 x 12,5 mm, TI tl. 40 mm 30 kg/m3, EI 30 stěna tl. 77,5 mm, profil 50</t>
  </si>
  <si>
    <t>1918427894</t>
  </si>
  <si>
    <t>763111461-1</t>
  </si>
  <si>
    <t>SDK příčka tl 200 mm s nosnou dvojitou konstrukcí z ocelových profilů UW a CW, dvojitě opláštěná deskami akustickými tl. 2 x 12,5 mm, EI 90, 2x profil 75, 2x TI tl. 60 mm 40 kg/m3, Rw 56 dB (pozn. vestavba AKU boxů)</t>
  </si>
  <si>
    <t>775263419</t>
  </si>
  <si>
    <t>763121483-1</t>
  </si>
  <si>
    <t>SDK stěna předsazená tl 175 mm s nosnou dvojitou konstrukcí z ocelových profilů UW a CW, dvojitě opláštěná deskami akustickými tl. 2 x 12,5 mm, EI 90, 2x profil 75, 2x TI tl. 60 mm 40 kg/m3, Rw 56 dB (pozn. vestavba AKU boxů)</t>
  </si>
  <si>
    <t>-1625592584</t>
  </si>
  <si>
    <t>763121483-2</t>
  </si>
  <si>
    <t>SDK stěna předsazená tl 100 mm s nosnou dvojitou konstrukcí z ocelových profilů UW a CW, dvojitě opláštěná deskami akustickými tl. 2 x 12,5 mm, EI 90, profil 75, TI tl. 60 mm 40 kg/m3, Rw 56 dB (pozn. vestavba AKU boxů)</t>
  </si>
  <si>
    <t>-1100482518</t>
  </si>
  <si>
    <t>-1721755511</t>
  </si>
  <si>
    <t>1529199433</t>
  </si>
  <si>
    <t>SDK podhled deska 1xH2 12,5 bez TI dvouvrstvá spodní kce profil CD+UD, ozn. P0.2/02 - vč. všech systémových detailů, lišt, pomocného materiálu - viz. podrobný popis PD</t>
  </si>
  <si>
    <t>-1667521759</t>
  </si>
  <si>
    <t>763131421-1</t>
  </si>
  <si>
    <t>SDK podhled z  dvouvrstvé zavěšené spodní konstrukce z ocelových profilů CD, UD, dvojitě opláštěná deskami akustickými tl. 2 x 12,5 mm, s vloženou minerální izolací tl 150 mm (pozn. vestavba AKU boxů)</t>
  </si>
  <si>
    <t>-1959063466</t>
  </si>
  <si>
    <t>SDK podhled desky 1xA 12,5 bez TI dvouvrstvá spodní kce profil CD+UD, ozn. P0.2/01, P0.2/02 - vč. všech systémových detailů, lišt, pomocného materiálu - viz. podrobný popis PD</t>
  </si>
  <si>
    <t>-1294681386</t>
  </si>
  <si>
    <t>Podhled ze sádrokartonových desek  ostatní práce a konstrukce na podhledech ze sádrokartonových desek skokové změny výšky podhledu do 0,5 m, ozn. P0.2/01 - vč. všech systémových detailů, lišt, pomocného materiálu - viz. podrobný popis PD</t>
  </si>
  <si>
    <t>1188458153</t>
  </si>
  <si>
    <t>1267213166</t>
  </si>
  <si>
    <t>-1339824390</t>
  </si>
  <si>
    <t>1531388135</t>
  </si>
  <si>
    <t>763251124-1</t>
  </si>
  <si>
    <t>Podlaha ze sádrovláknitých desek na pero a drážku, podlaha tl. 35 mm - podlahové desky tl. 2 x 12,5 mm s dodatečně zesilovací vrstvou akustické desky tl. 10 mm (pozn. vestavba AKU boxů)</t>
  </si>
  <si>
    <t>752451459</t>
  </si>
  <si>
    <t>1467580667</t>
  </si>
  <si>
    <t>D+M parapetu s větrací mřížkou, šířky 350 mm, výšky 690 mm, MDF nehořlavá deska s vyfr. drážky, bílá stříkaná lak. barva mat., ozn. T.2 01 - vč. všech systémových detailů, kování, kotvení, pomocného materiálu - viz. podrobný popis PD</t>
  </si>
  <si>
    <t>-1389968879</t>
  </si>
  <si>
    <t>D+M parapetu s větrací mřížkou, šířky 350 mm, výšky 700 mm, MDF nehořlavá deska s vyfr. drážky, bílá stříkaná lak. barva mat., ozn. T.2 01 - vč. všech systémových detailů, kování, kotvení, pomocného materiálu - viz. podrobný popis PD</t>
  </si>
  <si>
    <t>-279441421</t>
  </si>
  <si>
    <t>D+M parapetu s větrací mřížkou, šířky 725 mm, výšky 700 mm, MDF nehořlavá deska s vyfr. drážky, bílá stříkaná lak. barva mat., ozn. T.2 01 - vč. všech systémových detailů, kování, kotvení, pomocného materiálu - viz. podrobný popis PD</t>
  </si>
  <si>
    <t>-130484972</t>
  </si>
  <si>
    <t>D+M parapetu s větrací mřížkou, šířky 350 mm, výšky 1060 mm, MDF nehořlavá deska s vyfr. drážky, bílá stříkaná lak. barva mat., ozn. T.2 02 - vč. všech systémových detailů, kování, kotvení, pomocného materiálu - viz. podrobný popis PD</t>
  </si>
  <si>
    <t>-976054354</t>
  </si>
  <si>
    <t>D+M dveře 900/2150 mm (L), dřevěné, ozn. D.2/05 N - vč. všech systémových detailů, dveřního křídla, zárubní, kování, povrchové úpravy - viz. podrobný popis PD</t>
  </si>
  <si>
    <t>1109074231</t>
  </si>
  <si>
    <t>D+M dveře 900/2150 mm (P), dřevěné, ozn. D.2/05 N - vč. všech systémových detailů, dveřního křídla, zárubní, kování, povrchové úpravy - viz. podrobný popis PD</t>
  </si>
  <si>
    <t>637356600</t>
  </si>
  <si>
    <t>D+M dveře 800/2150 mm (L), dřevěné, ozn. D.2/06 N - vč. všech systémových detailů, dveřního křídla, zárubní, kování, povrchové úpravy - viz. podrobný popis PD</t>
  </si>
  <si>
    <t>-1892359701</t>
  </si>
  <si>
    <t>D+M dveře 800/2150 mm (P), dřevěné, ozn. D.2/06 N - vč. všech systémových detailů, dveřního křídla, zárubní, kování, povrchové úpravy - viz. podrobný popis PD</t>
  </si>
  <si>
    <t>2072427137</t>
  </si>
  <si>
    <t>D+M recepčního pultu s boxy, skříňkami, úložnými prostory, délka 9600mm, výška 700+500 mm, konstrukce z jekl a ocel nosné desky, obklad MFD nehořlavý s drážky, ozn. T.2/03 - vč. všech syst. detailů, kování, kotvení, povrch. úpravy - viz. podrobný popis PD</t>
  </si>
  <si>
    <t>-1696024231</t>
  </si>
  <si>
    <t>D+M uložného prostoru, skříň, rozměr (š/v/h) 5310/2950/500 mm, deska s drážkami lak. mat., RAL dle vzorníku barev, ozn. T.2/04 - vč. všech systémových detailů, kování, kotvení, povrchové úpravy - viz. podrobný popis PD</t>
  </si>
  <si>
    <t>-1243820880</t>
  </si>
  <si>
    <t>D+M uložného prostoru, skříň, rozměr (š/v/h) 3690/2950/500 mm, deska s drážkami lak. mat., RAL dle vzorníku barev, ozn. T.2/04 - vč. všech systémových detailů, kování, kotvení, povrchové úpravy - viz. podrobný popis PD</t>
  </si>
  <si>
    <t>-719331504</t>
  </si>
  <si>
    <t>D+M kuchyně délky 3500 mm, skříňky a obklad z desek HPL, nerez pracovní deska tl. 10 mm, ostatní vybavení, ozn. T.2/05 - vč. všech systémových detailů, kování, lišt, silikonování, povrchové úpravy, pomocného materiálu - viz. podrobný popis PD</t>
  </si>
  <si>
    <t>2084112292</t>
  </si>
  <si>
    <t>D+M úložný prostor, skříň, rozměr (š/v/h) 900/2950/500 mm, dveře s drážkami lak. mat., RAL  dle vzorníku barev, ozn. T.2/06 - vč. všech systémových detailů, kování, kotvení, povrchové úpravy - viz. podrobný popis PD</t>
  </si>
  <si>
    <t>1423223326</t>
  </si>
  <si>
    <t>1372258964</t>
  </si>
  <si>
    <t>D+M repase dvoukřídlových dveří 1200/2950 mm, hliníkové, ozn. D.2/08 R - vč. všech systémových detailů, dveřního křídla, zárubní, kování, manipulace, dopravy, povrchové úpravy - viz. podrobný popis PD</t>
  </si>
  <si>
    <t>-341178350</t>
  </si>
  <si>
    <t>D+M zábradlí schodiště, tvrzené lepené sklo s bezp. fólií, délka 28690 mm, ozn. Z.2/01 - vč. všech systémových detailů, kování, kotvení, povrchové úpravy, pomocného materiálu - viz. podrobný popis PD</t>
  </si>
  <si>
    <t>-1435941590</t>
  </si>
  <si>
    <t>D+M schodišťové madlo profil kruh průměr 50 mm, konzolka profil čtverec 14/14 mm, nerez. ocel s kartáčovaným povrchem, délka 14400 mm, ozn. Z.2/01 -  vč. všech systémových detailů, kování, kotvení, povrchové úpravy - viz. podrobný popis PD</t>
  </si>
  <si>
    <t>-753218594</t>
  </si>
  <si>
    <t>D+M vstupní čistící zóna, vnější rohož 4450/100mm, vnitřní koberec 6630/2500mm,vnější rohož zapuštěná do dlažby,lištovaný vnitřní koberec, ozn. Z.2/02 - vč. všech syst. detailů, příprava a provedení podkladových vrtev, rámu, pryže - viz. podrobný popis PD</t>
  </si>
  <si>
    <t>1116809508</t>
  </si>
  <si>
    <t>D+M nástěnky, rám zasklení, konstrukce z jekl, otevírané sklo, výstavní plech, rozměr 1500/870 mm, ozn. Z.2/03 - vč. všech systémových detailů, kování, kotvení, boční plech, povrchová úprava - viz. podrobný popis PD</t>
  </si>
  <si>
    <t>1382300130</t>
  </si>
  <si>
    <t>-2000350538</t>
  </si>
  <si>
    <t>1468949928</t>
  </si>
  <si>
    <t>1825571165</t>
  </si>
  <si>
    <t>-1156538319</t>
  </si>
  <si>
    <t>-1722600143</t>
  </si>
  <si>
    <t>837171994</t>
  </si>
  <si>
    <t>1277320460</t>
  </si>
  <si>
    <t>632885052</t>
  </si>
  <si>
    <t>Broušení, voskování a leštění žulové dlažby, vč. případného tmelení a doplnění (ozn. P.1 01, P.2 01) - viz. podrobný popis PD</t>
  </si>
  <si>
    <t>-1357211606</t>
  </si>
  <si>
    <t>-699893352</t>
  </si>
  <si>
    <t>-1678443532</t>
  </si>
  <si>
    <t>-375339882</t>
  </si>
  <si>
    <t>776211211</t>
  </si>
  <si>
    <t>Montáž textilních podlahovin lepením čtverců standardních</t>
  </si>
  <si>
    <t>-1786506416</t>
  </si>
  <si>
    <t>69751076-1</t>
  </si>
  <si>
    <t>koberec zátěžový ve čtvercích 50x50 cm</t>
  </si>
  <si>
    <t>-1675550836</t>
  </si>
  <si>
    <t>70,91*1,1 'Přepočtené koeficientem množství</t>
  </si>
  <si>
    <t>998776202</t>
  </si>
  <si>
    <t>Přesun hmot pro podlahy povlakové  stanovený procentní sazbou (%) z ceny vodorovná dopravní vzdálenost do 50 m v objektech výšky přes 6 do 12 m</t>
  </si>
  <si>
    <t>1248517901</t>
  </si>
  <si>
    <t>886550811</t>
  </si>
  <si>
    <t>-729888116</t>
  </si>
  <si>
    <t>-525050709</t>
  </si>
  <si>
    <t>832305388</t>
  </si>
  <si>
    <t>-1303458729</t>
  </si>
  <si>
    <t>68,55*1,1 'Přepočtené koeficientem množství</t>
  </si>
  <si>
    <t>-689951398</t>
  </si>
  <si>
    <t>-491324699</t>
  </si>
  <si>
    <t>-1330719564</t>
  </si>
  <si>
    <t>1853326778</t>
  </si>
  <si>
    <t>593534732</t>
  </si>
  <si>
    <t>D+M prosklené stěna s automatic. a otevíranými dveřmi, rozměr 8510/2950 mm, vč. zádveří, pojezdu, ozn. D.2/01 - vč. všech systémových detailů, rámu, dveří, kování, kotvení, pohonu, povrchové úpravy, atp. - viz. podrobný popis PD</t>
  </si>
  <si>
    <t>1646992507</t>
  </si>
  <si>
    <t>D+M prosklené dvoukřídlé dveře 2080/2950 mm, dveře 1000+1000/2100 mm, vč. nadsvětlíku, ozn. D.2/02 N - vč. všech systémových detailů, rámu, dveří, kování, kotvení, povrchové úpravy, atp. - viz. podrobný popis PD</t>
  </si>
  <si>
    <t>-654137374</t>
  </si>
  <si>
    <t>D+M prosklené dvoukřídlé dveře 1600/2500 mm, dveře 750+750/2450 mm, ozn. D.2/03 N - vč. všech systémových detailů, rámu, dveří, kování, kotvení, povrchové úpravy, atp. - viz. podrobný popis PD</t>
  </si>
  <si>
    <t>-1879566810</t>
  </si>
  <si>
    <t>D+M prosklené dveře 1300/2500 mm, dveře 800/2500 mm (L), vč. bočního světlíku, ozn. D.2/04 N - vč. všech systémových detailů, rámu, dveří, kování, kotvení, povrchové úpravy, atp. - viz. podrobný popis PD</t>
  </si>
  <si>
    <t>1473641406</t>
  </si>
  <si>
    <t>D+M prosklené dveře 1300/2500 mm, dveře 800/2500 mm (P), vč. bočního světlíku, ozn. D.2/04 N - vč. všech systémových detailů, rámu, dveří, kování, kotvení, povrchové úpravy, atp. - viz. podrobný popis PD</t>
  </si>
  <si>
    <t>1897212314</t>
  </si>
  <si>
    <t>-631916187</t>
  </si>
  <si>
    <t>D+M předsazené zrcadlo s dolním osvětlením 1200/800 mm - vč. všech systémových detailů, lišt, silikonování, přípravy podkladu, kotvení - viz. podrobný popis PD</t>
  </si>
  <si>
    <t>-1714297966</t>
  </si>
  <si>
    <t>SO 02.4 - Elektroinstalace</t>
  </si>
  <si>
    <t>SO 02.4.1 - Silnoproudá elektroinstalace</t>
  </si>
  <si>
    <t>865969728</t>
  </si>
  <si>
    <t>-848905697</t>
  </si>
  <si>
    <t>210190006</t>
  </si>
  <si>
    <t>Montáž rozvodnic oceloplechových nebo plastových bez zapojení vodičů běžných</t>
  </si>
  <si>
    <t>-356390645</t>
  </si>
  <si>
    <t>Zkoušky a prohlídky el rozvodů a zařízení celková prohlídka pro objem mtž prací do 1 000 000 Kč</t>
  </si>
  <si>
    <t>1648994465</t>
  </si>
  <si>
    <t>Příplatek k celkové prohlídce za dalších i započatých 500 000 Kč přes 1 000 000 Kč</t>
  </si>
  <si>
    <t>1042004916</t>
  </si>
  <si>
    <t>Montáž LED svítidel se zapojením vodičů bytových nebo společenských místností stropních přisazených s krytem</t>
  </si>
  <si>
    <t>-1453528090</t>
  </si>
  <si>
    <t>A4 - interierové LED svítidlo downlight, 10W, 1000Lm, IP20</t>
  </si>
  <si>
    <t>1520733035</t>
  </si>
  <si>
    <t>A5 - interierové LED svítidlo downlight, 15W, 1500Lm, IP20</t>
  </si>
  <si>
    <t>-1989012875</t>
  </si>
  <si>
    <t>A6 - interierové LED svítidlo downlight, 20W, 2100Lm, IP20</t>
  </si>
  <si>
    <t>506981520</t>
  </si>
  <si>
    <t>B2 - Vestavné LED svítidlo do kazetových podhledů, 13,5W, 2140Lm, IP20</t>
  </si>
  <si>
    <t>-2102708802</t>
  </si>
  <si>
    <t>C3 - Závěsné LED svítidlo 20W, 1700Lm, IP20</t>
  </si>
  <si>
    <t>-1989859812</t>
  </si>
  <si>
    <t>D1 - Liniové LED svítidlo, 18W, 1600Lm, IP20</t>
  </si>
  <si>
    <t>347719260</t>
  </si>
  <si>
    <t>D2 - Liniové LED svítidlo, 18W, 1600Lm, IP20</t>
  </si>
  <si>
    <t>-414588332</t>
  </si>
  <si>
    <t>svítidlo průmyslové výbojkové stropní 3411902 RVI 250W</t>
  </si>
  <si>
    <t>-635643615</t>
  </si>
  <si>
    <t>348341840-5</t>
  </si>
  <si>
    <t>G1 - Přisazené liniové LED svítidlo, 34W, 3000Lm, IP20</t>
  </si>
  <si>
    <t>-2006961542</t>
  </si>
  <si>
    <t>348341840-6</t>
  </si>
  <si>
    <t>-1998315926</t>
  </si>
  <si>
    <t>1060443573</t>
  </si>
  <si>
    <t>1275383767</t>
  </si>
  <si>
    <t>736543574</t>
  </si>
  <si>
    <t>548979510</t>
  </si>
  <si>
    <t>-2016510651</t>
  </si>
  <si>
    <t>spínač jednopólový 10A, IP20</t>
  </si>
  <si>
    <t>1742968124</t>
  </si>
  <si>
    <t>210110043</t>
  </si>
  <si>
    <t>Montáž ovladačů nn polozapuštěných nebo zapuštěných se zapojením vodičů šroubové připojení přepínačů, řazení 5-sériových střídavých</t>
  </si>
  <si>
    <t>2063286541</t>
  </si>
  <si>
    <t>spínač řazení 5 /10A</t>
  </si>
  <si>
    <t>-1031575960</t>
  </si>
  <si>
    <t>Montáž zapuštěný přepínač nn 6+6 -dvojitý střídavý šroubové připojení</t>
  </si>
  <si>
    <t>-1953429873</t>
  </si>
  <si>
    <t>spínač řazení 7 10A Tango ostatní barvy</t>
  </si>
  <si>
    <t>-733176499</t>
  </si>
  <si>
    <t>460699858</t>
  </si>
  <si>
    <t>1408275757</t>
  </si>
  <si>
    <t>-552110057</t>
  </si>
  <si>
    <t>Montáž zásuvka chráněná v krabici šroubové připojení 3P+N+PE prostředí základní, vlhké</t>
  </si>
  <si>
    <t>1844919411</t>
  </si>
  <si>
    <t>zásuvka 16A 3+0+ZF2 do vlhka 5044-71</t>
  </si>
  <si>
    <t>76608423</t>
  </si>
  <si>
    <t>816663928</t>
  </si>
  <si>
    <t>473997299</t>
  </si>
  <si>
    <t>1967432001</t>
  </si>
  <si>
    <t>748231153</t>
  </si>
  <si>
    <t>324852097</t>
  </si>
  <si>
    <t>1686191811</t>
  </si>
  <si>
    <t>-14714181</t>
  </si>
  <si>
    <t>2066528680</t>
  </si>
  <si>
    <t>Montáž měděných kabelů CYKY, CYKYD, CYKYDY, NYM, NYY, YSLY 750 V 5x1,5 mm2 uložených pevně</t>
  </si>
  <si>
    <t>-2084221103</t>
  </si>
  <si>
    <t>kabel silový s Cu jádrem CYKY 5x1,5 mm2</t>
  </si>
  <si>
    <t>366954379</t>
  </si>
  <si>
    <t>-651921472</t>
  </si>
  <si>
    <t>1265564975</t>
  </si>
  <si>
    <t>2033519244</t>
  </si>
  <si>
    <t>-1205580913</t>
  </si>
  <si>
    <t>-1638722167</t>
  </si>
  <si>
    <t>1447407216</t>
  </si>
  <si>
    <t>1721779931</t>
  </si>
  <si>
    <t>114448308</t>
  </si>
  <si>
    <t>-135555848</t>
  </si>
  <si>
    <t>-516203859</t>
  </si>
  <si>
    <t>-690760789</t>
  </si>
  <si>
    <t>345754940-1</t>
  </si>
  <si>
    <t>kabelové nosné systémy žlaby kabelové žlab kabelový</t>
  </si>
  <si>
    <t>417429907</t>
  </si>
  <si>
    <t>544087704</t>
  </si>
  <si>
    <t>637037377</t>
  </si>
  <si>
    <t>788416282</t>
  </si>
  <si>
    <t>2043935461</t>
  </si>
  <si>
    <t>-1294035729</t>
  </si>
  <si>
    <t>SO 02.4.2 - Slaboproudá elektroinstalace</t>
  </si>
  <si>
    <t>-694961195</t>
  </si>
  <si>
    <t>1071655168</t>
  </si>
  <si>
    <t>-543647491</t>
  </si>
  <si>
    <t>-1746068646</t>
  </si>
  <si>
    <t>1074613625</t>
  </si>
  <si>
    <t>1247727187</t>
  </si>
  <si>
    <t>1193525951</t>
  </si>
  <si>
    <t>664406522</t>
  </si>
  <si>
    <t>409672462</t>
  </si>
  <si>
    <t>12769158</t>
  </si>
  <si>
    <t>331268945</t>
  </si>
  <si>
    <t>-33863876</t>
  </si>
  <si>
    <t>1432107336</t>
  </si>
  <si>
    <t>-1381702195</t>
  </si>
  <si>
    <t>2145397891</t>
  </si>
  <si>
    <t>1311552103</t>
  </si>
  <si>
    <t>-474319802</t>
  </si>
  <si>
    <t>-1266121291</t>
  </si>
  <si>
    <t>937319650</t>
  </si>
  <si>
    <t>253262314</t>
  </si>
  <si>
    <t>-555973422</t>
  </si>
  <si>
    <t>773949194</t>
  </si>
  <si>
    <t>-841719254</t>
  </si>
  <si>
    <t>1807255324</t>
  </si>
  <si>
    <t>2082750474</t>
  </si>
  <si>
    <t>169263353</t>
  </si>
  <si>
    <t>-2072409932</t>
  </si>
  <si>
    <t>271445195</t>
  </si>
  <si>
    <t>-1998043987</t>
  </si>
  <si>
    <t>-1771754912</t>
  </si>
  <si>
    <t>-917626812</t>
  </si>
  <si>
    <t>-2049664763</t>
  </si>
  <si>
    <t>-1350636838</t>
  </si>
  <si>
    <t>-316724936</t>
  </si>
  <si>
    <t>1324493517</t>
  </si>
  <si>
    <t>-1517990470</t>
  </si>
  <si>
    <t>679093044</t>
  </si>
  <si>
    <t>362420553</t>
  </si>
  <si>
    <t>-302057445</t>
  </si>
  <si>
    <t>SO 02.5 - Technické zařízení budov</t>
  </si>
  <si>
    <t>SO 02.5.1 - Vytápění</t>
  </si>
  <si>
    <t xml:space="preserve">    732 - Ústřední vytápění - strojovny</t>
  </si>
  <si>
    <t xml:space="preserve">    783 - Dokončovací práce - nátěry</t>
  </si>
  <si>
    <t>-1052794580</t>
  </si>
  <si>
    <t>1096893609</t>
  </si>
  <si>
    <t>516561179</t>
  </si>
  <si>
    <t>63154012</t>
  </si>
  <si>
    <t>pouzdro izolační potrubní s jednostrannou Al fólií max. 250/100 °C 15/30 mm</t>
  </si>
  <si>
    <t>1440355964</t>
  </si>
  <si>
    <t>Poznámka k položce:
pouzdro izolační potrubní s jednostrannou Al fólií max. 250/100 °C 15/30 mm</t>
  </si>
  <si>
    <t>732125536</t>
  </si>
  <si>
    <t>713463212</t>
  </si>
  <si>
    <t>Montáž izolace tepelné potrubí potrubními pouzdry s Al fólií staženými Al páskou 1x D do 100 mm</t>
  </si>
  <si>
    <t>-1912110818</t>
  </si>
  <si>
    <t>Poznámka k položce:
Montáž izolace tepelné potrubí a ohybů tvarovkami nebo deskami  potrubními pouzdry s povrchovou úpravou hliníkovou fólií (izolační materiál ve specifikaci) přelepenými samolepící hliníkovou páskou potrubí jednovrstvá D přes 50 do 100 mm</t>
  </si>
  <si>
    <t>63154607</t>
  </si>
  <si>
    <t>pouzdro izolační potrubní s jednostrannou Al fólií max. 250/100 °C 76/50 mm</t>
  </si>
  <si>
    <t>1364651190</t>
  </si>
  <si>
    <t>Poznámka k položce:
pouzdro izolační potrubní s jednostrannou Al fólií max. 250/100 °C 76/50 mm</t>
  </si>
  <si>
    <t>63154608</t>
  </si>
  <si>
    <t>pouzdro izolační potrubní s jednostrannou Al fólií max. 250/100 °C 89/50 mm</t>
  </si>
  <si>
    <t>-788008836</t>
  </si>
  <si>
    <t>Poznámka k položce:
pouzdro izolační potrubní s jednostrannou Al fólií max. 250/100 °C 89/50 mm</t>
  </si>
  <si>
    <t>713463213</t>
  </si>
  <si>
    <t>Montáž izolace tepelné potrubí potrubními pouzdry s Al fólií staženými Al páskou 1x D do 150 mm</t>
  </si>
  <si>
    <t>474951126</t>
  </si>
  <si>
    <t>Poznámka k položce:
Montáž izolace tepelné potrubí a ohybů tvarovkami nebo deskami  potrubními pouzdry s povrchovou úpravou hliníkovou fólií (izolační materiál ve specifikaci) přelepenými samolepící hliníkovou páskou potrubí jednovrstvá D přes 100 do 150 mm</t>
  </si>
  <si>
    <t>63154038</t>
  </si>
  <si>
    <t>pouzdro izolační potrubní s jednostrannou Al fólií max. 250/100 °C 159/60 mm</t>
  </si>
  <si>
    <t>215313372</t>
  </si>
  <si>
    <t>Poznámka k položce:
pouzdro izolační potrubní s jednostrannou Al fólií max. 250/100 °C 159/60 mm</t>
  </si>
  <si>
    <t>1822750540</t>
  </si>
  <si>
    <t>732</t>
  </si>
  <si>
    <t>Ústřední vytápění - strojovny</t>
  </si>
  <si>
    <t>732111R01</t>
  </si>
  <si>
    <t>Trubkový rozdělovač vytápění, přívod z prava, 7 vývodů nahoru, DN250</t>
  </si>
  <si>
    <t>1936104006</t>
  </si>
  <si>
    <t>Poznámka k položce:
Trubkový rozdělovač vytápění, přívod z prava, 7 vývodů nahoru, DN250, PN6, Tmax=105°C; včetně PUR izolace a stojanu</t>
  </si>
  <si>
    <t>732111R02</t>
  </si>
  <si>
    <t>Trubkový sběrač vytápění, přívod z prava, 7 vývodů nahoru, DN250</t>
  </si>
  <si>
    <t>264180185</t>
  </si>
  <si>
    <t>Poznámka k položce:
Trubkový sběrač vytápění, přívod z prava, 7 vývodů nahoru, DN250, PN6, Tmax=105°C; včetně PUR izolace a stojanu</t>
  </si>
  <si>
    <t>732229R01</t>
  </si>
  <si>
    <t>Deskový výměník voda/ethylenglykol 35 %, vytápění, 75 kW</t>
  </si>
  <si>
    <t>1013532914</t>
  </si>
  <si>
    <t>Poznámka k položce:
Deskový výměník voda/ethylenglykol 35 %, vytápění, 75 kW</t>
  </si>
  <si>
    <t>732331615</t>
  </si>
  <si>
    <t>Nádoba tlaková expanzní s membránou závitové připojení PN 0,6 o objemu 35 l</t>
  </si>
  <si>
    <t>562531328</t>
  </si>
  <si>
    <t>Poznámka k položce:
Nádoby expanzní tlakové s membránou bez pojistného ventilu se závitovým připojením PN 0,6 o objemu 35 l</t>
  </si>
  <si>
    <t>732331777</t>
  </si>
  <si>
    <t>Příslušenství k expanzním nádobám bezpečnostní uzávěr G 3/4 k měření tlaku</t>
  </si>
  <si>
    <t>234300995</t>
  </si>
  <si>
    <t>Poznámka k položce:
Nádoby expanzní tlakové příslušenství k expanzním nádobám bezpečnostní uzávěr k měření tlaku G 3/4</t>
  </si>
  <si>
    <t>732421R01</t>
  </si>
  <si>
    <t>Oběhové čerpadlo DN25; 1,16 m3/h při 7,4 kPa</t>
  </si>
  <si>
    <t>-1921656308</t>
  </si>
  <si>
    <t>Poznámka k položce:
Oběhové čerpadlo DN25; 1,16 m3/h při 7,4 kPa</t>
  </si>
  <si>
    <t>732421R02</t>
  </si>
  <si>
    <t>Oběhové čerpadlo DN15; 0,73 m3/h při 9,4 kPa</t>
  </si>
  <si>
    <t>-90223896</t>
  </si>
  <si>
    <t>Poznámka k položce:
Oběhové čerpadlo DN15; 0,73 m3/h při 9,4 kPa</t>
  </si>
  <si>
    <t>732421R03</t>
  </si>
  <si>
    <t>Oběhové čerpadlo DN40; 4,36 m3/h při 20,6 kPa</t>
  </si>
  <si>
    <t>-2090180875</t>
  </si>
  <si>
    <t>Poznámka k položce:
Oběhové čerpadlo DN40; 4,36 m3/h při 20,6 kPa</t>
  </si>
  <si>
    <t>732421R04</t>
  </si>
  <si>
    <t>Oběhové čerpadlo DN40; 3,23 m3/h při 37,4 kPa</t>
  </si>
  <si>
    <t>1213006150</t>
  </si>
  <si>
    <t>Poznámka k položce:
Oběhové čerpadlo DN40; 3,23 m3/h při 37,4 kPa</t>
  </si>
  <si>
    <t>732421R05</t>
  </si>
  <si>
    <t>Oběhové čerpadlo DN32; výměna stávajícího čerpadla</t>
  </si>
  <si>
    <t>-875689975</t>
  </si>
  <si>
    <t>Poznámka k položce:
Oběhové čerpadlo DN32; výměna stávajícího čerpadla (Grundfos Magna 3 32-120F 220)</t>
  </si>
  <si>
    <t>732421R06</t>
  </si>
  <si>
    <t>-708172999</t>
  </si>
  <si>
    <t>Poznámka k položce:
Oběhové čerpadlo DN32; výměna stávajícího čerpadla (Grundfos Magna 3 32-60)</t>
  </si>
  <si>
    <t>998732202</t>
  </si>
  <si>
    <t>Přesun hmot procentní pro strojovny v objektech v do 12 m</t>
  </si>
  <si>
    <t>1243869066</t>
  </si>
  <si>
    <t>Poznámka k položce:
Přesun hmot pro strojovny  stanovený procentní sazbou (%) z ceny vodorovná dopravní vzdálenost do 50 m v objektech výšky přes 6 do 12 m</t>
  </si>
  <si>
    <t>-2086859833</t>
  </si>
  <si>
    <t>733121164</t>
  </si>
  <si>
    <t>Potrubí ocelové hladké bezešvé nízkotlaké nebo středotlaké D 76x3,6</t>
  </si>
  <si>
    <t>-815122742</t>
  </si>
  <si>
    <t>Poznámka k položce:
Potrubí z trubek ocelových hladkých bezešvých tvářených za tepla nízkotlakých a středotlakých O 76/3,6</t>
  </si>
  <si>
    <t>733121165</t>
  </si>
  <si>
    <t>Potrubí ocelové hladké bezešvé nízkotlaké nebo středotlaké D 89x3,6</t>
  </si>
  <si>
    <t>-1239880051</t>
  </si>
  <si>
    <t>Poznámka k položce:
Potrubí z trubek ocelových hladkých bezešvých tvářených za tepla nízkotlakých a středotlakých O 89/3,6</t>
  </si>
  <si>
    <t>733121175</t>
  </si>
  <si>
    <t>Potrubí ocelové hladké bezešvé nízkotlaké nebo středotlaké D 159x4,5</t>
  </si>
  <si>
    <t>-1520980452</t>
  </si>
  <si>
    <t>Poznámka k položce:
Potrubí z trubek ocelových hladkých bezešvých tvářených za tepla nízkotlakých a středotlakých O 159/4,5</t>
  </si>
  <si>
    <t>-595187713</t>
  </si>
  <si>
    <t>-135369975</t>
  </si>
  <si>
    <t>413824772</t>
  </si>
  <si>
    <t>-1207403431</t>
  </si>
  <si>
    <t>733190225</t>
  </si>
  <si>
    <t>Zkouška těsnosti potrubí ocelové hladké přes D 60,3x2,9 do D 89x5,0</t>
  </si>
  <si>
    <t>1377591113</t>
  </si>
  <si>
    <t>Poznámka k položce:
Zkoušky těsnosti potrubí, manžety prostupové z trubek ocelových  zkoušky těsnosti potrubí (za provozu) z trubek ocelových hladkých O přes 60,3/2,9 do 89/5,0</t>
  </si>
  <si>
    <t>733190235</t>
  </si>
  <si>
    <t>Zkouška těsnosti potrubí ocelové hladké přes D 133x5,0 do D 159x6,3</t>
  </si>
  <si>
    <t>-2009679827</t>
  </si>
  <si>
    <t>Poznámka k položce:
Zkoušky těsnosti potrubí, manžety prostupové z trubek ocelových  zkoušky těsnosti potrubí (za provozu) z trubek ocelových hladkých O přes 133/5,0 do 159/6,3</t>
  </si>
  <si>
    <t>510074394</t>
  </si>
  <si>
    <t>1750494798</t>
  </si>
  <si>
    <t>-933037082</t>
  </si>
  <si>
    <t>734163427</t>
  </si>
  <si>
    <t>Filtr DN 65 PN 16 do 300°C z uhlíkové oceli s vypouštěcí přírubou</t>
  </si>
  <si>
    <t>-290579835</t>
  </si>
  <si>
    <t>Poznámka k položce:
Filtry z uhlíkové oceli s vypouštěcí přírubou PN 16 do 300°C DN 65</t>
  </si>
  <si>
    <t>734192316</t>
  </si>
  <si>
    <t>Klapka přírubová zpětná DN 65 PN 16 do 100°C samočinná</t>
  </si>
  <si>
    <t>-1951266352</t>
  </si>
  <si>
    <t>Poznámka k položce:
Ostatní přírubové armatury klapky zpětné samočinné PN 16 do 100°C DN 65</t>
  </si>
  <si>
    <t>734193115</t>
  </si>
  <si>
    <t>Klapka mezipřírubová uzavírací DN 65 PN 16 do 120°C disk tvárná litina</t>
  </si>
  <si>
    <t>724036514</t>
  </si>
  <si>
    <t>Poznámka k položce:
Ostatní přírubové armatury klapky mezipřírubové uzavírací PN 16 do 120°C disk tvárná litina DN 65</t>
  </si>
  <si>
    <t>734193116</t>
  </si>
  <si>
    <t>Klapka mezipřírubová uzavírací DN 80 PN 16 do 120°C disk tvárná litina</t>
  </si>
  <si>
    <t>-875466619</t>
  </si>
  <si>
    <t>Poznámka k položce:
Ostatní přírubové armatury klapky mezipřírubové uzavírací PN 16 do 120°C disk tvárná litina DN 80</t>
  </si>
  <si>
    <t>734193119</t>
  </si>
  <si>
    <t>Klapka mezipřírubová uzavírací DN 150 PN 16 do 120°C disk tvárná litina</t>
  </si>
  <si>
    <t>-257314858</t>
  </si>
  <si>
    <t>Poznámka k položce:
Ostatní přírubové armatury klapky mezipřírubové uzavírací PN 16 do 120°C disk tvárná litina DN 150</t>
  </si>
  <si>
    <t>734220104</t>
  </si>
  <si>
    <t>Ventil závitový regulační přímý G 6/4 PN 20 do 100°C vyvažovací</t>
  </si>
  <si>
    <t>-1792556150</t>
  </si>
  <si>
    <t>Poznámka k položce:
Ventily regulační závitové vyvažovací přímé PN 20 do 100°C G 6/4</t>
  </si>
  <si>
    <t>734220105</t>
  </si>
  <si>
    <t>Ventil závitový regulační přímý G 2 PN 20 do 100°C vyvažovací</t>
  </si>
  <si>
    <t>1753182600</t>
  </si>
  <si>
    <t>Poznámka k položce:
Ventily regulační závitové vyvažovací přímé PN 20 do 100°C G 2</t>
  </si>
  <si>
    <t>1522919512</t>
  </si>
  <si>
    <t>-1453655262</t>
  </si>
  <si>
    <t>734242416</t>
  </si>
  <si>
    <t>Ventil závitový zpětný přímý G 6/4 PN 16 do 110°C</t>
  </si>
  <si>
    <t>-884845876</t>
  </si>
  <si>
    <t>Poznámka k položce:
Ventily zpětné závitové PN 16 do 110°C přímé G 6/4</t>
  </si>
  <si>
    <t>734242417</t>
  </si>
  <si>
    <t>Ventil závitový zpětný přímý G 2 PN 16 do 110°C</t>
  </si>
  <si>
    <t>166906355</t>
  </si>
  <si>
    <t>Poznámka k položce:
Ventily zpětné závitové PN 16 do 110°C přímé G 2</t>
  </si>
  <si>
    <t>734251212</t>
  </si>
  <si>
    <t>Ventil závitový pojistný rohový G 3/4 provozní tlak od 2,5 do 6 barů</t>
  </si>
  <si>
    <t>1773478250</t>
  </si>
  <si>
    <t>Poznámka k položce:
Ventily pojistné závitové a čepové rohové provozní tlak od 2,5 do 6 bar G 3/4</t>
  </si>
  <si>
    <t>734261402</t>
  </si>
  <si>
    <t>Armatura připojovací rohová G 1/2x18 PN 10 do 110°C radiátorů typu VK</t>
  </si>
  <si>
    <t>-526325459</t>
  </si>
  <si>
    <t>Poznámka k položce:
Šroubení připojovací armatury radiátorů VK PN 10 do 110°C, regulační uzavíratelné rohové G 1/2 x 18</t>
  </si>
  <si>
    <t>-538536160</t>
  </si>
  <si>
    <t>734291123</t>
  </si>
  <si>
    <t>Kohout plnící a vypouštěcí G 1/2 PN 10 do 90°C závitový</t>
  </si>
  <si>
    <t>-1397798682</t>
  </si>
  <si>
    <t>Poznámka k položce:
Ostatní armatury kohouty plnicí a vypouštěcí PN 10 do 90°C G 1/2</t>
  </si>
  <si>
    <t>734291245</t>
  </si>
  <si>
    <t>Filtr závitový přímý G 1 1/4 PN 16 do 130°C s vnitřními závity</t>
  </si>
  <si>
    <t>2022968038</t>
  </si>
  <si>
    <t>Poznámka k položce:
Ostatní armatury filtry závitové PN 16 do 130°C přímé s vnitřními závity G 1 1/4</t>
  </si>
  <si>
    <t>734291247</t>
  </si>
  <si>
    <t>Filtr závitový přímý G 2 PN 16 do 130°C s vnitřními závity</t>
  </si>
  <si>
    <t>-1128716878</t>
  </si>
  <si>
    <t>Poznámka k položce:
Ostatní armatury filtry závitové PN 16 do 130°C přímé s vnitřními závity G 2</t>
  </si>
  <si>
    <t>224459986</t>
  </si>
  <si>
    <t>1215663136</t>
  </si>
  <si>
    <t>734292718</t>
  </si>
  <si>
    <t>Kohout kulový přímý G 2 PN 42 do 185°C vnitřní závit</t>
  </si>
  <si>
    <t>-121085844</t>
  </si>
  <si>
    <t>Poznámka k položce:
Ostatní armatury kulové kohouty PN 42 do 185°C přímé vnitřní závit G 2</t>
  </si>
  <si>
    <t>734295023</t>
  </si>
  <si>
    <t>Směšovací armatura závitová trojcestná DN 32 se servomotorem</t>
  </si>
  <si>
    <t>-2034280630</t>
  </si>
  <si>
    <t>Poznámka k položce:
Směšovací armatury  závitové trojcestné se servomotorem DN 32</t>
  </si>
  <si>
    <t>734295024</t>
  </si>
  <si>
    <t>Směšovací armatura závitová trojcestná DN 40 se servomotorem</t>
  </si>
  <si>
    <t>2136151052</t>
  </si>
  <si>
    <t>Poznámka k položce:
Směšovací armatury  závitové trojcestné se servomotorem DN 40</t>
  </si>
  <si>
    <t>-375674579</t>
  </si>
  <si>
    <t>-1999765930</t>
  </si>
  <si>
    <t>2123487866</t>
  </si>
  <si>
    <t>734411127</t>
  </si>
  <si>
    <t>Teploměr technický s pevným stonkem a jímkou zadní připojení průměr 100 mm délky 100 mm</t>
  </si>
  <si>
    <t>-2087328463</t>
  </si>
  <si>
    <t>Poznámka k položce:
Teploměry technické s pevným stonkem a jímkou zadní připojení (axiální) průměr 100 mm délka stonku 100 mm</t>
  </si>
  <si>
    <t>734421111</t>
  </si>
  <si>
    <t>Tlakoměr s pevným stonkem a zpětnou klapkou tlak 0-6 bar průměr 50 mm zadní připojení</t>
  </si>
  <si>
    <t>260030418</t>
  </si>
  <si>
    <t>Poznámka k položce:
Tlakoměry s pevným stonkem a zpětnou klapkou zadní připojení (axiální) tlaku 0–6 bar průměru 50 mm</t>
  </si>
  <si>
    <t>734424101</t>
  </si>
  <si>
    <t>Kondenzační smyčka k přivaření zahnutá PN 250 do 300°C</t>
  </si>
  <si>
    <t>736412550</t>
  </si>
  <si>
    <t>Poznámka k položce:
Tlakoměry kondenzační smyčky k přivaření, PN 250 do 300°C zahnuté</t>
  </si>
  <si>
    <t>-684765824</t>
  </si>
  <si>
    <t>-2087084834</t>
  </si>
  <si>
    <t>735151R02</t>
  </si>
  <si>
    <t>Otopné těleso panelové dvoudeskové 1 přídavná přestupní plocha výška/délka 400/500 mm</t>
  </si>
  <si>
    <t>622219661</t>
  </si>
  <si>
    <t>Poznámka k položce:
Otopná tělesa panelová dvoudesková PN 1,0 MPa, T do 110°C s jednou přídavnou přestupní plochou výšky tělesa 400 mm stavební délky / výkonu 500 mm</t>
  </si>
  <si>
    <t>735151R04</t>
  </si>
  <si>
    <t>Otopné těleso panelové dvoudeskové 1 přídavná přestupní plocha výška/délka 400/600 mm</t>
  </si>
  <si>
    <t>538262163</t>
  </si>
  <si>
    <t>Poznámka k položce:
Otopná tělesa panelová dvoudesková PN 1,0 MPa, T do 110°C s jednou přídavnou přestupní plochou výšky tělesa 400 mm stavební délky / výkonu 600 mm</t>
  </si>
  <si>
    <t>735151R10</t>
  </si>
  <si>
    <t>Otopné těleso panelové dvoudeskové 1 přídavná přestupní plocha výška/délka 300/600 mm</t>
  </si>
  <si>
    <t>-161102425</t>
  </si>
  <si>
    <t>Poznámka k položce:
Otopná tělesa panelová dvoudesková PN 1,0 MPa, T do 110°C s jednou přídavnou přestupní plochou výšky tělesa 300 mm stavební délky / výkonu 600 mm</t>
  </si>
  <si>
    <t>735151R11</t>
  </si>
  <si>
    <t>Otopné těleso panelové dvoudeskové 1 přídavná přestupní plocha výška/délka 300/900 mm</t>
  </si>
  <si>
    <t>-2054438645</t>
  </si>
  <si>
    <t>Poznámka k položce:
Otopná tělesa panelová dvoudesková PN 1,0 MPa, T do 110°C s jednou přídavnou přestupní plochou výšky tělesa 300 mm stavební délky / výkonu 900 mm</t>
  </si>
  <si>
    <t>1740856438</t>
  </si>
  <si>
    <t>-2087413887</t>
  </si>
  <si>
    <t>783</t>
  </si>
  <si>
    <t>Dokončovací práce - nátěry</t>
  </si>
  <si>
    <t>783614561</t>
  </si>
  <si>
    <t>Základní jednonásobný syntetický nátěr potrubí DN do 100 mm</t>
  </si>
  <si>
    <t>-1399711047</t>
  </si>
  <si>
    <t>Poznámka k položce:
Základní nátěr armatur a kovových potrubí jednonásobný potrubí přes DN 50 do DN 100 mm syntetický</t>
  </si>
  <si>
    <t>783614571</t>
  </si>
  <si>
    <t>Základní jednonásobný syntetický nátěr potrubí DN do 150 mm</t>
  </si>
  <si>
    <t>-1070753700</t>
  </si>
  <si>
    <t>Poznámka k položce:
Základní nátěr armatur a kovových potrubí jednonásobný potrubí přes DN 100 do DN 150 mm syntetický</t>
  </si>
  <si>
    <t>-755614487</t>
  </si>
  <si>
    <t>2083962669</t>
  </si>
  <si>
    <t>-1482796324</t>
  </si>
  <si>
    <t>SO 02.5.2 - Zdravotechnika</t>
  </si>
  <si>
    <t>-706157297</t>
  </si>
  <si>
    <t>-1138315860</t>
  </si>
  <si>
    <t>221704548</t>
  </si>
  <si>
    <t>-870089532</t>
  </si>
  <si>
    <t>2041321497</t>
  </si>
  <si>
    <t>-267887544</t>
  </si>
  <si>
    <t>364578260</t>
  </si>
  <si>
    <t>1455631807</t>
  </si>
  <si>
    <t>232177281</t>
  </si>
  <si>
    <t>-659946563</t>
  </si>
  <si>
    <t>1427477138</t>
  </si>
  <si>
    <t>421907487</t>
  </si>
  <si>
    <t>-35105204</t>
  </si>
  <si>
    <t>1167404880</t>
  </si>
  <si>
    <t>-590200943</t>
  </si>
  <si>
    <t>-563258834</t>
  </si>
  <si>
    <t>79155280</t>
  </si>
  <si>
    <t>-1759943556</t>
  </si>
  <si>
    <t>1963090096</t>
  </si>
  <si>
    <t>-998651633</t>
  </si>
  <si>
    <t>668503436</t>
  </si>
  <si>
    <t>-23963263</t>
  </si>
  <si>
    <t>-2136127777</t>
  </si>
  <si>
    <t>-4015443</t>
  </si>
  <si>
    <t>-1242556300</t>
  </si>
  <si>
    <t>2137134206</t>
  </si>
  <si>
    <t>163623509</t>
  </si>
  <si>
    <t>722211124</t>
  </si>
  <si>
    <t>Šoupátko přírubové třmenové DN 80 PN 10 do 200°C těsnící sedlo nerez/nerez</t>
  </si>
  <si>
    <t>313934928</t>
  </si>
  <si>
    <t>Poznámka k položce:
Armatury přírubové šoupátka třmenová s ručním kolem těsnící sedla nerez/nerez PN 10 do 200°C DN 80</t>
  </si>
  <si>
    <t>722213114</t>
  </si>
  <si>
    <t>Klapka přírubová zpětná DN 80 PN 16 do 200°C samočinná</t>
  </si>
  <si>
    <t>-1084945902</t>
  </si>
  <si>
    <t>Poznámka k položce:
Armatury přírubové zpětné klapky samočinné PN 16 do 200°C (L 10 117 616) DN 80</t>
  </si>
  <si>
    <t>734163428</t>
  </si>
  <si>
    <t>Filtr DN 80 PN 16 do 300°C z uhlíkové oceli s vypouštěcí přírubou</t>
  </si>
  <si>
    <t>-1469577329</t>
  </si>
  <si>
    <t>Poznámka k položce:
Filtry z uhlíkové oceli s vypouštěcí přírubou PN 16 do 300°C DN 80</t>
  </si>
  <si>
    <t>857244122</t>
  </si>
  <si>
    <t>Montáž litinových tvarovek odbočných přírubových otevřený výkop DN 80</t>
  </si>
  <si>
    <t>1392752561</t>
  </si>
  <si>
    <t>Poznámka k položce:
Montáž litinových tvarovek na potrubí litinovém tlakovém odbočných na potrubí z trub přírubových v otevřeném výkopu, kanálu nebo v šachtě DN 80</t>
  </si>
  <si>
    <t>55253508</t>
  </si>
  <si>
    <t>tvarovka přírubová litinová s přírubovou odbočkou T-kus DN 80/50</t>
  </si>
  <si>
    <t>-864274945</t>
  </si>
  <si>
    <t>Poznámka k položce:
tvarovka přírubová litinová s přírubovou odbočkou T-kus DN 80/50</t>
  </si>
  <si>
    <t>857242122</t>
  </si>
  <si>
    <t>Montáž litinových tvarovek jednoosých přírubových otevřený výkop DN 80</t>
  </si>
  <si>
    <t>-685274882</t>
  </si>
  <si>
    <t>Poznámka k položce:
Montáž litinových tvarovek na potrubí litinovém tlakovém jednoosých na potrubí z trub přírubových v otevřeném výkopu, kanálu nebo v šachtě DN 80</t>
  </si>
  <si>
    <t>55254026</t>
  </si>
  <si>
    <t>koleno 90° přírubové litinové vodovodní DN 80</t>
  </si>
  <si>
    <t>-1003044943</t>
  </si>
  <si>
    <t>Poznámka k položce:
koleno 90° přírubové litinové vodovodní PN 10/40 DN 80</t>
  </si>
  <si>
    <t>55253R05</t>
  </si>
  <si>
    <t>přechod přírubový litinový PN 10/40 DN 80/25</t>
  </si>
  <si>
    <t>-1045882173</t>
  </si>
  <si>
    <t>Poznámka k položce:
přechod přírubový litinový PN 10/40 DN 80/25</t>
  </si>
  <si>
    <t>857262122</t>
  </si>
  <si>
    <t>Montáž litinových tvarovek jednoosých přírubových otevřený výkop DN 100</t>
  </si>
  <si>
    <t>-525138145</t>
  </si>
  <si>
    <t>Poznámka k položce:
Montáž litinových tvarovek na potrubí litinovém tlakovém jednoosých na potrubí z trub přírubových v otevřeném výkopu, kanálu nebo v šachtě DN 100</t>
  </si>
  <si>
    <t>55259815</t>
  </si>
  <si>
    <t>přechod přírubový tvárná litina DN 100/80</t>
  </si>
  <si>
    <t>485994099</t>
  </si>
  <si>
    <t>Poznámka k položce:
přechod přírubový tvárná litina DN 100/80</t>
  </si>
  <si>
    <t>722224115</t>
  </si>
  <si>
    <t>Kohout plnicí nebo vypouštěcí G 1/2 PN 10 s jedním závitem</t>
  </si>
  <si>
    <t>-1800670775</t>
  </si>
  <si>
    <t>Poznámka k položce:
Armatury s jedním závitem kohouty plnicí a vypouštěcí PN 10 G 1/2</t>
  </si>
  <si>
    <t>722232043</t>
  </si>
  <si>
    <t>Kohout kulový přímý G 1/2 PN 42 do 185°C vnitřní závit</t>
  </si>
  <si>
    <t>489449185</t>
  </si>
  <si>
    <t>Poznámka k položce:
Armatury se dvěma závity kulové kohouty PN 42 do 185 °C přímé vnitřní závit G 1/2</t>
  </si>
  <si>
    <t>722232045</t>
  </si>
  <si>
    <t>-1578302720</t>
  </si>
  <si>
    <t>Poznámka k položce:
Armatury se dvěma závity kulové kohouty PN 42 do 185 °C přímé vnitřní závit G 1</t>
  </si>
  <si>
    <t>722232046</t>
  </si>
  <si>
    <t>Kohout kulový přímý G 5/4 PN 42 do 185°C vnitřní závit</t>
  </si>
  <si>
    <t>-16208382</t>
  </si>
  <si>
    <t>Poznámka k položce:
Armatury se dvěma závity kulové kohouty PN 42 do 185 °C přímé vnitřní závit G 5/4</t>
  </si>
  <si>
    <t>722232048</t>
  </si>
  <si>
    <t>-318025568</t>
  </si>
  <si>
    <t>Poznámka k položce:
Armatury se dvěma závity kulové kohouty PN 42 do 185 °C přímé vnitřní závit G 2</t>
  </si>
  <si>
    <t>722232064</t>
  </si>
  <si>
    <t>Kohout kulový přímý G 5/4 PN 42 do 185°C vnitřní závit s vypouštěním</t>
  </si>
  <si>
    <t>714511006</t>
  </si>
  <si>
    <t>Poznámka k položce:
Armatury se dvěma závity kulové kohouty PN 42 do 185 °C přímé vnitřní závit s vypouštěním G 5/4</t>
  </si>
  <si>
    <t>722232504</t>
  </si>
  <si>
    <t>Potrubní oddělovač G 5/4 PN 10 do 65°C vnější závit</t>
  </si>
  <si>
    <t>1877731414</t>
  </si>
  <si>
    <t>Poznámka k položce:
Armatury se dvěma závity potrubní oddělovače vnější závit PN 10 do 65 °C G 5/4</t>
  </si>
  <si>
    <t>722232R02</t>
  </si>
  <si>
    <t>Ventil cirkulační termostatický G 1/2 50-60°C</t>
  </si>
  <si>
    <t>62286948</t>
  </si>
  <si>
    <t>Poznámka k položce:
Ventil cirkulační termostatický G 1/2 50-60°C</t>
  </si>
  <si>
    <t>905955597</t>
  </si>
  <si>
    <t>-1738025646</t>
  </si>
  <si>
    <t>553518328</t>
  </si>
  <si>
    <t>876922249</t>
  </si>
  <si>
    <t>-951855295</t>
  </si>
  <si>
    <t>725211R01</t>
  </si>
  <si>
    <t>Dvojumyvadlo, 150x14x40cm, zavěšené, barva bílá</t>
  </si>
  <si>
    <t>-1412817194</t>
  </si>
  <si>
    <t>Poznámka k položce:
Dvojumyvadlo, 150x14x40cm, zavěšené, barva bílá</t>
  </si>
  <si>
    <t>725311121</t>
  </si>
  <si>
    <t>Dřez jednoduchý nerezový s odkapávací plochou 1000x510 mm</t>
  </si>
  <si>
    <t>-1790966953</t>
  </si>
  <si>
    <t>Poznámka k položce:
Dřez jednoduchý nerezový s odkapávací plochou 1000x510 mm</t>
  </si>
  <si>
    <t>725331111</t>
  </si>
  <si>
    <t>Výlevka bez výtokových armatur keramická se sklopnou plastovou mřížkou 500 mm</t>
  </si>
  <si>
    <t>434839892</t>
  </si>
  <si>
    <t>Poznámka k položce:
Výlevky bez výtokových armatur a splachovací nádrže keramické se sklopnou plastovou mřížkou 425 mm</t>
  </si>
  <si>
    <t>992761847</t>
  </si>
  <si>
    <t>725821311</t>
  </si>
  <si>
    <t>Baterie dřezová nástěnná páková s otáčivým kulatým ústím a délkou ramínka 200 mm, pro výlevku</t>
  </si>
  <si>
    <t>769199912</t>
  </si>
  <si>
    <t>Poznámka k položce:
Baterie dřezové nástěnné pákové s otáčivým kulatým ústím a délkou ramínka 200 mm, pro výlevku</t>
  </si>
  <si>
    <t>725821326</t>
  </si>
  <si>
    <t>Baterie dřezová stojánková páková s otáčivým kulatým ústím a délkou ramínka 265 mm</t>
  </si>
  <si>
    <t>246721067</t>
  </si>
  <si>
    <t>Poznámka k položce:
Baterie dřezové stojánkové pákové s otáčivým ústím a délkou ramínka 265 mm</t>
  </si>
  <si>
    <t>-1939075901</t>
  </si>
  <si>
    <t>-23192009</t>
  </si>
  <si>
    <t>725862103</t>
  </si>
  <si>
    <t>Zápachová uzávěrka pro dřezy DN 40/50</t>
  </si>
  <si>
    <t>-763981303</t>
  </si>
  <si>
    <t>Poznámka k položce:
Zápachové uzávěrky zařizovacích předmětů pro dřezy DN 40/50</t>
  </si>
  <si>
    <t>2108711020</t>
  </si>
  <si>
    <t>537372798</t>
  </si>
  <si>
    <t>544096390</t>
  </si>
  <si>
    <t>2138663261</t>
  </si>
  <si>
    <t>-1359509716</t>
  </si>
  <si>
    <t>48736606</t>
  </si>
  <si>
    <t>652107175</t>
  </si>
  <si>
    <t>SO 02.5.3 - Vzduchotechnika</t>
  </si>
  <si>
    <t xml:space="preserve">    751-04 - Vzduchotechnika - zařízení č. 4  - Konzervatoř</t>
  </si>
  <si>
    <t xml:space="preserve">    751-07 - Vzduchotechnika - zařízení č. 7 - Odtah WC Konzervatoř</t>
  </si>
  <si>
    <t>751-04</t>
  </si>
  <si>
    <t>Vzduchotechnika - zařízení č. 4  - Konzervatoř</t>
  </si>
  <si>
    <t>751R00400</t>
  </si>
  <si>
    <t>VZT jednotka 4265x124x1604, průtok vzduchu 4400 m3/h</t>
  </si>
  <si>
    <t>1801403824</t>
  </si>
  <si>
    <t>Poznámka k položce:
VZT jednotka 4265x124x1604 výška včetně 180 mm základového rámu (součást jednotky) Přívod - průtok vzduchu 4400 m3/h externí tlaková ztráta  400 Pa - příkon ventilátoru 1,85 kW Odvod - průtok vzduchu 4090 m3/h externí tlaková ztráta 400 Pa - příkon ventilátoru 1,26 kW El. připojení 400 V/3 Ph/50 Hz Přívodní filtry třídy F7 , ePM1 50% Odvodní filtry třídy M5, ePM10 50% Rotační  výměník tepla, účinnost rekuperace tepla při -15°C,90%/22°C,45%....76%, účinnost zpětného získávání vlhkosti 72 % Celk. výkon teplovodního ohřívače 15,9 kW Celk. výkon přímého výparníku 44 kW</t>
  </si>
  <si>
    <t>751R00401</t>
  </si>
  <si>
    <t>1223148841</t>
  </si>
  <si>
    <t>751R00402</t>
  </si>
  <si>
    <t>-752569647</t>
  </si>
  <si>
    <t>Poznámka k položce:
Buňky o rozměrech 250x500x1000 mm, rozměr potrubí 1000x500 mm Buňky v provedení s děrovaným plechem Buňky opatřeny náběhovým a výběhovým kusem Celkový útlum 22,9 dB - průtok vzduchu 4400 m3/h, korigovaná hladina akustického výkonu zdroje hluku 74,8 dB Počet buněk 4 ks Celková tlaková ztráta 20 Pa</t>
  </si>
  <si>
    <t>751R00403</t>
  </si>
  <si>
    <t>-935061206</t>
  </si>
  <si>
    <t>751R00404</t>
  </si>
  <si>
    <t>603818976</t>
  </si>
  <si>
    <t>751R00405</t>
  </si>
  <si>
    <t>-846433534</t>
  </si>
  <si>
    <t>751R00406</t>
  </si>
  <si>
    <t>1568720133</t>
  </si>
  <si>
    <t>751R00407</t>
  </si>
  <si>
    <t>Požární klapka do čtyřhranného potrubí 560x160</t>
  </si>
  <si>
    <t>483034269</t>
  </si>
  <si>
    <t>Poznámka k položce:
Požární klapka do čtyřhranného potrubí 560x160 Mechanické ovládání s tepelnou tavnou pojistokou (+72°C) Požární odolnost EIS 90, EIS 120 Těsnost dle EN 1751 - přes těleso třída C, přes list třída 2</t>
  </si>
  <si>
    <t>751R00408</t>
  </si>
  <si>
    <t>1993104692</t>
  </si>
  <si>
    <t>751R00409</t>
  </si>
  <si>
    <t>Požární klapka do čtyřhranného potrubí 200x160</t>
  </si>
  <si>
    <t>1143363403</t>
  </si>
  <si>
    <t>Poznámka k položce:
Požární klapka do čtyřhranného potrubí 200x160 Mechanické ovládání s tepelnou tavnou pojistokou (+72°C) Požární odolnost EIS 90, EIS 120 Těsnost dle EN 1751 - přes těleso třída C, přes list třída 2</t>
  </si>
  <si>
    <t>751R00410</t>
  </si>
  <si>
    <t>Požární klapka do kruhového potrubí D160</t>
  </si>
  <si>
    <t>935106371</t>
  </si>
  <si>
    <t>Poznámka k položce:
Požární klapka do kruhového potrubí D160 Mechanické ovládání s tepelnou tavnou pojistokou (+72°C) Požární odolnost EIS 90, EIS 120 Těsnost dle EN 1751 - přes těleso třída C, přes list třída 2</t>
  </si>
  <si>
    <t>751R00411</t>
  </si>
  <si>
    <t>Regulační klapka proměnného průtoku vzduchu  do čtyřhranného potrubí, 200x100</t>
  </si>
  <si>
    <t>1912987926</t>
  </si>
  <si>
    <t>Poznámka k položce:
Regulační klapka proměnného průtoku vzduchu  do čtyřhranného potrubí Osazena servopohonem 200x100</t>
  </si>
  <si>
    <t>751R00412</t>
  </si>
  <si>
    <t>Regulační klapka proměnného průtoku vzduchu  do kruhového potrubí, D100</t>
  </si>
  <si>
    <t>262899190</t>
  </si>
  <si>
    <t>Poznámka k položce:
Regulační klapka proměnného průtoku vzduchu  do kruhového potrubí Osazena servopohonem D100</t>
  </si>
  <si>
    <t>751R00413</t>
  </si>
  <si>
    <t>Štěrbinová vyústka přívodní s 50 mm širokým čelním vyústěním, délka  900(896)</t>
  </si>
  <si>
    <t>1553305713</t>
  </si>
  <si>
    <t>Poznámka k položce:
Štěrbinová vyústka přívodní s 50 mm širokým čelním vyústěním  Délka  900(896) Připojovací rozměr  D123 mm Svorkové upěvnění do podhledu S regulační klapkou Prodloužení délky krčku 25 mm Tvarové rozšíření okraje Oboustranné zakončení</t>
  </si>
  <si>
    <t>751R00414</t>
  </si>
  <si>
    <t>1100224968</t>
  </si>
  <si>
    <t>751R00415</t>
  </si>
  <si>
    <t>Štěrbinová vyústka odvodní s 50 mm širokým čelním vyústěním, délka  900(896)</t>
  </si>
  <si>
    <t>-280007852</t>
  </si>
  <si>
    <t>Poznámka k položce:
Štěrbinová vyústka odvodní s 50 mm širokým čelním vyústěním  Délka  900(896) Připojovací rozměr  D123 mm Svorkové upěvnění do podhledu S regulační klapkou Prodloužení délky krčku 25 mm Tvarové rozšíření okraje Oboustranné zakončení</t>
  </si>
  <si>
    <t>751R00416</t>
  </si>
  <si>
    <t>-800082461</t>
  </si>
  <si>
    <t>751R00417</t>
  </si>
  <si>
    <t>14111264</t>
  </si>
  <si>
    <t>751R00418</t>
  </si>
  <si>
    <t>1263494613</t>
  </si>
  <si>
    <t>751R00419</t>
  </si>
  <si>
    <t>Kruhové potrubí, spiro D160, 28% tvarovek, včetně 20 mm izolace</t>
  </si>
  <si>
    <t>866980237</t>
  </si>
  <si>
    <t>Poznámka k položce:
Kruhové potrubí, spiro D160, 28% tvarovek, včetně 20 mm izolace</t>
  </si>
  <si>
    <t>751R00420</t>
  </si>
  <si>
    <t>Kruhové potrubí, spiro D160, 35% tvarovek, včetně 30 mm požární izolace</t>
  </si>
  <si>
    <t>1181472943</t>
  </si>
  <si>
    <t>Poznámka k položce:
Kruhové potrubí, spiro D160, 35% tvarovek, včetně 30 mm požární izolace</t>
  </si>
  <si>
    <t>751R00421</t>
  </si>
  <si>
    <t>Kruhové potrubí, spiro D125, 13% tvarovek, včetně 20 mm izolace</t>
  </si>
  <si>
    <t>-1486426149</t>
  </si>
  <si>
    <t>Poznámka k položce:
Kruhové potrubí, spiro D125, 13% tvarovek, včetně 20 mm izolace</t>
  </si>
  <si>
    <t>751R00422</t>
  </si>
  <si>
    <t>Kruhové potrubí, spiro D125, 13% tvarovek, včetně 30 mm požární izolace</t>
  </si>
  <si>
    <t>159465099</t>
  </si>
  <si>
    <t>Poznámka k položce:
Kruhové potrubí, spiro D125, 13% tvarovek, včetně 30 mm požární izolace</t>
  </si>
  <si>
    <t>751R00423</t>
  </si>
  <si>
    <t>Kruhové potrubí, spiro D100, 15% tvarovek, včetně 20 mm izolace</t>
  </si>
  <si>
    <t>-2016845786</t>
  </si>
  <si>
    <t>Poznámka k položce:
Kruhové potrubí, spiro D100, 15% tvarovek, včetně 20 mm izolace</t>
  </si>
  <si>
    <t>751R00424</t>
  </si>
  <si>
    <t>Kruhové potrubí, spiro D100, 0% tvarovek, včetně 30 mm požární izolace</t>
  </si>
  <si>
    <t>-522498062</t>
  </si>
  <si>
    <t>Poznámka k položce:
Kruhové potrubí, spiro D100, 0% tvarovek, včetně 30 mm požární izolace</t>
  </si>
  <si>
    <t>751R00425</t>
  </si>
  <si>
    <t>Pozinkované potrubí do obvodu 1890 mm, 18% tvarovek, včetně 20 mm izolace</t>
  </si>
  <si>
    <t>816662654</t>
  </si>
  <si>
    <t>Poznámka k položce:
Pozinkované potrubí do obvodu 1890 mm, 18% tvarovek, včetně 20 mm izolace</t>
  </si>
  <si>
    <t>751R00426</t>
  </si>
  <si>
    <t>Pozinkované potrubí do obvodu 1890 mm, 25% tvarovek, včetně 30 mm požární izolace</t>
  </si>
  <si>
    <t>-486263811</t>
  </si>
  <si>
    <t>Poznámka k položce:
Pozinkované potrubí do obvodu 1890 mm, 25% tvarovek, včetně 30 mm požární izolace</t>
  </si>
  <si>
    <t>751R00427</t>
  </si>
  <si>
    <t>Pozinkované potrubí do obvodu 1500  mm, 38% tvarovek, včetně 20 mm izolace</t>
  </si>
  <si>
    <t>1735078830</t>
  </si>
  <si>
    <t>Poznámka k položce:
Pozinkované potrubí do obvodu 1500  mm, 38% tvarovek, včetně 20 mm izolace</t>
  </si>
  <si>
    <t>751R00428</t>
  </si>
  <si>
    <t>Pozinkované potrubí do obvodu 1500 mm, 15% tvarovek, včetně 30 mm požární izolace</t>
  </si>
  <si>
    <t>-2104294006</t>
  </si>
  <si>
    <t>Poznámka k položce:
Pozinkované potrubí do obvodu 1500 mm, 15% tvarovek, včetně 30 mm požární izolace</t>
  </si>
  <si>
    <t>751R00429</t>
  </si>
  <si>
    <t>-1075370843</t>
  </si>
  <si>
    <t>751R00430</t>
  </si>
  <si>
    <t>Pozinkované potrubí do obvodu 1050 mm, 25% tvarovek, včetně 30 mm požární izolace</t>
  </si>
  <si>
    <t>1763828585</t>
  </si>
  <si>
    <t>Poznámka k položce:
Pozinkované potrubí do obvodu 1050 mm, 25% tvarovek, včetně 30 mm požární izolace</t>
  </si>
  <si>
    <t>751R00431</t>
  </si>
  <si>
    <t>Pozinkované potrubí do obvodu 650 mm, 100% tvarovek, včetně 20 mm izolace</t>
  </si>
  <si>
    <t>1155397516</t>
  </si>
  <si>
    <t>Poznámka k položce:
Pozinkované potrubí do obvodu 650 mm, 100% tvarovek, včetně 20 mm izolace</t>
  </si>
  <si>
    <t>751R00432</t>
  </si>
  <si>
    <t>Pozinkované potrubí do obvodu 650 mm, 29% tvarovek, včetně 30 mm požární izolace</t>
  </si>
  <si>
    <t>-570778931</t>
  </si>
  <si>
    <t>Poznámka k položce:
Pozinkované potrubí do obvodu 650 mm, 29% tvarovek, včetně 30 mm požární izolace</t>
  </si>
  <si>
    <t>751R00433</t>
  </si>
  <si>
    <t>Rovné potrubí a tvarovky, čtyřhranného průřezu z předizolovaného panelu, 20% tvarovek</t>
  </si>
  <si>
    <t>789577940</t>
  </si>
  <si>
    <t>Poznámka k položce:
Rovné potrubí a tvarovky, čtyřhranného průřezu z předizolovaného panelu, 20% tvarovek. Nezávisle na velikosti průřezu exteriérní panel 30 mm šířky, 80/200 mikronů s hliníkovým povrchem - hladký/vzorkovaný. Hustota izolační pěny 49kg/m3, tepelná vodivost ?=0,0183 W/m°K, třída vzduchotěsnosti „C”. Dodaný s doplňky, sestavený na komplet. Statický tlak systému 1500 Pa.</t>
  </si>
  <si>
    <t>751R00434</t>
  </si>
  <si>
    <t>249314328</t>
  </si>
  <si>
    <t>751-07</t>
  </si>
  <si>
    <t>Vzduchotechnika - zařízení č. 7 - Odtah WC Konzervatoř</t>
  </si>
  <si>
    <t>751R00700</t>
  </si>
  <si>
    <t>-1339696304</t>
  </si>
  <si>
    <t>751R00701</t>
  </si>
  <si>
    <t>797572714</t>
  </si>
  <si>
    <t>751R00702</t>
  </si>
  <si>
    <t>-750703576</t>
  </si>
  <si>
    <t>751R00703</t>
  </si>
  <si>
    <t>120792832</t>
  </si>
  <si>
    <t>751R00704</t>
  </si>
  <si>
    <t>34737637</t>
  </si>
  <si>
    <t>751R00705</t>
  </si>
  <si>
    <t>Kruhové potrubí, spiro D160, 10% tvarovek, včetně 20 mm izolace</t>
  </si>
  <si>
    <t>2096114276</t>
  </si>
  <si>
    <t>Poznámka k položce:
Kruhové potrubí, spiro D160, 10% tvarovek, včetně 20 mm izolace</t>
  </si>
  <si>
    <t>751R00706</t>
  </si>
  <si>
    <t>Kruhové potrubí, spiro D160, 6% tvarovek, včetně 30 mm požární izolace</t>
  </si>
  <si>
    <t>-586378913</t>
  </si>
  <si>
    <t>Poznámka k položce:
Kruhové potrubí, spiro D160, 6% tvarovek, včetně 30 mm požární izolace</t>
  </si>
  <si>
    <t>751R00707</t>
  </si>
  <si>
    <t>Kruhové potrubí, spiro D160, 9% tvarovek</t>
  </si>
  <si>
    <t>-634944702</t>
  </si>
  <si>
    <t>Poznámka k položce:
Kruhové potrubí, spiro D160, 9% tvarovek</t>
  </si>
  <si>
    <t>751R00708</t>
  </si>
  <si>
    <t>Kruhové potrubí, spiro D140, 15% tvarovek</t>
  </si>
  <si>
    <t>393517562</t>
  </si>
  <si>
    <t>Poznámka k položce:
Kruhové potrubí, spiro D140, 15% tvarovek</t>
  </si>
  <si>
    <t>751R00709</t>
  </si>
  <si>
    <t>Kruhové potrubí, spiro D100, 17% tvarovek</t>
  </si>
  <si>
    <t>-556939537</t>
  </si>
  <si>
    <t>Poznámka k položce:
Kruhové potrubí, spiro D100, 17% tvarovek</t>
  </si>
  <si>
    <t>1683399955</t>
  </si>
  <si>
    <t>1625462632</t>
  </si>
  <si>
    <t>1057049377</t>
  </si>
  <si>
    <t>1571553297</t>
  </si>
  <si>
    <t>-1862506223</t>
  </si>
  <si>
    <t>SO 02.5.4 - Chlazení</t>
  </si>
  <si>
    <t>751R00008</t>
  </si>
  <si>
    <t>Venkovní jednotka VRV, jmenovitý chladící výkon 45,0 kW, 400 V, vč. sady s expanzním ventilem, řídící skříňky a kabelového ovladače</t>
  </si>
  <si>
    <t>-2099973821</t>
  </si>
  <si>
    <t>Poznámka k položce:
Venkovní jednotka VRV, jmenovitý chladící výkon 45,0 kW, 400 V, vč. sady s expanzním ventilem, řídící skříňky a kabelového ovladače</t>
  </si>
  <si>
    <t>1072238381</t>
  </si>
  <si>
    <t>1986805195</t>
  </si>
  <si>
    <t>50213954</t>
  </si>
  <si>
    <t>-1611834549</t>
  </si>
  <si>
    <t>-1868586462</t>
  </si>
  <si>
    <t>SO 03 - Venkovní úpravy</t>
  </si>
  <si>
    <t>SO 03.1a - venkovní úpravy - bourací práce</t>
  </si>
  <si>
    <t xml:space="preserve">    1 - Zemní práce</t>
  </si>
  <si>
    <t>Zemní práce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</si>
  <si>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</si>
  <si>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žulových dlaždic, desek nebo tvarovek</t>
  </si>
  <si>
    <t>-1372192905</t>
  </si>
  <si>
    <t>113106122-1</t>
  </si>
  <si>
    <t>Rozebrání dlažeb ze žulových kostek komunikací pro pěší s přemístěním hmot s naložením na dopravní prostředek s jakoukoliv výplní spár</t>
  </si>
  <si>
    <t>-573902858</t>
  </si>
  <si>
    <t>113106122-2</t>
  </si>
  <si>
    <t xml:space="preserve">Rozebrání dlažeb ze žulových kostek komunikací pro pěší s jakoukoliv výplní spár pro opětovné použití, vč. očištění, přesunu hmot, manipulace a uskladnění </t>
  </si>
  <si>
    <t>-947927697</t>
  </si>
  <si>
    <t>113201111-1</t>
  </si>
  <si>
    <t xml:space="preserve">Vytrhání šikmého soklu s vybouráním lože, s přemístěním hmot na skládku na vzdálenost do 3 m nebo s naložením na dopravní prostředek  </t>
  </si>
  <si>
    <t>222652836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</si>
  <si>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</si>
  <si>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</si>
  <si>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-409604010</t>
  </si>
  <si>
    <t>111201101</t>
  </si>
  <si>
    <t>Odstranění křovin a stromů s odstraněním kořenů  průměru kmene do 100 mm do sklonu terénu 1 : 5, při celkové ploše do 1 000 m2</t>
  </si>
  <si>
    <t>2085953821</t>
  </si>
  <si>
    <t>162301501</t>
  </si>
  <si>
    <t>Vodorovné přemístění smýcených křovin  do průměru kmene 100 mm na vzdálenost do 5 000 m</t>
  </si>
  <si>
    <t>487587382</t>
  </si>
  <si>
    <t>112101102</t>
  </si>
  <si>
    <t>Odstranění stromů s odřezáním kmene a s odvětvením listnatých, průměru kmene přes 300 do 500 mm</t>
  </si>
  <si>
    <t>725006104</t>
  </si>
  <si>
    <t>112201102</t>
  </si>
  <si>
    <t>Odstranění pařezů  s jejich vykopáním, vytrháním nebo odstřelením, s přesekáním kořenů průměru přes 300 do 500 mm</t>
  </si>
  <si>
    <t>698068640</t>
  </si>
  <si>
    <t>162301402</t>
  </si>
  <si>
    <t>Vodorovné přemístění větví, kmenů nebo pařezů  s naložením, složením a dopravou do 5000 m větví stromů listnatých, průměru kmene přes 300 do 500 mm</t>
  </si>
  <si>
    <t>614222437</t>
  </si>
  <si>
    <t>162301412</t>
  </si>
  <si>
    <t>Vodorovné přemístění větví, kmenů nebo pařezů  s naložením, složením a dopravou do 5000 m kmenů stromů listnatých, průměru přes 300 do 500 mm</t>
  </si>
  <si>
    <t>1077364314</t>
  </si>
  <si>
    <t>162301422</t>
  </si>
  <si>
    <t>Vodorovné přemístění větví, kmenů nebo pařezů  s naložením, složením a dopravou do 5000 m pařezů kmenů, průměru přes 300 do 500 mm</t>
  </si>
  <si>
    <t>-1621415720</t>
  </si>
  <si>
    <t>162301902</t>
  </si>
  <si>
    <t>Vodorovné přemístění větví, kmenů nebo pařezů  s naložením, složením a dopravou Příplatek k cenám za každých dalších i započatých 5000 m přes 5000 m větví stromů listnatých, průměru kmene přes 300 do 500 mm</t>
  </si>
  <si>
    <t>1291942443</t>
  </si>
  <si>
    <t>162301912</t>
  </si>
  <si>
    <t>Vodorovné přemístění větví, kmenů nebo pařezů  s naložením, složením a dopravou Příplatek k cenám za každých dalších i započatých 5000 m přes 5000 m kmenů stromů listnatých, o průměru přes 300 do 500 mm</t>
  </si>
  <si>
    <t>2026118559</t>
  </si>
  <si>
    <t>162301922</t>
  </si>
  <si>
    <t>Vodorovné přemístění větví, kmenů nebo pařezů  s naložením, složením a dopravou Příplatek k cenám za každých dalších i započatých 5000 m přes 5000 m pařezů kmenů, průměru přes 300 do 500 mm</t>
  </si>
  <si>
    <t>-807209714</t>
  </si>
  <si>
    <t>171201211-1</t>
  </si>
  <si>
    <t>Poplatek za uložení a likvidaci stavebního odpadu - keřů, stromů a pařezů</t>
  </si>
  <si>
    <t>304049493</t>
  </si>
  <si>
    <t>131203102-1</t>
  </si>
  <si>
    <t xml:space="preserve">Odstranění zeminy nebo substrátu z květináčů výšky do 500 mm </t>
  </si>
  <si>
    <t>-1424047227</t>
  </si>
  <si>
    <t>167101101</t>
  </si>
  <si>
    <t>Nakládání, skládání a překládání neulehlého výkopku nebo sypaniny  nakládání, množství do 100 m3, z hornin tř. 1 až 4</t>
  </si>
  <si>
    <t>-488109624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</si>
  <si>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</si>
  <si>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</si>
  <si>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393986495</t>
  </si>
  <si>
    <t>171201201</t>
  </si>
  <si>
    <t>Uložení sypaniny  na skládky</t>
  </si>
  <si>
    <t>-22807630</t>
  </si>
  <si>
    <t>171201211</t>
  </si>
  <si>
    <t>Poplatek za uložení stavebního odpadu na skládce (skládkovné) zeminy a kameniva zatříděného do Katalogu odpadů pod kódem 170 504</t>
  </si>
  <si>
    <t>-1817971916</t>
  </si>
  <si>
    <t>962052211</t>
  </si>
  <si>
    <t>Bourání zdiva železobetonového  nadzákladového, objemu přes 1 m3</t>
  </si>
  <si>
    <t>446958574</t>
  </si>
  <si>
    <t>113107130</t>
  </si>
  <si>
    <t>Odstranění podkladů nebo krytů ručně s přemístěním hmot na skládku na vzdálenost do 3 m nebo s naložením na dopravní prostředek z betonu prostého, o tl. vrstvy do 100 mm</t>
  </si>
  <si>
    <t>150276566</t>
  </si>
  <si>
    <t>997013151</t>
  </si>
  <si>
    <t>Vnitrostaveništní doprava suti a vybouraných hmot  vodorovně do 50 m svisle s omezením mechanizace pro budovy a haly výšky do 6 m</t>
  </si>
  <si>
    <t>766612025</t>
  </si>
  <si>
    <t>104017145</t>
  </si>
  <si>
    <t>1113364057</t>
  </si>
  <si>
    <t>997013801</t>
  </si>
  <si>
    <t>Poplatek za uložení stavebního odpadu na skládce (skládkovné) z prostého betonu zatříděného do Katalogu odpadů pod kódem 170 101</t>
  </si>
  <si>
    <t>-26386518</t>
  </si>
  <si>
    <t>-1470743002</t>
  </si>
  <si>
    <t>-1423503229</t>
  </si>
  <si>
    <t>997223855</t>
  </si>
  <si>
    <t>-826581344</t>
  </si>
  <si>
    <t>759537541</t>
  </si>
  <si>
    <t>SO 03.2a - venkovní úpravy - bourací práce</t>
  </si>
  <si>
    <t>-1472458910</t>
  </si>
  <si>
    <t>113106121-1</t>
  </si>
  <si>
    <t xml:space="preserve">Rozebrání dlažeb ze žulových desek komunikací pro pěší s jakoukoliv výplní spár pro opětovné použití, vč. očištění, přesunu hmot, manipulace a uskladnění </t>
  </si>
  <si>
    <t>-559219250</t>
  </si>
  <si>
    <t xml:space="preserve">Vytrhání šikmého soklu s vybouráním lože, s přemístěním hmot na skládku na vzdálenost do 3 m nebo s naložením na dopravní prostředek </t>
  </si>
  <si>
    <t>204978668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</si>
  <si>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</si>
  <si>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</si>
  <si>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1070603701</t>
  </si>
  <si>
    <t>1360083977</t>
  </si>
  <si>
    <t>14426326</t>
  </si>
  <si>
    <t>-1138810614</t>
  </si>
  <si>
    <t>-578521270</t>
  </si>
  <si>
    <t>1633780334</t>
  </si>
  <si>
    <t>181226529</t>
  </si>
  <si>
    <t>1745822934</t>
  </si>
  <si>
    <t>-1537098817</t>
  </si>
  <si>
    <t>762615441</t>
  </si>
  <si>
    <t>-635341924</t>
  </si>
  <si>
    <t>2058319018</t>
  </si>
  <si>
    <t>30977877</t>
  </si>
  <si>
    <t>1944239789</t>
  </si>
  <si>
    <t>2127691036</t>
  </si>
  <si>
    <t>-1708090003</t>
  </si>
  <si>
    <t>SO 03.1b - venkovní úpravy - nový stav</t>
  </si>
  <si>
    <t xml:space="preserve">    5 - Komunikace pozemní</t>
  </si>
  <si>
    <t>181951102</t>
  </si>
  <si>
    <t>Úprava pláně vyrovnáním výškových rozdílů  v hornině tř. 1 až 4 se zhutněním</t>
  </si>
  <si>
    <t>1439809095</t>
  </si>
  <si>
    <t>Komunikace pozemní</t>
  </si>
  <si>
    <t>564710011-1</t>
  </si>
  <si>
    <t>Podklad nebo kryt z kameniva hrubého drceného  vel. 4-8 mm s rozprostřením a zhutněním, po zhutnění tl. 30 mm</t>
  </si>
  <si>
    <t>47784028</t>
  </si>
  <si>
    <t>564710011</t>
  </si>
  <si>
    <t>Podklad nebo kryt z kameniva hrubého drceného  vel. 8-16 mm s rozprostřením a zhutněním, po zhutnění tl. 50 mm</t>
  </si>
  <si>
    <t>532199038</t>
  </si>
  <si>
    <t>564761111</t>
  </si>
  <si>
    <t>Podklad nebo kryt z kameniva hrubého drceného  vel. 0-63 mm s rozprostřením a zhutněním, po zhutnění tl. 200 mm</t>
  </si>
  <si>
    <t>-1577593990</t>
  </si>
  <si>
    <t>591211111</t>
  </si>
  <si>
    <t>Kladení dlažby z kostek  s provedením lože do tl. 50 mm, s vyplněním spár, s dvojím beraněním a se smetením přebytečného materiálu na krajnici drobných z kamene, do lože z kameniva těženého</t>
  </si>
  <si>
    <t>1675540091</t>
  </si>
  <si>
    <t>58381000-1</t>
  </si>
  <si>
    <t>žulové dlažební kostky štípané 40/40/40mm</t>
  </si>
  <si>
    <t>-2024972514</t>
  </si>
  <si>
    <t>122,55*1,02 'Přepočtené koeficientem množství</t>
  </si>
  <si>
    <t>596811122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</si>
  <si>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100 do 300 m2</t>
  </si>
  <si>
    <t>-1463211735</t>
  </si>
  <si>
    <t>59245601</t>
  </si>
  <si>
    <t>dlažba desková betonová 50x50x5cm přírodní</t>
  </si>
  <si>
    <t>1592902646</t>
  </si>
  <si>
    <t>159,4*1,1 'Přepočtené koeficientem množství</t>
  </si>
  <si>
    <t>772421124-1</t>
  </si>
  <si>
    <t>Montáž soklů kladenými do malty z kamene tl do 50 mm</t>
  </si>
  <si>
    <t>2056944730</t>
  </si>
  <si>
    <t>58386000-1</t>
  </si>
  <si>
    <t>šikmý sokl žulový</t>
  </si>
  <si>
    <t>-1872054447</t>
  </si>
  <si>
    <t>48,06*1,02 'Přepočtené koeficientem množství</t>
  </si>
  <si>
    <t>629995101</t>
  </si>
  <si>
    <t>Očištění vnějších ploch tlakovou vodou omytím</t>
  </si>
  <si>
    <t>-323675952</t>
  </si>
  <si>
    <t>978015331</t>
  </si>
  <si>
    <t>Otlučení vápenných nebo vápenocementových omítek vnějších ploch s vyškrabáním spar a s očištěním zdiva stupně členitosti 1 a 2, v rozsahu přes 10 do 20 %</t>
  </si>
  <si>
    <t>-797813277</t>
  </si>
  <si>
    <t>621325203-1</t>
  </si>
  <si>
    <t>Oprava vápenocementové omítky vnějších ploch stupně členitosti 1 štukové podhledů, v rozsahu opravované plochy přes 30 do 50% - vč. všech systémových detailů, montáže, demontáže a pronájmu lešení, ochranné sítě - viz. podrobný popis PD</t>
  </si>
  <si>
    <t>-1872994670</t>
  </si>
  <si>
    <t>621 01</t>
  </si>
  <si>
    <t xml:space="preserve">Očištění stávajícího ker. obkladu stěn schodiště, vč. opravy, tmelení, plošného leštění, zakonzervování - vč. všech systémových detailů, povrchové úpravy, pomocného materiálu - viz. podrobný popis PD  </t>
  </si>
  <si>
    <t>-786157968</t>
  </si>
  <si>
    <t>621 02</t>
  </si>
  <si>
    <t xml:space="preserve">Očištění a lokální oprava květníků, vč. doplnění izolací, drenážních otvorů, zakonzervování  - vč. všech systémových detailů, povrchové úpravy, pomocného materiálu - viz. podrobný popis PD  </t>
  </si>
  <si>
    <t>1663745980</t>
  </si>
  <si>
    <t>629995213-1</t>
  </si>
  <si>
    <t>Očištění vnějších ploch tryskáním křemičitým pískem nesušeným ( metodou torbo tryskání), povrchu kamenného přírodního tvrdého - vč. všech systémových detailů, montáže, demontáže a pronájmu lešení - viz. podrobný popis PD</t>
  </si>
  <si>
    <t>-1788967211</t>
  </si>
  <si>
    <t>274771243</t>
  </si>
  <si>
    <t>1197130202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</si>
  <si>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</si>
  <si>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</si>
  <si>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1472835012</t>
  </si>
  <si>
    <t xml:space="preserve">Restaurování žulové dlažby na schodišti, vč. očištění, broušení, leštění, případného tmelení a doplnění, zakonzervování- viz. podrobný popis PD_x000D_
</t>
  </si>
  <si>
    <t>-12078054</t>
  </si>
  <si>
    <t>783823133</t>
  </si>
  <si>
    <t>Penetrační nátěr omítek hladkých omítek hladkých, zrnitých tenkovrstvých nebo štukových stupně členitosti 1 a 2 silikátový</t>
  </si>
  <si>
    <t>-1944944180</t>
  </si>
  <si>
    <t>783826615</t>
  </si>
  <si>
    <t>Hydrofobizační nátěr omítek silikonový, transparentní, povrchů hladkých omítek hladkých, zrnitých tenkovrstvých nebo štukových stupně členitosti 1 a 2</t>
  </si>
  <si>
    <t>-2137201779</t>
  </si>
  <si>
    <t>783827123</t>
  </si>
  <si>
    <t>Krycí (ochranný ) nátěr omítek jednonásobný hladkých omítek hladkých, zrnitých tenkovrstvých nebo štukových stupně členitosti 1 a 2 silikátový</t>
  </si>
  <si>
    <t>-106463186</t>
  </si>
  <si>
    <t>D+M zábradlí venkovního schodiště, tvrzené sklo s bezp. fólií, ocel profil, kotevní deska, pryž těsnění, ozn. Z.3/02 - vč. všech systémových detailů, silikonování, kování, kotvení, úpravy podkladu, povrchové úpravy - viz. podrobný popis PD</t>
  </si>
  <si>
    <t>-641364120</t>
  </si>
  <si>
    <t>D+M stromová mříž ve dvorku 1300/1300mm, vnitřní průměr 500mm, osazení do lemovacího rámu z úhelníku, ocel, kovářská černá barva, ozn. Z.3/03 - vč. všech systémových detailů, kování, kotvení, povrchové úpravy, pomocného materiálu - viz. podrobný popis PD</t>
  </si>
  <si>
    <t>801541617</t>
  </si>
  <si>
    <t>D+M betonový odvodňovací žlab do dlažby s ocel mřížkou, celková délka 39000 mm, ozn. Z.3/04 - vč. všech systémových detailů, příprava a provedení podkladních vrtev, kotvení, pomocného materiálu - viz. podrobný popis PD</t>
  </si>
  <si>
    <t>-1584812851</t>
  </si>
  <si>
    <t>D+M odvodňovací žlab štěrbinový do dlažby s ocel mřížkou, celková délka 48900mm (1x26500mm+1x22400mm),  9 revizních dílů, ozn. Z.3/05 - vč. všech syst. detailů, příprava a provedení podkladních vrtev, kotvení, pomocného materiálu - viz. podrobný popis PD</t>
  </si>
  <si>
    <t>237116395</t>
  </si>
  <si>
    <t>SO 03.2b - venkovní úpravy - nový stav</t>
  </si>
  <si>
    <t xml:space="preserve">    711 - Izolace proti vodě, vlhkosti a plynům</t>
  </si>
  <si>
    <t>772521150</t>
  </si>
  <si>
    <t>Kladení dlažby z kamene  do malty z nejvýše dvou rozdílných druhů pravoúhlých desek nebo dlaždic ve skladbě se pravidelně opakujících, tl. přes 30 do 50 mm</t>
  </si>
  <si>
    <t>2022730173</t>
  </si>
  <si>
    <t>58381000-2</t>
  </si>
  <si>
    <t>deska dlažební žula</t>
  </si>
  <si>
    <t>-214639221</t>
  </si>
  <si>
    <t>180,985*1,04 'Přepočtené koeficientem množství</t>
  </si>
  <si>
    <t>-1560873513</t>
  </si>
  <si>
    <t>-1262428998</t>
  </si>
  <si>
    <t>102,15*1,02 'Přepočtené koeficientem množství</t>
  </si>
  <si>
    <t>-811299787</t>
  </si>
  <si>
    <t>-2105147647</t>
  </si>
  <si>
    <t>622325203</t>
  </si>
  <si>
    <t>Oprava vápenocementové omítky vnějších ploch stupně členitosti 1 štukové stěn, v rozsahu opravované plochy přes 30 do 50%</t>
  </si>
  <si>
    <t>77361489</t>
  </si>
  <si>
    <t>Oprava podkladu vč. broušení, vyrovnání a přestěrování</t>
  </si>
  <si>
    <t>1280215370</t>
  </si>
  <si>
    <t>-1017291991</t>
  </si>
  <si>
    <t>629995213</t>
  </si>
  <si>
    <t>Očištění vnějších ploch tryskáním křemičitým pískem nesušeným ( metodou torbo tryskání), povrchu kamenného přírodního tvrdého</t>
  </si>
  <si>
    <t>-215984119</t>
  </si>
  <si>
    <t>-894999240</t>
  </si>
  <si>
    <t>1881058527</t>
  </si>
  <si>
    <t>-1928742687</t>
  </si>
  <si>
    <t>711</t>
  </si>
  <si>
    <t>Izolace proti vodě, vlhkosti a plynům</t>
  </si>
  <si>
    <t>711111001</t>
  </si>
  <si>
    <t>Provedení izolace proti zemní vlhkosti natěradly a tmely za studena  na ploše vodorovné V nátěrem penetračním</t>
  </si>
  <si>
    <t>934534361</t>
  </si>
  <si>
    <t>11163150</t>
  </si>
  <si>
    <t>lak asfaltový penetrační</t>
  </si>
  <si>
    <t>1565251635</t>
  </si>
  <si>
    <t>Poznámka k položce:
Spotřeba 0,3-0,4kg/m2</t>
  </si>
  <si>
    <t>258,55*0,0003 'Přepočtené koeficientem množství</t>
  </si>
  <si>
    <t>711112001</t>
  </si>
  <si>
    <t>Provedení izolace proti zemní vlhkosti natěradly a tmely za studena  na ploše svislé S nátěrem penetračním</t>
  </si>
  <si>
    <t>884305449</t>
  </si>
  <si>
    <t>1147962560</t>
  </si>
  <si>
    <t>17,11*0,00035 'Přepočtené koeficientem množství</t>
  </si>
  <si>
    <t>711141559</t>
  </si>
  <si>
    <t>Provedení izolace proti zemní vlhkosti pásy přitavením  NAIP na ploše vodorovné V</t>
  </si>
  <si>
    <t>1810915137</t>
  </si>
  <si>
    <t>62832000-1</t>
  </si>
  <si>
    <t>Asfaltový hydroizolační pás IPA</t>
  </si>
  <si>
    <t>-574663860</t>
  </si>
  <si>
    <t>517,1*1,15 'Přepočtené koeficientem množství</t>
  </si>
  <si>
    <t>711142559</t>
  </si>
  <si>
    <t>Provedení izolace proti zemní vlhkosti pásy přitavením  NAIP na ploše svislé S</t>
  </si>
  <si>
    <t>-147714083</t>
  </si>
  <si>
    <t>-1837866486</t>
  </si>
  <si>
    <t>34,22*1,2 'Přepočtené koeficientem množství</t>
  </si>
  <si>
    <t>665193981</t>
  </si>
  <si>
    <t>-1476922182</t>
  </si>
  <si>
    <t>-1071653583</t>
  </si>
  <si>
    <t>D+M venkovní zábradlí  vč. madla, tvrzené sklo s bezp. fólií, ocel profil, kotevní deska, pryž těsnění, vyrovnávací vrstva, ozn. Z.3/01 - vč. všech syst. detailů, silikonování, kování, kotvení, úpravy podkladu, povrchové úpravy - viz. podrobný popis PD</t>
  </si>
  <si>
    <t>643417295</t>
  </si>
  <si>
    <t>D+M informačního panelu č.1 , broušené sklo s infografikou, svítidlo, plechový sokl, ozn. Z.3/06 - vč. všech syst. detailů, zemních a zakládacích prací, grafiky, zámečnických kcí, kování, kotvení, vybavení, pomocného materiálu - viz. podrobný popis PD</t>
  </si>
  <si>
    <t>421492865</t>
  </si>
  <si>
    <t>D+M informačního panelu č. 2 a 3 , broušené sklo s infografikou, podsvícení, plech. sokl, ozn. Z.3/06-vč. všech syst. detailů, zemních a zakládacích prací, grafiky, zámečnických kcí, kování, kotvení, vybavení, pomocného materiálu - viz. podrobný popis PD</t>
  </si>
  <si>
    <t>-201954478</t>
  </si>
  <si>
    <t>D+M oplechování atiky u venkovního zábradlí RŠ 320 mm, ozn. K.3/01 - vč. všech systémových detailů, úpravy a přípravy podkladu, kotvemí, OSB desek, pomocného materiálu - viz. podrobný popis PD</t>
  </si>
  <si>
    <t>1595519185</t>
  </si>
  <si>
    <t>SO 03.3 - Krajnářská architektura</t>
  </si>
  <si>
    <t>D1 - Výsadba dřevin</t>
  </si>
  <si>
    <t>D2 - Výsadba trvalek</t>
  </si>
  <si>
    <t>D3 - Mulče a substráty</t>
  </si>
  <si>
    <t>D4 - Ostatní materiál</t>
  </si>
  <si>
    <t>D5 - Rostlinný materiál</t>
  </si>
  <si>
    <t>Výsadba dřevin</t>
  </si>
  <si>
    <t>183 10-1221</t>
  </si>
  <si>
    <t>Hloubení jamek (do 1 m3) pro vysazování rostlin s výměnou půdy z 50%</t>
  </si>
  <si>
    <t>511763475</t>
  </si>
  <si>
    <t>184 10-2114</t>
  </si>
  <si>
    <t>Výsadba dřevin s balem (do 500 mm) do předem vyhloubené jamky se zalitím v rovině</t>
  </si>
  <si>
    <t>1216261137</t>
  </si>
  <si>
    <t>184 21-5132</t>
  </si>
  <si>
    <t>Ukotvení dřeviny třemi kůly, při délce kůlu do 2m</t>
  </si>
  <si>
    <t>1037680231</t>
  </si>
  <si>
    <t>184 21-5412</t>
  </si>
  <si>
    <t>Zhotovení závlahové mísy u soliterních dřevin v rovině do 1 m</t>
  </si>
  <si>
    <t>-863615120</t>
  </si>
  <si>
    <t>D2</t>
  </si>
  <si>
    <t>Výsadba trvalek</t>
  </si>
  <si>
    <t>183 20-5111</t>
  </si>
  <si>
    <t>Založení záhonu pro výsadbu rostlin v rovině</t>
  </si>
  <si>
    <t>1251699586</t>
  </si>
  <si>
    <t>183 11-1111</t>
  </si>
  <si>
    <t>Hloubení jamek (do 0,002 m3) pro vysazování rostlin bez výměny půdy</t>
  </si>
  <si>
    <t>-1177374682</t>
  </si>
  <si>
    <t>183 21-1312</t>
  </si>
  <si>
    <t>Výsadba trvalek do připravené půdy se zalitím</t>
  </si>
  <si>
    <t>-60075075</t>
  </si>
  <si>
    <t>183 21-1313</t>
  </si>
  <si>
    <t>Výsadba cibulovin do připravené půdy se zalitím</t>
  </si>
  <si>
    <t>-2026510257</t>
  </si>
  <si>
    <t>184 91-1421</t>
  </si>
  <si>
    <t>Mulčování záhonů kůrou tl. do 100 mm v rovině</t>
  </si>
  <si>
    <t>1738721494</t>
  </si>
  <si>
    <t>184 91-1151</t>
  </si>
  <si>
    <t>Mulčování záhonů drceným kamenivem tl. do 50 mm</t>
  </si>
  <si>
    <t>-50270986</t>
  </si>
  <si>
    <t>Osázení nádob interiérovými rostlinami</t>
  </si>
  <si>
    <t>-997750958</t>
  </si>
  <si>
    <t>D3</t>
  </si>
  <si>
    <t>Mulče a substráty</t>
  </si>
  <si>
    <t>zeolitový substrát</t>
  </si>
  <si>
    <t>-1237692997</t>
  </si>
  <si>
    <t>zahradní substrát</t>
  </si>
  <si>
    <t>-841940470</t>
  </si>
  <si>
    <t>drcené kamenivo 8/16 s dopravou</t>
  </si>
  <si>
    <t>-1665225958</t>
  </si>
  <si>
    <t>mulčovací kůra volně ložená s dopravou</t>
  </si>
  <si>
    <t>-30338311</t>
  </si>
  <si>
    <t>D4</t>
  </si>
  <si>
    <t>Ostatní materiál</t>
  </si>
  <si>
    <t>dřevěné kotevní kůly včetně úvazku</t>
  </si>
  <si>
    <t>-1821294599</t>
  </si>
  <si>
    <t>ochranná mříž ke stromům</t>
  </si>
  <si>
    <t>699070480</t>
  </si>
  <si>
    <t>nádoby na rostliny</t>
  </si>
  <si>
    <t>1087444770</t>
  </si>
  <si>
    <t>vlhkoznak</t>
  </si>
  <si>
    <t>-1076666565</t>
  </si>
  <si>
    <t>D5</t>
  </si>
  <si>
    <t>Rostlinný materiál</t>
  </si>
  <si>
    <t>Calamagrostis acutiflora ´Karl Foerster´, K9</t>
  </si>
  <si>
    <t>-1122376628</t>
  </si>
  <si>
    <t>Deschampsia caespitosa, K9</t>
  </si>
  <si>
    <t>1982448409</t>
  </si>
  <si>
    <t>Festuca mairei, K9</t>
  </si>
  <si>
    <t>-893980879</t>
  </si>
  <si>
    <t>Perovskia atriplicifolia, K9</t>
  </si>
  <si>
    <t>-890797097</t>
  </si>
  <si>
    <t>Potentilla fruticosa, K9</t>
  </si>
  <si>
    <t>1901759854</t>
  </si>
  <si>
    <t>Vinca minor, K9</t>
  </si>
  <si>
    <t>-39220076</t>
  </si>
  <si>
    <t>Pol. 16</t>
  </si>
  <si>
    <t>Tulipa kaufmanniana, K9</t>
  </si>
  <si>
    <t>-1317400373</t>
  </si>
  <si>
    <t>Pol. 17</t>
  </si>
  <si>
    <t>Sorbus x thuringiaca ´Fastigiata´, K9</t>
  </si>
  <si>
    <t>-1865070700</t>
  </si>
  <si>
    <t>Pol. 18</t>
  </si>
  <si>
    <t>Ficus lyrata, 125-150</t>
  </si>
  <si>
    <t>39218120</t>
  </si>
  <si>
    <t>Pol. 19</t>
  </si>
  <si>
    <t>Ficus maclelandii, 125-150</t>
  </si>
  <si>
    <t>-1597857027</t>
  </si>
  <si>
    <t>SO 03.4 - Silnoproudá elektroinstalace</t>
  </si>
  <si>
    <t xml:space="preserve">    21-M-01 -  Demontáže</t>
  </si>
  <si>
    <t xml:space="preserve"> Demontáže</t>
  </si>
  <si>
    <t>210204011-D</t>
  </si>
  <si>
    <t>Demontáž stožárů osvětlení, bez zemních prací ocelových samostatně stojících, délky do 12 m</t>
  </si>
  <si>
    <t>561959702</t>
  </si>
  <si>
    <t>210204125-D</t>
  </si>
  <si>
    <t>Demontáž patic stožárů osvětlení litinových</t>
  </si>
  <si>
    <t>271238507</t>
  </si>
  <si>
    <t>210010282-1</t>
  </si>
  <si>
    <t>Montáž svítidel venkovních podlahových</t>
  </si>
  <si>
    <t>542611477</t>
  </si>
  <si>
    <t>348449250</t>
  </si>
  <si>
    <t>svítidlo venkovní podlahové speciální</t>
  </si>
  <si>
    <t>408798806</t>
  </si>
  <si>
    <t>210204011</t>
  </si>
  <si>
    <t>Montáž stožárů osvětlení, bez zemních prací ocelových samostatně stojících, délky do 12 m</t>
  </si>
  <si>
    <t>-824066193</t>
  </si>
  <si>
    <t>348444500</t>
  </si>
  <si>
    <t>svítidlo venkovní výložníkové 1x50W</t>
  </si>
  <si>
    <t>44383566</t>
  </si>
  <si>
    <t>210204105</t>
  </si>
  <si>
    <t>Montáž výložníků osvětlení dvouramenných sloupových, hmotnosti do 70 kg</t>
  </si>
  <si>
    <t>-1638448316</t>
  </si>
  <si>
    <t>348444720</t>
  </si>
  <si>
    <t>výložník obloukový pro venkovní svítidlo</t>
  </si>
  <si>
    <t>1328334539</t>
  </si>
  <si>
    <t>210204125</t>
  </si>
  <si>
    <t>Montáž patic stožárů osvětlení litinových</t>
  </si>
  <si>
    <t>657023664</t>
  </si>
  <si>
    <t>210204201</t>
  </si>
  <si>
    <t>Montáž elektrovýzbroje stožárů osvětlení 1 okruh</t>
  </si>
  <si>
    <t>1342679444</t>
  </si>
  <si>
    <t>-89237791</t>
  </si>
  <si>
    <t>210110071</t>
  </si>
  <si>
    <t>Montáž ovladačů nn polozapuštěných nebo zapuštěných se zapojením vodičů šroubové připojení přepínačů, řazení speciálních se zapojením vodičů soumrakových</t>
  </si>
  <si>
    <t>-1903868061</t>
  </si>
  <si>
    <t>345359000-1</t>
  </si>
  <si>
    <t>spínače 10 A soumrakové čidlo, IP54</t>
  </si>
  <si>
    <t>233592180</t>
  </si>
  <si>
    <t>210150482</t>
  </si>
  <si>
    <t>Montáž relé časových</t>
  </si>
  <si>
    <t>-1996161607</t>
  </si>
  <si>
    <t>358351000</t>
  </si>
  <si>
    <t>relé časové 230 V 50Hz</t>
  </si>
  <si>
    <t>1351804488</t>
  </si>
  <si>
    <t>210800508</t>
  </si>
  <si>
    <t>Montáž izolovaných vodičů měděných do 1 kV uložených v trubkách nebo lištách zatažených CY, HO5V, HO7V, NYY, YY, průřezu žíly 10 mm2</t>
  </si>
  <si>
    <t>1948674931</t>
  </si>
  <si>
    <t>341421580</t>
  </si>
  <si>
    <t>vodiče izolované s měděným jádrem CYA, H07 V-K pro 450/750V průřez       Cu číslo   bázová cena mm2         kg/m       Kč/m 10           0,098    10,20</t>
  </si>
  <si>
    <t>1301290943</t>
  </si>
  <si>
    <t>-1825504974</t>
  </si>
  <si>
    <t>2016494427</t>
  </si>
  <si>
    <t>210010029</t>
  </si>
  <si>
    <t>Montáž trubek elektroinstalačních s nasunutím nebo našroubováním do krabic uložených pevně plastových ohebných, průměru 48 mm</t>
  </si>
  <si>
    <t>-286244061</t>
  </si>
  <si>
    <t>trubka elektroinstalační ohebná d=40</t>
  </si>
  <si>
    <t>514917643</t>
  </si>
  <si>
    <t>460200004</t>
  </si>
  <si>
    <t>Hloubení kabelových rýh ručně včetně urovnání dna s přemístěním výkopku do vzdálenosti 3 m od okraje jámy nebo naložením na dopravní prostředek šířky 20 cm, hloubky 50 cm, v hornině třídy 4</t>
  </si>
  <si>
    <t>-342398493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</si>
  <si>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</si>
  <si>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</si>
  <si>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</si>
  <si>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</si>
  <si>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</si>
  <si>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</si>
  <si>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</si>
  <si>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</si>
  <si>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</si>
  <si>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012002000</t>
  </si>
  <si>
    <t>Geodetické práce</t>
  </si>
  <si>
    <t>1024</t>
  </si>
  <si>
    <t>1057450441</t>
  </si>
  <si>
    <t>013203000</t>
  </si>
  <si>
    <t>Dokumentace dílenská</t>
  </si>
  <si>
    <t>146718198</t>
  </si>
  <si>
    <t>013254000</t>
  </si>
  <si>
    <t>Dokumentace skutečného provedení stavby</t>
  </si>
  <si>
    <t>-236840179</t>
  </si>
  <si>
    <t>Poznámka k položce:
Náklady na vyhotovení dokumentace skutečného provedení stavby a její předání objednateli ve dvou listinných vyhotoveních a jednom digitálním vyhotovení na datovém nosiči CD-Rom (textová část ve formátu DOC a PDF,  výkresová část ve formátu DWG a PDF)</t>
  </si>
  <si>
    <t>VRN3</t>
  </si>
  <si>
    <t>Zařízení staveniště</t>
  </si>
  <si>
    <t>030001000</t>
  </si>
  <si>
    <t>275302691</t>
  </si>
  <si>
    <t>VRN5</t>
  </si>
  <si>
    <t>Finanční náklady</t>
  </si>
  <si>
    <t>051002001</t>
  </si>
  <si>
    <t>Pojištění dodavatele a pojištění díla</t>
  </si>
  <si>
    <t>-263648628</t>
  </si>
  <si>
    <t>Poznámka k položce:
Náklady spojené s povinným pojištěním dodavatele nebo stavebního díla či jeho části, v rozsahu obchodních podmínek.</t>
  </si>
  <si>
    <t>056002001</t>
  </si>
  <si>
    <t>Bankovní záruky za řádné provedení díla</t>
  </si>
  <si>
    <t>-339208221</t>
  </si>
  <si>
    <t xml:space="preserve">Poznámka k položce:
Náklady zhotovitele spojené se zabezpečením a poskytnutím zajišťovacích bankovních záruk za řádné provedení díla, jak je zadavatel požaduje v obchodních podmínkách. </t>
  </si>
  <si>
    <t>056002002</t>
  </si>
  <si>
    <t>Bankovní záruky za splnění záručních podmínek</t>
  </si>
  <si>
    <t>89909261</t>
  </si>
  <si>
    <t>Poznámka k položce:
Náklady zhotovitele spojené se zabezpečením a poskytnutím zajišťovacích bankovních záruk za splnění záručních podmínek, jak je zadavatel požaduje v obchodních podmínkách.</t>
  </si>
  <si>
    <t>VRN6</t>
  </si>
  <si>
    <t>Územní vlivy</t>
  </si>
  <si>
    <t>060001000</t>
  </si>
  <si>
    <t>142557427</t>
  </si>
  <si>
    <t>VRN7</t>
  </si>
  <si>
    <t>Provozní vlivy</t>
  </si>
  <si>
    <t>070001000</t>
  </si>
  <si>
    <t>812086266</t>
  </si>
  <si>
    <t>VRN9</t>
  </si>
  <si>
    <t>Ostatní náklady</t>
  </si>
  <si>
    <t>091003000</t>
  </si>
  <si>
    <t>Náklady na vzorky</t>
  </si>
  <si>
    <t>108711575</t>
  </si>
  <si>
    <t>091504000</t>
  </si>
  <si>
    <t>Náklady související s publikační činností</t>
  </si>
  <si>
    <t>-722272615</t>
  </si>
  <si>
    <t xml:space="preserve">Poznámka k položce:
Dodávka a montáž celobarevného informačního panelu k označení staveniště, materiál pro venkovní prostředí, velikost cca 1 x 1,5 m, textový obsah dle upřesní zadavatel před zahájením realizace stavby. </t>
  </si>
  <si>
    <t>091504001</t>
  </si>
  <si>
    <t>Ochrana varhan po dobu výstavby (Sukova síň, Malý sál)</t>
  </si>
  <si>
    <t>-2015428433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</si>
  <si>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</si>
  <si>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</si>
  <si>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</si>
  <si>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</si>
  <si>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</si>
  <si>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</si>
  <si>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</si>
  <si>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</si>
  <si>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</si>
  <si>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</si>
  <si>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</si>
  <si>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</si>
  <si>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</si>
  <si>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</si>
  <si>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</si>
  <si>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</si>
  <si>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</si>
  <si>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</si>
  <si>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</si>
  <si>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</si>
  <si>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</si>
  <si>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</si>
  <si>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</si>
  <si>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</si>
  <si>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</si>
  <si>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</si>
  <si>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</si>
  <si>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</si>
  <si>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</si>
  <si>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</si>
  <si>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</si>
  <si>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</si>
  <si>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</si>
  <si>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</si>
  <si>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</si>
  <si>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</si>
  <si>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</si>
  <si>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</si>
  <si>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</si>
  <si>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</si>
  <si>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</si>
  <si>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</si>
  <si>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</si>
  <si>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</si>
  <si>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</si>
  <si>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</si>
  <si>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</si>
  <si>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</si>
  <si>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</si>
  <si>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</si>
  <si>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</si>
  <si>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</si>
  <si>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</si>
  <si>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</si>
  <si>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</si>
  <si>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</si>
  <si>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</si>
  <si>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</si>
  <si>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</si>
  <si>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</si>
  <si>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</si>
  <si>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</si>
  <si>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</si>
  <si>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</si>
  <si>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</si>
  <si>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</si>
  <si>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</si>
  <si>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</si>
  <si>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</si>
  <si>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</si>
  <si>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</si>
  <si>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</si>
  <si>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</si>
  <si>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</si>
  <si>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</si>
  <si>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</si>
  <si>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</si>
  <si>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</si>
  <si>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</si>
  <si>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</si>
  <si>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</si>
  <si>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</si>
  <si>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</si>
  <si>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</si>
  <si>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</si>
  <si>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</si>
  <si>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</si>
  <si>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</si>
  <si>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</si>
  <si>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</si>
  <si>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</si>
  <si>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</si>
  <si>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</si>
  <si>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</si>
  <si>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</si>
  <si>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</si>
  <si>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</si>
  <si>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</si>
  <si>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</si>
  <si>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</si>
  <si>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</si>
  <si>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</si>
  <si>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</si>
  <si>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</si>
  <si>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</si>
  <si>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</si>
  <si>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</si>
  <si>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</si>
  <si>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</si>
  <si>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</si>
  <si>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</si>
  <si>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</si>
  <si>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</si>
  <si>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</si>
  <si>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</si>
  <si>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</si>
  <si>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</si>
  <si>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</si>
  <si>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</si>
  <si>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</si>
  <si>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</si>
  <si>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</si>
  <si>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</si>
  <si>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</si>
  <si>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</si>
  <si>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</si>
  <si>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</si>
  <si>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</si>
  <si>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</si>
  <si>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</si>
  <si>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</si>
  <si>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</si>
  <si>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</si>
  <si>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</si>
  <si>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</si>
  <si>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</si>
  <si>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</si>
  <si>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</si>
  <si>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</si>
  <si>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</si>
  <si>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</si>
  <si>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</si>
  <si>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</si>
  <si>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</si>
  <si>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</si>
  <si>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</si>
  <si>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</si>
  <si>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</si>
  <si>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</si>
  <si>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</si>
  <si>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</si>
  <si>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</si>
  <si>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</si>
  <si>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</si>
  <si>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</si>
  <si>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</si>
  <si>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</si>
  <si>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</si>
  <si>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</si>
  <si>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</si>
  <si>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</si>
  <si>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</si>
  <si>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</si>
  <si>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</si>
  <si>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</si>
  <si>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</si>
  <si>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</si>
  <si>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</si>
  <si>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</si>
  <si>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</si>
  <si>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</si>
  <si>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</si>
  <si>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</si>
  <si>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</si>
  <si>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</si>
  <si>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</si>
  <si>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</si>
  <si>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</si>
  <si>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</si>
  <si>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Pokyny pro případné zpracování  “Cenové nabídky”</t>
  </si>
  <si>
    <r>
      <t xml:space="preserve">Zpracovatel nabídky je povinen podrobně prostudovat PD a porovnat ji s předloženým výkazem výměr. </t>
    </r>
    <r>
      <rPr>
        <sz val="10"/>
        <color rgb="FF000000"/>
        <rFont val="Arial"/>
        <family val="2"/>
        <charset val="238"/>
      </rPr>
      <t xml:space="preserve">Souhrnný výkaz výměr poskytuje ucelený přehled o rozsahu a ceně dodávek a prací. Dle tohoto výkazu bude stanovena celková a nejvýše přípustná cena dodávky a prací ve smlouvě o Dílo. </t>
    </r>
    <r>
      <rPr>
        <sz val="10"/>
        <color theme="1"/>
        <rFont val="Arial"/>
        <family val="2"/>
        <charset val="238"/>
      </rPr>
      <t>Pro všechny položky platí, že rozhodujícím dokumentem pro jejich množství, typ a kvalitu je Projektová dokumentace a specifikace standardů. Pro rozsah díla je určující projektová dokumentace, výkaz výměr má pouze informativní povahu. Uchazeč se zavazuje prověřit výkaz výměr a na případně rozdílnosti upozornit zadavatele výběrového řízení.</t>
    </r>
  </si>
  <si>
    <t>Cena Díla zahrnuje vždy:</t>
  </si>
  <si>
    <t>- veškeré vlivy předepsané zejména ustanoveními obsaženými ve smlouvě o dílo,
- kompletní přípravu včetně zpracování potřebné dílenské dokumentace a vzorkování, 
- dodávku, dopravu, montáž a veškeré související náklady spojené s realizací od zadání po předání stavby do užívání, včetně nákladů na koordinaci, uvedení do provozu, potřebné zkoušky a atesty,
- dokončovací práce, údržbu do doby dle smlouvy o dílo,
- odstranění závad, předání dokladů o skutečném provedení, revizní knihy a další nutné režie pro dílo,
- zajištění kolaudačních souhlasů včetně veškerých dokladů nutných pro úspěšné kolaudační řízení,
- náklady související s průběžným úklidem staveniště a přilehlých komunikací, likvidaci odpadů, 
- dočasná dopravní omezení, přesuny hmot atd.
- ostatní a vedlejší rozpočtové náklady (VRN), zejména – projektové práce dokumentace skutečného provedení, geodetické práce, zařízení staveniště, poplatky (DIR, pronájem pozemků apod.), pojištění, režie atd. 
- zohlednění specifik výstavby v dané lokalitě a součinnost se zhotoviteli jiných souborů a s DOSS (=správci inženýrských sítí, veřejnoprávními organizacemi apod.).</t>
  </si>
  <si>
    <t>Výše uvedené náklady, které jsou vykázány zvláštní položkou (např. zařízení staveniště, provozní vlivy, územní vlivy, atd.), jsou obsaženy v listě „VRN - Vedlejší a ostatní ...“ a mají zahrnovat náklady v součtu pro celou stavbu. V jiných listech se tyto položky již neopakují. Další náklady, které nejsou vykázány zvláštní položkou, musí být součástí jednotlivých jednotkových cen.</t>
  </si>
  <si>
    <t xml:space="preserve">Popis, výměry ani struktura položek nesmí být uchazečem měněny. Části, které jsou ponechány pro doplnění, jsou označeny barevně. Jsou to pole jednotkových cen, která musí být v rámci podání cenové nabídky kompletně vyplněna. </t>
  </si>
  <si>
    <t xml:space="preserve">Jednotkové ceny nebudou obsahovat DPH. </t>
  </si>
  <si>
    <t>Při stanovení jednotkových cen je bezpodmínečně nutné, aby byly zakalkulovány veškeré konstrukce a jejich části dle dostupných výkresů a popisu standardů výrobků. Pokud tak uchazeč neučiní, nebude v průběhu provádění stavby brán zřetel na jeho event. požadavky na uznání víceprací vyplývajících z údajů a požadavků ve výše zmíněných projektových dokumentacích.</t>
  </si>
  <si>
    <t>Ceny jednotlivých položek výkazu výměr obsahují vždy:</t>
  </si>
  <si>
    <t>- dodávku a montáž není-li v popisu položky uvedeno jinak, 
- veškeré náklady související s dodávkou a montáží, tak aby byla zajištěn plná funkčnost Díla,
- pomocné lešení a dočasné pomocné konstrukce, v případě nutnosti jejich použití.</t>
  </si>
  <si>
    <t>Položky označené jako "potrubí …", "kabely.", apod. budou dodána včetně potřebných tvarovek (armatury), úchytů, závěsů, podpor, spoj. materiálu, tlumicích podložek a izolace.</t>
  </si>
  <si>
    <t>Součástí dodávky ocelových/zámečnických, klempířských, truhlářských a ostatních výrobků a konstrukcí jsou: materiál (profily/nosníky, spojovací materiál, kotvy, lešení a podpory), doprava, montáž, protikorozní, protipožární a povrchová úprava (nátěry nebo jiné dle specifikace v PD), atd.</t>
  </si>
  <si>
    <t>Cena všech stěn, příček a podhledů zahrnuje provedení otvorů pro dveře, okna apod. včetně úpravy ostění, parapetů a nadpraží, provedení prostupů pro mřížky a vyústky vzduchotechniky, svítidla, sprinklerové hlavice, potrubí a kabely atd.</t>
  </si>
  <si>
    <t xml:space="preserve">Konstrukce příček musí být provedena dle tech. předpisů výrobce konkrétního systému (typ, počet a vzdálenost nosných prvků) - dle výšky a členitosti příčky, požadované požární odolnosti a případně s potřebnou odolností proti vlhkosti. Konstrukce příček musí zahrnovat nejen výztužné a nosné prvky pro zařizovací předměty, ale i pro další navržené truhlářské, zámečnické a ostatní kce. </t>
  </si>
  <si>
    <t xml:space="preserve">Požárně bezpečnostní řešení a opatření jsou nezbytnou součástí každého souboru - např. požární klapky, protipožární utěsnění prostupů, požární oddělení jednotlivých rozvodů a kabelů, použití zařízení, výrobků, rozvodů a kabelů, závěsů, podpor a spojovacího materiálu s protipožární odpovídající odolností. Zhotovitel stavební části (Generální dodavatel) garantuje jednotnost provedení a systému protipožárních ucpávek, těsnění a obkladů zejména v prostupech stavebními konstrukcemi. </t>
  </si>
  <si>
    <t>Cenová nabídka</t>
  </si>
  <si>
    <t xml:space="preserve">Akce: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</si>
</sst>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36"/>
      <color theme="1"/>
      <name val="Arial"/>
      <family val="2"/>
      <charset val="238"/>
    </font>
    <font>
      <b/>
      <sz val="18"/>
      <name val="Arial"/>
      <family val="2"/>
      <charset val="238"/>
    </font>
    <font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5" fillId="0" borderId="0" applyNumberFormat="0" applyFill="0" applyBorder="0" applyAlignment="0" applyProtection="0"/>
    <xf numFmtId="0" fontId="1" fillId="0" borderId="1"/>
    <xf numFmtId="0" fontId="47" fillId="0" borderId="1"/>
  </cellStyleXfs>
  <cellXfs count="407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18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4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3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8" fillId="0" borderId="24" xfId="0" applyFont="1" applyBorder="1" applyAlignment="1" applyProtection="1">
      <alignment vertical="center"/>
      <protection locked="0"/>
    </xf>
    <xf numFmtId="4" fontId="8" fillId="0" borderId="24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  <protection locked="0"/>
    </xf>
    <xf numFmtId="0" fontId="3" fillId="6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9" fillId="0" borderId="5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8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9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18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2" fillId="0" borderId="24" xfId="0" applyNumberFormat="1" applyFont="1" applyBorder="1" applyAlignment="1">
      <alignment vertical="center"/>
    </xf>
    <xf numFmtId="166" fontId="2" fillId="0" borderId="25" xfId="0" applyNumberFormat="1" applyFont="1" applyBorder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37" fillId="0" borderId="28" xfId="0" applyFont="1" applyBorder="1" applyAlignment="1" applyProtection="1">
      <alignment horizontal="center" vertical="center"/>
      <protection locked="0"/>
    </xf>
    <xf numFmtId="49" fontId="37" fillId="0" borderId="28" xfId="0" applyNumberFormat="1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Border="1" applyAlignment="1" applyProtection="1">
      <alignment vertical="center"/>
      <protection locked="0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7" fillId="0" borderId="24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4" fontId="18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2" borderId="0" xfId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  <xf numFmtId="0" fontId="48" fillId="7" borderId="29" xfId="2" applyFont="1" applyFill="1" applyBorder="1"/>
    <xf numFmtId="0" fontId="49" fillId="7" borderId="30" xfId="2" applyFont="1" applyFill="1" applyBorder="1"/>
    <xf numFmtId="0" fontId="1" fillId="7" borderId="30" xfId="2" applyFill="1" applyBorder="1"/>
    <xf numFmtId="0" fontId="1" fillId="7" borderId="31" xfId="2" applyFill="1" applyBorder="1"/>
    <xf numFmtId="0" fontId="1" fillId="0" borderId="1" xfId="2"/>
    <xf numFmtId="0" fontId="49" fillId="0" borderId="32" xfId="2" applyFont="1" applyBorder="1"/>
    <xf numFmtId="0" fontId="49" fillId="0" borderId="1" xfId="2" applyFont="1" applyBorder="1"/>
    <xf numFmtId="0" fontId="1" fillId="0" borderId="1" xfId="2" applyBorder="1"/>
    <xf numFmtId="0" fontId="1" fillId="0" borderId="33" xfId="2" applyBorder="1"/>
    <xf numFmtId="0" fontId="50" fillId="0" borderId="32" xfId="2" applyFont="1" applyBorder="1" applyAlignment="1">
      <alignment horizontal="left" vertical="center" wrapText="1"/>
    </xf>
    <xf numFmtId="0" fontId="50" fillId="0" borderId="1" xfId="2" applyFont="1" applyBorder="1" applyAlignment="1">
      <alignment horizontal="left" vertical="center" wrapText="1"/>
    </xf>
    <xf numFmtId="0" fontId="50" fillId="0" borderId="33" xfId="2" applyFont="1" applyBorder="1" applyAlignment="1">
      <alignment horizontal="left" vertical="center" wrapText="1"/>
    </xf>
    <xf numFmtId="0" fontId="50" fillId="0" borderId="32" xfId="2" applyFont="1" applyBorder="1" applyAlignment="1">
      <alignment horizontal="left" vertical="center" wrapText="1"/>
    </xf>
    <xf numFmtId="0" fontId="50" fillId="0" borderId="1" xfId="2" applyFont="1" applyBorder="1" applyAlignment="1">
      <alignment horizontal="left" vertical="center" wrapText="1"/>
    </xf>
    <xf numFmtId="0" fontId="52" fillId="0" borderId="32" xfId="2" applyFont="1" applyBorder="1" applyAlignment="1">
      <alignment horizontal="left" vertical="center" wrapText="1"/>
    </xf>
    <xf numFmtId="0" fontId="52" fillId="0" borderId="1" xfId="2" applyFont="1" applyBorder="1" applyAlignment="1">
      <alignment horizontal="left" vertical="center" wrapText="1"/>
    </xf>
    <xf numFmtId="0" fontId="52" fillId="0" borderId="33" xfId="2" applyFont="1" applyBorder="1" applyAlignment="1">
      <alignment horizontal="left" vertical="center" wrapText="1"/>
    </xf>
    <xf numFmtId="49" fontId="50" fillId="0" borderId="32" xfId="2" applyNumberFormat="1" applyFont="1" applyBorder="1" applyAlignment="1">
      <alignment horizontal="left" vertical="center" wrapText="1"/>
    </xf>
    <xf numFmtId="49" fontId="50" fillId="0" borderId="1" xfId="2" applyNumberFormat="1" applyFont="1" applyBorder="1" applyAlignment="1">
      <alignment horizontal="left" vertical="center" wrapText="1"/>
    </xf>
    <xf numFmtId="49" fontId="50" fillId="0" borderId="33" xfId="2" applyNumberFormat="1" applyFont="1" applyBorder="1" applyAlignment="1">
      <alignment horizontal="left" vertical="center" wrapText="1"/>
    </xf>
    <xf numFmtId="0" fontId="1" fillId="0" borderId="32" xfId="2" applyBorder="1"/>
    <xf numFmtId="0" fontId="50" fillId="0" borderId="35" xfId="2" applyFont="1" applyBorder="1" applyAlignment="1">
      <alignment horizontal="left" vertical="center" wrapText="1"/>
    </xf>
    <xf numFmtId="0" fontId="50" fillId="0" borderId="34" xfId="2" applyFont="1" applyBorder="1" applyAlignment="1">
      <alignment horizontal="left" vertical="center" wrapText="1"/>
    </xf>
    <xf numFmtId="0" fontId="50" fillId="0" borderId="36" xfId="2" applyFont="1" applyBorder="1" applyAlignment="1">
      <alignment horizontal="left" vertical="center" wrapText="1"/>
    </xf>
    <xf numFmtId="0" fontId="1" fillId="0" borderId="29" xfId="2" applyBorder="1" applyProtection="1"/>
    <xf numFmtId="0" fontId="1" fillId="0" borderId="30" xfId="2" applyBorder="1" applyProtection="1"/>
    <xf numFmtId="0" fontId="1" fillId="0" borderId="31" xfId="2" applyBorder="1" applyProtection="1"/>
    <xf numFmtId="0" fontId="1" fillId="0" borderId="1" xfId="2" applyProtection="1"/>
    <xf numFmtId="0" fontId="1" fillId="0" borderId="32" xfId="2" applyBorder="1" applyProtection="1"/>
    <xf numFmtId="0" fontId="1" fillId="0" borderId="1" xfId="2" applyBorder="1" applyProtection="1"/>
    <xf numFmtId="0" fontId="1" fillId="0" borderId="33" xfId="2" applyBorder="1" applyProtection="1"/>
    <xf numFmtId="0" fontId="47" fillId="0" borderId="1" xfId="3" applyBorder="1" applyAlignment="1" applyProtection="1"/>
    <xf numFmtId="0" fontId="47" fillId="0" borderId="33" xfId="3" applyBorder="1" applyAlignment="1" applyProtection="1"/>
    <xf numFmtId="0" fontId="49" fillId="0" borderId="32" xfId="2" applyFont="1" applyBorder="1" applyProtection="1"/>
    <xf numFmtId="0" fontId="49" fillId="0" borderId="1" xfId="2" applyFont="1" applyBorder="1" applyProtection="1"/>
    <xf numFmtId="0" fontId="53" fillId="0" borderId="32" xfId="2" applyFont="1" applyBorder="1" applyAlignment="1" applyProtection="1">
      <alignment horizontal="center" vertical="top"/>
    </xf>
    <xf numFmtId="0" fontId="53" fillId="0" borderId="1" xfId="2" applyFont="1" applyBorder="1" applyAlignment="1" applyProtection="1">
      <alignment horizontal="center" vertical="top"/>
    </xf>
    <xf numFmtId="0" fontId="53" fillId="0" borderId="33" xfId="2" applyFont="1" applyBorder="1" applyAlignment="1" applyProtection="1">
      <alignment horizontal="center" vertical="top"/>
    </xf>
    <xf numFmtId="0" fontId="54" fillId="0" borderId="32" xfId="3" applyFont="1" applyBorder="1" applyAlignment="1" applyProtection="1">
      <alignment vertical="center" wrapText="1"/>
    </xf>
    <xf numFmtId="0" fontId="54" fillId="0" borderId="1" xfId="3" applyFont="1" applyBorder="1" applyAlignment="1" applyProtection="1">
      <alignment horizontal="left" vertical="center" wrapText="1"/>
    </xf>
    <xf numFmtId="0" fontId="54" fillId="0" borderId="33" xfId="3" applyFont="1" applyBorder="1" applyAlignment="1" applyProtection="1">
      <alignment vertical="center" wrapText="1"/>
    </xf>
    <xf numFmtId="0" fontId="54" fillId="8" borderId="1" xfId="3" applyFont="1" applyFill="1" applyBorder="1" applyAlignment="1" applyProtection="1">
      <alignment horizontal="left" vertical="center" wrapText="1"/>
      <protection locked="0"/>
    </xf>
    <xf numFmtId="14" fontId="55" fillId="0" borderId="1" xfId="2" applyNumberFormat="1" applyFont="1" applyBorder="1" applyProtection="1"/>
    <xf numFmtId="14" fontId="1" fillId="0" borderId="1" xfId="2" applyNumberFormat="1" applyBorder="1" applyAlignment="1" applyProtection="1">
      <alignment horizontal="center"/>
    </xf>
    <xf numFmtId="14" fontId="1" fillId="0" borderId="33" xfId="2" applyNumberFormat="1" applyBorder="1" applyAlignment="1" applyProtection="1">
      <alignment horizontal="center"/>
    </xf>
    <xf numFmtId="0" fontId="1" fillId="0" borderId="35" xfId="2" applyBorder="1" applyProtection="1"/>
    <xf numFmtId="0" fontId="1" fillId="0" borderId="34" xfId="2" applyBorder="1" applyProtection="1"/>
    <xf numFmtId="0" fontId="1" fillId="0" borderId="36" xfId="2" applyBorder="1" applyProtection="1"/>
  </cellXfs>
  <cellStyles count="4">
    <cellStyle name="Hypertextový odkaz" xfId="1" builtinId="8"/>
    <cellStyle name="Normální" xfId="0" builtinId="0" customBuiltin="1"/>
    <cellStyle name="Normální 2 2" xfId="2"/>
    <cellStyle name="Normální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522918</xdr:colOff>
      <xdr:row>22</xdr:row>
      <xdr:rowOff>104775</xdr:rowOff>
    </xdr:from>
    <xdr:to>
      <xdr:col>11</xdr:col>
      <xdr:colOff>826758</xdr:colOff>
      <xdr:row>40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918" y="4876800"/>
          <a:ext cx="6285540" cy="3324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showGridLines="0" tabSelected="1" zoomScale="70" zoomScaleNormal="70" zoomScaleSheetLayoutView="70" workbookViewId="0"/>
  </sheetViews>
  <sheetFormatPr defaultRowHeight="15"/>
  <cols>
    <col min="1" max="10" width="9.33203125" style="386"/>
    <col min="11" max="11" width="11.33203125" style="386" bestFit="1" customWidth="1"/>
    <col min="12" max="12" width="15.6640625" style="386" bestFit="1" customWidth="1"/>
    <col min="13" max="16384" width="9.33203125" style="386"/>
  </cols>
  <sheetData>
    <row r="1" spans="1:33">
      <c r="A1" s="383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5"/>
    </row>
    <row r="2" spans="1:33">
      <c r="A2" s="387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9"/>
    </row>
    <row r="3" spans="1:33">
      <c r="A3" s="387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9"/>
    </row>
    <row r="4" spans="1:33">
      <c r="A4" s="387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9"/>
    </row>
    <row r="5" spans="1:33">
      <c r="A5" s="387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9"/>
    </row>
    <row r="6" spans="1:33" ht="15.75" customHeight="1">
      <c r="A6" s="387"/>
      <c r="B6" s="388"/>
      <c r="C6" s="388"/>
      <c r="D6" s="388"/>
      <c r="E6" s="388"/>
      <c r="F6" s="388"/>
      <c r="G6" s="388"/>
      <c r="H6" s="388"/>
      <c r="I6" s="388"/>
      <c r="J6" s="388"/>
      <c r="K6" s="390"/>
      <c r="L6" s="390"/>
      <c r="M6" s="391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</row>
    <row r="7" spans="1:33">
      <c r="A7" s="387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9"/>
    </row>
    <row r="8" spans="1:33">
      <c r="A8" s="387"/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9"/>
    </row>
    <row r="9" spans="1:33">
      <c r="A9" s="387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9"/>
    </row>
    <row r="10" spans="1:33">
      <c r="A10" s="387"/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33">
      <c r="A11" s="387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9"/>
    </row>
    <row r="12" spans="1:33" ht="21" customHeight="1">
      <c r="A12" s="392"/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89"/>
    </row>
    <row r="13" spans="1:33" ht="54" customHeight="1">
      <c r="A13" s="394" t="s">
        <v>3722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6"/>
    </row>
    <row r="14" spans="1:33" ht="15" customHeight="1">
      <c r="A14" s="392"/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89"/>
    </row>
    <row r="15" spans="1:33">
      <c r="A15" s="392"/>
      <c r="B15" s="393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89"/>
    </row>
    <row r="16" spans="1:33">
      <c r="A16" s="392"/>
      <c r="B16" s="393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89"/>
    </row>
    <row r="17" spans="1:13" ht="15" customHeight="1">
      <c r="A17" s="397"/>
      <c r="B17" s="398" t="s">
        <v>3723</v>
      </c>
      <c r="C17" s="398"/>
      <c r="E17" s="398" t="s">
        <v>20</v>
      </c>
      <c r="F17" s="398"/>
      <c r="G17" s="398"/>
      <c r="H17" s="398"/>
      <c r="I17" s="398"/>
      <c r="J17" s="398"/>
      <c r="K17" s="398"/>
      <c r="L17" s="398"/>
      <c r="M17" s="399"/>
    </row>
    <row r="18" spans="1:13" ht="15" customHeight="1">
      <c r="A18" s="397"/>
      <c r="B18" s="398"/>
      <c r="C18" s="398"/>
      <c r="E18" s="398"/>
      <c r="F18" s="398"/>
      <c r="G18" s="398"/>
      <c r="H18" s="398"/>
      <c r="I18" s="398"/>
      <c r="J18" s="398"/>
      <c r="K18" s="398"/>
      <c r="L18" s="398"/>
      <c r="M18" s="399"/>
    </row>
    <row r="19" spans="1:13" ht="15" customHeight="1">
      <c r="A19" s="397"/>
      <c r="B19" s="398" t="s">
        <v>31</v>
      </c>
      <c r="C19" s="398"/>
      <c r="D19" s="398"/>
      <c r="E19" s="400"/>
      <c r="F19" s="400"/>
      <c r="G19" s="400"/>
      <c r="H19" s="400"/>
      <c r="I19" s="400"/>
      <c r="J19" s="400"/>
      <c r="K19" s="400"/>
      <c r="L19" s="400"/>
      <c r="M19" s="399"/>
    </row>
    <row r="20" spans="1:13" ht="15" customHeight="1">
      <c r="A20" s="392"/>
      <c r="B20" s="398"/>
      <c r="C20" s="398"/>
      <c r="D20" s="398"/>
      <c r="E20" s="400"/>
      <c r="F20" s="400"/>
      <c r="G20" s="400"/>
      <c r="H20" s="400"/>
      <c r="I20" s="400"/>
      <c r="J20" s="400"/>
      <c r="K20" s="400"/>
      <c r="L20" s="400"/>
      <c r="M20" s="389"/>
    </row>
    <row r="21" spans="1:13">
      <c r="A21" s="392"/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89"/>
    </row>
    <row r="22" spans="1:13">
      <c r="A22" s="392"/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89"/>
    </row>
    <row r="23" spans="1:13">
      <c r="A23" s="392"/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89"/>
    </row>
    <row r="24" spans="1:13">
      <c r="A24" s="392"/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89"/>
    </row>
    <row r="25" spans="1:13">
      <c r="A25" s="392"/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89"/>
    </row>
    <row r="26" spans="1:13">
      <c r="A26" s="392"/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89"/>
    </row>
    <row r="27" spans="1:13">
      <c r="A27" s="392"/>
      <c r="B27" s="393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89"/>
    </row>
    <row r="28" spans="1:13">
      <c r="A28" s="392"/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89"/>
    </row>
    <row r="29" spans="1:13">
      <c r="A29" s="392"/>
      <c r="B29" s="393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89"/>
    </row>
    <row r="30" spans="1:13">
      <c r="A30" s="392"/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89"/>
    </row>
    <row r="31" spans="1:13">
      <c r="A31" s="392"/>
      <c r="B31" s="393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89"/>
    </row>
    <row r="32" spans="1:13">
      <c r="A32" s="392"/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89"/>
    </row>
    <row r="33" spans="1:13">
      <c r="A33" s="392"/>
      <c r="B33" s="393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89"/>
    </row>
    <row r="34" spans="1:13">
      <c r="A34" s="392"/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89"/>
    </row>
    <row r="35" spans="1:13">
      <c r="A35" s="392"/>
      <c r="B35" s="393"/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89"/>
    </row>
    <row r="36" spans="1:13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89"/>
    </row>
    <row r="37" spans="1:13">
      <c r="A37" s="392"/>
      <c r="B37" s="393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89"/>
    </row>
    <row r="38" spans="1:13">
      <c r="A38" s="392"/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89"/>
    </row>
    <row r="39" spans="1:13">
      <c r="A39" s="392"/>
      <c r="B39" s="393"/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89"/>
    </row>
    <row r="40" spans="1:13">
      <c r="A40" s="392"/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89"/>
    </row>
    <row r="41" spans="1:13">
      <c r="A41" s="392"/>
      <c r="B41" s="393"/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89"/>
    </row>
    <row r="42" spans="1:13">
      <c r="A42" s="392"/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89"/>
    </row>
    <row r="43" spans="1:13">
      <c r="A43" s="392"/>
      <c r="B43" s="393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89"/>
    </row>
    <row r="44" spans="1:13">
      <c r="A44" s="392"/>
      <c r="B44" s="393"/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89"/>
    </row>
    <row r="45" spans="1:13">
      <c r="A45" s="392"/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89"/>
    </row>
    <row r="46" spans="1:13">
      <c r="A46" s="392"/>
      <c r="B46" s="393"/>
      <c r="C46" s="393"/>
      <c r="D46" s="393"/>
      <c r="E46" s="393"/>
      <c r="F46" s="393"/>
      <c r="G46" s="393"/>
      <c r="H46" s="393"/>
      <c r="I46" s="393"/>
      <c r="J46" s="393"/>
      <c r="K46" s="393"/>
      <c r="L46" s="393"/>
      <c r="M46" s="389"/>
    </row>
    <row r="47" spans="1:13">
      <c r="A47" s="392"/>
      <c r="B47" s="393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89"/>
    </row>
    <row r="48" spans="1:13">
      <c r="A48" s="392"/>
      <c r="B48" s="393"/>
      <c r="C48" s="393"/>
      <c r="D48" s="393"/>
      <c r="E48" s="393"/>
      <c r="F48" s="393"/>
      <c r="G48" s="393"/>
      <c r="H48" s="393"/>
      <c r="I48" s="393"/>
      <c r="J48" s="393"/>
      <c r="K48" s="393"/>
      <c r="L48" s="393"/>
      <c r="M48" s="389"/>
    </row>
    <row r="49" spans="1:13">
      <c r="A49" s="392"/>
      <c r="B49" s="393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89"/>
    </row>
    <row r="50" spans="1:13">
      <c r="A50" s="392"/>
      <c r="B50" s="393"/>
      <c r="C50" s="393"/>
      <c r="D50" s="393"/>
      <c r="E50" s="393"/>
      <c r="F50" s="393"/>
      <c r="G50" s="393"/>
      <c r="H50" s="393"/>
      <c r="I50" s="393"/>
      <c r="J50" s="393"/>
      <c r="K50" s="393"/>
      <c r="L50" s="393"/>
      <c r="M50" s="389"/>
    </row>
    <row r="51" spans="1:13">
      <c r="A51" s="392"/>
      <c r="B51" s="393"/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89"/>
    </row>
    <row r="52" spans="1:13">
      <c r="A52" s="392"/>
      <c r="B52" s="393"/>
      <c r="C52" s="393"/>
      <c r="D52" s="393"/>
      <c r="E52" s="393"/>
      <c r="F52" s="393"/>
      <c r="G52" s="393"/>
      <c r="H52" s="393"/>
      <c r="I52" s="393"/>
      <c r="J52" s="393"/>
      <c r="K52" s="393"/>
      <c r="L52" s="393"/>
      <c r="M52" s="389"/>
    </row>
    <row r="53" spans="1:13">
      <c r="A53" s="392"/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89"/>
    </row>
    <row r="54" spans="1:13">
      <c r="A54" s="392"/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  <c r="M54" s="389"/>
    </row>
    <row r="55" spans="1:13">
      <c r="A55" s="392"/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89"/>
    </row>
    <row r="56" spans="1:13" ht="15.75">
      <c r="A56" s="392"/>
      <c r="B56" s="393"/>
      <c r="C56" s="393"/>
      <c r="D56" s="393"/>
      <c r="E56" s="393"/>
      <c r="F56" s="393"/>
      <c r="G56" s="393"/>
      <c r="H56" s="393"/>
      <c r="I56" s="393"/>
      <c r="J56" s="393"/>
      <c r="K56" s="393"/>
      <c r="L56" s="401"/>
      <c r="M56" s="389"/>
    </row>
    <row r="57" spans="1:13">
      <c r="A57" s="387"/>
      <c r="B57" s="388"/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9"/>
    </row>
    <row r="58" spans="1:13">
      <c r="A58" s="387"/>
      <c r="B58" s="388"/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9"/>
    </row>
    <row r="59" spans="1:13">
      <c r="A59" s="387"/>
      <c r="B59" s="388"/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9"/>
    </row>
    <row r="60" spans="1:13">
      <c r="A60" s="387"/>
      <c r="B60" s="388"/>
      <c r="C60" s="388"/>
      <c r="D60" s="388"/>
      <c r="E60" s="388"/>
      <c r="F60" s="388"/>
      <c r="G60" s="388"/>
      <c r="H60" s="388"/>
      <c r="I60" s="388"/>
      <c r="J60" s="388"/>
      <c r="K60" s="388"/>
      <c r="L60" s="388"/>
      <c r="M60" s="389"/>
    </row>
    <row r="61" spans="1:13">
      <c r="A61" s="387"/>
      <c r="B61" s="388"/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9"/>
    </row>
    <row r="62" spans="1:13">
      <c r="A62" s="387"/>
      <c r="B62" s="388"/>
      <c r="C62" s="388"/>
      <c r="D62" s="388"/>
      <c r="E62" s="388"/>
      <c r="F62" s="388"/>
      <c r="G62" s="388"/>
      <c r="H62" s="388"/>
      <c r="I62" s="388"/>
      <c r="J62" s="388"/>
      <c r="L62" s="402"/>
      <c r="M62" s="403"/>
    </row>
    <row r="63" spans="1:13">
      <c r="A63" s="404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6"/>
    </row>
  </sheetData>
  <mergeCells count="6">
    <mergeCell ref="A13:M13"/>
    <mergeCell ref="B17:C18"/>
    <mergeCell ref="E17:L18"/>
    <mergeCell ref="B19:D20"/>
    <mergeCell ref="E19:L20"/>
    <mergeCell ref="L62:M62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zoomScale="85" zoomScaleNormal="85" workbookViewId="0"/>
  </sheetViews>
  <sheetFormatPr defaultRowHeight="15"/>
  <cols>
    <col min="1" max="12" width="9.33203125" style="363"/>
    <col min="13" max="13" width="10.1640625" style="363" customWidth="1"/>
    <col min="14" max="21" width="9.33203125" style="363"/>
    <col min="22" max="22" width="15" style="363" customWidth="1"/>
    <col min="23" max="16384" width="9.33203125" style="363"/>
  </cols>
  <sheetData>
    <row r="1" spans="1:22" ht="18">
      <c r="A1" s="359" t="s">
        <v>3707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1"/>
      <c r="O1" s="361"/>
      <c r="P1" s="361"/>
      <c r="Q1" s="361"/>
      <c r="R1" s="361"/>
      <c r="S1" s="361"/>
      <c r="T1" s="361"/>
      <c r="U1" s="361"/>
      <c r="V1" s="362"/>
    </row>
    <row r="2" spans="1:22" ht="4.1500000000000004" customHeight="1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6"/>
      <c r="O2" s="366"/>
      <c r="P2" s="366"/>
      <c r="Q2" s="366"/>
      <c r="R2" s="366"/>
      <c r="S2" s="366"/>
      <c r="T2" s="366"/>
      <c r="U2" s="366"/>
      <c r="V2" s="367"/>
    </row>
    <row r="3" spans="1:22" ht="52.5" customHeight="1">
      <c r="A3" s="368" t="s">
        <v>3708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70"/>
    </row>
    <row r="4" spans="1:22" ht="4.1500000000000004" customHeight="1">
      <c r="A4" s="371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66"/>
      <c r="O4" s="366"/>
      <c r="P4" s="366"/>
      <c r="Q4" s="366"/>
      <c r="R4" s="366"/>
      <c r="S4" s="366"/>
      <c r="T4" s="366"/>
      <c r="U4" s="366"/>
      <c r="V4" s="367"/>
    </row>
    <row r="5" spans="1:22" ht="16.899999999999999" customHeight="1">
      <c r="A5" s="373" t="s">
        <v>3709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5"/>
    </row>
    <row r="6" spans="1:22" ht="4.1500000000000004" customHeight="1">
      <c r="A6" s="364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6"/>
      <c r="O6" s="366"/>
      <c r="P6" s="366"/>
      <c r="Q6" s="366"/>
      <c r="R6" s="366"/>
      <c r="S6" s="366"/>
      <c r="T6" s="366"/>
      <c r="U6" s="366"/>
      <c r="V6" s="367"/>
    </row>
    <row r="7" spans="1:22" ht="136.15" customHeight="1">
      <c r="A7" s="376" t="s">
        <v>3710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8"/>
    </row>
    <row r="8" spans="1:22" ht="4.1500000000000004" customHeight="1">
      <c r="A8" s="364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6"/>
      <c r="O8" s="366"/>
      <c r="P8" s="366"/>
      <c r="Q8" s="366"/>
      <c r="R8" s="366"/>
      <c r="S8" s="366"/>
      <c r="T8" s="366"/>
      <c r="U8" s="366"/>
      <c r="V8" s="367"/>
    </row>
    <row r="9" spans="1:22" ht="30.6" customHeight="1">
      <c r="A9" s="368" t="s">
        <v>3711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70"/>
    </row>
    <row r="10" spans="1:22" ht="4.1500000000000004" customHeight="1">
      <c r="A10" s="379"/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7"/>
    </row>
    <row r="11" spans="1:22" ht="25.5" customHeight="1">
      <c r="A11" s="368" t="s">
        <v>3712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70"/>
    </row>
    <row r="12" spans="1:22" ht="4.1500000000000004" customHeight="1">
      <c r="A12" s="379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7"/>
    </row>
    <row r="13" spans="1:22">
      <c r="A13" s="368" t="s">
        <v>3713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70"/>
    </row>
    <row r="14" spans="1:22" ht="4.1500000000000004" customHeight="1">
      <c r="A14" s="379"/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7"/>
    </row>
    <row r="15" spans="1:22" ht="30" customHeight="1">
      <c r="A15" s="368" t="s">
        <v>3714</v>
      </c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70"/>
    </row>
    <row r="16" spans="1:22" ht="4.1500000000000004" customHeight="1">
      <c r="A16" s="379"/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7"/>
    </row>
    <row r="17" spans="1:22">
      <c r="A17" s="373" t="s">
        <v>3715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5"/>
    </row>
    <row r="18" spans="1:22" ht="4.1500000000000004" customHeight="1">
      <c r="A18" s="379"/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7"/>
    </row>
    <row r="19" spans="1:22" ht="40.15" customHeight="1">
      <c r="A19" s="376" t="s">
        <v>3716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8"/>
    </row>
    <row r="20" spans="1:22" ht="4.1500000000000004" customHeight="1">
      <c r="A20" s="379"/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7"/>
    </row>
    <row r="21" spans="1:22">
      <c r="A21" s="368" t="s">
        <v>3717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70"/>
    </row>
    <row r="22" spans="1:22" ht="4.1500000000000004" customHeight="1">
      <c r="A22" s="379"/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7"/>
    </row>
    <row r="23" spans="1:22" ht="27.6" customHeight="1">
      <c r="A23" s="368" t="s">
        <v>3718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70"/>
    </row>
    <row r="24" spans="1:22" ht="4.9000000000000004" customHeight="1">
      <c r="A24" s="379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7"/>
    </row>
    <row r="25" spans="1:22" ht="27" customHeight="1">
      <c r="A25" s="368" t="s">
        <v>3719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70"/>
    </row>
    <row r="26" spans="1:22" ht="4.1500000000000004" customHeight="1">
      <c r="A26" s="379"/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7"/>
    </row>
    <row r="27" spans="1:22" ht="25.9" customHeight="1">
      <c r="A27" s="368" t="s">
        <v>3720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70"/>
    </row>
    <row r="28" spans="1:22" ht="4.1500000000000004" customHeight="1">
      <c r="A28" s="379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7"/>
    </row>
    <row r="29" spans="1:22" ht="47.25" customHeight="1">
      <c r="A29" s="380" t="s">
        <v>3721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2"/>
    </row>
  </sheetData>
  <mergeCells count="14">
    <mergeCell ref="A27:V27"/>
    <mergeCell ref="A29:V29"/>
    <mergeCell ref="A15:V15"/>
    <mergeCell ref="A17:V17"/>
    <mergeCell ref="A19:V19"/>
    <mergeCell ref="A21:V21"/>
    <mergeCell ref="A23:V23"/>
    <mergeCell ref="A25:V25"/>
    <mergeCell ref="A3:V3"/>
    <mergeCell ref="A5:V5"/>
    <mergeCell ref="A7:V7"/>
    <mergeCell ref="A9:V9"/>
    <mergeCell ref="A11:V11"/>
    <mergeCell ref="A13:V13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7" t="s">
        <v>8</v>
      </c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E4" s="31" t="s">
        <v>14</v>
      </c>
      <c r="BS4" s="22" t="s">
        <v>15</v>
      </c>
    </row>
    <row r="5" spans="1:74" ht="14.45" customHeight="1">
      <c r="B5" s="26"/>
      <c r="C5" s="27"/>
      <c r="D5" s="32" t="s">
        <v>16</v>
      </c>
      <c r="E5" s="27"/>
      <c r="F5" s="27"/>
      <c r="G5" s="27"/>
      <c r="H5" s="27"/>
      <c r="I5" s="27"/>
      <c r="J5" s="27"/>
      <c r="K5" s="307" t="s">
        <v>17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7"/>
      <c r="AQ5" s="29"/>
      <c r="BE5" s="311" t="s">
        <v>18</v>
      </c>
      <c r="BS5" s="22" t="s">
        <v>9</v>
      </c>
    </row>
    <row r="6" spans="1:74" ht="36.950000000000003" customHeight="1">
      <c r="B6" s="26"/>
      <c r="C6" s="27"/>
      <c r="D6" s="34" t="s">
        <v>19</v>
      </c>
      <c r="E6" s="27"/>
      <c r="F6" s="27"/>
      <c r="G6" s="27"/>
      <c r="H6" s="27"/>
      <c r="I6" s="27"/>
      <c r="J6" s="27"/>
      <c r="K6" s="326" t="s">
        <v>20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7"/>
      <c r="AQ6" s="29"/>
      <c r="BE6" s="312"/>
      <c r="BS6" s="22" t="s">
        <v>9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5</v>
      </c>
      <c r="AO7" s="27"/>
      <c r="AP7" s="27"/>
      <c r="AQ7" s="29"/>
      <c r="BE7" s="312"/>
      <c r="BS7" s="22" t="s">
        <v>9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12"/>
      <c r="BS8" s="22" t="s">
        <v>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2"/>
      <c r="BS9" s="22" t="s">
        <v>9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5</v>
      </c>
      <c r="AO10" s="27"/>
      <c r="AP10" s="27"/>
      <c r="AQ10" s="29"/>
      <c r="BE10" s="312"/>
      <c r="BS10" s="22" t="s">
        <v>9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5</v>
      </c>
      <c r="AO11" s="27"/>
      <c r="AP11" s="27"/>
      <c r="AQ11" s="29"/>
      <c r="BE11" s="312"/>
      <c r="BS11" s="22" t="s">
        <v>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2"/>
      <c r="BS12" s="22" t="s">
        <v>9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12"/>
      <c r="BS13" s="22" t="s">
        <v>9</v>
      </c>
    </row>
    <row r="14" spans="1:74">
      <c r="B14" s="26"/>
      <c r="C14" s="27"/>
      <c r="D14" s="27"/>
      <c r="E14" s="320" t="s">
        <v>32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12"/>
      <c r="BS14" s="22" t="s">
        <v>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2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5</v>
      </c>
      <c r="AO16" s="27"/>
      <c r="AP16" s="27"/>
      <c r="AQ16" s="29"/>
      <c r="BE16" s="312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5</v>
      </c>
      <c r="AO17" s="27"/>
      <c r="AP17" s="27"/>
      <c r="AQ17" s="29"/>
      <c r="BE17" s="312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2"/>
      <c r="BS18" s="22" t="s">
        <v>9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2"/>
      <c r="BS19" s="22" t="s">
        <v>9</v>
      </c>
    </row>
    <row r="20" spans="2:71" ht="16.5" customHeight="1">
      <c r="B20" s="26"/>
      <c r="C20" s="27"/>
      <c r="D20" s="27"/>
      <c r="E20" s="322" t="s">
        <v>5</v>
      </c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27"/>
      <c r="AP20" s="27"/>
      <c r="AQ20" s="29"/>
      <c r="BE20" s="312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2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2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3">
        <f>ROUND(AG51,2)</f>
        <v>0</v>
      </c>
      <c r="AL23" s="324"/>
      <c r="AM23" s="324"/>
      <c r="AN23" s="324"/>
      <c r="AO23" s="324"/>
      <c r="AP23" s="40"/>
      <c r="AQ23" s="43"/>
      <c r="BE23" s="312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2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5" t="s">
        <v>38</v>
      </c>
      <c r="M25" s="325"/>
      <c r="N25" s="325"/>
      <c r="O25" s="325"/>
      <c r="P25" s="40"/>
      <c r="Q25" s="40"/>
      <c r="R25" s="40"/>
      <c r="S25" s="40"/>
      <c r="T25" s="40"/>
      <c r="U25" s="40"/>
      <c r="V25" s="40"/>
      <c r="W25" s="325" t="s">
        <v>39</v>
      </c>
      <c r="X25" s="325"/>
      <c r="Y25" s="325"/>
      <c r="Z25" s="325"/>
      <c r="AA25" s="325"/>
      <c r="AB25" s="325"/>
      <c r="AC25" s="325"/>
      <c r="AD25" s="325"/>
      <c r="AE25" s="325"/>
      <c r="AF25" s="40"/>
      <c r="AG25" s="40"/>
      <c r="AH25" s="40"/>
      <c r="AI25" s="40"/>
      <c r="AJ25" s="40"/>
      <c r="AK25" s="325" t="s">
        <v>40</v>
      </c>
      <c r="AL25" s="325"/>
      <c r="AM25" s="325"/>
      <c r="AN25" s="325"/>
      <c r="AO25" s="325"/>
      <c r="AP25" s="40"/>
      <c r="AQ25" s="43"/>
      <c r="BE25" s="312"/>
    </row>
    <row r="26" spans="2:71" s="2" customFormat="1" ht="14.45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19">
        <v>0.21</v>
      </c>
      <c r="M26" s="310"/>
      <c r="N26" s="310"/>
      <c r="O26" s="310"/>
      <c r="P26" s="46"/>
      <c r="Q26" s="46"/>
      <c r="R26" s="46"/>
      <c r="S26" s="46"/>
      <c r="T26" s="46"/>
      <c r="U26" s="46"/>
      <c r="V26" s="46"/>
      <c r="W26" s="309">
        <f>ROUND(AZ51,2)</f>
        <v>0</v>
      </c>
      <c r="X26" s="310"/>
      <c r="Y26" s="310"/>
      <c r="Z26" s="310"/>
      <c r="AA26" s="310"/>
      <c r="AB26" s="310"/>
      <c r="AC26" s="310"/>
      <c r="AD26" s="310"/>
      <c r="AE26" s="310"/>
      <c r="AF26" s="46"/>
      <c r="AG26" s="46"/>
      <c r="AH26" s="46"/>
      <c r="AI26" s="46"/>
      <c r="AJ26" s="46"/>
      <c r="AK26" s="309">
        <f>ROUND(AV51,2)</f>
        <v>0</v>
      </c>
      <c r="AL26" s="310"/>
      <c r="AM26" s="310"/>
      <c r="AN26" s="310"/>
      <c r="AO26" s="310"/>
      <c r="AP26" s="46"/>
      <c r="AQ26" s="48"/>
      <c r="BE26" s="312"/>
    </row>
    <row r="27" spans="2:71" s="2" customFormat="1" ht="14.45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19">
        <v>0.15</v>
      </c>
      <c r="M27" s="310"/>
      <c r="N27" s="310"/>
      <c r="O27" s="310"/>
      <c r="P27" s="46"/>
      <c r="Q27" s="46"/>
      <c r="R27" s="46"/>
      <c r="S27" s="46"/>
      <c r="T27" s="46"/>
      <c r="U27" s="46"/>
      <c r="V27" s="46"/>
      <c r="W27" s="309">
        <f>ROUND(BA51,2)</f>
        <v>0</v>
      </c>
      <c r="X27" s="310"/>
      <c r="Y27" s="310"/>
      <c r="Z27" s="310"/>
      <c r="AA27" s="310"/>
      <c r="AB27" s="310"/>
      <c r="AC27" s="310"/>
      <c r="AD27" s="310"/>
      <c r="AE27" s="310"/>
      <c r="AF27" s="46"/>
      <c r="AG27" s="46"/>
      <c r="AH27" s="46"/>
      <c r="AI27" s="46"/>
      <c r="AJ27" s="46"/>
      <c r="AK27" s="309">
        <f>ROUND(AW51,2)</f>
        <v>0</v>
      </c>
      <c r="AL27" s="310"/>
      <c r="AM27" s="310"/>
      <c r="AN27" s="310"/>
      <c r="AO27" s="310"/>
      <c r="AP27" s="46"/>
      <c r="AQ27" s="48"/>
      <c r="BE27" s="312"/>
    </row>
    <row r="28" spans="2:71" s="2" customFormat="1" ht="14.45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19">
        <v>0.21</v>
      </c>
      <c r="M28" s="310"/>
      <c r="N28" s="310"/>
      <c r="O28" s="310"/>
      <c r="P28" s="46"/>
      <c r="Q28" s="46"/>
      <c r="R28" s="46"/>
      <c r="S28" s="46"/>
      <c r="T28" s="46"/>
      <c r="U28" s="46"/>
      <c r="V28" s="46"/>
      <c r="W28" s="309">
        <f>ROUND(BB51,2)</f>
        <v>0</v>
      </c>
      <c r="X28" s="310"/>
      <c r="Y28" s="310"/>
      <c r="Z28" s="310"/>
      <c r="AA28" s="310"/>
      <c r="AB28" s="310"/>
      <c r="AC28" s="310"/>
      <c r="AD28" s="310"/>
      <c r="AE28" s="310"/>
      <c r="AF28" s="46"/>
      <c r="AG28" s="46"/>
      <c r="AH28" s="46"/>
      <c r="AI28" s="46"/>
      <c r="AJ28" s="46"/>
      <c r="AK28" s="309">
        <v>0</v>
      </c>
      <c r="AL28" s="310"/>
      <c r="AM28" s="310"/>
      <c r="AN28" s="310"/>
      <c r="AO28" s="310"/>
      <c r="AP28" s="46"/>
      <c r="AQ28" s="48"/>
      <c r="BE28" s="312"/>
    </row>
    <row r="29" spans="2:71" s="2" customFormat="1" ht="14.45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19">
        <v>0.15</v>
      </c>
      <c r="M29" s="310"/>
      <c r="N29" s="310"/>
      <c r="O29" s="310"/>
      <c r="P29" s="46"/>
      <c r="Q29" s="46"/>
      <c r="R29" s="46"/>
      <c r="S29" s="46"/>
      <c r="T29" s="46"/>
      <c r="U29" s="46"/>
      <c r="V29" s="46"/>
      <c r="W29" s="309">
        <f>ROUND(BC51,2)</f>
        <v>0</v>
      </c>
      <c r="X29" s="310"/>
      <c r="Y29" s="310"/>
      <c r="Z29" s="310"/>
      <c r="AA29" s="310"/>
      <c r="AB29" s="310"/>
      <c r="AC29" s="310"/>
      <c r="AD29" s="310"/>
      <c r="AE29" s="310"/>
      <c r="AF29" s="46"/>
      <c r="AG29" s="46"/>
      <c r="AH29" s="46"/>
      <c r="AI29" s="46"/>
      <c r="AJ29" s="46"/>
      <c r="AK29" s="309">
        <v>0</v>
      </c>
      <c r="AL29" s="310"/>
      <c r="AM29" s="310"/>
      <c r="AN29" s="310"/>
      <c r="AO29" s="310"/>
      <c r="AP29" s="46"/>
      <c r="AQ29" s="48"/>
      <c r="BE29" s="312"/>
    </row>
    <row r="30" spans="2:71" s="2" customFormat="1" ht="14.45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19">
        <v>0</v>
      </c>
      <c r="M30" s="310"/>
      <c r="N30" s="310"/>
      <c r="O30" s="310"/>
      <c r="P30" s="46"/>
      <c r="Q30" s="46"/>
      <c r="R30" s="46"/>
      <c r="S30" s="46"/>
      <c r="T30" s="46"/>
      <c r="U30" s="46"/>
      <c r="V30" s="46"/>
      <c r="W30" s="309">
        <f>ROUND(BD51,2)</f>
        <v>0</v>
      </c>
      <c r="X30" s="310"/>
      <c r="Y30" s="310"/>
      <c r="Z30" s="310"/>
      <c r="AA30" s="310"/>
      <c r="AB30" s="310"/>
      <c r="AC30" s="310"/>
      <c r="AD30" s="310"/>
      <c r="AE30" s="310"/>
      <c r="AF30" s="46"/>
      <c r="AG30" s="46"/>
      <c r="AH30" s="46"/>
      <c r="AI30" s="46"/>
      <c r="AJ30" s="46"/>
      <c r="AK30" s="309">
        <v>0</v>
      </c>
      <c r="AL30" s="310"/>
      <c r="AM30" s="310"/>
      <c r="AN30" s="310"/>
      <c r="AO30" s="310"/>
      <c r="AP30" s="46"/>
      <c r="AQ30" s="48"/>
      <c r="BE30" s="312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2"/>
    </row>
    <row r="32" spans="2:71" s="1" customFormat="1" ht="25.9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13" t="s">
        <v>49</v>
      </c>
      <c r="Y32" s="314"/>
      <c r="Z32" s="314"/>
      <c r="AA32" s="314"/>
      <c r="AB32" s="314"/>
      <c r="AC32" s="51"/>
      <c r="AD32" s="51"/>
      <c r="AE32" s="51"/>
      <c r="AF32" s="51"/>
      <c r="AG32" s="51"/>
      <c r="AH32" s="51"/>
      <c r="AI32" s="51"/>
      <c r="AJ32" s="51"/>
      <c r="AK32" s="315">
        <f>SUM(AK23:AK30)</f>
        <v>0</v>
      </c>
      <c r="AL32" s="314"/>
      <c r="AM32" s="314"/>
      <c r="AN32" s="314"/>
      <c r="AO32" s="316"/>
      <c r="AP32" s="49"/>
      <c r="AQ32" s="53"/>
      <c r="BE32" s="312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50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16</v>
      </c>
      <c r="L41" s="3" t="str">
        <f>K5</f>
        <v>1260</v>
      </c>
      <c r="AR41" s="60"/>
    </row>
    <row r="42" spans="2:56" s="4" customFormat="1" ht="36.950000000000003" customHeight="1">
      <c r="B42" s="62"/>
      <c r="C42" s="63" t="s">
        <v>19</v>
      </c>
      <c r="L42" s="334" t="str">
        <f>K6</f>
        <v xml:space="preserve"> Dům hudby, Pardubice – modernizace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R42" s="62"/>
    </row>
    <row r="43" spans="2:56" s="1" customFormat="1" ht="6.95" customHeight="1">
      <c r="B43" s="39"/>
      <c r="AR43" s="39"/>
    </row>
    <row r="44" spans="2:56" s="1" customFormat="1">
      <c r="B44" s="39"/>
      <c r="C44" s="61" t="s">
        <v>23</v>
      </c>
      <c r="L44" s="64" t="str">
        <f>IF(K8="","",K8)</f>
        <v>Sukova třída 1260, 530 02 Pardubice</v>
      </c>
      <c r="AI44" s="61" t="s">
        <v>25</v>
      </c>
      <c r="AM44" s="336" t="str">
        <f>IF(AN8= "","",AN8)</f>
        <v>16. 3. 2019</v>
      </c>
      <c r="AN44" s="336"/>
      <c r="AR44" s="39"/>
    </row>
    <row r="45" spans="2:56" s="1" customFormat="1" ht="6.95" customHeight="1">
      <c r="B45" s="39"/>
      <c r="AR45" s="39"/>
    </row>
    <row r="46" spans="2:56" s="1" customFormat="1">
      <c r="B46" s="39"/>
      <c r="C46" s="61" t="s">
        <v>27</v>
      </c>
      <c r="L46" s="3" t="str">
        <f>IF(E11= "","",E11)</f>
        <v xml:space="preserve"> </v>
      </c>
      <c r="AI46" s="61" t="s">
        <v>33</v>
      </c>
      <c r="AM46" s="327" t="str">
        <f>IF(E17="","",E17)</f>
        <v>ing. arch. Ondřej Tuček</v>
      </c>
      <c r="AN46" s="327"/>
      <c r="AO46" s="327"/>
      <c r="AP46" s="327"/>
      <c r="AR46" s="39"/>
      <c r="AS46" s="328" t="s">
        <v>51</v>
      </c>
      <c r="AT46" s="329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>
      <c r="B47" s="39"/>
      <c r="C47" s="61" t="s">
        <v>31</v>
      </c>
      <c r="L47" s="3" t="str">
        <f>IF(E14= "Vyplň údaj","",E14)</f>
        <v/>
      </c>
      <c r="AR47" s="39"/>
      <c r="AS47" s="330"/>
      <c r="AT47" s="331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330"/>
      <c r="AT48" s="331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1" s="1" customFormat="1" ht="29.25" customHeight="1">
      <c r="B49" s="39"/>
      <c r="C49" s="339" t="s">
        <v>52</v>
      </c>
      <c r="D49" s="333"/>
      <c r="E49" s="333"/>
      <c r="F49" s="333"/>
      <c r="G49" s="333"/>
      <c r="H49" s="69"/>
      <c r="I49" s="332" t="s">
        <v>53</v>
      </c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7" t="s">
        <v>54</v>
      </c>
      <c r="AH49" s="333"/>
      <c r="AI49" s="333"/>
      <c r="AJ49" s="333"/>
      <c r="AK49" s="333"/>
      <c r="AL49" s="333"/>
      <c r="AM49" s="333"/>
      <c r="AN49" s="332" t="s">
        <v>55</v>
      </c>
      <c r="AO49" s="333"/>
      <c r="AP49" s="333"/>
      <c r="AQ49" s="70" t="s">
        <v>56</v>
      </c>
      <c r="AR49" s="39"/>
      <c r="AS49" s="71" t="s">
        <v>57</v>
      </c>
      <c r="AT49" s="72" t="s">
        <v>58</v>
      </c>
      <c r="AU49" s="72" t="s">
        <v>59</v>
      </c>
      <c r="AV49" s="72" t="s">
        <v>60</v>
      </c>
      <c r="AW49" s="72" t="s">
        <v>61</v>
      </c>
      <c r="AX49" s="72" t="s">
        <v>62</v>
      </c>
      <c r="AY49" s="72" t="s">
        <v>63</v>
      </c>
      <c r="AZ49" s="72" t="s">
        <v>64</v>
      </c>
      <c r="BA49" s="72" t="s">
        <v>65</v>
      </c>
      <c r="BB49" s="72" t="s">
        <v>66</v>
      </c>
      <c r="BC49" s="72" t="s">
        <v>67</v>
      </c>
      <c r="BD49" s="73" t="s">
        <v>68</v>
      </c>
    </row>
    <row r="50" spans="1:91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1" s="4" customFormat="1" ht="32.450000000000003" customHeight="1">
      <c r="B51" s="62"/>
      <c r="C51" s="75" t="s">
        <v>69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338">
        <f>ROUND(AG52+AG64+AG75+AG82,2)</f>
        <v>0</v>
      </c>
      <c r="AH51" s="338"/>
      <c r="AI51" s="338"/>
      <c r="AJ51" s="338"/>
      <c r="AK51" s="338"/>
      <c r="AL51" s="338"/>
      <c r="AM51" s="338"/>
      <c r="AN51" s="340">
        <f t="shared" ref="AN51:AN82" si="0">SUM(AG51,AT51)</f>
        <v>0</v>
      </c>
      <c r="AO51" s="340"/>
      <c r="AP51" s="340"/>
      <c r="AQ51" s="77" t="s">
        <v>5</v>
      </c>
      <c r="AR51" s="62"/>
      <c r="AS51" s="78">
        <f>ROUND(AS52+AS64+AS75+AS82,2)</f>
        <v>0</v>
      </c>
      <c r="AT51" s="79">
        <f t="shared" ref="AT51:AT82" si="1">ROUND(SUM(AV51:AW51),2)</f>
        <v>0</v>
      </c>
      <c r="AU51" s="80">
        <f>ROUND(AU52+AU64+AU75+AU82,5)</f>
        <v>0</v>
      </c>
      <c r="AV51" s="79">
        <f>ROUND(AZ51*L26,2)</f>
        <v>0</v>
      </c>
      <c r="AW51" s="79">
        <f>ROUND(BA51*L27,2)</f>
        <v>0</v>
      </c>
      <c r="AX51" s="79">
        <f>ROUND(BB51*L26,2)</f>
        <v>0</v>
      </c>
      <c r="AY51" s="79">
        <f>ROUND(BC51*L27,2)</f>
        <v>0</v>
      </c>
      <c r="AZ51" s="79">
        <f>ROUND(AZ52+AZ64+AZ75+AZ82,2)</f>
        <v>0</v>
      </c>
      <c r="BA51" s="79">
        <f>ROUND(BA52+BA64+BA75+BA82,2)</f>
        <v>0</v>
      </c>
      <c r="BB51" s="79">
        <f>ROUND(BB52+BB64+BB75+BB82,2)</f>
        <v>0</v>
      </c>
      <c r="BC51" s="79">
        <f>ROUND(BC52+BC64+BC75+BC82,2)</f>
        <v>0</v>
      </c>
      <c r="BD51" s="81">
        <f>ROUND(BD52+BD64+BD75+BD82,2)</f>
        <v>0</v>
      </c>
      <c r="BS51" s="63" t="s">
        <v>70</v>
      </c>
      <c r="BT51" s="63" t="s">
        <v>71</v>
      </c>
      <c r="BU51" s="82" t="s">
        <v>72</v>
      </c>
      <c r="BV51" s="63" t="s">
        <v>73</v>
      </c>
      <c r="BW51" s="63" t="s">
        <v>7</v>
      </c>
      <c r="BX51" s="63" t="s">
        <v>74</v>
      </c>
      <c r="CL51" s="63" t="s">
        <v>5</v>
      </c>
    </row>
    <row r="52" spans="1:91" s="5" customFormat="1" ht="16.5" customHeight="1">
      <c r="B52" s="83"/>
      <c r="C52" s="84"/>
      <c r="D52" s="303" t="s">
        <v>75</v>
      </c>
      <c r="E52" s="303"/>
      <c r="F52" s="303"/>
      <c r="G52" s="303"/>
      <c r="H52" s="303"/>
      <c r="I52" s="85"/>
      <c r="J52" s="303" t="s">
        <v>76</v>
      </c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5">
        <f>ROUND(AG53+SUM(AG54:AG56)+AG59,2)</f>
        <v>0</v>
      </c>
      <c r="AH52" s="302"/>
      <c r="AI52" s="302"/>
      <c r="AJ52" s="302"/>
      <c r="AK52" s="302"/>
      <c r="AL52" s="302"/>
      <c r="AM52" s="302"/>
      <c r="AN52" s="301">
        <f t="shared" si="0"/>
        <v>0</v>
      </c>
      <c r="AO52" s="302"/>
      <c r="AP52" s="302"/>
      <c r="AQ52" s="86" t="s">
        <v>77</v>
      </c>
      <c r="AR52" s="83"/>
      <c r="AS52" s="87">
        <f>ROUND(AS53+SUM(AS54:AS56)+AS59,2)</f>
        <v>0</v>
      </c>
      <c r="AT52" s="88">
        <f t="shared" si="1"/>
        <v>0</v>
      </c>
      <c r="AU52" s="89">
        <f>ROUND(AU53+SUM(AU54:AU56)+AU59,5)</f>
        <v>0</v>
      </c>
      <c r="AV52" s="88">
        <f>ROUND(AZ52*L26,2)</f>
        <v>0</v>
      </c>
      <c r="AW52" s="88">
        <f>ROUND(BA52*L27,2)</f>
        <v>0</v>
      </c>
      <c r="AX52" s="88">
        <f>ROUND(BB52*L26,2)</f>
        <v>0</v>
      </c>
      <c r="AY52" s="88">
        <f>ROUND(BC52*L27,2)</f>
        <v>0</v>
      </c>
      <c r="AZ52" s="88">
        <f>ROUND(AZ53+SUM(AZ54:AZ56)+AZ59,2)</f>
        <v>0</v>
      </c>
      <c r="BA52" s="88">
        <f>ROUND(BA53+SUM(BA54:BA56)+BA59,2)</f>
        <v>0</v>
      </c>
      <c r="BB52" s="88">
        <f>ROUND(BB53+SUM(BB54:BB56)+BB59,2)</f>
        <v>0</v>
      </c>
      <c r="BC52" s="88">
        <f>ROUND(BC53+SUM(BC54:BC56)+BC59,2)</f>
        <v>0</v>
      </c>
      <c r="BD52" s="90">
        <f>ROUND(BD53+SUM(BD54:BD56)+BD59,2)</f>
        <v>0</v>
      </c>
      <c r="BS52" s="91" t="s">
        <v>70</v>
      </c>
      <c r="BT52" s="91" t="s">
        <v>78</v>
      </c>
      <c r="BU52" s="91" t="s">
        <v>72</v>
      </c>
      <c r="BV52" s="91" t="s">
        <v>73</v>
      </c>
      <c r="BW52" s="91" t="s">
        <v>79</v>
      </c>
      <c r="BX52" s="91" t="s">
        <v>7</v>
      </c>
      <c r="CL52" s="91" t="s">
        <v>5</v>
      </c>
      <c r="CM52" s="91" t="s">
        <v>80</v>
      </c>
    </row>
    <row r="53" spans="1:91" s="6" customFormat="1" ht="28.5" customHeight="1">
      <c r="A53" s="92" t="s">
        <v>81</v>
      </c>
      <c r="B53" s="93"/>
      <c r="C53" s="9"/>
      <c r="D53" s="9"/>
      <c r="E53" s="304" t="s">
        <v>82</v>
      </c>
      <c r="F53" s="304"/>
      <c r="G53" s="304"/>
      <c r="H53" s="304"/>
      <c r="I53" s="304"/>
      <c r="J53" s="9"/>
      <c r="K53" s="304" t="s">
        <v>83</v>
      </c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299">
        <f>'SO 01.1 - stavební a kons...'!J29</f>
        <v>0</v>
      </c>
      <c r="AH53" s="300"/>
      <c r="AI53" s="300"/>
      <c r="AJ53" s="300"/>
      <c r="AK53" s="300"/>
      <c r="AL53" s="300"/>
      <c r="AM53" s="300"/>
      <c r="AN53" s="299">
        <f t="shared" si="0"/>
        <v>0</v>
      </c>
      <c r="AO53" s="300"/>
      <c r="AP53" s="300"/>
      <c r="AQ53" s="94" t="s">
        <v>84</v>
      </c>
      <c r="AR53" s="93"/>
      <c r="AS53" s="95">
        <v>0</v>
      </c>
      <c r="AT53" s="96">
        <f t="shared" si="1"/>
        <v>0</v>
      </c>
      <c r="AU53" s="97">
        <f>'SO 01.1 - stavební a kons...'!P93</f>
        <v>0</v>
      </c>
      <c r="AV53" s="96">
        <f>'SO 01.1 - stavební a kons...'!J32</f>
        <v>0</v>
      </c>
      <c r="AW53" s="96">
        <f>'SO 01.1 - stavební a kons...'!J33</f>
        <v>0</v>
      </c>
      <c r="AX53" s="96">
        <f>'SO 01.1 - stavební a kons...'!J34</f>
        <v>0</v>
      </c>
      <c r="AY53" s="96">
        <f>'SO 01.1 - stavební a kons...'!J35</f>
        <v>0</v>
      </c>
      <c r="AZ53" s="96">
        <f>'SO 01.1 - stavební a kons...'!F32</f>
        <v>0</v>
      </c>
      <c r="BA53" s="96">
        <f>'SO 01.1 - stavební a kons...'!F33</f>
        <v>0</v>
      </c>
      <c r="BB53" s="96">
        <f>'SO 01.1 - stavební a kons...'!F34</f>
        <v>0</v>
      </c>
      <c r="BC53" s="96">
        <f>'SO 01.1 - stavební a kons...'!F35</f>
        <v>0</v>
      </c>
      <c r="BD53" s="98">
        <f>'SO 01.1 - stavební a kons...'!F36</f>
        <v>0</v>
      </c>
      <c r="BT53" s="99" t="s">
        <v>80</v>
      </c>
      <c r="BV53" s="99" t="s">
        <v>73</v>
      </c>
      <c r="BW53" s="99" t="s">
        <v>85</v>
      </c>
      <c r="BX53" s="99" t="s">
        <v>79</v>
      </c>
      <c r="CL53" s="99" t="s">
        <v>5</v>
      </c>
    </row>
    <row r="54" spans="1:91" s="6" customFormat="1" ht="16.5" customHeight="1">
      <c r="A54" s="92" t="s">
        <v>81</v>
      </c>
      <c r="B54" s="93"/>
      <c r="C54" s="9"/>
      <c r="D54" s="9"/>
      <c r="E54" s="304" t="s">
        <v>86</v>
      </c>
      <c r="F54" s="304"/>
      <c r="G54" s="304"/>
      <c r="H54" s="304"/>
      <c r="I54" s="304"/>
      <c r="J54" s="9"/>
      <c r="K54" s="304" t="s">
        <v>87</v>
      </c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299">
        <f>'SO 01.2 - stavební a kons...'!J29</f>
        <v>0</v>
      </c>
      <c r="AH54" s="300"/>
      <c r="AI54" s="300"/>
      <c r="AJ54" s="300"/>
      <c r="AK54" s="300"/>
      <c r="AL54" s="300"/>
      <c r="AM54" s="300"/>
      <c r="AN54" s="299">
        <f t="shared" si="0"/>
        <v>0</v>
      </c>
      <c r="AO54" s="300"/>
      <c r="AP54" s="300"/>
      <c r="AQ54" s="94" t="s">
        <v>84</v>
      </c>
      <c r="AR54" s="93"/>
      <c r="AS54" s="95">
        <v>0</v>
      </c>
      <c r="AT54" s="96">
        <f t="shared" si="1"/>
        <v>0</v>
      </c>
      <c r="AU54" s="97">
        <f>'SO 01.2 - stavební a kons...'!P98</f>
        <v>0</v>
      </c>
      <c r="AV54" s="96">
        <f>'SO 01.2 - stavební a kons...'!J32</f>
        <v>0</v>
      </c>
      <c r="AW54" s="96">
        <f>'SO 01.2 - stavební a kons...'!J33</f>
        <v>0</v>
      </c>
      <c r="AX54" s="96">
        <f>'SO 01.2 - stavební a kons...'!J34</f>
        <v>0</v>
      </c>
      <c r="AY54" s="96">
        <f>'SO 01.2 - stavební a kons...'!J35</f>
        <v>0</v>
      </c>
      <c r="AZ54" s="96">
        <f>'SO 01.2 - stavební a kons...'!F32</f>
        <v>0</v>
      </c>
      <c r="BA54" s="96">
        <f>'SO 01.2 - stavební a kons...'!F33</f>
        <v>0</v>
      </c>
      <c r="BB54" s="96">
        <f>'SO 01.2 - stavební a kons...'!F34</f>
        <v>0</v>
      </c>
      <c r="BC54" s="96">
        <f>'SO 01.2 - stavební a kons...'!F35</f>
        <v>0</v>
      </c>
      <c r="BD54" s="98">
        <f>'SO 01.2 - stavební a kons...'!F36</f>
        <v>0</v>
      </c>
      <c r="BT54" s="99" t="s">
        <v>80</v>
      </c>
      <c r="BV54" s="99" t="s">
        <v>73</v>
      </c>
      <c r="BW54" s="99" t="s">
        <v>88</v>
      </c>
      <c r="BX54" s="99" t="s">
        <v>79</v>
      </c>
      <c r="CL54" s="99" t="s">
        <v>5</v>
      </c>
    </row>
    <row r="55" spans="1:91" s="6" customFormat="1" ht="16.5" customHeight="1">
      <c r="A55" s="92" t="s">
        <v>81</v>
      </c>
      <c r="B55" s="93"/>
      <c r="C55" s="9"/>
      <c r="D55" s="9"/>
      <c r="E55" s="304" t="s">
        <v>89</v>
      </c>
      <c r="F55" s="304"/>
      <c r="G55" s="304"/>
      <c r="H55" s="304"/>
      <c r="I55" s="304"/>
      <c r="J55" s="9"/>
      <c r="K55" s="304" t="s">
        <v>90</v>
      </c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299">
        <f>'SO 01.3 - Grafické prvky ...'!J29</f>
        <v>0</v>
      </c>
      <c r="AH55" s="300"/>
      <c r="AI55" s="300"/>
      <c r="AJ55" s="300"/>
      <c r="AK55" s="300"/>
      <c r="AL55" s="300"/>
      <c r="AM55" s="300"/>
      <c r="AN55" s="299">
        <f t="shared" si="0"/>
        <v>0</v>
      </c>
      <c r="AO55" s="300"/>
      <c r="AP55" s="300"/>
      <c r="AQ55" s="94" t="s">
        <v>84</v>
      </c>
      <c r="AR55" s="93"/>
      <c r="AS55" s="95">
        <v>0</v>
      </c>
      <c r="AT55" s="96">
        <f t="shared" si="1"/>
        <v>0</v>
      </c>
      <c r="AU55" s="97">
        <f>'SO 01.3 - Grafické prvky ...'!P83</f>
        <v>0</v>
      </c>
      <c r="AV55" s="96">
        <f>'SO 01.3 - Grafické prvky ...'!J32</f>
        <v>0</v>
      </c>
      <c r="AW55" s="96">
        <f>'SO 01.3 - Grafické prvky ...'!J33</f>
        <v>0</v>
      </c>
      <c r="AX55" s="96">
        <f>'SO 01.3 - Grafické prvky ...'!J34</f>
        <v>0</v>
      </c>
      <c r="AY55" s="96">
        <f>'SO 01.3 - Grafické prvky ...'!J35</f>
        <v>0</v>
      </c>
      <c r="AZ55" s="96">
        <f>'SO 01.3 - Grafické prvky ...'!F32</f>
        <v>0</v>
      </c>
      <c r="BA55" s="96">
        <f>'SO 01.3 - Grafické prvky ...'!F33</f>
        <v>0</v>
      </c>
      <c r="BB55" s="96">
        <f>'SO 01.3 - Grafické prvky ...'!F34</f>
        <v>0</v>
      </c>
      <c r="BC55" s="96">
        <f>'SO 01.3 - Grafické prvky ...'!F35</f>
        <v>0</v>
      </c>
      <c r="BD55" s="98">
        <f>'SO 01.3 - Grafické prvky ...'!F36</f>
        <v>0</v>
      </c>
      <c r="BT55" s="99" t="s">
        <v>80</v>
      </c>
      <c r="BV55" s="99" t="s">
        <v>73</v>
      </c>
      <c r="BW55" s="99" t="s">
        <v>91</v>
      </c>
      <c r="BX55" s="99" t="s">
        <v>79</v>
      </c>
      <c r="CL55" s="99" t="s">
        <v>5</v>
      </c>
    </row>
    <row r="56" spans="1:91" s="6" customFormat="1" ht="16.5" customHeight="1">
      <c r="B56" s="93"/>
      <c r="C56" s="9"/>
      <c r="D56" s="9"/>
      <c r="E56" s="304" t="s">
        <v>92</v>
      </c>
      <c r="F56" s="304"/>
      <c r="G56" s="304"/>
      <c r="H56" s="304"/>
      <c r="I56" s="304"/>
      <c r="J56" s="9"/>
      <c r="K56" s="304" t="s">
        <v>93</v>
      </c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6">
        <f>ROUND(SUM(AG57:AG58),2)</f>
        <v>0</v>
      </c>
      <c r="AH56" s="300"/>
      <c r="AI56" s="300"/>
      <c r="AJ56" s="300"/>
      <c r="AK56" s="300"/>
      <c r="AL56" s="300"/>
      <c r="AM56" s="300"/>
      <c r="AN56" s="299">
        <f t="shared" si="0"/>
        <v>0</v>
      </c>
      <c r="AO56" s="300"/>
      <c r="AP56" s="300"/>
      <c r="AQ56" s="94" t="s">
        <v>84</v>
      </c>
      <c r="AR56" s="93"/>
      <c r="AS56" s="95">
        <f>ROUND(SUM(AS57:AS58),2)</f>
        <v>0</v>
      </c>
      <c r="AT56" s="96">
        <f t="shared" si="1"/>
        <v>0</v>
      </c>
      <c r="AU56" s="97">
        <f>ROUND(SUM(AU57:AU58),5)</f>
        <v>0</v>
      </c>
      <c r="AV56" s="96">
        <f>ROUND(AZ56*L26,2)</f>
        <v>0</v>
      </c>
      <c r="AW56" s="96">
        <f>ROUND(BA56*L27,2)</f>
        <v>0</v>
      </c>
      <c r="AX56" s="96">
        <f>ROUND(BB56*L26,2)</f>
        <v>0</v>
      </c>
      <c r="AY56" s="96">
        <f>ROUND(BC56*L27,2)</f>
        <v>0</v>
      </c>
      <c r="AZ56" s="96">
        <f>ROUND(SUM(AZ57:AZ58),2)</f>
        <v>0</v>
      </c>
      <c r="BA56" s="96">
        <f>ROUND(SUM(BA57:BA58),2)</f>
        <v>0</v>
      </c>
      <c r="BB56" s="96">
        <f>ROUND(SUM(BB57:BB58),2)</f>
        <v>0</v>
      </c>
      <c r="BC56" s="96">
        <f>ROUND(SUM(BC57:BC58),2)</f>
        <v>0</v>
      </c>
      <c r="BD56" s="98">
        <f>ROUND(SUM(BD57:BD58),2)</f>
        <v>0</v>
      </c>
      <c r="BS56" s="99" t="s">
        <v>70</v>
      </c>
      <c r="BT56" s="99" t="s">
        <v>80</v>
      </c>
      <c r="BU56" s="99" t="s">
        <v>72</v>
      </c>
      <c r="BV56" s="99" t="s">
        <v>73</v>
      </c>
      <c r="BW56" s="99" t="s">
        <v>94</v>
      </c>
      <c r="BX56" s="99" t="s">
        <v>79</v>
      </c>
      <c r="CL56" s="99" t="s">
        <v>5</v>
      </c>
    </row>
    <row r="57" spans="1:91" s="6" customFormat="1" ht="28.5" customHeight="1">
      <c r="A57" s="92" t="s">
        <v>81</v>
      </c>
      <c r="B57" s="93"/>
      <c r="C57" s="9"/>
      <c r="D57" s="9"/>
      <c r="E57" s="9"/>
      <c r="F57" s="304" t="s">
        <v>95</v>
      </c>
      <c r="G57" s="304"/>
      <c r="H57" s="304"/>
      <c r="I57" s="304"/>
      <c r="J57" s="304"/>
      <c r="K57" s="9"/>
      <c r="L57" s="304" t="s">
        <v>96</v>
      </c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299">
        <f>'SO 01.7.1 - Silnoproudá e...'!J31</f>
        <v>0</v>
      </c>
      <c r="AH57" s="300"/>
      <c r="AI57" s="300"/>
      <c r="AJ57" s="300"/>
      <c r="AK57" s="300"/>
      <c r="AL57" s="300"/>
      <c r="AM57" s="300"/>
      <c r="AN57" s="299">
        <f t="shared" si="0"/>
        <v>0</v>
      </c>
      <c r="AO57" s="300"/>
      <c r="AP57" s="300"/>
      <c r="AQ57" s="94" t="s">
        <v>84</v>
      </c>
      <c r="AR57" s="93"/>
      <c r="AS57" s="95">
        <v>0</v>
      </c>
      <c r="AT57" s="96">
        <f t="shared" si="1"/>
        <v>0</v>
      </c>
      <c r="AU57" s="97">
        <f>'SO 01.7.1 - Silnoproudá e...'!P94</f>
        <v>0</v>
      </c>
      <c r="AV57" s="96">
        <f>'SO 01.7.1 - Silnoproudá e...'!J34</f>
        <v>0</v>
      </c>
      <c r="AW57" s="96">
        <f>'SO 01.7.1 - Silnoproudá e...'!J35</f>
        <v>0</v>
      </c>
      <c r="AX57" s="96">
        <f>'SO 01.7.1 - Silnoproudá e...'!J36</f>
        <v>0</v>
      </c>
      <c r="AY57" s="96">
        <f>'SO 01.7.1 - Silnoproudá e...'!J37</f>
        <v>0</v>
      </c>
      <c r="AZ57" s="96">
        <f>'SO 01.7.1 - Silnoproudá e...'!F34</f>
        <v>0</v>
      </c>
      <c r="BA57" s="96">
        <f>'SO 01.7.1 - Silnoproudá e...'!F35</f>
        <v>0</v>
      </c>
      <c r="BB57" s="96">
        <f>'SO 01.7.1 - Silnoproudá e...'!F36</f>
        <v>0</v>
      </c>
      <c r="BC57" s="96">
        <f>'SO 01.7.1 - Silnoproudá e...'!F37</f>
        <v>0</v>
      </c>
      <c r="BD57" s="98">
        <f>'SO 01.7.1 - Silnoproudá e...'!F38</f>
        <v>0</v>
      </c>
      <c r="BT57" s="99" t="s">
        <v>97</v>
      </c>
      <c r="BV57" s="99" t="s">
        <v>73</v>
      </c>
      <c r="BW57" s="99" t="s">
        <v>98</v>
      </c>
      <c r="BX57" s="99" t="s">
        <v>94</v>
      </c>
      <c r="CL57" s="99" t="s">
        <v>5</v>
      </c>
    </row>
    <row r="58" spans="1:91" s="6" customFormat="1" ht="28.5" customHeight="1">
      <c r="A58" s="92" t="s">
        <v>81</v>
      </c>
      <c r="B58" s="93"/>
      <c r="C58" s="9"/>
      <c r="D58" s="9"/>
      <c r="E58" s="9"/>
      <c r="F58" s="304" t="s">
        <v>99</v>
      </c>
      <c r="G58" s="304"/>
      <c r="H58" s="304"/>
      <c r="I58" s="304"/>
      <c r="J58" s="304"/>
      <c r="K58" s="9"/>
      <c r="L58" s="304" t="s">
        <v>100</v>
      </c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299">
        <f>'SO 01.7.2 - Slaborpoudá e...'!J31</f>
        <v>0</v>
      </c>
      <c r="AH58" s="300"/>
      <c r="AI58" s="300"/>
      <c r="AJ58" s="300"/>
      <c r="AK58" s="300"/>
      <c r="AL58" s="300"/>
      <c r="AM58" s="300"/>
      <c r="AN58" s="299">
        <f t="shared" si="0"/>
        <v>0</v>
      </c>
      <c r="AO58" s="300"/>
      <c r="AP58" s="300"/>
      <c r="AQ58" s="94" t="s">
        <v>84</v>
      </c>
      <c r="AR58" s="93"/>
      <c r="AS58" s="95">
        <v>0</v>
      </c>
      <c r="AT58" s="96">
        <f t="shared" si="1"/>
        <v>0</v>
      </c>
      <c r="AU58" s="97">
        <f>'SO 01.7.2 - Slaborpoudá e...'!P95</f>
        <v>0</v>
      </c>
      <c r="AV58" s="96">
        <f>'SO 01.7.2 - Slaborpoudá e...'!J34</f>
        <v>0</v>
      </c>
      <c r="AW58" s="96">
        <f>'SO 01.7.2 - Slaborpoudá e...'!J35</f>
        <v>0</v>
      </c>
      <c r="AX58" s="96">
        <f>'SO 01.7.2 - Slaborpoudá e...'!J36</f>
        <v>0</v>
      </c>
      <c r="AY58" s="96">
        <f>'SO 01.7.2 - Slaborpoudá e...'!J37</f>
        <v>0</v>
      </c>
      <c r="AZ58" s="96">
        <f>'SO 01.7.2 - Slaborpoudá e...'!F34</f>
        <v>0</v>
      </c>
      <c r="BA58" s="96">
        <f>'SO 01.7.2 - Slaborpoudá e...'!F35</f>
        <v>0</v>
      </c>
      <c r="BB58" s="96">
        <f>'SO 01.7.2 - Slaborpoudá e...'!F36</f>
        <v>0</v>
      </c>
      <c r="BC58" s="96">
        <f>'SO 01.7.2 - Slaborpoudá e...'!F37</f>
        <v>0</v>
      </c>
      <c r="BD58" s="98">
        <f>'SO 01.7.2 - Slaborpoudá e...'!F38</f>
        <v>0</v>
      </c>
      <c r="BT58" s="99" t="s">
        <v>97</v>
      </c>
      <c r="BV58" s="99" t="s">
        <v>73</v>
      </c>
      <c r="BW58" s="99" t="s">
        <v>101</v>
      </c>
      <c r="BX58" s="99" t="s">
        <v>94</v>
      </c>
      <c r="CL58" s="99" t="s">
        <v>5</v>
      </c>
    </row>
    <row r="59" spans="1:91" s="6" customFormat="1" ht="16.5" customHeight="1">
      <c r="B59" s="93"/>
      <c r="C59" s="9"/>
      <c r="D59" s="9"/>
      <c r="E59" s="304" t="s">
        <v>102</v>
      </c>
      <c r="F59" s="304"/>
      <c r="G59" s="304"/>
      <c r="H59" s="304"/>
      <c r="I59" s="304"/>
      <c r="J59" s="9"/>
      <c r="K59" s="304" t="s">
        <v>103</v>
      </c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6">
        <f>ROUND(SUM(AG60:AG63),2)</f>
        <v>0</v>
      </c>
      <c r="AH59" s="300"/>
      <c r="AI59" s="300"/>
      <c r="AJ59" s="300"/>
      <c r="AK59" s="300"/>
      <c r="AL59" s="300"/>
      <c r="AM59" s="300"/>
      <c r="AN59" s="299">
        <f t="shared" si="0"/>
        <v>0</v>
      </c>
      <c r="AO59" s="300"/>
      <c r="AP59" s="300"/>
      <c r="AQ59" s="94" t="s">
        <v>84</v>
      </c>
      <c r="AR59" s="93"/>
      <c r="AS59" s="95">
        <f>ROUND(SUM(AS60:AS63),2)</f>
        <v>0</v>
      </c>
      <c r="AT59" s="96">
        <f t="shared" si="1"/>
        <v>0</v>
      </c>
      <c r="AU59" s="97">
        <f>ROUND(SUM(AU60:AU63),5)</f>
        <v>0</v>
      </c>
      <c r="AV59" s="96">
        <f>ROUND(AZ59*L26,2)</f>
        <v>0</v>
      </c>
      <c r="AW59" s="96">
        <f>ROUND(BA59*L27,2)</f>
        <v>0</v>
      </c>
      <c r="AX59" s="96">
        <f>ROUND(BB59*L26,2)</f>
        <v>0</v>
      </c>
      <c r="AY59" s="96">
        <f>ROUND(BC59*L27,2)</f>
        <v>0</v>
      </c>
      <c r="AZ59" s="96">
        <f>ROUND(SUM(AZ60:AZ63),2)</f>
        <v>0</v>
      </c>
      <c r="BA59" s="96">
        <f>ROUND(SUM(BA60:BA63),2)</f>
        <v>0</v>
      </c>
      <c r="BB59" s="96">
        <f>ROUND(SUM(BB60:BB63),2)</f>
        <v>0</v>
      </c>
      <c r="BC59" s="96">
        <f>ROUND(SUM(BC60:BC63),2)</f>
        <v>0</v>
      </c>
      <c r="BD59" s="98">
        <f>ROUND(SUM(BD60:BD63),2)</f>
        <v>0</v>
      </c>
      <c r="BS59" s="99" t="s">
        <v>70</v>
      </c>
      <c r="BT59" s="99" t="s">
        <v>80</v>
      </c>
      <c r="BU59" s="99" t="s">
        <v>72</v>
      </c>
      <c r="BV59" s="99" t="s">
        <v>73</v>
      </c>
      <c r="BW59" s="99" t="s">
        <v>104</v>
      </c>
      <c r="BX59" s="99" t="s">
        <v>79</v>
      </c>
      <c r="CL59" s="99" t="s">
        <v>5</v>
      </c>
    </row>
    <row r="60" spans="1:91" s="6" customFormat="1" ht="28.5" customHeight="1">
      <c r="A60" s="92" t="s">
        <v>81</v>
      </c>
      <c r="B60" s="93"/>
      <c r="C60" s="9"/>
      <c r="D60" s="9"/>
      <c r="E60" s="9"/>
      <c r="F60" s="304" t="s">
        <v>105</v>
      </c>
      <c r="G60" s="304"/>
      <c r="H60" s="304"/>
      <c r="I60" s="304"/>
      <c r="J60" s="304"/>
      <c r="K60" s="9"/>
      <c r="L60" s="304" t="s">
        <v>106</v>
      </c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299">
        <f>'SO 01.8.1 - Vytápění'!J31</f>
        <v>0</v>
      </c>
      <c r="AH60" s="300"/>
      <c r="AI60" s="300"/>
      <c r="AJ60" s="300"/>
      <c r="AK60" s="300"/>
      <c r="AL60" s="300"/>
      <c r="AM60" s="300"/>
      <c r="AN60" s="299">
        <f t="shared" si="0"/>
        <v>0</v>
      </c>
      <c r="AO60" s="300"/>
      <c r="AP60" s="300"/>
      <c r="AQ60" s="94" t="s">
        <v>84</v>
      </c>
      <c r="AR60" s="93"/>
      <c r="AS60" s="95">
        <v>0</v>
      </c>
      <c r="AT60" s="96">
        <f t="shared" si="1"/>
        <v>0</v>
      </c>
      <c r="AU60" s="97">
        <f>'SO 01.8.1 - Vytápění'!P94</f>
        <v>0</v>
      </c>
      <c r="AV60" s="96">
        <f>'SO 01.8.1 - Vytápění'!J34</f>
        <v>0</v>
      </c>
      <c r="AW60" s="96">
        <f>'SO 01.8.1 - Vytápění'!J35</f>
        <v>0</v>
      </c>
      <c r="AX60" s="96">
        <f>'SO 01.8.1 - Vytápění'!J36</f>
        <v>0</v>
      </c>
      <c r="AY60" s="96">
        <f>'SO 01.8.1 - Vytápění'!J37</f>
        <v>0</v>
      </c>
      <c r="AZ60" s="96">
        <f>'SO 01.8.1 - Vytápění'!F34</f>
        <v>0</v>
      </c>
      <c r="BA60" s="96">
        <f>'SO 01.8.1 - Vytápění'!F35</f>
        <v>0</v>
      </c>
      <c r="BB60" s="96">
        <f>'SO 01.8.1 - Vytápění'!F36</f>
        <v>0</v>
      </c>
      <c r="BC60" s="96">
        <f>'SO 01.8.1 - Vytápění'!F37</f>
        <v>0</v>
      </c>
      <c r="BD60" s="98">
        <f>'SO 01.8.1 - Vytápění'!F38</f>
        <v>0</v>
      </c>
      <c r="BT60" s="99" t="s">
        <v>97</v>
      </c>
      <c r="BV60" s="99" t="s">
        <v>73</v>
      </c>
      <c r="BW60" s="99" t="s">
        <v>107</v>
      </c>
      <c r="BX60" s="99" t="s">
        <v>104</v>
      </c>
      <c r="CL60" s="99" t="s">
        <v>5</v>
      </c>
    </row>
    <row r="61" spans="1:91" s="6" customFormat="1" ht="28.5" customHeight="1">
      <c r="A61" s="92" t="s">
        <v>81</v>
      </c>
      <c r="B61" s="93"/>
      <c r="C61" s="9"/>
      <c r="D61" s="9"/>
      <c r="E61" s="9"/>
      <c r="F61" s="304" t="s">
        <v>108</v>
      </c>
      <c r="G61" s="304"/>
      <c r="H61" s="304"/>
      <c r="I61" s="304"/>
      <c r="J61" s="304"/>
      <c r="K61" s="9"/>
      <c r="L61" s="304" t="s">
        <v>109</v>
      </c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299">
        <f>'SO 01.8.2 - Zdravotechnika'!J31</f>
        <v>0</v>
      </c>
      <c r="AH61" s="300"/>
      <c r="AI61" s="300"/>
      <c r="AJ61" s="300"/>
      <c r="AK61" s="300"/>
      <c r="AL61" s="300"/>
      <c r="AM61" s="300"/>
      <c r="AN61" s="299">
        <f t="shared" si="0"/>
        <v>0</v>
      </c>
      <c r="AO61" s="300"/>
      <c r="AP61" s="300"/>
      <c r="AQ61" s="94" t="s">
        <v>84</v>
      </c>
      <c r="AR61" s="93"/>
      <c r="AS61" s="95">
        <v>0</v>
      </c>
      <c r="AT61" s="96">
        <f t="shared" si="1"/>
        <v>0</v>
      </c>
      <c r="AU61" s="97">
        <f>'SO 01.8.2 - Zdravotechnika'!P95</f>
        <v>0</v>
      </c>
      <c r="AV61" s="96">
        <f>'SO 01.8.2 - Zdravotechnika'!J34</f>
        <v>0</v>
      </c>
      <c r="AW61" s="96">
        <f>'SO 01.8.2 - Zdravotechnika'!J35</f>
        <v>0</v>
      </c>
      <c r="AX61" s="96">
        <f>'SO 01.8.2 - Zdravotechnika'!J36</f>
        <v>0</v>
      </c>
      <c r="AY61" s="96">
        <f>'SO 01.8.2 - Zdravotechnika'!J37</f>
        <v>0</v>
      </c>
      <c r="AZ61" s="96">
        <f>'SO 01.8.2 - Zdravotechnika'!F34</f>
        <v>0</v>
      </c>
      <c r="BA61" s="96">
        <f>'SO 01.8.2 - Zdravotechnika'!F35</f>
        <v>0</v>
      </c>
      <c r="BB61" s="96">
        <f>'SO 01.8.2 - Zdravotechnika'!F36</f>
        <v>0</v>
      </c>
      <c r="BC61" s="96">
        <f>'SO 01.8.2 - Zdravotechnika'!F37</f>
        <v>0</v>
      </c>
      <c r="BD61" s="98">
        <f>'SO 01.8.2 - Zdravotechnika'!F38</f>
        <v>0</v>
      </c>
      <c r="BT61" s="99" t="s">
        <v>97</v>
      </c>
      <c r="BV61" s="99" t="s">
        <v>73</v>
      </c>
      <c r="BW61" s="99" t="s">
        <v>110</v>
      </c>
      <c r="BX61" s="99" t="s">
        <v>104</v>
      </c>
      <c r="CL61" s="99" t="s">
        <v>5</v>
      </c>
    </row>
    <row r="62" spans="1:91" s="6" customFormat="1" ht="28.5" customHeight="1">
      <c r="A62" s="92" t="s">
        <v>81</v>
      </c>
      <c r="B62" s="93"/>
      <c r="C62" s="9"/>
      <c r="D62" s="9"/>
      <c r="E62" s="9"/>
      <c r="F62" s="304" t="s">
        <v>111</v>
      </c>
      <c r="G62" s="304"/>
      <c r="H62" s="304"/>
      <c r="I62" s="304"/>
      <c r="J62" s="304"/>
      <c r="K62" s="9"/>
      <c r="L62" s="304" t="s">
        <v>112</v>
      </c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299">
        <f>'SO 01.8.3 - Vzduchotechnika'!J31</f>
        <v>0</v>
      </c>
      <c r="AH62" s="300"/>
      <c r="AI62" s="300"/>
      <c r="AJ62" s="300"/>
      <c r="AK62" s="300"/>
      <c r="AL62" s="300"/>
      <c r="AM62" s="300"/>
      <c r="AN62" s="299">
        <f t="shared" si="0"/>
        <v>0</v>
      </c>
      <c r="AO62" s="300"/>
      <c r="AP62" s="300"/>
      <c r="AQ62" s="94" t="s">
        <v>84</v>
      </c>
      <c r="AR62" s="93"/>
      <c r="AS62" s="95">
        <v>0</v>
      </c>
      <c r="AT62" s="96">
        <f t="shared" si="1"/>
        <v>0</v>
      </c>
      <c r="AU62" s="97">
        <f>'SO 01.8.3 - Vzduchotechnika'!P96</f>
        <v>0</v>
      </c>
      <c r="AV62" s="96">
        <f>'SO 01.8.3 - Vzduchotechnika'!J34</f>
        <v>0</v>
      </c>
      <c r="AW62" s="96">
        <f>'SO 01.8.3 - Vzduchotechnika'!J35</f>
        <v>0</v>
      </c>
      <c r="AX62" s="96">
        <f>'SO 01.8.3 - Vzduchotechnika'!J36</f>
        <v>0</v>
      </c>
      <c r="AY62" s="96">
        <f>'SO 01.8.3 - Vzduchotechnika'!J37</f>
        <v>0</v>
      </c>
      <c r="AZ62" s="96">
        <f>'SO 01.8.3 - Vzduchotechnika'!F34</f>
        <v>0</v>
      </c>
      <c r="BA62" s="96">
        <f>'SO 01.8.3 - Vzduchotechnika'!F35</f>
        <v>0</v>
      </c>
      <c r="BB62" s="96">
        <f>'SO 01.8.3 - Vzduchotechnika'!F36</f>
        <v>0</v>
      </c>
      <c r="BC62" s="96">
        <f>'SO 01.8.3 - Vzduchotechnika'!F37</f>
        <v>0</v>
      </c>
      <c r="BD62" s="98">
        <f>'SO 01.8.3 - Vzduchotechnika'!F38</f>
        <v>0</v>
      </c>
      <c r="BT62" s="99" t="s">
        <v>97</v>
      </c>
      <c r="BV62" s="99" t="s">
        <v>73</v>
      </c>
      <c r="BW62" s="99" t="s">
        <v>113</v>
      </c>
      <c r="BX62" s="99" t="s">
        <v>104</v>
      </c>
      <c r="CL62" s="99" t="s">
        <v>5</v>
      </c>
    </row>
    <row r="63" spans="1:91" s="6" customFormat="1" ht="28.5" customHeight="1">
      <c r="A63" s="92" t="s">
        <v>81</v>
      </c>
      <c r="B63" s="93"/>
      <c r="C63" s="9"/>
      <c r="D63" s="9"/>
      <c r="E63" s="9"/>
      <c r="F63" s="304" t="s">
        <v>114</v>
      </c>
      <c r="G63" s="304"/>
      <c r="H63" s="304"/>
      <c r="I63" s="304"/>
      <c r="J63" s="304"/>
      <c r="K63" s="9"/>
      <c r="L63" s="304" t="s">
        <v>115</v>
      </c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299">
        <f>'SO 01.8.4 - Chlazení'!J31</f>
        <v>0</v>
      </c>
      <c r="AH63" s="300"/>
      <c r="AI63" s="300"/>
      <c r="AJ63" s="300"/>
      <c r="AK63" s="300"/>
      <c r="AL63" s="300"/>
      <c r="AM63" s="300"/>
      <c r="AN63" s="299">
        <f t="shared" si="0"/>
        <v>0</v>
      </c>
      <c r="AO63" s="300"/>
      <c r="AP63" s="300"/>
      <c r="AQ63" s="94" t="s">
        <v>84</v>
      </c>
      <c r="AR63" s="93"/>
      <c r="AS63" s="95">
        <v>0</v>
      </c>
      <c r="AT63" s="96">
        <f t="shared" si="1"/>
        <v>0</v>
      </c>
      <c r="AU63" s="97">
        <f>'SO 01.8.4 - Chlazení'!P91</f>
        <v>0</v>
      </c>
      <c r="AV63" s="96">
        <f>'SO 01.8.4 - Chlazení'!J34</f>
        <v>0</v>
      </c>
      <c r="AW63" s="96">
        <f>'SO 01.8.4 - Chlazení'!J35</f>
        <v>0</v>
      </c>
      <c r="AX63" s="96">
        <f>'SO 01.8.4 - Chlazení'!J36</f>
        <v>0</v>
      </c>
      <c r="AY63" s="96">
        <f>'SO 01.8.4 - Chlazení'!J37</f>
        <v>0</v>
      </c>
      <c r="AZ63" s="96">
        <f>'SO 01.8.4 - Chlazení'!F34</f>
        <v>0</v>
      </c>
      <c r="BA63" s="96">
        <f>'SO 01.8.4 - Chlazení'!F35</f>
        <v>0</v>
      </c>
      <c r="BB63" s="96">
        <f>'SO 01.8.4 - Chlazení'!F36</f>
        <v>0</v>
      </c>
      <c r="BC63" s="96">
        <f>'SO 01.8.4 - Chlazení'!F37</f>
        <v>0</v>
      </c>
      <c r="BD63" s="98">
        <f>'SO 01.8.4 - Chlazení'!F38</f>
        <v>0</v>
      </c>
      <c r="BT63" s="99" t="s">
        <v>97</v>
      </c>
      <c r="BV63" s="99" t="s">
        <v>73</v>
      </c>
      <c r="BW63" s="99" t="s">
        <v>116</v>
      </c>
      <c r="BX63" s="99" t="s">
        <v>104</v>
      </c>
      <c r="CL63" s="99" t="s">
        <v>5</v>
      </c>
    </row>
    <row r="64" spans="1:91" s="5" customFormat="1" ht="16.5" customHeight="1">
      <c r="B64" s="83"/>
      <c r="C64" s="84"/>
      <c r="D64" s="303" t="s">
        <v>117</v>
      </c>
      <c r="E64" s="303"/>
      <c r="F64" s="303"/>
      <c r="G64" s="303"/>
      <c r="H64" s="303"/>
      <c r="I64" s="85"/>
      <c r="J64" s="303" t="s">
        <v>118</v>
      </c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5">
        <f>ROUND(AG65+AG66+AG67+AG70,2)</f>
        <v>0</v>
      </c>
      <c r="AH64" s="302"/>
      <c r="AI64" s="302"/>
      <c r="AJ64" s="302"/>
      <c r="AK64" s="302"/>
      <c r="AL64" s="302"/>
      <c r="AM64" s="302"/>
      <c r="AN64" s="301">
        <f t="shared" si="0"/>
        <v>0</v>
      </c>
      <c r="AO64" s="302"/>
      <c r="AP64" s="302"/>
      <c r="AQ64" s="86" t="s">
        <v>77</v>
      </c>
      <c r="AR64" s="83"/>
      <c r="AS64" s="87">
        <f>ROUND(AS65+AS66+AS67+AS70,2)</f>
        <v>0</v>
      </c>
      <c r="AT64" s="88">
        <f t="shared" si="1"/>
        <v>0</v>
      </c>
      <c r="AU64" s="89">
        <f>ROUND(AU65+AU66+AU67+AU70,5)</f>
        <v>0</v>
      </c>
      <c r="AV64" s="88">
        <f>ROUND(AZ64*L26,2)</f>
        <v>0</v>
      </c>
      <c r="AW64" s="88">
        <f>ROUND(BA64*L27,2)</f>
        <v>0</v>
      </c>
      <c r="AX64" s="88">
        <f>ROUND(BB64*L26,2)</f>
        <v>0</v>
      </c>
      <c r="AY64" s="88">
        <f>ROUND(BC64*L27,2)</f>
        <v>0</v>
      </c>
      <c r="AZ64" s="88">
        <f>ROUND(AZ65+AZ66+AZ67+AZ70,2)</f>
        <v>0</v>
      </c>
      <c r="BA64" s="88">
        <f>ROUND(BA65+BA66+BA67+BA70,2)</f>
        <v>0</v>
      </c>
      <c r="BB64" s="88">
        <f>ROUND(BB65+BB66+BB67+BB70,2)</f>
        <v>0</v>
      </c>
      <c r="BC64" s="88">
        <f>ROUND(BC65+BC66+BC67+BC70,2)</f>
        <v>0</v>
      </c>
      <c r="BD64" s="90">
        <f>ROUND(BD65+BD66+BD67+BD70,2)</f>
        <v>0</v>
      </c>
      <c r="BS64" s="91" t="s">
        <v>70</v>
      </c>
      <c r="BT64" s="91" t="s">
        <v>78</v>
      </c>
      <c r="BU64" s="91" t="s">
        <v>72</v>
      </c>
      <c r="BV64" s="91" t="s">
        <v>73</v>
      </c>
      <c r="BW64" s="91" t="s">
        <v>119</v>
      </c>
      <c r="BX64" s="91" t="s">
        <v>7</v>
      </c>
      <c r="CL64" s="91" t="s">
        <v>5</v>
      </c>
      <c r="CM64" s="91" t="s">
        <v>80</v>
      </c>
    </row>
    <row r="65" spans="1:91" s="6" customFormat="1" ht="28.5" customHeight="1">
      <c r="A65" s="92" t="s">
        <v>81</v>
      </c>
      <c r="B65" s="93"/>
      <c r="C65" s="9"/>
      <c r="D65" s="9"/>
      <c r="E65" s="304" t="s">
        <v>120</v>
      </c>
      <c r="F65" s="304"/>
      <c r="G65" s="304"/>
      <c r="H65" s="304"/>
      <c r="I65" s="304"/>
      <c r="J65" s="9"/>
      <c r="K65" s="304" t="s">
        <v>83</v>
      </c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299">
        <f>'SO 02.1 - stavební a kons...'!J29</f>
        <v>0</v>
      </c>
      <c r="AH65" s="300"/>
      <c r="AI65" s="300"/>
      <c r="AJ65" s="300"/>
      <c r="AK65" s="300"/>
      <c r="AL65" s="300"/>
      <c r="AM65" s="300"/>
      <c r="AN65" s="299">
        <f t="shared" si="0"/>
        <v>0</v>
      </c>
      <c r="AO65" s="300"/>
      <c r="AP65" s="300"/>
      <c r="AQ65" s="94" t="s">
        <v>84</v>
      </c>
      <c r="AR65" s="93"/>
      <c r="AS65" s="95">
        <v>0</v>
      </c>
      <c r="AT65" s="96">
        <f t="shared" si="1"/>
        <v>0</v>
      </c>
      <c r="AU65" s="97">
        <f>'SO 02.1 - stavební a kons...'!P90</f>
        <v>0</v>
      </c>
      <c r="AV65" s="96">
        <f>'SO 02.1 - stavební a kons...'!J32</f>
        <v>0</v>
      </c>
      <c r="AW65" s="96">
        <f>'SO 02.1 - stavební a kons...'!J33</f>
        <v>0</v>
      </c>
      <c r="AX65" s="96">
        <f>'SO 02.1 - stavební a kons...'!J34</f>
        <v>0</v>
      </c>
      <c r="AY65" s="96">
        <f>'SO 02.1 - stavební a kons...'!J35</f>
        <v>0</v>
      </c>
      <c r="AZ65" s="96">
        <f>'SO 02.1 - stavební a kons...'!F32</f>
        <v>0</v>
      </c>
      <c r="BA65" s="96">
        <f>'SO 02.1 - stavební a kons...'!F33</f>
        <v>0</v>
      </c>
      <c r="BB65" s="96">
        <f>'SO 02.1 - stavební a kons...'!F34</f>
        <v>0</v>
      </c>
      <c r="BC65" s="96">
        <f>'SO 02.1 - stavební a kons...'!F35</f>
        <v>0</v>
      </c>
      <c r="BD65" s="98">
        <f>'SO 02.1 - stavební a kons...'!F36</f>
        <v>0</v>
      </c>
      <c r="BT65" s="99" t="s">
        <v>80</v>
      </c>
      <c r="BV65" s="99" t="s">
        <v>73</v>
      </c>
      <c r="BW65" s="99" t="s">
        <v>121</v>
      </c>
      <c r="BX65" s="99" t="s">
        <v>119</v>
      </c>
      <c r="CL65" s="99" t="s">
        <v>5</v>
      </c>
    </row>
    <row r="66" spans="1:91" s="6" customFormat="1" ht="16.5" customHeight="1">
      <c r="A66" s="92" t="s">
        <v>81</v>
      </c>
      <c r="B66" s="93"/>
      <c r="C66" s="9"/>
      <c r="D66" s="9"/>
      <c r="E66" s="304" t="s">
        <v>122</v>
      </c>
      <c r="F66" s="304"/>
      <c r="G66" s="304"/>
      <c r="H66" s="304"/>
      <c r="I66" s="304"/>
      <c r="J66" s="9"/>
      <c r="K66" s="304" t="s">
        <v>87</v>
      </c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299">
        <f>'SO 02.2 - stavební a kons...'!J29</f>
        <v>0</v>
      </c>
      <c r="AH66" s="300"/>
      <c r="AI66" s="300"/>
      <c r="AJ66" s="300"/>
      <c r="AK66" s="300"/>
      <c r="AL66" s="300"/>
      <c r="AM66" s="300"/>
      <c r="AN66" s="299">
        <f t="shared" si="0"/>
        <v>0</v>
      </c>
      <c r="AO66" s="300"/>
      <c r="AP66" s="300"/>
      <c r="AQ66" s="94" t="s">
        <v>84</v>
      </c>
      <c r="AR66" s="93"/>
      <c r="AS66" s="95">
        <v>0</v>
      </c>
      <c r="AT66" s="96">
        <f t="shared" si="1"/>
        <v>0</v>
      </c>
      <c r="AU66" s="97">
        <f>'SO 02.2 - stavební a kons...'!P101</f>
        <v>0</v>
      </c>
      <c r="AV66" s="96">
        <f>'SO 02.2 - stavební a kons...'!J32</f>
        <v>0</v>
      </c>
      <c r="AW66" s="96">
        <f>'SO 02.2 - stavební a kons...'!J33</f>
        <v>0</v>
      </c>
      <c r="AX66" s="96">
        <f>'SO 02.2 - stavební a kons...'!J34</f>
        <v>0</v>
      </c>
      <c r="AY66" s="96">
        <f>'SO 02.2 - stavební a kons...'!J35</f>
        <v>0</v>
      </c>
      <c r="AZ66" s="96">
        <f>'SO 02.2 - stavební a kons...'!F32</f>
        <v>0</v>
      </c>
      <c r="BA66" s="96">
        <f>'SO 02.2 - stavební a kons...'!F33</f>
        <v>0</v>
      </c>
      <c r="BB66" s="96">
        <f>'SO 02.2 - stavební a kons...'!F34</f>
        <v>0</v>
      </c>
      <c r="BC66" s="96">
        <f>'SO 02.2 - stavební a kons...'!F35</f>
        <v>0</v>
      </c>
      <c r="BD66" s="98">
        <f>'SO 02.2 - stavební a kons...'!F36</f>
        <v>0</v>
      </c>
      <c r="BT66" s="99" t="s">
        <v>80</v>
      </c>
      <c r="BV66" s="99" t="s">
        <v>73</v>
      </c>
      <c r="BW66" s="99" t="s">
        <v>123</v>
      </c>
      <c r="BX66" s="99" t="s">
        <v>119</v>
      </c>
      <c r="CL66" s="99" t="s">
        <v>5</v>
      </c>
    </row>
    <row r="67" spans="1:91" s="6" customFormat="1" ht="16.5" customHeight="1">
      <c r="B67" s="93"/>
      <c r="C67" s="9"/>
      <c r="D67" s="9"/>
      <c r="E67" s="304" t="s">
        <v>124</v>
      </c>
      <c r="F67" s="304"/>
      <c r="G67" s="304"/>
      <c r="H67" s="304"/>
      <c r="I67" s="304"/>
      <c r="J67" s="9"/>
      <c r="K67" s="304" t="s">
        <v>93</v>
      </c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6">
        <f>ROUND(SUM(AG68:AG69),2)</f>
        <v>0</v>
      </c>
      <c r="AH67" s="300"/>
      <c r="AI67" s="300"/>
      <c r="AJ67" s="300"/>
      <c r="AK67" s="300"/>
      <c r="AL67" s="300"/>
      <c r="AM67" s="300"/>
      <c r="AN67" s="299">
        <f t="shared" si="0"/>
        <v>0</v>
      </c>
      <c r="AO67" s="300"/>
      <c r="AP67" s="300"/>
      <c r="AQ67" s="94" t="s">
        <v>84</v>
      </c>
      <c r="AR67" s="93"/>
      <c r="AS67" s="95">
        <f>ROUND(SUM(AS68:AS69),2)</f>
        <v>0</v>
      </c>
      <c r="AT67" s="96">
        <f t="shared" si="1"/>
        <v>0</v>
      </c>
      <c r="AU67" s="97">
        <f>ROUND(SUM(AU68:AU69),5)</f>
        <v>0</v>
      </c>
      <c r="AV67" s="96">
        <f>ROUND(AZ67*L26,2)</f>
        <v>0</v>
      </c>
      <c r="AW67" s="96">
        <f>ROUND(BA67*L27,2)</f>
        <v>0</v>
      </c>
      <c r="AX67" s="96">
        <f>ROUND(BB67*L26,2)</f>
        <v>0</v>
      </c>
      <c r="AY67" s="96">
        <f>ROUND(BC67*L27,2)</f>
        <v>0</v>
      </c>
      <c r="AZ67" s="96">
        <f>ROUND(SUM(AZ68:AZ69),2)</f>
        <v>0</v>
      </c>
      <c r="BA67" s="96">
        <f>ROUND(SUM(BA68:BA69),2)</f>
        <v>0</v>
      </c>
      <c r="BB67" s="96">
        <f>ROUND(SUM(BB68:BB69),2)</f>
        <v>0</v>
      </c>
      <c r="BC67" s="96">
        <f>ROUND(SUM(BC68:BC69),2)</f>
        <v>0</v>
      </c>
      <c r="BD67" s="98">
        <f>ROUND(SUM(BD68:BD69),2)</f>
        <v>0</v>
      </c>
      <c r="BS67" s="99" t="s">
        <v>70</v>
      </c>
      <c r="BT67" s="99" t="s">
        <v>80</v>
      </c>
      <c r="BU67" s="99" t="s">
        <v>72</v>
      </c>
      <c r="BV67" s="99" t="s">
        <v>73</v>
      </c>
      <c r="BW67" s="99" t="s">
        <v>125</v>
      </c>
      <c r="BX67" s="99" t="s">
        <v>119</v>
      </c>
      <c r="CL67" s="99" t="s">
        <v>5</v>
      </c>
    </row>
    <row r="68" spans="1:91" s="6" customFormat="1" ht="28.5" customHeight="1">
      <c r="A68" s="92" t="s">
        <v>81</v>
      </c>
      <c r="B68" s="93"/>
      <c r="C68" s="9"/>
      <c r="D68" s="9"/>
      <c r="E68" s="9"/>
      <c r="F68" s="304" t="s">
        <v>126</v>
      </c>
      <c r="G68" s="304"/>
      <c r="H68" s="304"/>
      <c r="I68" s="304"/>
      <c r="J68" s="304"/>
      <c r="K68" s="9"/>
      <c r="L68" s="304" t="s">
        <v>96</v>
      </c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299">
        <f>'SO 02.4.1 - Silnoproudá e...'!J31</f>
        <v>0</v>
      </c>
      <c r="AH68" s="300"/>
      <c r="AI68" s="300"/>
      <c r="AJ68" s="300"/>
      <c r="AK68" s="300"/>
      <c r="AL68" s="300"/>
      <c r="AM68" s="300"/>
      <c r="AN68" s="299">
        <f t="shared" si="0"/>
        <v>0</v>
      </c>
      <c r="AO68" s="300"/>
      <c r="AP68" s="300"/>
      <c r="AQ68" s="94" t="s">
        <v>84</v>
      </c>
      <c r="AR68" s="93"/>
      <c r="AS68" s="95">
        <v>0</v>
      </c>
      <c r="AT68" s="96">
        <f t="shared" si="1"/>
        <v>0</v>
      </c>
      <c r="AU68" s="97">
        <f>'SO 02.4.1 - Silnoproudá e...'!P94</f>
        <v>0</v>
      </c>
      <c r="AV68" s="96">
        <f>'SO 02.4.1 - Silnoproudá e...'!J34</f>
        <v>0</v>
      </c>
      <c r="AW68" s="96">
        <f>'SO 02.4.1 - Silnoproudá e...'!J35</f>
        <v>0</v>
      </c>
      <c r="AX68" s="96">
        <f>'SO 02.4.1 - Silnoproudá e...'!J36</f>
        <v>0</v>
      </c>
      <c r="AY68" s="96">
        <f>'SO 02.4.1 - Silnoproudá e...'!J37</f>
        <v>0</v>
      </c>
      <c r="AZ68" s="96">
        <f>'SO 02.4.1 - Silnoproudá e...'!F34</f>
        <v>0</v>
      </c>
      <c r="BA68" s="96">
        <f>'SO 02.4.1 - Silnoproudá e...'!F35</f>
        <v>0</v>
      </c>
      <c r="BB68" s="96">
        <f>'SO 02.4.1 - Silnoproudá e...'!F36</f>
        <v>0</v>
      </c>
      <c r="BC68" s="96">
        <f>'SO 02.4.1 - Silnoproudá e...'!F37</f>
        <v>0</v>
      </c>
      <c r="BD68" s="98">
        <f>'SO 02.4.1 - Silnoproudá e...'!F38</f>
        <v>0</v>
      </c>
      <c r="BT68" s="99" t="s">
        <v>97</v>
      </c>
      <c r="BV68" s="99" t="s">
        <v>73</v>
      </c>
      <c r="BW68" s="99" t="s">
        <v>127</v>
      </c>
      <c r="BX68" s="99" t="s">
        <v>125</v>
      </c>
      <c r="CL68" s="99" t="s">
        <v>5</v>
      </c>
    </row>
    <row r="69" spans="1:91" s="6" customFormat="1" ht="28.5" customHeight="1">
      <c r="A69" s="92" t="s">
        <v>81</v>
      </c>
      <c r="B69" s="93"/>
      <c r="C69" s="9"/>
      <c r="D69" s="9"/>
      <c r="E69" s="9"/>
      <c r="F69" s="304" t="s">
        <v>128</v>
      </c>
      <c r="G69" s="304"/>
      <c r="H69" s="304"/>
      <c r="I69" s="304"/>
      <c r="J69" s="304"/>
      <c r="K69" s="9"/>
      <c r="L69" s="304" t="s">
        <v>129</v>
      </c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299">
        <f>'SO 02.4.2 - Slaboproudá e...'!J31</f>
        <v>0</v>
      </c>
      <c r="AH69" s="300"/>
      <c r="AI69" s="300"/>
      <c r="AJ69" s="300"/>
      <c r="AK69" s="300"/>
      <c r="AL69" s="300"/>
      <c r="AM69" s="300"/>
      <c r="AN69" s="299">
        <f t="shared" si="0"/>
        <v>0</v>
      </c>
      <c r="AO69" s="300"/>
      <c r="AP69" s="300"/>
      <c r="AQ69" s="94" t="s">
        <v>84</v>
      </c>
      <c r="AR69" s="93"/>
      <c r="AS69" s="95">
        <v>0</v>
      </c>
      <c r="AT69" s="96">
        <f t="shared" si="1"/>
        <v>0</v>
      </c>
      <c r="AU69" s="97">
        <f>'SO 02.4.2 - Slaboproudá e...'!P92</f>
        <v>0</v>
      </c>
      <c r="AV69" s="96">
        <f>'SO 02.4.2 - Slaboproudá e...'!J34</f>
        <v>0</v>
      </c>
      <c r="AW69" s="96">
        <f>'SO 02.4.2 - Slaboproudá e...'!J35</f>
        <v>0</v>
      </c>
      <c r="AX69" s="96">
        <f>'SO 02.4.2 - Slaboproudá e...'!J36</f>
        <v>0</v>
      </c>
      <c r="AY69" s="96">
        <f>'SO 02.4.2 - Slaboproudá e...'!J37</f>
        <v>0</v>
      </c>
      <c r="AZ69" s="96">
        <f>'SO 02.4.2 - Slaboproudá e...'!F34</f>
        <v>0</v>
      </c>
      <c r="BA69" s="96">
        <f>'SO 02.4.2 - Slaboproudá e...'!F35</f>
        <v>0</v>
      </c>
      <c r="BB69" s="96">
        <f>'SO 02.4.2 - Slaboproudá e...'!F36</f>
        <v>0</v>
      </c>
      <c r="BC69" s="96">
        <f>'SO 02.4.2 - Slaboproudá e...'!F37</f>
        <v>0</v>
      </c>
      <c r="BD69" s="98">
        <f>'SO 02.4.2 - Slaboproudá e...'!F38</f>
        <v>0</v>
      </c>
      <c r="BT69" s="99" t="s">
        <v>97</v>
      </c>
      <c r="BV69" s="99" t="s">
        <v>73</v>
      </c>
      <c r="BW69" s="99" t="s">
        <v>130</v>
      </c>
      <c r="BX69" s="99" t="s">
        <v>125</v>
      </c>
      <c r="CL69" s="99" t="s">
        <v>5</v>
      </c>
    </row>
    <row r="70" spans="1:91" s="6" customFormat="1" ht="16.5" customHeight="1">
      <c r="B70" s="93"/>
      <c r="C70" s="9"/>
      <c r="D70" s="9"/>
      <c r="E70" s="304" t="s">
        <v>131</v>
      </c>
      <c r="F70" s="304"/>
      <c r="G70" s="304"/>
      <c r="H70" s="304"/>
      <c r="I70" s="304"/>
      <c r="J70" s="9"/>
      <c r="K70" s="304" t="s">
        <v>103</v>
      </c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6">
        <f>ROUND(SUM(AG71:AG74),2)</f>
        <v>0</v>
      </c>
      <c r="AH70" s="300"/>
      <c r="AI70" s="300"/>
      <c r="AJ70" s="300"/>
      <c r="AK70" s="300"/>
      <c r="AL70" s="300"/>
      <c r="AM70" s="300"/>
      <c r="AN70" s="299">
        <f t="shared" si="0"/>
        <v>0</v>
      </c>
      <c r="AO70" s="300"/>
      <c r="AP70" s="300"/>
      <c r="AQ70" s="94" t="s">
        <v>84</v>
      </c>
      <c r="AR70" s="93"/>
      <c r="AS70" s="95">
        <f>ROUND(SUM(AS71:AS74),2)</f>
        <v>0</v>
      </c>
      <c r="AT70" s="96">
        <f t="shared" si="1"/>
        <v>0</v>
      </c>
      <c r="AU70" s="97">
        <f>ROUND(SUM(AU71:AU74),5)</f>
        <v>0</v>
      </c>
      <c r="AV70" s="96">
        <f>ROUND(AZ70*L26,2)</f>
        <v>0</v>
      </c>
      <c r="AW70" s="96">
        <f>ROUND(BA70*L27,2)</f>
        <v>0</v>
      </c>
      <c r="AX70" s="96">
        <f>ROUND(BB70*L26,2)</f>
        <v>0</v>
      </c>
      <c r="AY70" s="96">
        <f>ROUND(BC70*L27,2)</f>
        <v>0</v>
      </c>
      <c r="AZ70" s="96">
        <f>ROUND(SUM(AZ71:AZ74),2)</f>
        <v>0</v>
      </c>
      <c r="BA70" s="96">
        <f>ROUND(SUM(BA71:BA74),2)</f>
        <v>0</v>
      </c>
      <c r="BB70" s="96">
        <f>ROUND(SUM(BB71:BB74),2)</f>
        <v>0</v>
      </c>
      <c r="BC70" s="96">
        <f>ROUND(SUM(BC71:BC74),2)</f>
        <v>0</v>
      </c>
      <c r="BD70" s="98">
        <f>ROUND(SUM(BD71:BD74),2)</f>
        <v>0</v>
      </c>
      <c r="BS70" s="99" t="s">
        <v>70</v>
      </c>
      <c r="BT70" s="99" t="s">
        <v>80</v>
      </c>
      <c r="BU70" s="99" t="s">
        <v>72</v>
      </c>
      <c r="BV70" s="99" t="s">
        <v>73</v>
      </c>
      <c r="BW70" s="99" t="s">
        <v>132</v>
      </c>
      <c r="BX70" s="99" t="s">
        <v>119</v>
      </c>
      <c r="CL70" s="99" t="s">
        <v>5</v>
      </c>
    </row>
    <row r="71" spans="1:91" s="6" customFormat="1" ht="28.5" customHeight="1">
      <c r="A71" s="92" t="s">
        <v>81</v>
      </c>
      <c r="B71" s="93"/>
      <c r="C71" s="9"/>
      <c r="D71" s="9"/>
      <c r="E71" s="9"/>
      <c r="F71" s="304" t="s">
        <v>133</v>
      </c>
      <c r="G71" s="304"/>
      <c r="H71" s="304"/>
      <c r="I71" s="304"/>
      <c r="J71" s="304"/>
      <c r="K71" s="9"/>
      <c r="L71" s="304" t="s">
        <v>106</v>
      </c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299">
        <f>'SO 02.5.1 - Vytápění'!J31</f>
        <v>0</v>
      </c>
      <c r="AH71" s="300"/>
      <c r="AI71" s="300"/>
      <c r="AJ71" s="300"/>
      <c r="AK71" s="300"/>
      <c r="AL71" s="300"/>
      <c r="AM71" s="300"/>
      <c r="AN71" s="299">
        <f t="shared" si="0"/>
        <v>0</v>
      </c>
      <c r="AO71" s="300"/>
      <c r="AP71" s="300"/>
      <c r="AQ71" s="94" t="s">
        <v>84</v>
      </c>
      <c r="AR71" s="93"/>
      <c r="AS71" s="95">
        <v>0</v>
      </c>
      <c r="AT71" s="96">
        <f t="shared" si="1"/>
        <v>0</v>
      </c>
      <c r="AU71" s="97">
        <f>'SO 02.5.1 - Vytápění'!P96</f>
        <v>0</v>
      </c>
      <c r="AV71" s="96">
        <f>'SO 02.5.1 - Vytápění'!J34</f>
        <v>0</v>
      </c>
      <c r="AW71" s="96">
        <f>'SO 02.5.1 - Vytápění'!J35</f>
        <v>0</v>
      </c>
      <c r="AX71" s="96">
        <f>'SO 02.5.1 - Vytápění'!J36</f>
        <v>0</v>
      </c>
      <c r="AY71" s="96">
        <f>'SO 02.5.1 - Vytápění'!J37</f>
        <v>0</v>
      </c>
      <c r="AZ71" s="96">
        <f>'SO 02.5.1 - Vytápění'!F34</f>
        <v>0</v>
      </c>
      <c r="BA71" s="96">
        <f>'SO 02.5.1 - Vytápění'!F35</f>
        <v>0</v>
      </c>
      <c r="BB71" s="96">
        <f>'SO 02.5.1 - Vytápění'!F36</f>
        <v>0</v>
      </c>
      <c r="BC71" s="96">
        <f>'SO 02.5.1 - Vytápění'!F37</f>
        <v>0</v>
      </c>
      <c r="BD71" s="98">
        <f>'SO 02.5.1 - Vytápění'!F38</f>
        <v>0</v>
      </c>
      <c r="BT71" s="99" t="s">
        <v>97</v>
      </c>
      <c r="BV71" s="99" t="s">
        <v>73</v>
      </c>
      <c r="BW71" s="99" t="s">
        <v>134</v>
      </c>
      <c r="BX71" s="99" t="s">
        <v>132</v>
      </c>
      <c r="CL71" s="99" t="s">
        <v>5</v>
      </c>
    </row>
    <row r="72" spans="1:91" s="6" customFormat="1" ht="28.5" customHeight="1">
      <c r="A72" s="92" t="s">
        <v>81</v>
      </c>
      <c r="B72" s="93"/>
      <c r="C72" s="9"/>
      <c r="D72" s="9"/>
      <c r="E72" s="9"/>
      <c r="F72" s="304" t="s">
        <v>135</v>
      </c>
      <c r="G72" s="304"/>
      <c r="H72" s="304"/>
      <c r="I72" s="304"/>
      <c r="J72" s="304"/>
      <c r="K72" s="9"/>
      <c r="L72" s="304" t="s">
        <v>109</v>
      </c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299">
        <f>'SO 02.5.2 - Zdravotechnika'!J31</f>
        <v>0</v>
      </c>
      <c r="AH72" s="300"/>
      <c r="AI72" s="300"/>
      <c r="AJ72" s="300"/>
      <c r="AK72" s="300"/>
      <c r="AL72" s="300"/>
      <c r="AM72" s="300"/>
      <c r="AN72" s="299">
        <f t="shared" si="0"/>
        <v>0</v>
      </c>
      <c r="AO72" s="300"/>
      <c r="AP72" s="300"/>
      <c r="AQ72" s="94" t="s">
        <v>84</v>
      </c>
      <c r="AR72" s="93"/>
      <c r="AS72" s="95">
        <v>0</v>
      </c>
      <c r="AT72" s="96">
        <f t="shared" si="1"/>
        <v>0</v>
      </c>
      <c r="AU72" s="97">
        <f>'SO 02.5.2 - Zdravotechnika'!P95</f>
        <v>0</v>
      </c>
      <c r="AV72" s="96">
        <f>'SO 02.5.2 - Zdravotechnika'!J34</f>
        <v>0</v>
      </c>
      <c r="AW72" s="96">
        <f>'SO 02.5.2 - Zdravotechnika'!J35</f>
        <v>0</v>
      </c>
      <c r="AX72" s="96">
        <f>'SO 02.5.2 - Zdravotechnika'!J36</f>
        <v>0</v>
      </c>
      <c r="AY72" s="96">
        <f>'SO 02.5.2 - Zdravotechnika'!J37</f>
        <v>0</v>
      </c>
      <c r="AZ72" s="96">
        <f>'SO 02.5.2 - Zdravotechnika'!F34</f>
        <v>0</v>
      </c>
      <c r="BA72" s="96">
        <f>'SO 02.5.2 - Zdravotechnika'!F35</f>
        <v>0</v>
      </c>
      <c r="BB72" s="96">
        <f>'SO 02.5.2 - Zdravotechnika'!F36</f>
        <v>0</v>
      </c>
      <c r="BC72" s="96">
        <f>'SO 02.5.2 - Zdravotechnika'!F37</f>
        <v>0</v>
      </c>
      <c r="BD72" s="98">
        <f>'SO 02.5.2 - Zdravotechnika'!F38</f>
        <v>0</v>
      </c>
      <c r="BT72" s="99" t="s">
        <v>97</v>
      </c>
      <c r="BV72" s="99" t="s">
        <v>73</v>
      </c>
      <c r="BW72" s="99" t="s">
        <v>136</v>
      </c>
      <c r="BX72" s="99" t="s">
        <v>132</v>
      </c>
      <c r="CL72" s="99" t="s">
        <v>5</v>
      </c>
    </row>
    <row r="73" spans="1:91" s="6" customFormat="1" ht="28.5" customHeight="1">
      <c r="A73" s="92" t="s">
        <v>81</v>
      </c>
      <c r="B73" s="93"/>
      <c r="C73" s="9"/>
      <c r="D73" s="9"/>
      <c r="E73" s="9"/>
      <c r="F73" s="304" t="s">
        <v>137</v>
      </c>
      <c r="G73" s="304"/>
      <c r="H73" s="304"/>
      <c r="I73" s="304"/>
      <c r="J73" s="304"/>
      <c r="K73" s="9"/>
      <c r="L73" s="304" t="s">
        <v>112</v>
      </c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299">
        <f>'SO 02.5.3 - Vzduchotechnika'!J31</f>
        <v>0</v>
      </c>
      <c r="AH73" s="300"/>
      <c r="AI73" s="300"/>
      <c r="AJ73" s="300"/>
      <c r="AK73" s="300"/>
      <c r="AL73" s="300"/>
      <c r="AM73" s="300"/>
      <c r="AN73" s="299">
        <f t="shared" si="0"/>
        <v>0</v>
      </c>
      <c r="AO73" s="300"/>
      <c r="AP73" s="300"/>
      <c r="AQ73" s="94" t="s">
        <v>84</v>
      </c>
      <c r="AR73" s="93"/>
      <c r="AS73" s="95">
        <v>0</v>
      </c>
      <c r="AT73" s="96">
        <f t="shared" si="1"/>
        <v>0</v>
      </c>
      <c r="AU73" s="97">
        <f>'SO 02.5.3 - Vzduchotechnika'!P93</f>
        <v>0</v>
      </c>
      <c r="AV73" s="96">
        <f>'SO 02.5.3 - Vzduchotechnika'!J34</f>
        <v>0</v>
      </c>
      <c r="AW73" s="96">
        <f>'SO 02.5.3 - Vzduchotechnika'!J35</f>
        <v>0</v>
      </c>
      <c r="AX73" s="96">
        <f>'SO 02.5.3 - Vzduchotechnika'!J36</f>
        <v>0</v>
      </c>
      <c r="AY73" s="96">
        <f>'SO 02.5.3 - Vzduchotechnika'!J37</f>
        <v>0</v>
      </c>
      <c r="AZ73" s="96">
        <f>'SO 02.5.3 - Vzduchotechnika'!F34</f>
        <v>0</v>
      </c>
      <c r="BA73" s="96">
        <f>'SO 02.5.3 - Vzduchotechnika'!F35</f>
        <v>0</v>
      </c>
      <c r="BB73" s="96">
        <f>'SO 02.5.3 - Vzduchotechnika'!F36</f>
        <v>0</v>
      </c>
      <c r="BC73" s="96">
        <f>'SO 02.5.3 - Vzduchotechnika'!F37</f>
        <v>0</v>
      </c>
      <c r="BD73" s="98">
        <f>'SO 02.5.3 - Vzduchotechnika'!F38</f>
        <v>0</v>
      </c>
      <c r="BT73" s="99" t="s">
        <v>97</v>
      </c>
      <c r="BV73" s="99" t="s">
        <v>73</v>
      </c>
      <c r="BW73" s="99" t="s">
        <v>138</v>
      </c>
      <c r="BX73" s="99" t="s">
        <v>132</v>
      </c>
      <c r="CL73" s="99" t="s">
        <v>5</v>
      </c>
    </row>
    <row r="74" spans="1:91" s="6" customFormat="1" ht="28.5" customHeight="1">
      <c r="A74" s="92" t="s">
        <v>81</v>
      </c>
      <c r="B74" s="93"/>
      <c r="C74" s="9"/>
      <c r="D74" s="9"/>
      <c r="E74" s="9"/>
      <c r="F74" s="304" t="s">
        <v>139</v>
      </c>
      <c r="G74" s="304"/>
      <c r="H74" s="304"/>
      <c r="I74" s="304"/>
      <c r="J74" s="304"/>
      <c r="K74" s="9"/>
      <c r="L74" s="304" t="s">
        <v>115</v>
      </c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299">
        <f>'SO 02.5.4 - Chlazení'!J31</f>
        <v>0</v>
      </c>
      <c r="AH74" s="300"/>
      <c r="AI74" s="300"/>
      <c r="AJ74" s="300"/>
      <c r="AK74" s="300"/>
      <c r="AL74" s="300"/>
      <c r="AM74" s="300"/>
      <c r="AN74" s="299">
        <f t="shared" si="0"/>
        <v>0</v>
      </c>
      <c r="AO74" s="300"/>
      <c r="AP74" s="300"/>
      <c r="AQ74" s="94" t="s">
        <v>84</v>
      </c>
      <c r="AR74" s="93"/>
      <c r="AS74" s="95">
        <v>0</v>
      </c>
      <c r="AT74" s="96">
        <f t="shared" si="1"/>
        <v>0</v>
      </c>
      <c r="AU74" s="97">
        <f>'SO 02.5.4 - Chlazení'!P91</f>
        <v>0</v>
      </c>
      <c r="AV74" s="96">
        <f>'SO 02.5.4 - Chlazení'!J34</f>
        <v>0</v>
      </c>
      <c r="AW74" s="96">
        <f>'SO 02.5.4 - Chlazení'!J35</f>
        <v>0</v>
      </c>
      <c r="AX74" s="96">
        <f>'SO 02.5.4 - Chlazení'!J36</f>
        <v>0</v>
      </c>
      <c r="AY74" s="96">
        <f>'SO 02.5.4 - Chlazení'!J37</f>
        <v>0</v>
      </c>
      <c r="AZ74" s="96">
        <f>'SO 02.5.4 - Chlazení'!F34</f>
        <v>0</v>
      </c>
      <c r="BA74" s="96">
        <f>'SO 02.5.4 - Chlazení'!F35</f>
        <v>0</v>
      </c>
      <c r="BB74" s="96">
        <f>'SO 02.5.4 - Chlazení'!F36</f>
        <v>0</v>
      </c>
      <c r="BC74" s="96">
        <f>'SO 02.5.4 - Chlazení'!F37</f>
        <v>0</v>
      </c>
      <c r="BD74" s="98">
        <f>'SO 02.5.4 - Chlazení'!F38</f>
        <v>0</v>
      </c>
      <c r="BT74" s="99" t="s">
        <v>97</v>
      </c>
      <c r="BV74" s="99" t="s">
        <v>73</v>
      </c>
      <c r="BW74" s="99" t="s">
        <v>140</v>
      </c>
      <c r="BX74" s="99" t="s">
        <v>132</v>
      </c>
      <c r="CL74" s="99" t="s">
        <v>5</v>
      </c>
    </row>
    <row r="75" spans="1:91" s="5" customFormat="1" ht="16.5" customHeight="1">
      <c r="B75" s="83"/>
      <c r="C75" s="84"/>
      <c r="D75" s="303" t="s">
        <v>141</v>
      </c>
      <c r="E75" s="303"/>
      <c r="F75" s="303"/>
      <c r="G75" s="303"/>
      <c r="H75" s="303"/>
      <c r="I75" s="85"/>
      <c r="J75" s="303" t="s">
        <v>142</v>
      </c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5">
        <f>ROUND(SUM(AG76:AG81),2)</f>
        <v>0</v>
      </c>
      <c r="AH75" s="302"/>
      <c r="AI75" s="302"/>
      <c r="AJ75" s="302"/>
      <c r="AK75" s="302"/>
      <c r="AL75" s="302"/>
      <c r="AM75" s="302"/>
      <c r="AN75" s="301">
        <f t="shared" si="0"/>
        <v>0</v>
      </c>
      <c r="AO75" s="302"/>
      <c r="AP75" s="302"/>
      <c r="AQ75" s="86" t="s">
        <v>77</v>
      </c>
      <c r="AR75" s="83"/>
      <c r="AS75" s="87">
        <f>ROUND(SUM(AS76:AS81),2)</f>
        <v>0</v>
      </c>
      <c r="AT75" s="88">
        <f t="shared" si="1"/>
        <v>0</v>
      </c>
      <c r="AU75" s="89">
        <f>ROUND(SUM(AU76:AU81),5)</f>
        <v>0</v>
      </c>
      <c r="AV75" s="88">
        <f>ROUND(AZ75*L26,2)</f>
        <v>0</v>
      </c>
      <c r="AW75" s="88">
        <f>ROUND(BA75*L27,2)</f>
        <v>0</v>
      </c>
      <c r="AX75" s="88">
        <f>ROUND(BB75*L26,2)</f>
        <v>0</v>
      </c>
      <c r="AY75" s="88">
        <f>ROUND(BC75*L27,2)</f>
        <v>0</v>
      </c>
      <c r="AZ75" s="88">
        <f>ROUND(SUM(AZ76:AZ81),2)</f>
        <v>0</v>
      </c>
      <c r="BA75" s="88">
        <f>ROUND(SUM(BA76:BA81),2)</f>
        <v>0</v>
      </c>
      <c r="BB75" s="88">
        <f>ROUND(SUM(BB76:BB81),2)</f>
        <v>0</v>
      </c>
      <c r="BC75" s="88">
        <f>ROUND(SUM(BC76:BC81),2)</f>
        <v>0</v>
      </c>
      <c r="BD75" s="90">
        <f>ROUND(SUM(BD76:BD81),2)</f>
        <v>0</v>
      </c>
      <c r="BS75" s="91" t="s">
        <v>70</v>
      </c>
      <c r="BT75" s="91" t="s">
        <v>78</v>
      </c>
      <c r="BU75" s="91" t="s">
        <v>72</v>
      </c>
      <c r="BV75" s="91" t="s">
        <v>73</v>
      </c>
      <c r="BW75" s="91" t="s">
        <v>143</v>
      </c>
      <c r="BX75" s="91" t="s">
        <v>7</v>
      </c>
      <c r="CL75" s="91" t="s">
        <v>5</v>
      </c>
      <c r="CM75" s="91" t="s">
        <v>80</v>
      </c>
    </row>
    <row r="76" spans="1:91" s="6" customFormat="1" ht="28.5" customHeight="1">
      <c r="A76" s="92" t="s">
        <v>81</v>
      </c>
      <c r="B76" s="93"/>
      <c r="C76" s="9"/>
      <c r="D76" s="9"/>
      <c r="E76" s="304" t="s">
        <v>144</v>
      </c>
      <c r="F76" s="304"/>
      <c r="G76" s="304"/>
      <c r="H76" s="304"/>
      <c r="I76" s="304"/>
      <c r="J76" s="9"/>
      <c r="K76" s="304" t="s">
        <v>145</v>
      </c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299">
        <f>'SO 03.1a - venkovní úprav...'!J29</f>
        <v>0</v>
      </c>
      <c r="AH76" s="300"/>
      <c r="AI76" s="300"/>
      <c r="AJ76" s="300"/>
      <c r="AK76" s="300"/>
      <c r="AL76" s="300"/>
      <c r="AM76" s="300"/>
      <c r="AN76" s="299">
        <f t="shared" si="0"/>
        <v>0</v>
      </c>
      <c r="AO76" s="300"/>
      <c r="AP76" s="300"/>
      <c r="AQ76" s="94" t="s">
        <v>84</v>
      </c>
      <c r="AR76" s="93"/>
      <c r="AS76" s="95">
        <v>0</v>
      </c>
      <c r="AT76" s="96">
        <f t="shared" si="1"/>
        <v>0</v>
      </c>
      <c r="AU76" s="97">
        <f>'SO 03.1a - venkovní úprav...'!P88</f>
        <v>0</v>
      </c>
      <c r="AV76" s="96">
        <f>'SO 03.1a - venkovní úprav...'!J32</f>
        <v>0</v>
      </c>
      <c r="AW76" s="96">
        <f>'SO 03.1a - venkovní úprav...'!J33</f>
        <v>0</v>
      </c>
      <c r="AX76" s="96">
        <f>'SO 03.1a - venkovní úprav...'!J34</f>
        <v>0</v>
      </c>
      <c r="AY76" s="96">
        <f>'SO 03.1a - venkovní úprav...'!J35</f>
        <v>0</v>
      </c>
      <c r="AZ76" s="96">
        <f>'SO 03.1a - venkovní úprav...'!F32</f>
        <v>0</v>
      </c>
      <c r="BA76" s="96">
        <f>'SO 03.1a - venkovní úprav...'!F33</f>
        <v>0</v>
      </c>
      <c r="BB76" s="96">
        <f>'SO 03.1a - venkovní úprav...'!F34</f>
        <v>0</v>
      </c>
      <c r="BC76" s="96">
        <f>'SO 03.1a - venkovní úprav...'!F35</f>
        <v>0</v>
      </c>
      <c r="BD76" s="98">
        <f>'SO 03.1a - venkovní úprav...'!F36</f>
        <v>0</v>
      </c>
      <c r="BT76" s="99" t="s">
        <v>80</v>
      </c>
      <c r="BV76" s="99" t="s">
        <v>73</v>
      </c>
      <c r="BW76" s="99" t="s">
        <v>146</v>
      </c>
      <c r="BX76" s="99" t="s">
        <v>143</v>
      </c>
      <c r="CL76" s="99" t="s">
        <v>5</v>
      </c>
    </row>
    <row r="77" spans="1:91" s="6" customFormat="1" ht="28.5" customHeight="1">
      <c r="A77" s="92" t="s">
        <v>81</v>
      </c>
      <c r="B77" s="93"/>
      <c r="C77" s="9"/>
      <c r="D77" s="9"/>
      <c r="E77" s="304" t="s">
        <v>147</v>
      </c>
      <c r="F77" s="304"/>
      <c r="G77" s="304"/>
      <c r="H77" s="304"/>
      <c r="I77" s="304"/>
      <c r="J77" s="9"/>
      <c r="K77" s="304" t="s">
        <v>145</v>
      </c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299">
        <f>'SO 03.2a - venkovní úprav...'!J29</f>
        <v>0</v>
      </c>
      <c r="AH77" s="300"/>
      <c r="AI77" s="300"/>
      <c r="AJ77" s="300"/>
      <c r="AK77" s="300"/>
      <c r="AL77" s="300"/>
      <c r="AM77" s="300"/>
      <c r="AN77" s="299">
        <f t="shared" si="0"/>
        <v>0</v>
      </c>
      <c r="AO77" s="300"/>
      <c r="AP77" s="300"/>
      <c r="AQ77" s="94" t="s">
        <v>84</v>
      </c>
      <c r="AR77" s="93"/>
      <c r="AS77" s="95">
        <v>0</v>
      </c>
      <c r="AT77" s="96">
        <f t="shared" si="1"/>
        <v>0</v>
      </c>
      <c r="AU77" s="97">
        <f>'SO 03.2a - venkovní úprav...'!P87</f>
        <v>0</v>
      </c>
      <c r="AV77" s="96">
        <f>'SO 03.2a - venkovní úprav...'!J32</f>
        <v>0</v>
      </c>
      <c r="AW77" s="96">
        <f>'SO 03.2a - venkovní úprav...'!J33</f>
        <v>0</v>
      </c>
      <c r="AX77" s="96">
        <f>'SO 03.2a - venkovní úprav...'!J34</f>
        <v>0</v>
      </c>
      <c r="AY77" s="96">
        <f>'SO 03.2a - venkovní úprav...'!J35</f>
        <v>0</v>
      </c>
      <c r="AZ77" s="96">
        <f>'SO 03.2a - venkovní úprav...'!F32</f>
        <v>0</v>
      </c>
      <c r="BA77" s="96">
        <f>'SO 03.2a - venkovní úprav...'!F33</f>
        <v>0</v>
      </c>
      <c r="BB77" s="96">
        <f>'SO 03.2a - venkovní úprav...'!F34</f>
        <v>0</v>
      </c>
      <c r="BC77" s="96">
        <f>'SO 03.2a - venkovní úprav...'!F35</f>
        <v>0</v>
      </c>
      <c r="BD77" s="98">
        <f>'SO 03.2a - venkovní úprav...'!F36</f>
        <v>0</v>
      </c>
      <c r="BT77" s="99" t="s">
        <v>80</v>
      </c>
      <c r="BV77" s="99" t="s">
        <v>73</v>
      </c>
      <c r="BW77" s="99" t="s">
        <v>148</v>
      </c>
      <c r="BX77" s="99" t="s">
        <v>143</v>
      </c>
      <c r="CL77" s="99" t="s">
        <v>5</v>
      </c>
    </row>
    <row r="78" spans="1:91" s="6" customFormat="1" ht="28.5" customHeight="1">
      <c r="A78" s="92" t="s">
        <v>81</v>
      </c>
      <c r="B78" s="93"/>
      <c r="C78" s="9"/>
      <c r="D78" s="9"/>
      <c r="E78" s="304" t="s">
        <v>149</v>
      </c>
      <c r="F78" s="304"/>
      <c r="G78" s="304"/>
      <c r="H78" s="304"/>
      <c r="I78" s="304"/>
      <c r="J78" s="9"/>
      <c r="K78" s="304" t="s">
        <v>150</v>
      </c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299">
        <f>'SO 03.1b - venkovní úprav...'!J29</f>
        <v>0</v>
      </c>
      <c r="AH78" s="300"/>
      <c r="AI78" s="300"/>
      <c r="AJ78" s="300"/>
      <c r="AK78" s="300"/>
      <c r="AL78" s="300"/>
      <c r="AM78" s="300"/>
      <c r="AN78" s="299">
        <f t="shared" si="0"/>
        <v>0</v>
      </c>
      <c r="AO78" s="300"/>
      <c r="AP78" s="300"/>
      <c r="AQ78" s="94" t="s">
        <v>84</v>
      </c>
      <c r="AR78" s="93"/>
      <c r="AS78" s="95">
        <v>0</v>
      </c>
      <c r="AT78" s="96">
        <f t="shared" si="1"/>
        <v>0</v>
      </c>
      <c r="AU78" s="97">
        <f>'SO 03.1b - venkovní úprav...'!P91</f>
        <v>0</v>
      </c>
      <c r="AV78" s="96">
        <f>'SO 03.1b - venkovní úprav...'!J32</f>
        <v>0</v>
      </c>
      <c r="AW78" s="96">
        <f>'SO 03.1b - venkovní úprav...'!J33</f>
        <v>0</v>
      </c>
      <c r="AX78" s="96">
        <f>'SO 03.1b - venkovní úprav...'!J34</f>
        <v>0</v>
      </c>
      <c r="AY78" s="96">
        <f>'SO 03.1b - venkovní úprav...'!J35</f>
        <v>0</v>
      </c>
      <c r="AZ78" s="96">
        <f>'SO 03.1b - venkovní úprav...'!F32</f>
        <v>0</v>
      </c>
      <c r="BA78" s="96">
        <f>'SO 03.1b - venkovní úprav...'!F33</f>
        <v>0</v>
      </c>
      <c r="BB78" s="96">
        <f>'SO 03.1b - venkovní úprav...'!F34</f>
        <v>0</v>
      </c>
      <c r="BC78" s="96">
        <f>'SO 03.1b - venkovní úprav...'!F35</f>
        <v>0</v>
      </c>
      <c r="BD78" s="98">
        <f>'SO 03.1b - venkovní úprav...'!F36</f>
        <v>0</v>
      </c>
      <c r="BT78" s="99" t="s">
        <v>80</v>
      </c>
      <c r="BV78" s="99" t="s">
        <v>73</v>
      </c>
      <c r="BW78" s="99" t="s">
        <v>151</v>
      </c>
      <c r="BX78" s="99" t="s">
        <v>143</v>
      </c>
      <c r="CL78" s="99" t="s">
        <v>5</v>
      </c>
    </row>
    <row r="79" spans="1:91" s="6" customFormat="1" ht="28.5" customHeight="1">
      <c r="A79" s="92" t="s">
        <v>81</v>
      </c>
      <c r="B79" s="93"/>
      <c r="C79" s="9"/>
      <c r="D79" s="9"/>
      <c r="E79" s="304" t="s">
        <v>152</v>
      </c>
      <c r="F79" s="304"/>
      <c r="G79" s="304"/>
      <c r="H79" s="304"/>
      <c r="I79" s="304"/>
      <c r="J79" s="9"/>
      <c r="K79" s="304" t="s">
        <v>150</v>
      </c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299">
        <f>'SO 03.2b - venkovní úprav...'!J29</f>
        <v>0</v>
      </c>
      <c r="AH79" s="300"/>
      <c r="AI79" s="300"/>
      <c r="AJ79" s="300"/>
      <c r="AK79" s="300"/>
      <c r="AL79" s="300"/>
      <c r="AM79" s="300"/>
      <c r="AN79" s="299">
        <f t="shared" si="0"/>
        <v>0</v>
      </c>
      <c r="AO79" s="300"/>
      <c r="AP79" s="300"/>
      <c r="AQ79" s="94" t="s">
        <v>84</v>
      </c>
      <c r="AR79" s="93"/>
      <c r="AS79" s="95">
        <v>0</v>
      </c>
      <c r="AT79" s="96">
        <f t="shared" si="1"/>
        <v>0</v>
      </c>
      <c r="AU79" s="97">
        <f>'SO 03.2b - venkovní úprav...'!P91</f>
        <v>0</v>
      </c>
      <c r="AV79" s="96">
        <f>'SO 03.2b - venkovní úprav...'!J32</f>
        <v>0</v>
      </c>
      <c r="AW79" s="96">
        <f>'SO 03.2b - venkovní úprav...'!J33</f>
        <v>0</v>
      </c>
      <c r="AX79" s="96">
        <f>'SO 03.2b - venkovní úprav...'!J34</f>
        <v>0</v>
      </c>
      <c r="AY79" s="96">
        <f>'SO 03.2b - venkovní úprav...'!J35</f>
        <v>0</v>
      </c>
      <c r="AZ79" s="96">
        <f>'SO 03.2b - venkovní úprav...'!F32</f>
        <v>0</v>
      </c>
      <c r="BA79" s="96">
        <f>'SO 03.2b - venkovní úprav...'!F33</f>
        <v>0</v>
      </c>
      <c r="BB79" s="96">
        <f>'SO 03.2b - venkovní úprav...'!F34</f>
        <v>0</v>
      </c>
      <c r="BC79" s="96">
        <f>'SO 03.2b - venkovní úprav...'!F35</f>
        <v>0</v>
      </c>
      <c r="BD79" s="98">
        <f>'SO 03.2b - venkovní úprav...'!F36</f>
        <v>0</v>
      </c>
      <c r="BT79" s="99" t="s">
        <v>80</v>
      </c>
      <c r="BV79" s="99" t="s">
        <v>73</v>
      </c>
      <c r="BW79" s="99" t="s">
        <v>153</v>
      </c>
      <c r="BX79" s="99" t="s">
        <v>143</v>
      </c>
      <c r="CL79" s="99" t="s">
        <v>5</v>
      </c>
    </row>
    <row r="80" spans="1:91" s="6" customFormat="1" ht="16.5" customHeight="1">
      <c r="A80" s="92" t="s">
        <v>81</v>
      </c>
      <c r="B80" s="93"/>
      <c r="C80" s="9"/>
      <c r="D80" s="9"/>
      <c r="E80" s="304" t="s">
        <v>154</v>
      </c>
      <c r="F80" s="304"/>
      <c r="G80" s="304"/>
      <c r="H80" s="304"/>
      <c r="I80" s="304"/>
      <c r="J80" s="9"/>
      <c r="K80" s="304" t="s">
        <v>155</v>
      </c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299">
        <f>'SO 03.3 - Krajnářská arch...'!J29</f>
        <v>0</v>
      </c>
      <c r="AH80" s="300"/>
      <c r="AI80" s="300"/>
      <c r="AJ80" s="300"/>
      <c r="AK80" s="300"/>
      <c r="AL80" s="300"/>
      <c r="AM80" s="300"/>
      <c r="AN80" s="299">
        <f t="shared" si="0"/>
        <v>0</v>
      </c>
      <c r="AO80" s="300"/>
      <c r="AP80" s="300"/>
      <c r="AQ80" s="94" t="s">
        <v>84</v>
      </c>
      <c r="AR80" s="93"/>
      <c r="AS80" s="95">
        <v>0</v>
      </c>
      <c r="AT80" s="96">
        <f t="shared" si="1"/>
        <v>0</v>
      </c>
      <c r="AU80" s="97">
        <f>'SO 03.3 - Krajnářská arch...'!P87</f>
        <v>0</v>
      </c>
      <c r="AV80" s="96">
        <f>'SO 03.3 - Krajnářská arch...'!J32</f>
        <v>0</v>
      </c>
      <c r="AW80" s="96">
        <f>'SO 03.3 - Krajnářská arch...'!J33</f>
        <v>0</v>
      </c>
      <c r="AX80" s="96">
        <f>'SO 03.3 - Krajnářská arch...'!J34</f>
        <v>0</v>
      </c>
      <c r="AY80" s="96">
        <f>'SO 03.3 - Krajnářská arch...'!J35</f>
        <v>0</v>
      </c>
      <c r="AZ80" s="96">
        <f>'SO 03.3 - Krajnářská arch...'!F32</f>
        <v>0</v>
      </c>
      <c r="BA80" s="96">
        <f>'SO 03.3 - Krajnářská arch...'!F33</f>
        <v>0</v>
      </c>
      <c r="BB80" s="96">
        <f>'SO 03.3 - Krajnářská arch...'!F34</f>
        <v>0</v>
      </c>
      <c r="BC80" s="96">
        <f>'SO 03.3 - Krajnářská arch...'!F35</f>
        <v>0</v>
      </c>
      <c r="BD80" s="98">
        <f>'SO 03.3 - Krajnářská arch...'!F36</f>
        <v>0</v>
      </c>
      <c r="BT80" s="99" t="s">
        <v>80</v>
      </c>
      <c r="BV80" s="99" t="s">
        <v>73</v>
      </c>
      <c r="BW80" s="99" t="s">
        <v>156</v>
      </c>
      <c r="BX80" s="99" t="s">
        <v>143</v>
      </c>
      <c r="CL80" s="99" t="s">
        <v>5</v>
      </c>
    </row>
    <row r="81" spans="1:91" s="6" customFormat="1" ht="16.5" customHeight="1">
      <c r="A81" s="92" t="s">
        <v>81</v>
      </c>
      <c r="B81" s="93"/>
      <c r="C81" s="9"/>
      <c r="D81" s="9"/>
      <c r="E81" s="304" t="s">
        <v>157</v>
      </c>
      <c r="F81" s="304"/>
      <c r="G81" s="304"/>
      <c r="H81" s="304"/>
      <c r="I81" s="304"/>
      <c r="J81" s="9"/>
      <c r="K81" s="304" t="s">
        <v>96</v>
      </c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299">
        <f>'SO 03.4 - Silnoproudá ele...'!J29</f>
        <v>0</v>
      </c>
      <c r="AH81" s="300"/>
      <c r="AI81" s="300"/>
      <c r="AJ81" s="300"/>
      <c r="AK81" s="300"/>
      <c r="AL81" s="300"/>
      <c r="AM81" s="300"/>
      <c r="AN81" s="299">
        <f t="shared" si="0"/>
        <v>0</v>
      </c>
      <c r="AO81" s="300"/>
      <c r="AP81" s="300"/>
      <c r="AQ81" s="94" t="s">
        <v>84</v>
      </c>
      <c r="AR81" s="93"/>
      <c r="AS81" s="95">
        <v>0</v>
      </c>
      <c r="AT81" s="96">
        <f t="shared" si="1"/>
        <v>0</v>
      </c>
      <c r="AU81" s="97">
        <f>'SO 03.4 - Silnoproudá ele...'!P88</f>
        <v>0</v>
      </c>
      <c r="AV81" s="96">
        <f>'SO 03.4 - Silnoproudá ele...'!J32</f>
        <v>0</v>
      </c>
      <c r="AW81" s="96">
        <f>'SO 03.4 - Silnoproudá ele...'!J33</f>
        <v>0</v>
      </c>
      <c r="AX81" s="96">
        <f>'SO 03.4 - Silnoproudá ele...'!J34</f>
        <v>0</v>
      </c>
      <c r="AY81" s="96">
        <f>'SO 03.4 - Silnoproudá ele...'!J35</f>
        <v>0</v>
      </c>
      <c r="AZ81" s="96">
        <f>'SO 03.4 - Silnoproudá ele...'!F32</f>
        <v>0</v>
      </c>
      <c r="BA81" s="96">
        <f>'SO 03.4 - Silnoproudá ele...'!F33</f>
        <v>0</v>
      </c>
      <c r="BB81" s="96">
        <f>'SO 03.4 - Silnoproudá ele...'!F34</f>
        <v>0</v>
      </c>
      <c r="BC81" s="96">
        <f>'SO 03.4 - Silnoproudá ele...'!F35</f>
        <v>0</v>
      </c>
      <c r="BD81" s="98">
        <f>'SO 03.4 - Silnoproudá ele...'!F36</f>
        <v>0</v>
      </c>
      <c r="BT81" s="99" t="s">
        <v>80</v>
      </c>
      <c r="BV81" s="99" t="s">
        <v>73</v>
      </c>
      <c r="BW81" s="99" t="s">
        <v>158</v>
      </c>
      <c r="BX81" s="99" t="s">
        <v>143</v>
      </c>
      <c r="CL81" s="99" t="s">
        <v>5</v>
      </c>
    </row>
    <row r="82" spans="1:91" s="5" customFormat="1" ht="16.5" customHeight="1">
      <c r="A82" s="92" t="s">
        <v>81</v>
      </c>
      <c r="B82" s="83"/>
      <c r="C82" s="84"/>
      <c r="D82" s="303" t="s">
        <v>159</v>
      </c>
      <c r="E82" s="303"/>
      <c r="F82" s="303"/>
      <c r="G82" s="303"/>
      <c r="H82" s="303"/>
      <c r="I82" s="85"/>
      <c r="J82" s="303" t="s">
        <v>160</v>
      </c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1">
        <f>'VRN - Vedlejší rozpočtové...'!J27</f>
        <v>0</v>
      </c>
      <c r="AH82" s="302"/>
      <c r="AI82" s="302"/>
      <c r="AJ82" s="302"/>
      <c r="AK82" s="302"/>
      <c r="AL82" s="302"/>
      <c r="AM82" s="302"/>
      <c r="AN82" s="301">
        <f t="shared" si="0"/>
        <v>0</v>
      </c>
      <c r="AO82" s="302"/>
      <c r="AP82" s="302"/>
      <c r="AQ82" s="86" t="s">
        <v>77</v>
      </c>
      <c r="AR82" s="83"/>
      <c r="AS82" s="100">
        <v>0</v>
      </c>
      <c r="AT82" s="101">
        <f t="shared" si="1"/>
        <v>0</v>
      </c>
      <c r="AU82" s="102">
        <f>'VRN - Vedlejší rozpočtové...'!P83</f>
        <v>0</v>
      </c>
      <c r="AV82" s="101">
        <f>'VRN - Vedlejší rozpočtové...'!J30</f>
        <v>0</v>
      </c>
      <c r="AW82" s="101">
        <f>'VRN - Vedlejší rozpočtové...'!J31</f>
        <v>0</v>
      </c>
      <c r="AX82" s="101">
        <f>'VRN - Vedlejší rozpočtové...'!J32</f>
        <v>0</v>
      </c>
      <c r="AY82" s="101">
        <f>'VRN - Vedlejší rozpočtové...'!J33</f>
        <v>0</v>
      </c>
      <c r="AZ82" s="101">
        <f>'VRN - Vedlejší rozpočtové...'!F30</f>
        <v>0</v>
      </c>
      <c r="BA82" s="101">
        <f>'VRN - Vedlejší rozpočtové...'!F31</f>
        <v>0</v>
      </c>
      <c r="BB82" s="101">
        <f>'VRN - Vedlejší rozpočtové...'!F32</f>
        <v>0</v>
      </c>
      <c r="BC82" s="101">
        <f>'VRN - Vedlejší rozpočtové...'!F33</f>
        <v>0</v>
      </c>
      <c r="BD82" s="103">
        <f>'VRN - Vedlejší rozpočtové...'!F34</f>
        <v>0</v>
      </c>
      <c r="BT82" s="91" t="s">
        <v>78</v>
      </c>
      <c r="BV82" s="91" t="s">
        <v>73</v>
      </c>
      <c r="BW82" s="91" t="s">
        <v>161</v>
      </c>
      <c r="BX82" s="91" t="s">
        <v>7</v>
      </c>
      <c r="CL82" s="91" t="s">
        <v>5</v>
      </c>
      <c r="CM82" s="91" t="s">
        <v>80</v>
      </c>
    </row>
    <row r="83" spans="1:91" s="1" customFormat="1" ht="30" customHeight="1">
      <c r="B83" s="39"/>
      <c r="AR83" s="39"/>
    </row>
    <row r="84" spans="1:91" s="1" customFormat="1" ht="6.95" customHeight="1"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39"/>
    </row>
  </sheetData>
  <mergeCells count="161">
    <mergeCell ref="AN64:AP64"/>
    <mergeCell ref="AN65:AP65"/>
    <mergeCell ref="AN66:AP66"/>
    <mergeCell ref="AN67:AP67"/>
    <mergeCell ref="AN68:AP68"/>
    <mergeCell ref="AN51:AP51"/>
    <mergeCell ref="F57:J57"/>
    <mergeCell ref="F58:J58"/>
    <mergeCell ref="E59:I59"/>
    <mergeCell ref="F60:J60"/>
    <mergeCell ref="F61:J61"/>
    <mergeCell ref="F62:J62"/>
    <mergeCell ref="F63:J63"/>
    <mergeCell ref="D64:H64"/>
    <mergeCell ref="E65:I65"/>
    <mergeCell ref="L63:AF63"/>
    <mergeCell ref="AG51:AM51"/>
    <mergeCell ref="C49:G49"/>
    <mergeCell ref="D52:H52"/>
    <mergeCell ref="E53:I53"/>
    <mergeCell ref="E54:I54"/>
    <mergeCell ref="E55:I55"/>
    <mergeCell ref="E56:I56"/>
    <mergeCell ref="AN54:AP54"/>
    <mergeCell ref="AN59:AP59"/>
    <mergeCell ref="AN57:AP57"/>
    <mergeCell ref="AN55:AP55"/>
    <mergeCell ref="AN56:AP56"/>
    <mergeCell ref="AN58:AP58"/>
    <mergeCell ref="AN60:AP60"/>
    <mergeCell ref="AN61:AP61"/>
    <mergeCell ref="AN62:AP62"/>
    <mergeCell ref="AN63:AP63"/>
    <mergeCell ref="K54:AF54"/>
    <mergeCell ref="K55:AF55"/>
    <mergeCell ref="K56:AF56"/>
    <mergeCell ref="L57:AF57"/>
    <mergeCell ref="L58:AF58"/>
    <mergeCell ref="K59:AF59"/>
    <mergeCell ref="L60:AF60"/>
    <mergeCell ref="L61:AF61"/>
    <mergeCell ref="L62:AF62"/>
    <mergeCell ref="AG54:AM54"/>
    <mergeCell ref="AG55:AM55"/>
    <mergeCell ref="AG56:AM56"/>
    <mergeCell ref="AG57:AM57"/>
    <mergeCell ref="AG58:AM58"/>
    <mergeCell ref="AG59:AM59"/>
    <mergeCell ref="AG60:AM60"/>
    <mergeCell ref="AG61:AM61"/>
    <mergeCell ref="AG62:AM62"/>
    <mergeCell ref="K6:AO6"/>
    <mergeCell ref="J52:AF52"/>
    <mergeCell ref="W29:AE29"/>
    <mergeCell ref="AK29:AO29"/>
    <mergeCell ref="AM46:AP46"/>
    <mergeCell ref="AS46:AT48"/>
    <mergeCell ref="AN49:AP49"/>
    <mergeCell ref="AN53:AP53"/>
    <mergeCell ref="AN52:AP52"/>
    <mergeCell ref="AG52:AM52"/>
    <mergeCell ref="AG53:AM53"/>
    <mergeCell ref="L42:AO42"/>
    <mergeCell ref="AM44:AN44"/>
    <mergeCell ref="I49:AF49"/>
    <mergeCell ref="AG49:AM49"/>
    <mergeCell ref="K53:AF53"/>
    <mergeCell ref="K5:AO5"/>
    <mergeCell ref="W28:AE28"/>
    <mergeCell ref="AK28:AO28"/>
    <mergeCell ref="BE5:BE32"/>
    <mergeCell ref="W30:AE30"/>
    <mergeCell ref="X32:AB32"/>
    <mergeCell ref="AK32:AO32"/>
    <mergeCell ref="AR2:BE2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AG77:AM77"/>
    <mergeCell ref="K65:AF65"/>
    <mergeCell ref="J64:AF64"/>
    <mergeCell ref="K66:AF66"/>
    <mergeCell ref="E66:I66"/>
    <mergeCell ref="F73:J73"/>
    <mergeCell ref="E67:I67"/>
    <mergeCell ref="F68:J68"/>
    <mergeCell ref="F69:J69"/>
    <mergeCell ref="E70:I70"/>
    <mergeCell ref="F71:J71"/>
    <mergeCell ref="F72:J72"/>
    <mergeCell ref="F74:J74"/>
    <mergeCell ref="D75:H75"/>
    <mergeCell ref="E76:I76"/>
    <mergeCell ref="E77:I77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D82:H82"/>
    <mergeCell ref="E81:I81"/>
    <mergeCell ref="L68:AF68"/>
    <mergeCell ref="K67:AF67"/>
    <mergeCell ref="L69:AF69"/>
    <mergeCell ref="K70:AF70"/>
    <mergeCell ref="L71:AF71"/>
    <mergeCell ref="L72:AF72"/>
    <mergeCell ref="L73:AF73"/>
    <mergeCell ref="L74:AF74"/>
    <mergeCell ref="J75:AF75"/>
    <mergeCell ref="K76:AF76"/>
    <mergeCell ref="K77:AF77"/>
    <mergeCell ref="K78:AF78"/>
    <mergeCell ref="K79:AF79"/>
    <mergeCell ref="K80:AF80"/>
    <mergeCell ref="K81:AF81"/>
    <mergeCell ref="J82:AF82"/>
    <mergeCell ref="E78:I78"/>
    <mergeCell ref="E79:I79"/>
    <mergeCell ref="E80:I80"/>
    <mergeCell ref="AG79:AM79"/>
    <mergeCell ref="AG78:AM78"/>
    <mergeCell ref="AG80:AM80"/>
    <mergeCell ref="AG81:AM81"/>
    <mergeCell ref="AG82:AM82"/>
    <mergeCell ref="AN70:AP70"/>
    <mergeCell ref="AN69:AP69"/>
    <mergeCell ref="AN71:AP71"/>
    <mergeCell ref="AN72:AP72"/>
    <mergeCell ref="AN73:AP73"/>
    <mergeCell ref="AN74:AP74"/>
    <mergeCell ref="AN75:AP75"/>
    <mergeCell ref="AN76:AP76"/>
    <mergeCell ref="AN77:AP77"/>
    <mergeCell ref="AN78:AP78"/>
    <mergeCell ref="AN79:AP79"/>
    <mergeCell ref="AN80:AP80"/>
    <mergeCell ref="AN81:AP81"/>
    <mergeCell ref="AN82:AP82"/>
    <mergeCell ref="AG72:AM72"/>
    <mergeCell ref="AG73:AM73"/>
    <mergeCell ref="AG74:AM74"/>
    <mergeCell ref="AG75:AM75"/>
    <mergeCell ref="AG76:AM76"/>
  </mergeCells>
  <hyperlinks>
    <hyperlink ref="K1:S1" location="C2" display="1) Rekapitulace stavby"/>
    <hyperlink ref="W1:AI1" location="C51" display="2) Rekapitulace objektů stavby a soupisů prací"/>
    <hyperlink ref="A53" location="'SO 01.1 - stavební a kons...'!C2" display="/"/>
    <hyperlink ref="A54" location="'SO 01.2 - stavební a kons...'!C2" display="/"/>
    <hyperlink ref="A55" location="'SO 01.3 - Grafické prvky ...'!C2" display="/"/>
    <hyperlink ref="A57" location="'SO 01.7.1 - Silnoproudá e...'!C2" display="/"/>
    <hyperlink ref="A58" location="'SO 01.7.2 - Slaborpoudá e...'!C2" display="/"/>
    <hyperlink ref="A60" location="'SO 01.8.1 - Vytápění'!C2" display="/"/>
    <hyperlink ref="A61" location="'SO 01.8.2 - Zdravotechnika'!C2" display="/"/>
    <hyperlink ref="A62" location="'SO 01.8.3 - Vzduchotechnika'!C2" display="/"/>
    <hyperlink ref="A63" location="'SO 01.8.4 - Chlazení'!C2" display="/"/>
    <hyperlink ref="A65" location="'SO 02.1 - stavební a kons...'!C2" display="/"/>
    <hyperlink ref="A66" location="'SO 02.2 - stavební a kons...'!C2" display="/"/>
    <hyperlink ref="A68" location="'SO 02.4.1 - Silnoproudá e...'!C2" display="/"/>
    <hyperlink ref="A69" location="'SO 02.4.2 - Slaboproudá e...'!C2" display="/"/>
    <hyperlink ref="A71" location="'SO 02.5.1 - Vytápění'!C2" display="/"/>
    <hyperlink ref="A72" location="'SO 02.5.2 - Zdravotechnika'!C2" display="/"/>
    <hyperlink ref="A73" location="'SO 02.5.3 - Vzduchotechnika'!C2" display="/"/>
    <hyperlink ref="A74" location="'SO 02.5.4 - Chlazení'!C2" display="/"/>
    <hyperlink ref="A76" location="'SO 03.1a - venkovní úprav...'!C2" display="/"/>
    <hyperlink ref="A77" location="'SO 03.2a - venkovní úprav...'!C2" display="/"/>
    <hyperlink ref="A78" location="'SO 03.1b - venkovní úprav...'!C2" display="/"/>
    <hyperlink ref="A79" location="'SO 03.2b - venkovní úprav...'!C2" display="/"/>
    <hyperlink ref="A80" location="'SO 03.3 - Krajnářská arch...'!C2" display="/"/>
    <hyperlink ref="A81" location="'SO 03.4 - Silnoproudá ele...'!C2" display="/"/>
    <hyperlink ref="A82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85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41" t="s">
        <v>169</v>
      </c>
      <c r="F9" s="343"/>
      <c r="G9" s="343"/>
      <c r="H9" s="343"/>
      <c r="I9" s="111"/>
      <c r="J9" s="40"/>
      <c r="K9" s="43"/>
    </row>
    <row r="10" spans="1:70" s="1" customFormat="1">
      <c r="B10" s="39"/>
      <c r="C10" s="40"/>
      <c r="D10" s="35" t="s">
        <v>170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44" t="s">
        <v>171</v>
      </c>
      <c r="F11" s="343"/>
      <c r="G11" s="343"/>
      <c r="H11" s="343"/>
      <c r="I11" s="111"/>
      <c r="J11" s="40"/>
      <c r="K11" s="43"/>
    </row>
    <row r="12" spans="1:70" s="1" customFormat="1" ht="13.5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5</v>
      </c>
      <c r="G13" s="40"/>
      <c r="H13" s="40"/>
      <c r="I13" s="112" t="s">
        <v>22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23</v>
      </c>
      <c r="E14" s="40"/>
      <c r="F14" s="33" t="s">
        <v>24</v>
      </c>
      <c r="G14" s="40"/>
      <c r="H14" s="40"/>
      <c r="I14" s="112" t="s">
        <v>25</v>
      </c>
      <c r="J14" s="113" t="str">
        <f>'Rekapitulace stavby'!AN8</f>
        <v>16. 3. 2019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27</v>
      </c>
      <c r="E16" s="40"/>
      <c r="F16" s="40"/>
      <c r="G16" s="40"/>
      <c r="H16" s="40"/>
      <c r="I16" s="112" t="s">
        <v>28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28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28</v>
      </c>
      <c r="J22" s="33" t="s">
        <v>5</v>
      </c>
      <c r="K22" s="43"/>
    </row>
    <row r="23" spans="2:11" s="1" customFormat="1" ht="18" customHeight="1">
      <c r="B23" s="39"/>
      <c r="C23" s="40"/>
      <c r="D23" s="40"/>
      <c r="E23" s="33" t="s">
        <v>34</v>
      </c>
      <c r="F23" s="40"/>
      <c r="G23" s="40"/>
      <c r="H23" s="40"/>
      <c r="I23" s="112" t="s">
        <v>30</v>
      </c>
      <c r="J23" s="33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36</v>
      </c>
      <c r="E25" s="40"/>
      <c r="F25" s="40"/>
      <c r="G25" s="40"/>
      <c r="H25" s="40"/>
      <c r="I25" s="111"/>
      <c r="J25" s="40"/>
      <c r="K25" s="43"/>
    </row>
    <row r="26" spans="2:11" s="7" customFormat="1" ht="270.75" customHeight="1">
      <c r="B26" s="114"/>
      <c r="C26" s="115"/>
      <c r="D26" s="115"/>
      <c r="E26" s="322" t="s">
        <v>172</v>
      </c>
      <c r="F26" s="322"/>
      <c r="G26" s="322"/>
      <c r="H26" s="322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ROUND(J93,2)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ROUND(SUM(BE93:BE161), 2)</f>
        <v>0</v>
      </c>
      <c r="G32" s="40"/>
      <c r="H32" s="40"/>
      <c r="I32" s="124">
        <v>0.21</v>
      </c>
      <c r="J32" s="123">
        <f>ROUND(ROUND((SUM(BE93:BE161)),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ROUND(SUM(BF93:BF161), 2)</f>
        <v>0</v>
      </c>
      <c r="G33" s="40"/>
      <c r="H33" s="40"/>
      <c r="I33" s="124">
        <v>0.15</v>
      </c>
      <c r="J33" s="123">
        <f>ROUND(ROUND((SUM(BF93:BF161)),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ROUND(SUM(BG93:BG161),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ROUND(SUM(BH93:BH161),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ROUND(SUM(BI93:BI161),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173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41" t="str">
        <f>E7</f>
        <v xml:space="preserve"> Dům hudby, Pardubice – modernizace</v>
      </c>
      <c r="F47" s="342"/>
      <c r="G47" s="342"/>
      <c r="H47" s="342"/>
      <c r="I47" s="111"/>
      <c r="J47" s="40"/>
      <c r="K47" s="43"/>
    </row>
    <row r="48" spans="2:11">
      <c r="B48" s="26"/>
      <c r="C48" s="35" t="s">
        <v>168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41" t="s">
        <v>169</v>
      </c>
      <c r="F49" s="343"/>
      <c r="G49" s="343"/>
      <c r="H49" s="343"/>
      <c r="I49" s="111"/>
      <c r="J49" s="40"/>
      <c r="K49" s="43"/>
    </row>
    <row r="50" spans="2:47" s="1" customFormat="1" ht="14.45" customHeight="1">
      <c r="B50" s="39"/>
      <c r="C50" s="35" t="s">
        <v>170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44" t="str">
        <f>E11</f>
        <v>SO 01.1 - stavební a konstrukční část - bourací práce</v>
      </c>
      <c r="F51" s="343"/>
      <c r="G51" s="343"/>
      <c r="H51" s="343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23</v>
      </c>
      <c r="D53" s="40"/>
      <c r="E53" s="40"/>
      <c r="F53" s="33" t="str">
        <f>F14</f>
        <v>Sukova třída 1260, 530 02 Pardubice</v>
      </c>
      <c r="G53" s="40"/>
      <c r="H53" s="40"/>
      <c r="I53" s="112" t="s">
        <v>25</v>
      </c>
      <c r="J53" s="113" t="str">
        <f>IF(J14="","",J14)</f>
        <v>16. 3. 2019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>
      <c r="B55" s="39"/>
      <c r="C55" s="35" t="s">
        <v>27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2" t="str">
        <f>E23</f>
        <v>ing. arch. Ondřej Tuček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45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174</v>
      </c>
      <c r="D58" s="125"/>
      <c r="E58" s="125"/>
      <c r="F58" s="125"/>
      <c r="G58" s="125"/>
      <c r="H58" s="125"/>
      <c r="I58" s="136"/>
      <c r="J58" s="137" t="s">
        <v>175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176</v>
      </c>
      <c r="D60" s="40"/>
      <c r="E60" s="40"/>
      <c r="F60" s="40"/>
      <c r="G60" s="40"/>
      <c r="H60" s="40"/>
      <c r="I60" s="111"/>
      <c r="J60" s="121">
        <f>J93</f>
        <v>0</v>
      </c>
      <c r="K60" s="43"/>
      <c r="AU60" s="22" t="s">
        <v>177</v>
      </c>
    </row>
    <row r="61" spans="2:47" s="8" customFormat="1" ht="24.95" customHeight="1">
      <c r="B61" s="140"/>
      <c r="C61" s="141"/>
      <c r="D61" s="142" t="s">
        <v>178</v>
      </c>
      <c r="E61" s="143"/>
      <c r="F61" s="143"/>
      <c r="G61" s="143"/>
      <c r="H61" s="143"/>
      <c r="I61" s="144"/>
      <c r="J61" s="145">
        <f>J94</f>
        <v>0</v>
      </c>
      <c r="K61" s="146"/>
    </row>
    <row r="62" spans="2:47" s="9" customFormat="1" ht="19.899999999999999" customHeight="1">
      <c r="B62" s="147"/>
      <c r="C62" s="148"/>
      <c r="D62" s="149" t="s">
        <v>179</v>
      </c>
      <c r="E62" s="150"/>
      <c r="F62" s="150"/>
      <c r="G62" s="150"/>
      <c r="H62" s="150"/>
      <c r="I62" s="151"/>
      <c r="J62" s="152">
        <f>J95</f>
        <v>0</v>
      </c>
      <c r="K62" s="153"/>
    </row>
    <row r="63" spans="2:47" s="9" customFormat="1" ht="19.899999999999999" customHeight="1">
      <c r="B63" s="147"/>
      <c r="C63" s="148"/>
      <c r="D63" s="149" t="s">
        <v>180</v>
      </c>
      <c r="E63" s="150"/>
      <c r="F63" s="150"/>
      <c r="G63" s="150"/>
      <c r="H63" s="150"/>
      <c r="I63" s="151"/>
      <c r="J63" s="152">
        <f>J107</f>
        <v>0</v>
      </c>
      <c r="K63" s="153"/>
    </row>
    <row r="64" spans="2:47" s="8" customFormat="1" ht="24.95" customHeight="1">
      <c r="B64" s="140"/>
      <c r="C64" s="141"/>
      <c r="D64" s="142" t="s">
        <v>181</v>
      </c>
      <c r="E64" s="143"/>
      <c r="F64" s="143"/>
      <c r="G64" s="143"/>
      <c r="H64" s="143"/>
      <c r="I64" s="144"/>
      <c r="J64" s="145">
        <f>J116</f>
        <v>0</v>
      </c>
      <c r="K64" s="146"/>
    </row>
    <row r="65" spans="2:12" s="9" customFormat="1" ht="19.899999999999999" customHeight="1">
      <c r="B65" s="147"/>
      <c r="C65" s="148"/>
      <c r="D65" s="149" t="s">
        <v>182</v>
      </c>
      <c r="E65" s="150"/>
      <c r="F65" s="150"/>
      <c r="G65" s="150"/>
      <c r="H65" s="150"/>
      <c r="I65" s="151"/>
      <c r="J65" s="152">
        <f>J117</f>
        <v>0</v>
      </c>
      <c r="K65" s="153"/>
    </row>
    <row r="66" spans="2:12" s="9" customFormat="1" ht="19.899999999999999" customHeight="1">
      <c r="B66" s="147"/>
      <c r="C66" s="148"/>
      <c r="D66" s="149" t="s">
        <v>183</v>
      </c>
      <c r="E66" s="150"/>
      <c r="F66" s="150"/>
      <c r="G66" s="150"/>
      <c r="H66" s="150"/>
      <c r="I66" s="151"/>
      <c r="J66" s="152">
        <f>J122</f>
        <v>0</v>
      </c>
      <c r="K66" s="153"/>
    </row>
    <row r="67" spans="2:12" s="9" customFormat="1" ht="19.899999999999999" customHeight="1">
      <c r="B67" s="147"/>
      <c r="C67" s="148"/>
      <c r="D67" s="149" t="s">
        <v>184</v>
      </c>
      <c r="E67" s="150"/>
      <c r="F67" s="150"/>
      <c r="G67" s="150"/>
      <c r="H67" s="150"/>
      <c r="I67" s="151"/>
      <c r="J67" s="152">
        <f>J135</f>
        <v>0</v>
      </c>
      <c r="K67" s="153"/>
    </row>
    <row r="68" spans="2:12" s="9" customFormat="1" ht="19.899999999999999" customHeight="1">
      <c r="B68" s="147"/>
      <c r="C68" s="148"/>
      <c r="D68" s="149" t="s">
        <v>185</v>
      </c>
      <c r="E68" s="150"/>
      <c r="F68" s="150"/>
      <c r="G68" s="150"/>
      <c r="H68" s="150"/>
      <c r="I68" s="151"/>
      <c r="J68" s="152">
        <f>J141</f>
        <v>0</v>
      </c>
      <c r="K68" s="153"/>
    </row>
    <row r="69" spans="2:12" s="9" customFormat="1" ht="19.899999999999999" customHeight="1">
      <c r="B69" s="147"/>
      <c r="C69" s="148"/>
      <c r="D69" s="149" t="s">
        <v>186</v>
      </c>
      <c r="E69" s="150"/>
      <c r="F69" s="150"/>
      <c r="G69" s="150"/>
      <c r="H69" s="150"/>
      <c r="I69" s="151"/>
      <c r="J69" s="152">
        <f>J146</f>
        <v>0</v>
      </c>
      <c r="K69" s="153"/>
    </row>
    <row r="70" spans="2:12" s="9" customFormat="1" ht="19.899999999999999" customHeight="1">
      <c r="B70" s="147"/>
      <c r="C70" s="148"/>
      <c r="D70" s="149" t="s">
        <v>187</v>
      </c>
      <c r="E70" s="150"/>
      <c r="F70" s="150"/>
      <c r="G70" s="150"/>
      <c r="H70" s="150"/>
      <c r="I70" s="151"/>
      <c r="J70" s="152">
        <f>J151</f>
        <v>0</v>
      </c>
      <c r="K70" s="153"/>
    </row>
    <row r="71" spans="2:12" s="8" customFormat="1" ht="24.95" customHeight="1">
      <c r="B71" s="140"/>
      <c r="C71" s="141"/>
      <c r="D71" s="142" t="s">
        <v>188</v>
      </c>
      <c r="E71" s="143"/>
      <c r="F71" s="143"/>
      <c r="G71" s="143"/>
      <c r="H71" s="143"/>
      <c r="I71" s="144"/>
      <c r="J71" s="145">
        <f>J157</f>
        <v>0</v>
      </c>
      <c r="K71" s="146"/>
    </row>
    <row r="72" spans="2:12" s="1" customFormat="1" ht="21.75" customHeight="1">
      <c r="B72" s="39"/>
      <c r="C72" s="40"/>
      <c r="D72" s="40"/>
      <c r="E72" s="40"/>
      <c r="F72" s="40"/>
      <c r="G72" s="40"/>
      <c r="H72" s="40"/>
      <c r="I72" s="111"/>
      <c r="J72" s="40"/>
      <c r="K72" s="43"/>
    </row>
    <row r="73" spans="2:12" s="1" customFormat="1" ht="6.95" customHeight="1">
      <c r="B73" s="54"/>
      <c r="C73" s="55"/>
      <c r="D73" s="55"/>
      <c r="E73" s="55"/>
      <c r="F73" s="55"/>
      <c r="G73" s="55"/>
      <c r="H73" s="55"/>
      <c r="I73" s="132"/>
      <c r="J73" s="55"/>
      <c r="K73" s="56"/>
    </row>
    <row r="77" spans="2:12" s="1" customFormat="1" ht="6.95" customHeight="1">
      <c r="B77" s="57"/>
      <c r="C77" s="58"/>
      <c r="D77" s="58"/>
      <c r="E77" s="58"/>
      <c r="F77" s="58"/>
      <c r="G77" s="58"/>
      <c r="H77" s="58"/>
      <c r="I77" s="133"/>
      <c r="J77" s="58"/>
      <c r="K77" s="58"/>
      <c r="L77" s="39"/>
    </row>
    <row r="78" spans="2:12" s="1" customFormat="1" ht="36.950000000000003" customHeight="1">
      <c r="B78" s="39"/>
      <c r="C78" s="59" t="s">
        <v>189</v>
      </c>
      <c r="I78" s="154"/>
      <c r="L78" s="39"/>
    </row>
    <row r="79" spans="2:12" s="1" customFormat="1" ht="6.95" customHeight="1">
      <c r="B79" s="39"/>
      <c r="I79" s="154"/>
      <c r="L79" s="39"/>
    </row>
    <row r="80" spans="2:12" s="1" customFormat="1" ht="14.45" customHeight="1">
      <c r="B80" s="39"/>
      <c r="C80" s="61" t="s">
        <v>19</v>
      </c>
      <c r="I80" s="154"/>
      <c r="L80" s="39"/>
    </row>
    <row r="81" spans="2:65" s="1" customFormat="1" ht="16.5" customHeight="1">
      <c r="B81" s="39"/>
      <c r="E81" s="346" t="str">
        <f>E7</f>
        <v xml:space="preserve"> Dům hudby, Pardubice – modernizace</v>
      </c>
      <c r="F81" s="347"/>
      <c r="G81" s="347"/>
      <c r="H81" s="347"/>
      <c r="I81" s="154"/>
      <c r="L81" s="39"/>
    </row>
    <row r="82" spans="2:65">
      <c r="B82" s="26"/>
      <c r="C82" s="61" t="s">
        <v>168</v>
      </c>
      <c r="L82" s="26"/>
    </row>
    <row r="83" spans="2:65" s="1" customFormat="1" ht="16.5" customHeight="1">
      <c r="B83" s="39"/>
      <c r="E83" s="346" t="s">
        <v>169</v>
      </c>
      <c r="F83" s="348"/>
      <c r="G83" s="348"/>
      <c r="H83" s="348"/>
      <c r="I83" s="154"/>
      <c r="L83" s="39"/>
    </row>
    <row r="84" spans="2:65" s="1" customFormat="1" ht="14.45" customHeight="1">
      <c r="B84" s="39"/>
      <c r="C84" s="61" t="s">
        <v>170</v>
      </c>
      <c r="I84" s="154"/>
      <c r="L84" s="39"/>
    </row>
    <row r="85" spans="2:65" s="1" customFormat="1" ht="17.25" customHeight="1">
      <c r="B85" s="39"/>
      <c r="E85" s="334" t="str">
        <f>E11</f>
        <v>SO 01.1 - stavební a konstrukční část - bourací práce</v>
      </c>
      <c r="F85" s="348"/>
      <c r="G85" s="348"/>
      <c r="H85" s="348"/>
      <c r="I85" s="154"/>
      <c r="L85" s="39"/>
    </row>
    <row r="86" spans="2:65" s="1" customFormat="1" ht="6.95" customHeight="1">
      <c r="B86" s="39"/>
      <c r="I86" s="154"/>
      <c r="L86" s="39"/>
    </row>
    <row r="87" spans="2:65" s="1" customFormat="1" ht="18" customHeight="1">
      <c r="B87" s="39"/>
      <c r="C87" s="61" t="s">
        <v>23</v>
      </c>
      <c r="F87" s="155" t="str">
        <f>F14</f>
        <v>Sukova třída 1260, 530 02 Pardubice</v>
      </c>
      <c r="I87" s="156" t="s">
        <v>25</v>
      </c>
      <c r="J87" s="65" t="str">
        <f>IF(J14="","",J14)</f>
        <v>16. 3. 2019</v>
      </c>
      <c r="L87" s="39"/>
    </row>
    <row r="88" spans="2:65" s="1" customFormat="1" ht="6.95" customHeight="1">
      <c r="B88" s="39"/>
      <c r="I88" s="154"/>
      <c r="L88" s="39"/>
    </row>
    <row r="89" spans="2:65" s="1" customFormat="1">
      <c r="B89" s="39"/>
      <c r="C89" s="61" t="s">
        <v>27</v>
      </c>
      <c r="F89" s="155" t="str">
        <f>E17</f>
        <v xml:space="preserve"> </v>
      </c>
      <c r="I89" s="156" t="s">
        <v>33</v>
      </c>
      <c r="J89" s="155" t="str">
        <f>E23</f>
        <v>ing. arch. Ondřej Tuček</v>
      </c>
      <c r="L89" s="39"/>
    </row>
    <row r="90" spans="2:65" s="1" customFormat="1" ht="14.45" customHeight="1">
      <c r="B90" s="39"/>
      <c r="C90" s="61" t="s">
        <v>31</v>
      </c>
      <c r="F90" s="155" t="str">
        <f>IF(E20="","",E20)</f>
        <v/>
      </c>
      <c r="I90" s="154"/>
      <c r="L90" s="39"/>
    </row>
    <row r="91" spans="2:65" s="1" customFormat="1" ht="10.35" customHeight="1">
      <c r="B91" s="39"/>
      <c r="I91" s="154"/>
      <c r="L91" s="39"/>
    </row>
    <row r="92" spans="2:65" s="10" customFormat="1" ht="29.25" customHeight="1">
      <c r="B92" s="157"/>
      <c r="C92" s="158" t="s">
        <v>190</v>
      </c>
      <c r="D92" s="159" t="s">
        <v>56</v>
      </c>
      <c r="E92" s="159" t="s">
        <v>52</v>
      </c>
      <c r="F92" s="159" t="s">
        <v>191</v>
      </c>
      <c r="G92" s="159" t="s">
        <v>192</v>
      </c>
      <c r="H92" s="159" t="s">
        <v>193</v>
      </c>
      <c r="I92" s="160" t="s">
        <v>194</v>
      </c>
      <c r="J92" s="159" t="s">
        <v>175</v>
      </c>
      <c r="K92" s="161" t="s">
        <v>195</v>
      </c>
      <c r="L92" s="157"/>
      <c r="M92" s="71" t="s">
        <v>196</v>
      </c>
      <c r="N92" s="72" t="s">
        <v>41</v>
      </c>
      <c r="O92" s="72" t="s">
        <v>197</v>
      </c>
      <c r="P92" s="72" t="s">
        <v>198</v>
      </c>
      <c r="Q92" s="72" t="s">
        <v>199</v>
      </c>
      <c r="R92" s="72" t="s">
        <v>200</v>
      </c>
      <c r="S92" s="72" t="s">
        <v>201</v>
      </c>
      <c r="T92" s="73" t="s">
        <v>202</v>
      </c>
    </row>
    <row r="93" spans="2:65" s="1" customFormat="1" ht="29.25" customHeight="1">
      <c r="B93" s="39"/>
      <c r="C93" s="75" t="s">
        <v>176</v>
      </c>
      <c r="I93" s="154"/>
      <c r="J93" s="162">
        <f>BK93</f>
        <v>0</v>
      </c>
      <c r="L93" s="39"/>
      <c r="M93" s="74"/>
      <c r="N93" s="66"/>
      <c r="O93" s="66"/>
      <c r="P93" s="163">
        <f>P94+P116+P157</f>
        <v>0</v>
      </c>
      <c r="Q93" s="66"/>
      <c r="R93" s="163">
        <f>R94+R116+R157</f>
        <v>7.2134399999999987E-2</v>
      </c>
      <c r="S93" s="66"/>
      <c r="T93" s="164">
        <f>T94+T116+T157</f>
        <v>68.234700049999987</v>
      </c>
      <c r="AT93" s="22" t="s">
        <v>70</v>
      </c>
      <c r="AU93" s="22" t="s">
        <v>177</v>
      </c>
      <c r="BK93" s="165">
        <f>BK94+BK116+BK157</f>
        <v>0</v>
      </c>
    </row>
    <row r="94" spans="2:65" s="11" customFormat="1" ht="37.35" customHeight="1">
      <c r="B94" s="166"/>
      <c r="D94" s="167" t="s">
        <v>70</v>
      </c>
      <c r="E94" s="168" t="s">
        <v>203</v>
      </c>
      <c r="F94" s="168" t="s">
        <v>204</v>
      </c>
      <c r="I94" s="169"/>
      <c r="J94" s="170">
        <f>BK94</f>
        <v>0</v>
      </c>
      <c r="L94" s="166"/>
      <c r="M94" s="171"/>
      <c r="N94" s="172"/>
      <c r="O94" s="172"/>
      <c r="P94" s="173">
        <f>P95+P107</f>
        <v>0</v>
      </c>
      <c r="Q94" s="172"/>
      <c r="R94" s="173">
        <f>R95+R107</f>
        <v>7.2134399999999987E-2</v>
      </c>
      <c r="S94" s="172"/>
      <c r="T94" s="174">
        <f>T95+T107</f>
        <v>21.904893999999999</v>
      </c>
      <c r="AR94" s="167" t="s">
        <v>78</v>
      </c>
      <c r="AT94" s="175" t="s">
        <v>70</v>
      </c>
      <c r="AU94" s="175" t="s">
        <v>71</v>
      </c>
      <c r="AY94" s="167" t="s">
        <v>205</v>
      </c>
      <c r="BK94" s="176">
        <f>BK95+BK107</f>
        <v>0</v>
      </c>
    </row>
    <row r="95" spans="2:65" s="11" customFormat="1" ht="19.899999999999999" customHeight="1">
      <c r="B95" s="166"/>
      <c r="D95" s="167" t="s">
        <v>70</v>
      </c>
      <c r="E95" s="177" t="s">
        <v>206</v>
      </c>
      <c r="F95" s="177" t="s">
        <v>207</v>
      </c>
      <c r="I95" s="169"/>
      <c r="J95" s="178">
        <f>BK95</f>
        <v>0</v>
      </c>
      <c r="L95" s="166"/>
      <c r="M95" s="171"/>
      <c r="N95" s="172"/>
      <c r="O95" s="172"/>
      <c r="P95" s="173">
        <f>SUM(P96:P106)</f>
        <v>0</v>
      </c>
      <c r="Q95" s="172"/>
      <c r="R95" s="173">
        <f>SUM(R96:R106)</f>
        <v>7.2134399999999987E-2</v>
      </c>
      <c r="S95" s="172"/>
      <c r="T95" s="174">
        <f>SUM(T96:T106)</f>
        <v>21.904893999999999</v>
      </c>
      <c r="AR95" s="167" t="s">
        <v>78</v>
      </c>
      <c r="AT95" s="175" t="s">
        <v>70</v>
      </c>
      <c r="AU95" s="175" t="s">
        <v>78</v>
      </c>
      <c r="AY95" s="167" t="s">
        <v>205</v>
      </c>
      <c r="BK95" s="176">
        <f>SUM(BK96:BK106)</f>
        <v>0</v>
      </c>
    </row>
    <row r="96" spans="2:65" s="1" customFormat="1" ht="25.5" customHeight="1">
      <c r="B96" s="179"/>
      <c r="C96" s="180" t="s">
        <v>78</v>
      </c>
      <c r="D96" s="180" t="s">
        <v>208</v>
      </c>
      <c r="E96" s="181" t="s">
        <v>209</v>
      </c>
      <c r="F96" s="182" t="s">
        <v>210</v>
      </c>
      <c r="G96" s="183" t="s">
        <v>211</v>
      </c>
      <c r="H96" s="184">
        <v>554.88</v>
      </c>
      <c r="I96" s="185"/>
      <c r="J96" s="186">
        <f t="shared" ref="J96:J106" si="0">ROUND(I96*H96,2)</f>
        <v>0</v>
      </c>
      <c r="K96" s="182" t="s">
        <v>212</v>
      </c>
      <c r="L96" s="39"/>
      <c r="M96" s="187" t="s">
        <v>5</v>
      </c>
      <c r="N96" s="188" t="s">
        <v>42</v>
      </c>
      <c r="O96" s="40"/>
      <c r="P96" s="189">
        <f t="shared" ref="P96:P106" si="1">O96*H96</f>
        <v>0</v>
      </c>
      <c r="Q96" s="189">
        <v>1.2999999999999999E-4</v>
      </c>
      <c r="R96" s="189">
        <f t="shared" ref="R96:R106" si="2">Q96*H96</f>
        <v>7.2134399999999987E-2</v>
      </c>
      <c r="S96" s="189">
        <v>0</v>
      </c>
      <c r="T96" s="190">
        <f t="shared" ref="T96:T106" si="3">S96*H96</f>
        <v>0</v>
      </c>
      <c r="AR96" s="22" t="s">
        <v>213</v>
      </c>
      <c r="AT96" s="22" t="s">
        <v>208</v>
      </c>
      <c r="AU96" s="22" t="s">
        <v>80</v>
      </c>
      <c r="AY96" s="22" t="s">
        <v>205</v>
      </c>
      <c r="BE96" s="191">
        <f t="shared" ref="BE96:BE106" si="4">IF(N96="základní",J96,0)</f>
        <v>0</v>
      </c>
      <c r="BF96" s="191">
        <f t="shared" ref="BF96:BF106" si="5">IF(N96="snížená",J96,0)</f>
        <v>0</v>
      </c>
      <c r="BG96" s="191">
        <f t="shared" ref="BG96:BG106" si="6">IF(N96="zákl. přenesená",J96,0)</f>
        <v>0</v>
      </c>
      <c r="BH96" s="191">
        <f t="shared" ref="BH96:BH106" si="7">IF(N96="sníž. přenesená",J96,0)</f>
        <v>0</v>
      </c>
      <c r="BI96" s="191">
        <f t="shared" ref="BI96:BI106" si="8">IF(N96="nulová",J96,0)</f>
        <v>0</v>
      </c>
      <c r="BJ96" s="22" t="s">
        <v>78</v>
      </c>
      <c r="BK96" s="191">
        <f t="shared" ref="BK96:BK106" si="9">ROUND(I96*H96,2)</f>
        <v>0</v>
      </c>
      <c r="BL96" s="22" t="s">
        <v>213</v>
      </c>
      <c r="BM96" s="22" t="s">
        <v>214</v>
      </c>
    </row>
    <row r="97" spans="2:65" s="1" customFormat="1" ht="38.25" customHeight="1">
      <c r="B97" s="179"/>
      <c r="C97" s="180" t="s">
        <v>80</v>
      </c>
      <c r="D97" s="180" t="s">
        <v>208</v>
      </c>
      <c r="E97" s="181" t="s">
        <v>215</v>
      </c>
      <c r="F97" s="182" t="s">
        <v>216</v>
      </c>
      <c r="G97" s="183" t="s">
        <v>211</v>
      </c>
      <c r="H97" s="184">
        <v>4.5830000000000002</v>
      </c>
      <c r="I97" s="185"/>
      <c r="J97" s="186">
        <f t="shared" si="0"/>
        <v>0</v>
      </c>
      <c r="K97" s="182" t="s">
        <v>212</v>
      </c>
      <c r="L97" s="39"/>
      <c r="M97" s="187" t="s">
        <v>5</v>
      </c>
      <c r="N97" s="188" t="s">
        <v>42</v>
      </c>
      <c r="O97" s="40"/>
      <c r="P97" s="189">
        <f t="shared" si="1"/>
        <v>0</v>
      </c>
      <c r="Q97" s="189">
        <v>0</v>
      </c>
      <c r="R97" s="189">
        <f t="shared" si="2"/>
        <v>0</v>
      </c>
      <c r="S97" s="189">
        <v>0.113</v>
      </c>
      <c r="T97" s="190">
        <f t="shared" si="3"/>
        <v>0.51787900000000009</v>
      </c>
      <c r="AR97" s="22" t="s">
        <v>213</v>
      </c>
      <c r="AT97" s="22" t="s">
        <v>208</v>
      </c>
      <c r="AU97" s="22" t="s">
        <v>80</v>
      </c>
      <c r="AY97" s="22" t="s">
        <v>205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22" t="s">
        <v>78</v>
      </c>
      <c r="BK97" s="191">
        <f t="shared" si="9"/>
        <v>0</v>
      </c>
      <c r="BL97" s="22" t="s">
        <v>213</v>
      </c>
      <c r="BM97" s="22" t="s">
        <v>217</v>
      </c>
    </row>
    <row r="98" spans="2:65" s="1" customFormat="1" ht="38.25" customHeight="1">
      <c r="B98" s="179"/>
      <c r="C98" s="180" t="s">
        <v>97</v>
      </c>
      <c r="D98" s="180" t="s">
        <v>208</v>
      </c>
      <c r="E98" s="181" t="s">
        <v>218</v>
      </c>
      <c r="F98" s="182" t="s">
        <v>219</v>
      </c>
      <c r="G98" s="183" t="s">
        <v>211</v>
      </c>
      <c r="H98" s="184">
        <v>88.355000000000004</v>
      </c>
      <c r="I98" s="185"/>
      <c r="J98" s="186">
        <f t="shared" si="0"/>
        <v>0</v>
      </c>
      <c r="K98" s="182" t="s">
        <v>212</v>
      </c>
      <c r="L98" s="39"/>
      <c r="M98" s="187" t="s">
        <v>5</v>
      </c>
      <c r="N98" s="188" t="s">
        <v>42</v>
      </c>
      <c r="O98" s="40"/>
      <c r="P98" s="189">
        <f t="shared" si="1"/>
        <v>0</v>
      </c>
      <c r="Q98" s="189">
        <v>0</v>
      </c>
      <c r="R98" s="189">
        <f t="shared" si="2"/>
        <v>0</v>
      </c>
      <c r="S98" s="189">
        <v>0.11700000000000001</v>
      </c>
      <c r="T98" s="190">
        <f t="shared" si="3"/>
        <v>10.337535000000001</v>
      </c>
      <c r="AR98" s="22" t="s">
        <v>213</v>
      </c>
      <c r="AT98" s="22" t="s">
        <v>208</v>
      </c>
      <c r="AU98" s="22" t="s">
        <v>80</v>
      </c>
      <c r="AY98" s="22" t="s">
        <v>205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22" t="s">
        <v>78</v>
      </c>
      <c r="BK98" s="191">
        <f t="shared" si="9"/>
        <v>0</v>
      </c>
      <c r="BL98" s="22" t="s">
        <v>213</v>
      </c>
      <c r="BM98" s="22" t="s">
        <v>220</v>
      </c>
    </row>
    <row r="99" spans="2:65" s="1" customFormat="1" ht="16.5" customHeight="1">
      <c r="B99" s="179"/>
      <c r="C99" s="180" t="s">
        <v>213</v>
      </c>
      <c r="D99" s="180" t="s">
        <v>208</v>
      </c>
      <c r="E99" s="181" t="s">
        <v>221</v>
      </c>
      <c r="F99" s="182" t="s">
        <v>222</v>
      </c>
      <c r="G99" s="183" t="s">
        <v>223</v>
      </c>
      <c r="H99" s="184">
        <v>2.3119999999999998</v>
      </c>
      <c r="I99" s="185"/>
      <c r="J99" s="186">
        <f t="shared" si="0"/>
        <v>0</v>
      </c>
      <c r="K99" s="182" t="s">
        <v>212</v>
      </c>
      <c r="L99" s="39"/>
      <c r="M99" s="187" t="s">
        <v>5</v>
      </c>
      <c r="N99" s="188" t="s">
        <v>42</v>
      </c>
      <c r="O99" s="40"/>
      <c r="P99" s="189">
        <f t="shared" si="1"/>
        <v>0</v>
      </c>
      <c r="Q99" s="189">
        <v>0</v>
      </c>
      <c r="R99" s="189">
        <f t="shared" si="2"/>
        <v>0</v>
      </c>
      <c r="S99" s="189">
        <v>2.4</v>
      </c>
      <c r="T99" s="190">
        <f t="shared" si="3"/>
        <v>5.5487999999999991</v>
      </c>
      <c r="AR99" s="22" t="s">
        <v>213</v>
      </c>
      <c r="AT99" s="22" t="s">
        <v>208</v>
      </c>
      <c r="AU99" s="22" t="s">
        <v>80</v>
      </c>
      <c r="AY99" s="22" t="s">
        <v>205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22" t="s">
        <v>78</v>
      </c>
      <c r="BK99" s="191">
        <f t="shared" si="9"/>
        <v>0</v>
      </c>
      <c r="BL99" s="22" t="s">
        <v>213</v>
      </c>
      <c r="BM99" s="22" t="s">
        <v>224</v>
      </c>
    </row>
    <row r="100" spans="2:65" s="1" customFormat="1" ht="25.5" customHeight="1">
      <c r="B100" s="179"/>
      <c r="C100" s="180" t="s">
        <v>225</v>
      </c>
      <c r="D100" s="180" t="s">
        <v>208</v>
      </c>
      <c r="E100" s="181" t="s">
        <v>226</v>
      </c>
      <c r="F100" s="182" t="s">
        <v>227</v>
      </c>
      <c r="G100" s="183" t="s">
        <v>211</v>
      </c>
      <c r="H100" s="184">
        <v>1.68</v>
      </c>
      <c r="I100" s="185"/>
      <c r="J100" s="186">
        <f t="shared" si="0"/>
        <v>0</v>
      </c>
      <c r="K100" s="182" t="s">
        <v>212</v>
      </c>
      <c r="L100" s="39"/>
      <c r="M100" s="187" t="s">
        <v>5</v>
      </c>
      <c r="N100" s="188" t="s">
        <v>42</v>
      </c>
      <c r="O100" s="40"/>
      <c r="P100" s="189">
        <f t="shared" si="1"/>
        <v>0</v>
      </c>
      <c r="Q100" s="189">
        <v>0</v>
      </c>
      <c r="R100" s="189">
        <f t="shared" si="2"/>
        <v>0</v>
      </c>
      <c r="S100" s="189">
        <v>0.38300000000000001</v>
      </c>
      <c r="T100" s="190">
        <f t="shared" si="3"/>
        <v>0.64344000000000001</v>
      </c>
      <c r="AR100" s="22" t="s">
        <v>213</v>
      </c>
      <c r="AT100" s="22" t="s">
        <v>208</v>
      </c>
      <c r="AU100" s="22" t="s">
        <v>80</v>
      </c>
      <c r="AY100" s="22" t="s">
        <v>205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22" t="s">
        <v>78</v>
      </c>
      <c r="BK100" s="191">
        <f t="shared" si="9"/>
        <v>0</v>
      </c>
      <c r="BL100" s="22" t="s">
        <v>213</v>
      </c>
      <c r="BM100" s="22" t="s">
        <v>228</v>
      </c>
    </row>
    <row r="101" spans="2:65" s="1" customFormat="1" ht="16.5" customHeight="1">
      <c r="B101" s="179"/>
      <c r="C101" s="180" t="s">
        <v>229</v>
      </c>
      <c r="D101" s="180" t="s">
        <v>208</v>
      </c>
      <c r="E101" s="181" t="s">
        <v>230</v>
      </c>
      <c r="F101" s="182" t="s">
        <v>231</v>
      </c>
      <c r="G101" s="183" t="s">
        <v>211</v>
      </c>
      <c r="H101" s="184">
        <v>461.18</v>
      </c>
      <c r="I101" s="185"/>
      <c r="J101" s="186">
        <f t="shared" si="0"/>
        <v>0</v>
      </c>
      <c r="K101" s="182" t="s">
        <v>212</v>
      </c>
      <c r="L101" s="39"/>
      <c r="M101" s="187" t="s">
        <v>5</v>
      </c>
      <c r="N101" s="188" t="s">
        <v>42</v>
      </c>
      <c r="O101" s="40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22" t="s">
        <v>213</v>
      </c>
      <c r="AT101" s="22" t="s">
        <v>208</v>
      </c>
      <c r="AU101" s="22" t="s">
        <v>80</v>
      </c>
      <c r="AY101" s="22" t="s">
        <v>205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22" t="s">
        <v>78</v>
      </c>
      <c r="BK101" s="191">
        <f t="shared" si="9"/>
        <v>0</v>
      </c>
      <c r="BL101" s="22" t="s">
        <v>213</v>
      </c>
      <c r="BM101" s="22" t="s">
        <v>232</v>
      </c>
    </row>
    <row r="102" spans="2:65" s="1" customFormat="1" ht="38.25" customHeight="1">
      <c r="B102" s="179"/>
      <c r="C102" s="180" t="s">
        <v>233</v>
      </c>
      <c r="D102" s="180" t="s">
        <v>208</v>
      </c>
      <c r="E102" s="181" t="s">
        <v>234</v>
      </c>
      <c r="F102" s="182" t="s">
        <v>235</v>
      </c>
      <c r="G102" s="183" t="s">
        <v>236</v>
      </c>
      <c r="H102" s="184">
        <v>2</v>
      </c>
      <c r="I102" s="185"/>
      <c r="J102" s="186">
        <f t="shared" si="0"/>
        <v>0</v>
      </c>
      <c r="K102" s="182" t="s">
        <v>212</v>
      </c>
      <c r="L102" s="39"/>
      <c r="M102" s="187" t="s">
        <v>5</v>
      </c>
      <c r="N102" s="188" t="s">
        <v>42</v>
      </c>
      <c r="O102" s="40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AR102" s="22" t="s">
        <v>237</v>
      </c>
      <c r="AT102" s="22" t="s">
        <v>208</v>
      </c>
      <c r="AU102" s="22" t="s">
        <v>80</v>
      </c>
      <c r="AY102" s="22" t="s">
        <v>205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22" t="s">
        <v>78</v>
      </c>
      <c r="BK102" s="191">
        <f t="shared" si="9"/>
        <v>0</v>
      </c>
      <c r="BL102" s="22" t="s">
        <v>237</v>
      </c>
      <c r="BM102" s="22" t="s">
        <v>238</v>
      </c>
    </row>
    <row r="103" spans="2:65" s="1" customFormat="1" ht="25.5" customHeight="1">
      <c r="B103" s="179"/>
      <c r="C103" s="180" t="s">
        <v>239</v>
      </c>
      <c r="D103" s="180" t="s">
        <v>208</v>
      </c>
      <c r="E103" s="181" t="s">
        <v>240</v>
      </c>
      <c r="F103" s="182" t="s">
        <v>241</v>
      </c>
      <c r="G103" s="183" t="s">
        <v>211</v>
      </c>
      <c r="H103" s="184">
        <v>15.6</v>
      </c>
      <c r="I103" s="185"/>
      <c r="J103" s="186">
        <f t="shared" si="0"/>
        <v>0</v>
      </c>
      <c r="K103" s="182" t="s">
        <v>212</v>
      </c>
      <c r="L103" s="39"/>
      <c r="M103" s="187" t="s">
        <v>5</v>
      </c>
      <c r="N103" s="188" t="s">
        <v>42</v>
      </c>
      <c r="O103" s="40"/>
      <c r="P103" s="189">
        <f t="shared" si="1"/>
        <v>0</v>
      </c>
      <c r="Q103" s="189">
        <v>0</v>
      </c>
      <c r="R103" s="189">
        <f t="shared" si="2"/>
        <v>0</v>
      </c>
      <c r="S103" s="189">
        <v>7.5999999999999998E-2</v>
      </c>
      <c r="T103" s="190">
        <f t="shared" si="3"/>
        <v>1.1856</v>
      </c>
      <c r="AR103" s="22" t="s">
        <v>213</v>
      </c>
      <c r="AT103" s="22" t="s">
        <v>208</v>
      </c>
      <c r="AU103" s="22" t="s">
        <v>80</v>
      </c>
      <c r="AY103" s="22" t="s">
        <v>205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22" t="s">
        <v>78</v>
      </c>
      <c r="BK103" s="191">
        <f t="shared" si="9"/>
        <v>0</v>
      </c>
      <c r="BL103" s="22" t="s">
        <v>213</v>
      </c>
      <c r="BM103" s="22" t="s">
        <v>242</v>
      </c>
    </row>
    <row r="104" spans="2:65" s="1" customFormat="1" ht="38.25" customHeight="1">
      <c r="B104" s="179"/>
      <c r="C104" s="180" t="s">
        <v>206</v>
      </c>
      <c r="D104" s="180" t="s">
        <v>208</v>
      </c>
      <c r="E104" s="181" t="s">
        <v>243</v>
      </c>
      <c r="F104" s="182" t="s">
        <v>244</v>
      </c>
      <c r="G104" s="183" t="s">
        <v>236</v>
      </c>
      <c r="H104" s="184">
        <v>10</v>
      </c>
      <c r="I104" s="185"/>
      <c r="J104" s="186">
        <f t="shared" si="0"/>
        <v>0</v>
      </c>
      <c r="K104" s="182" t="s">
        <v>212</v>
      </c>
      <c r="L104" s="39"/>
      <c r="M104" s="187" t="s">
        <v>5</v>
      </c>
      <c r="N104" s="188" t="s">
        <v>42</v>
      </c>
      <c r="O104" s="40"/>
      <c r="P104" s="189">
        <f t="shared" si="1"/>
        <v>0</v>
      </c>
      <c r="Q104" s="189">
        <v>0</v>
      </c>
      <c r="R104" s="189">
        <f t="shared" si="2"/>
        <v>0</v>
      </c>
      <c r="S104" s="189">
        <v>2.4E-2</v>
      </c>
      <c r="T104" s="190">
        <f t="shared" si="3"/>
        <v>0.24</v>
      </c>
      <c r="AR104" s="22" t="s">
        <v>237</v>
      </c>
      <c r="AT104" s="22" t="s">
        <v>208</v>
      </c>
      <c r="AU104" s="22" t="s">
        <v>80</v>
      </c>
      <c r="AY104" s="22" t="s">
        <v>205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22" t="s">
        <v>78</v>
      </c>
      <c r="BK104" s="191">
        <f t="shared" si="9"/>
        <v>0</v>
      </c>
      <c r="BL104" s="22" t="s">
        <v>237</v>
      </c>
      <c r="BM104" s="22" t="s">
        <v>245</v>
      </c>
    </row>
    <row r="105" spans="2:65" s="1" customFormat="1" ht="38.25" customHeight="1">
      <c r="B105" s="179"/>
      <c r="C105" s="180" t="s">
        <v>246</v>
      </c>
      <c r="D105" s="180" t="s">
        <v>208</v>
      </c>
      <c r="E105" s="181" t="s">
        <v>247</v>
      </c>
      <c r="F105" s="182" t="s">
        <v>248</v>
      </c>
      <c r="G105" s="183" t="s">
        <v>211</v>
      </c>
      <c r="H105" s="184">
        <v>1.32</v>
      </c>
      <c r="I105" s="185"/>
      <c r="J105" s="186">
        <f t="shared" si="0"/>
        <v>0</v>
      </c>
      <c r="K105" s="182" t="s">
        <v>212</v>
      </c>
      <c r="L105" s="39"/>
      <c r="M105" s="187" t="s">
        <v>5</v>
      </c>
      <c r="N105" s="188" t="s">
        <v>42</v>
      </c>
      <c r="O105" s="40"/>
      <c r="P105" s="189">
        <f t="shared" si="1"/>
        <v>0</v>
      </c>
      <c r="Q105" s="189">
        <v>0</v>
      </c>
      <c r="R105" s="189">
        <f t="shared" si="2"/>
        <v>0</v>
      </c>
      <c r="S105" s="189">
        <v>0.187</v>
      </c>
      <c r="T105" s="190">
        <f t="shared" si="3"/>
        <v>0.24684</v>
      </c>
      <c r="AR105" s="22" t="s">
        <v>213</v>
      </c>
      <c r="AT105" s="22" t="s">
        <v>208</v>
      </c>
      <c r="AU105" s="22" t="s">
        <v>80</v>
      </c>
      <c r="AY105" s="22" t="s">
        <v>205</v>
      </c>
      <c r="BE105" s="191">
        <f t="shared" si="4"/>
        <v>0</v>
      </c>
      <c r="BF105" s="191">
        <f t="shared" si="5"/>
        <v>0</v>
      </c>
      <c r="BG105" s="191">
        <f t="shared" si="6"/>
        <v>0</v>
      </c>
      <c r="BH105" s="191">
        <f t="shared" si="7"/>
        <v>0</v>
      </c>
      <c r="BI105" s="191">
        <f t="shared" si="8"/>
        <v>0</v>
      </c>
      <c r="BJ105" s="22" t="s">
        <v>78</v>
      </c>
      <c r="BK105" s="191">
        <f t="shared" si="9"/>
        <v>0</v>
      </c>
      <c r="BL105" s="22" t="s">
        <v>213</v>
      </c>
      <c r="BM105" s="22" t="s">
        <v>249</v>
      </c>
    </row>
    <row r="106" spans="2:65" s="1" customFormat="1" ht="25.5" customHeight="1">
      <c r="B106" s="179"/>
      <c r="C106" s="180" t="s">
        <v>250</v>
      </c>
      <c r="D106" s="180" t="s">
        <v>208</v>
      </c>
      <c r="E106" s="181" t="s">
        <v>251</v>
      </c>
      <c r="F106" s="182" t="s">
        <v>252</v>
      </c>
      <c r="G106" s="183" t="s">
        <v>223</v>
      </c>
      <c r="H106" s="184">
        <v>1.327</v>
      </c>
      <c r="I106" s="185"/>
      <c r="J106" s="186">
        <f t="shared" si="0"/>
        <v>0</v>
      </c>
      <c r="K106" s="182" t="s">
        <v>212</v>
      </c>
      <c r="L106" s="39"/>
      <c r="M106" s="187" t="s">
        <v>5</v>
      </c>
      <c r="N106" s="188" t="s">
        <v>42</v>
      </c>
      <c r="O106" s="40"/>
      <c r="P106" s="189">
        <f t="shared" si="1"/>
        <v>0</v>
      </c>
      <c r="Q106" s="189">
        <v>0</v>
      </c>
      <c r="R106" s="189">
        <f t="shared" si="2"/>
        <v>0</v>
      </c>
      <c r="S106" s="189">
        <v>2.4</v>
      </c>
      <c r="T106" s="190">
        <f t="shared" si="3"/>
        <v>3.1847999999999996</v>
      </c>
      <c r="AR106" s="22" t="s">
        <v>213</v>
      </c>
      <c r="AT106" s="22" t="s">
        <v>208</v>
      </c>
      <c r="AU106" s="22" t="s">
        <v>80</v>
      </c>
      <c r="AY106" s="22" t="s">
        <v>205</v>
      </c>
      <c r="BE106" s="191">
        <f t="shared" si="4"/>
        <v>0</v>
      </c>
      <c r="BF106" s="191">
        <f t="shared" si="5"/>
        <v>0</v>
      </c>
      <c r="BG106" s="191">
        <f t="shared" si="6"/>
        <v>0</v>
      </c>
      <c r="BH106" s="191">
        <f t="shared" si="7"/>
        <v>0</v>
      </c>
      <c r="BI106" s="191">
        <f t="shared" si="8"/>
        <v>0</v>
      </c>
      <c r="BJ106" s="22" t="s">
        <v>78</v>
      </c>
      <c r="BK106" s="191">
        <f t="shared" si="9"/>
        <v>0</v>
      </c>
      <c r="BL106" s="22" t="s">
        <v>213</v>
      </c>
      <c r="BM106" s="22" t="s">
        <v>253</v>
      </c>
    </row>
    <row r="107" spans="2:65" s="11" customFormat="1" ht="29.85" customHeight="1">
      <c r="B107" s="166"/>
      <c r="D107" s="167" t="s">
        <v>70</v>
      </c>
      <c r="E107" s="177" t="s">
        <v>254</v>
      </c>
      <c r="F107" s="177" t="s">
        <v>255</v>
      </c>
      <c r="I107" s="169"/>
      <c r="J107" s="178">
        <f>BK107</f>
        <v>0</v>
      </c>
      <c r="L107" s="166"/>
      <c r="M107" s="171"/>
      <c r="N107" s="172"/>
      <c r="O107" s="172"/>
      <c r="P107" s="173">
        <f>SUM(P108:P115)</f>
        <v>0</v>
      </c>
      <c r="Q107" s="172"/>
      <c r="R107" s="173">
        <f>SUM(R108:R115)</f>
        <v>0</v>
      </c>
      <c r="S107" s="172"/>
      <c r="T107" s="174">
        <f>SUM(T108:T115)</f>
        <v>0</v>
      </c>
      <c r="AR107" s="167" t="s">
        <v>78</v>
      </c>
      <c r="AT107" s="175" t="s">
        <v>70</v>
      </c>
      <c r="AU107" s="175" t="s">
        <v>78</v>
      </c>
      <c r="AY107" s="167" t="s">
        <v>205</v>
      </c>
      <c r="BK107" s="176">
        <f>SUM(BK108:BK115)</f>
        <v>0</v>
      </c>
    </row>
    <row r="108" spans="2:65" s="1" customFormat="1" ht="25.5" customHeight="1">
      <c r="B108" s="179"/>
      <c r="C108" s="180" t="s">
        <v>256</v>
      </c>
      <c r="D108" s="180" t="s">
        <v>208</v>
      </c>
      <c r="E108" s="181" t="s">
        <v>257</v>
      </c>
      <c r="F108" s="182" t="s">
        <v>258</v>
      </c>
      <c r="G108" s="183" t="s">
        <v>259</v>
      </c>
      <c r="H108" s="184">
        <v>67.278000000000006</v>
      </c>
      <c r="I108" s="185"/>
      <c r="J108" s="186">
        <f t="shared" ref="J108:J115" si="10">ROUND(I108*H108,2)</f>
        <v>0</v>
      </c>
      <c r="K108" s="182" t="s">
        <v>212</v>
      </c>
      <c r="L108" s="39"/>
      <c r="M108" s="187" t="s">
        <v>5</v>
      </c>
      <c r="N108" s="188" t="s">
        <v>42</v>
      </c>
      <c r="O108" s="40"/>
      <c r="P108" s="189">
        <f t="shared" ref="P108:P115" si="11">O108*H108</f>
        <v>0</v>
      </c>
      <c r="Q108" s="189">
        <v>0</v>
      </c>
      <c r="R108" s="189">
        <f t="shared" ref="R108:R115" si="12">Q108*H108</f>
        <v>0</v>
      </c>
      <c r="S108" s="189">
        <v>0</v>
      </c>
      <c r="T108" s="190">
        <f t="shared" ref="T108:T115" si="13">S108*H108</f>
        <v>0</v>
      </c>
      <c r="AR108" s="22" t="s">
        <v>213</v>
      </c>
      <c r="AT108" s="22" t="s">
        <v>208</v>
      </c>
      <c r="AU108" s="22" t="s">
        <v>80</v>
      </c>
      <c r="AY108" s="22" t="s">
        <v>205</v>
      </c>
      <c r="BE108" s="191">
        <f t="shared" ref="BE108:BE115" si="14">IF(N108="základní",J108,0)</f>
        <v>0</v>
      </c>
      <c r="BF108" s="191">
        <f t="shared" ref="BF108:BF115" si="15">IF(N108="snížená",J108,0)</f>
        <v>0</v>
      </c>
      <c r="BG108" s="191">
        <f t="shared" ref="BG108:BG115" si="16">IF(N108="zákl. přenesená",J108,0)</f>
        <v>0</v>
      </c>
      <c r="BH108" s="191">
        <f t="shared" ref="BH108:BH115" si="17">IF(N108="sníž. přenesená",J108,0)</f>
        <v>0</v>
      </c>
      <c r="BI108" s="191">
        <f t="shared" ref="BI108:BI115" si="18">IF(N108="nulová",J108,0)</f>
        <v>0</v>
      </c>
      <c r="BJ108" s="22" t="s">
        <v>78</v>
      </c>
      <c r="BK108" s="191">
        <f t="shared" ref="BK108:BK115" si="19">ROUND(I108*H108,2)</f>
        <v>0</v>
      </c>
      <c r="BL108" s="22" t="s">
        <v>213</v>
      </c>
      <c r="BM108" s="22" t="s">
        <v>260</v>
      </c>
    </row>
    <row r="109" spans="2:65" s="1" customFormat="1" ht="25.5" customHeight="1">
      <c r="B109" s="179"/>
      <c r="C109" s="180" t="s">
        <v>261</v>
      </c>
      <c r="D109" s="180" t="s">
        <v>208</v>
      </c>
      <c r="E109" s="181" t="s">
        <v>262</v>
      </c>
      <c r="F109" s="182" t="s">
        <v>263</v>
      </c>
      <c r="G109" s="183" t="s">
        <v>259</v>
      </c>
      <c r="H109" s="184">
        <v>67.278000000000006</v>
      </c>
      <c r="I109" s="185"/>
      <c r="J109" s="186">
        <f t="shared" si="10"/>
        <v>0</v>
      </c>
      <c r="K109" s="182" t="s">
        <v>212</v>
      </c>
      <c r="L109" s="39"/>
      <c r="M109" s="187" t="s">
        <v>5</v>
      </c>
      <c r="N109" s="188" t="s">
        <v>42</v>
      </c>
      <c r="O109" s="40"/>
      <c r="P109" s="189">
        <f t="shared" si="11"/>
        <v>0</v>
      </c>
      <c r="Q109" s="189">
        <v>0</v>
      </c>
      <c r="R109" s="189">
        <f t="shared" si="12"/>
        <v>0</v>
      </c>
      <c r="S109" s="189">
        <v>0</v>
      </c>
      <c r="T109" s="190">
        <f t="shared" si="13"/>
        <v>0</v>
      </c>
      <c r="AR109" s="22" t="s">
        <v>213</v>
      </c>
      <c r="AT109" s="22" t="s">
        <v>208</v>
      </c>
      <c r="AU109" s="22" t="s">
        <v>80</v>
      </c>
      <c r="AY109" s="22" t="s">
        <v>205</v>
      </c>
      <c r="BE109" s="191">
        <f t="shared" si="14"/>
        <v>0</v>
      </c>
      <c r="BF109" s="191">
        <f t="shared" si="15"/>
        <v>0</v>
      </c>
      <c r="BG109" s="191">
        <f t="shared" si="16"/>
        <v>0</v>
      </c>
      <c r="BH109" s="191">
        <f t="shared" si="17"/>
        <v>0</v>
      </c>
      <c r="BI109" s="191">
        <f t="shared" si="18"/>
        <v>0</v>
      </c>
      <c r="BJ109" s="22" t="s">
        <v>78</v>
      </c>
      <c r="BK109" s="191">
        <f t="shared" si="19"/>
        <v>0</v>
      </c>
      <c r="BL109" s="22" t="s">
        <v>213</v>
      </c>
      <c r="BM109" s="22" t="s">
        <v>264</v>
      </c>
    </row>
    <row r="110" spans="2:65" s="1" customFormat="1" ht="25.5" customHeight="1">
      <c r="B110" s="179"/>
      <c r="C110" s="180" t="s">
        <v>265</v>
      </c>
      <c r="D110" s="180" t="s">
        <v>208</v>
      </c>
      <c r="E110" s="181" t="s">
        <v>266</v>
      </c>
      <c r="F110" s="182" t="s">
        <v>267</v>
      </c>
      <c r="G110" s="183" t="s">
        <v>259</v>
      </c>
      <c r="H110" s="184">
        <v>941.89200000000005</v>
      </c>
      <c r="I110" s="185"/>
      <c r="J110" s="186">
        <f t="shared" si="10"/>
        <v>0</v>
      </c>
      <c r="K110" s="182" t="s">
        <v>212</v>
      </c>
      <c r="L110" s="39"/>
      <c r="M110" s="187" t="s">
        <v>5</v>
      </c>
      <c r="N110" s="188" t="s">
        <v>42</v>
      </c>
      <c r="O110" s="40"/>
      <c r="P110" s="189">
        <f t="shared" si="11"/>
        <v>0</v>
      </c>
      <c r="Q110" s="189">
        <v>0</v>
      </c>
      <c r="R110" s="189">
        <f t="shared" si="12"/>
        <v>0</v>
      </c>
      <c r="S110" s="189">
        <v>0</v>
      </c>
      <c r="T110" s="190">
        <f t="shared" si="13"/>
        <v>0</v>
      </c>
      <c r="AR110" s="22" t="s">
        <v>213</v>
      </c>
      <c r="AT110" s="22" t="s">
        <v>208</v>
      </c>
      <c r="AU110" s="22" t="s">
        <v>80</v>
      </c>
      <c r="AY110" s="22" t="s">
        <v>205</v>
      </c>
      <c r="BE110" s="191">
        <f t="shared" si="14"/>
        <v>0</v>
      </c>
      <c r="BF110" s="191">
        <f t="shared" si="15"/>
        <v>0</v>
      </c>
      <c r="BG110" s="191">
        <f t="shared" si="16"/>
        <v>0</v>
      </c>
      <c r="BH110" s="191">
        <f t="shared" si="17"/>
        <v>0</v>
      </c>
      <c r="BI110" s="191">
        <f t="shared" si="18"/>
        <v>0</v>
      </c>
      <c r="BJ110" s="22" t="s">
        <v>78</v>
      </c>
      <c r="BK110" s="191">
        <f t="shared" si="19"/>
        <v>0</v>
      </c>
      <c r="BL110" s="22" t="s">
        <v>213</v>
      </c>
      <c r="BM110" s="22" t="s">
        <v>268</v>
      </c>
    </row>
    <row r="111" spans="2:65" s="1" customFormat="1" ht="25.5" customHeight="1">
      <c r="B111" s="179"/>
      <c r="C111" s="180" t="s">
        <v>11</v>
      </c>
      <c r="D111" s="180" t="s">
        <v>208</v>
      </c>
      <c r="E111" s="181" t="s">
        <v>269</v>
      </c>
      <c r="F111" s="182" t="s">
        <v>270</v>
      </c>
      <c r="G111" s="183" t="s">
        <v>259</v>
      </c>
      <c r="H111" s="184">
        <v>9.3770000000000007</v>
      </c>
      <c r="I111" s="185"/>
      <c r="J111" s="186">
        <f t="shared" si="10"/>
        <v>0</v>
      </c>
      <c r="K111" s="182" t="s">
        <v>212</v>
      </c>
      <c r="L111" s="39"/>
      <c r="M111" s="187" t="s">
        <v>5</v>
      </c>
      <c r="N111" s="188" t="s">
        <v>42</v>
      </c>
      <c r="O111" s="40"/>
      <c r="P111" s="189">
        <f t="shared" si="11"/>
        <v>0</v>
      </c>
      <c r="Q111" s="189">
        <v>0</v>
      </c>
      <c r="R111" s="189">
        <f t="shared" si="12"/>
        <v>0</v>
      </c>
      <c r="S111" s="189">
        <v>0</v>
      </c>
      <c r="T111" s="190">
        <f t="shared" si="13"/>
        <v>0</v>
      </c>
      <c r="AR111" s="22" t="s">
        <v>213</v>
      </c>
      <c r="AT111" s="22" t="s">
        <v>208</v>
      </c>
      <c r="AU111" s="22" t="s">
        <v>80</v>
      </c>
      <c r="AY111" s="22" t="s">
        <v>205</v>
      </c>
      <c r="BE111" s="191">
        <f t="shared" si="14"/>
        <v>0</v>
      </c>
      <c r="BF111" s="191">
        <f t="shared" si="15"/>
        <v>0</v>
      </c>
      <c r="BG111" s="191">
        <f t="shared" si="16"/>
        <v>0</v>
      </c>
      <c r="BH111" s="191">
        <f t="shared" si="17"/>
        <v>0</v>
      </c>
      <c r="BI111" s="191">
        <f t="shared" si="18"/>
        <v>0</v>
      </c>
      <c r="BJ111" s="22" t="s">
        <v>78</v>
      </c>
      <c r="BK111" s="191">
        <f t="shared" si="19"/>
        <v>0</v>
      </c>
      <c r="BL111" s="22" t="s">
        <v>213</v>
      </c>
      <c r="BM111" s="22" t="s">
        <v>271</v>
      </c>
    </row>
    <row r="112" spans="2:65" s="1" customFormat="1" ht="25.5" customHeight="1">
      <c r="B112" s="179"/>
      <c r="C112" s="180" t="s">
        <v>237</v>
      </c>
      <c r="D112" s="180" t="s">
        <v>208</v>
      </c>
      <c r="E112" s="181" t="s">
        <v>272</v>
      </c>
      <c r="F112" s="182" t="s">
        <v>273</v>
      </c>
      <c r="G112" s="183" t="s">
        <v>259</v>
      </c>
      <c r="H112" s="184">
        <v>11.102</v>
      </c>
      <c r="I112" s="185"/>
      <c r="J112" s="186">
        <f t="shared" si="10"/>
        <v>0</v>
      </c>
      <c r="K112" s="182" t="s">
        <v>212</v>
      </c>
      <c r="L112" s="39"/>
      <c r="M112" s="187" t="s">
        <v>5</v>
      </c>
      <c r="N112" s="188" t="s">
        <v>42</v>
      </c>
      <c r="O112" s="40"/>
      <c r="P112" s="189">
        <f t="shared" si="11"/>
        <v>0</v>
      </c>
      <c r="Q112" s="189">
        <v>0</v>
      </c>
      <c r="R112" s="189">
        <f t="shared" si="12"/>
        <v>0</v>
      </c>
      <c r="S112" s="189">
        <v>0</v>
      </c>
      <c r="T112" s="190">
        <f t="shared" si="13"/>
        <v>0</v>
      </c>
      <c r="AR112" s="22" t="s">
        <v>213</v>
      </c>
      <c r="AT112" s="22" t="s">
        <v>208</v>
      </c>
      <c r="AU112" s="22" t="s">
        <v>80</v>
      </c>
      <c r="AY112" s="22" t="s">
        <v>205</v>
      </c>
      <c r="BE112" s="191">
        <f t="shared" si="14"/>
        <v>0</v>
      </c>
      <c r="BF112" s="191">
        <f t="shared" si="15"/>
        <v>0</v>
      </c>
      <c r="BG112" s="191">
        <f t="shared" si="16"/>
        <v>0</v>
      </c>
      <c r="BH112" s="191">
        <f t="shared" si="17"/>
        <v>0</v>
      </c>
      <c r="BI112" s="191">
        <f t="shared" si="18"/>
        <v>0</v>
      </c>
      <c r="BJ112" s="22" t="s">
        <v>78</v>
      </c>
      <c r="BK112" s="191">
        <f t="shared" si="19"/>
        <v>0</v>
      </c>
      <c r="BL112" s="22" t="s">
        <v>213</v>
      </c>
      <c r="BM112" s="22" t="s">
        <v>274</v>
      </c>
    </row>
    <row r="113" spans="2:65" s="1" customFormat="1" ht="25.5" customHeight="1">
      <c r="B113" s="179"/>
      <c r="C113" s="180" t="s">
        <v>275</v>
      </c>
      <c r="D113" s="180" t="s">
        <v>208</v>
      </c>
      <c r="E113" s="181" t="s">
        <v>276</v>
      </c>
      <c r="F113" s="182" t="s">
        <v>277</v>
      </c>
      <c r="G113" s="183" t="s">
        <v>259</v>
      </c>
      <c r="H113" s="184">
        <v>1.8540000000000001</v>
      </c>
      <c r="I113" s="185"/>
      <c r="J113" s="186">
        <f t="shared" si="10"/>
        <v>0</v>
      </c>
      <c r="K113" s="182" t="s">
        <v>212</v>
      </c>
      <c r="L113" s="39"/>
      <c r="M113" s="187" t="s">
        <v>5</v>
      </c>
      <c r="N113" s="188" t="s">
        <v>42</v>
      </c>
      <c r="O113" s="40"/>
      <c r="P113" s="189">
        <f t="shared" si="11"/>
        <v>0</v>
      </c>
      <c r="Q113" s="189">
        <v>0</v>
      </c>
      <c r="R113" s="189">
        <f t="shared" si="12"/>
        <v>0</v>
      </c>
      <c r="S113" s="189">
        <v>0</v>
      </c>
      <c r="T113" s="190">
        <f t="shared" si="13"/>
        <v>0</v>
      </c>
      <c r="AR113" s="22" t="s">
        <v>213</v>
      </c>
      <c r="AT113" s="22" t="s">
        <v>208</v>
      </c>
      <c r="AU113" s="22" t="s">
        <v>80</v>
      </c>
      <c r="AY113" s="22" t="s">
        <v>205</v>
      </c>
      <c r="BE113" s="191">
        <f t="shared" si="14"/>
        <v>0</v>
      </c>
      <c r="BF113" s="191">
        <f t="shared" si="15"/>
        <v>0</v>
      </c>
      <c r="BG113" s="191">
        <f t="shared" si="16"/>
        <v>0</v>
      </c>
      <c r="BH113" s="191">
        <f t="shared" si="17"/>
        <v>0</v>
      </c>
      <c r="BI113" s="191">
        <f t="shared" si="18"/>
        <v>0</v>
      </c>
      <c r="BJ113" s="22" t="s">
        <v>78</v>
      </c>
      <c r="BK113" s="191">
        <f t="shared" si="19"/>
        <v>0</v>
      </c>
      <c r="BL113" s="22" t="s">
        <v>213</v>
      </c>
      <c r="BM113" s="22" t="s">
        <v>278</v>
      </c>
    </row>
    <row r="114" spans="2:65" s="1" customFormat="1" ht="25.5" customHeight="1">
      <c r="B114" s="179"/>
      <c r="C114" s="180" t="s">
        <v>279</v>
      </c>
      <c r="D114" s="180" t="s">
        <v>208</v>
      </c>
      <c r="E114" s="181" t="s">
        <v>280</v>
      </c>
      <c r="F114" s="182" t="s">
        <v>281</v>
      </c>
      <c r="G114" s="183" t="s">
        <v>259</v>
      </c>
      <c r="H114" s="184">
        <v>8.3629999999999995</v>
      </c>
      <c r="I114" s="185"/>
      <c r="J114" s="186">
        <f t="shared" si="10"/>
        <v>0</v>
      </c>
      <c r="K114" s="182" t="s">
        <v>212</v>
      </c>
      <c r="L114" s="39"/>
      <c r="M114" s="187" t="s">
        <v>5</v>
      </c>
      <c r="N114" s="188" t="s">
        <v>42</v>
      </c>
      <c r="O114" s="40"/>
      <c r="P114" s="189">
        <f t="shared" si="11"/>
        <v>0</v>
      </c>
      <c r="Q114" s="189">
        <v>0</v>
      </c>
      <c r="R114" s="189">
        <f t="shared" si="12"/>
        <v>0</v>
      </c>
      <c r="S114" s="189">
        <v>0</v>
      </c>
      <c r="T114" s="190">
        <f t="shared" si="13"/>
        <v>0</v>
      </c>
      <c r="AR114" s="22" t="s">
        <v>213</v>
      </c>
      <c r="AT114" s="22" t="s">
        <v>208</v>
      </c>
      <c r="AU114" s="22" t="s">
        <v>80</v>
      </c>
      <c r="AY114" s="22" t="s">
        <v>205</v>
      </c>
      <c r="BE114" s="191">
        <f t="shared" si="14"/>
        <v>0</v>
      </c>
      <c r="BF114" s="191">
        <f t="shared" si="15"/>
        <v>0</v>
      </c>
      <c r="BG114" s="191">
        <f t="shared" si="16"/>
        <v>0</v>
      </c>
      <c r="BH114" s="191">
        <f t="shared" si="17"/>
        <v>0</v>
      </c>
      <c r="BI114" s="191">
        <f t="shared" si="18"/>
        <v>0</v>
      </c>
      <c r="BJ114" s="22" t="s">
        <v>78</v>
      </c>
      <c r="BK114" s="191">
        <f t="shared" si="19"/>
        <v>0</v>
      </c>
      <c r="BL114" s="22" t="s">
        <v>213</v>
      </c>
      <c r="BM114" s="22" t="s">
        <v>282</v>
      </c>
    </row>
    <row r="115" spans="2:65" s="1" customFormat="1" ht="38.25" customHeight="1">
      <c r="B115" s="179"/>
      <c r="C115" s="180" t="s">
        <v>283</v>
      </c>
      <c r="D115" s="180" t="s">
        <v>208</v>
      </c>
      <c r="E115" s="181" t="s">
        <v>284</v>
      </c>
      <c r="F115" s="182" t="s">
        <v>285</v>
      </c>
      <c r="G115" s="183" t="s">
        <v>259</v>
      </c>
      <c r="H115" s="184">
        <v>36.582000000000001</v>
      </c>
      <c r="I115" s="185"/>
      <c r="J115" s="186">
        <f t="shared" si="10"/>
        <v>0</v>
      </c>
      <c r="K115" s="182" t="s">
        <v>212</v>
      </c>
      <c r="L115" s="39"/>
      <c r="M115" s="187" t="s">
        <v>5</v>
      </c>
      <c r="N115" s="188" t="s">
        <v>42</v>
      </c>
      <c r="O115" s="40"/>
      <c r="P115" s="189">
        <f t="shared" si="11"/>
        <v>0</v>
      </c>
      <c r="Q115" s="189">
        <v>0</v>
      </c>
      <c r="R115" s="189">
        <f t="shared" si="12"/>
        <v>0</v>
      </c>
      <c r="S115" s="189">
        <v>0</v>
      </c>
      <c r="T115" s="190">
        <f t="shared" si="13"/>
        <v>0</v>
      </c>
      <c r="AR115" s="22" t="s">
        <v>213</v>
      </c>
      <c r="AT115" s="22" t="s">
        <v>208</v>
      </c>
      <c r="AU115" s="22" t="s">
        <v>80</v>
      </c>
      <c r="AY115" s="22" t="s">
        <v>205</v>
      </c>
      <c r="BE115" s="191">
        <f t="shared" si="14"/>
        <v>0</v>
      </c>
      <c r="BF115" s="191">
        <f t="shared" si="15"/>
        <v>0</v>
      </c>
      <c r="BG115" s="191">
        <f t="shared" si="16"/>
        <v>0</v>
      </c>
      <c r="BH115" s="191">
        <f t="shared" si="17"/>
        <v>0</v>
      </c>
      <c r="BI115" s="191">
        <f t="shared" si="18"/>
        <v>0</v>
      </c>
      <c r="BJ115" s="22" t="s">
        <v>78</v>
      </c>
      <c r="BK115" s="191">
        <f t="shared" si="19"/>
        <v>0</v>
      </c>
      <c r="BL115" s="22" t="s">
        <v>213</v>
      </c>
      <c r="BM115" s="22" t="s">
        <v>286</v>
      </c>
    </row>
    <row r="116" spans="2:65" s="11" customFormat="1" ht="37.35" customHeight="1">
      <c r="B116" s="166"/>
      <c r="D116" s="167" t="s">
        <v>70</v>
      </c>
      <c r="E116" s="168" t="s">
        <v>287</v>
      </c>
      <c r="F116" s="168" t="s">
        <v>288</v>
      </c>
      <c r="I116" s="169"/>
      <c r="J116" s="170">
        <f>BK116</f>
        <v>0</v>
      </c>
      <c r="L116" s="166"/>
      <c r="M116" s="171"/>
      <c r="N116" s="172"/>
      <c r="O116" s="172"/>
      <c r="P116" s="173">
        <f>P117+P122+P135+P141+P146+P151</f>
        <v>0</v>
      </c>
      <c r="Q116" s="172"/>
      <c r="R116" s="173">
        <f>R117+R122+R135+R141+R146+R151</f>
        <v>0</v>
      </c>
      <c r="S116" s="172"/>
      <c r="T116" s="174">
        <f>T117+T122+T135+T141+T146+T151</f>
        <v>45.373246049999999</v>
      </c>
      <c r="AR116" s="167" t="s">
        <v>80</v>
      </c>
      <c r="AT116" s="175" t="s">
        <v>70</v>
      </c>
      <c r="AU116" s="175" t="s">
        <v>71</v>
      </c>
      <c r="AY116" s="167" t="s">
        <v>205</v>
      </c>
      <c r="BK116" s="176">
        <f>BK117+BK122+BK135+BK141+BK146+BK151</f>
        <v>0</v>
      </c>
    </row>
    <row r="117" spans="2:65" s="11" customFormat="1" ht="19.899999999999999" customHeight="1">
      <c r="B117" s="166"/>
      <c r="D117" s="167" t="s">
        <v>70</v>
      </c>
      <c r="E117" s="177" t="s">
        <v>289</v>
      </c>
      <c r="F117" s="177" t="s">
        <v>290</v>
      </c>
      <c r="I117" s="169"/>
      <c r="J117" s="178">
        <f>BK117</f>
        <v>0</v>
      </c>
      <c r="L117" s="166"/>
      <c r="M117" s="171"/>
      <c r="N117" s="172"/>
      <c r="O117" s="172"/>
      <c r="P117" s="173">
        <f>SUM(P118:P121)</f>
        <v>0</v>
      </c>
      <c r="Q117" s="172"/>
      <c r="R117" s="173">
        <f>SUM(R118:R121)</f>
        <v>0</v>
      </c>
      <c r="S117" s="172"/>
      <c r="T117" s="174">
        <f>SUM(T118:T121)</f>
        <v>1.9124096000000002</v>
      </c>
      <c r="AR117" s="167" t="s">
        <v>80</v>
      </c>
      <c r="AT117" s="175" t="s">
        <v>70</v>
      </c>
      <c r="AU117" s="175" t="s">
        <v>78</v>
      </c>
      <c r="AY117" s="167" t="s">
        <v>205</v>
      </c>
      <c r="BK117" s="176">
        <f>SUM(BK118:BK121)</f>
        <v>0</v>
      </c>
    </row>
    <row r="118" spans="2:65" s="1" customFormat="1" ht="25.5" customHeight="1">
      <c r="B118" s="179"/>
      <c r="C118" s="180" t="s">
        <v>291</v>
      </c>
      <c r="D118" s="180" t="s">
        <v>208</v>
      </c>
      <c r="E118" s="181" t="s">
        <v>292</v>
      </c>
      <c r="F118" s="182" t="s">
        <v>293</v>
      </c>
      <c r="G118" s="183" t="s">
        <v>211</v>
      </c>
      <c r="H118" s="184">
        <v>33.92</v>
      </c>
      <c r="I118" s="185"/>
      <c r="J118" s="186">
        <f>ROUND(I118*H118,2)</f>
        <v>0</v>
      </c>
      <c r="K118" s="182" t="s">
        <v>212</v>
      </c>
      <c r="L118" s="39"/>
      <c r="M118" s="187" t="s">
        <v>5</v>
      </c>
      <c r="N118" s="188" t="s">
        <v>42</v>
      </c>
      <c r="O118" s="40"/>
      <c r="P118" s="189">
        <f>O118*H118</f>
        <v>0</v>
      </c>
      <c r="Q118" s="189">
        <v>0</v>
      </c>
      <c r="R118" s="189">
        <f>Q118*H118</f>
        <v>0</v>
      </c>
      <c r="S118" s="189">
        <v>5.638E-2</v>
      </c>
      <c r="T118" s="190">
        <f>S118*H118</f>
        <v>1.9124096000000002</v>
      </c>
      <c r="AR118" s="22" t="s">
        <v>237</v>
      </c>
      <c r="AT118" s="22" t="s">
        <v>208</v>
      </c>
      <c r="AU118" s="22" t="s">
        <v>80</v>
      </c>
      <c r="AY118" s="22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22" t="s">
        <v>78</v>
      </c>
      <c r="BK118" s="191">
        <f>ROUND(I118*H118,2)</f>
        <v>0</v>
      </c>
      <c r="BL118" s="22" t="s">
        <v>237</v>
      </c>
      <c r="BM118" s="22" t="s">
        <v>294</v>
      </c>
    </row>
    <row r="119" spans="2:65" s="1" customFormat="1" ht="51" customHeight="1">
      <c r="B119" s="179"/>
      <c r="C119" s="180" t="s">
        <v>10</v>
      </c>
      <c r="D119" s="180" t="s">
        <v>208</v>
      </c>
      <c r="E119" s="181" t="s">
        <v>295</v>
      </c>
      <c r="F119" s="182" t="s">
        <v>296</v>
      </c>
      <c r="G119" s="183" t="s">
        <v>259</v>
      </c>
      <c r="H119" s="184">
        <v>1.9119999999999999</v>
      </c>
      <c r="I119" s="185"/>
      <c r="J119" s="186">
        <f>ROUND(I119*H119,2)</f>
        <v>0</v>
      </c>
      <c r="K119" s="182" t="s">
        <v>212</v>
      </c>
      <c r="L119" s="39"/>
      <c r="M119" s="187" t="s">
        <v>5</v>
      </c>
      <c r="N119" s="188" t="s">
        <v>42</v>
      </c>
      <c r="O119" s="40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AR119" s="22" t="s">
        <v>237</v>
      </c>
      <c r="AT119" s="22" t="s">
        <v>208</v>
      </c>
      <c r="AU119" s="22" t="s">
        <v>80</v>
      </c>
      <c r="AY119" s="22" t="s">
        <v>205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22" t="s">
        <v>78</v>
      </c>
      <c r="BK119" s="191">
        <f>ROUND(I119*H119,2)</f>
        <v>0</v>
      </c>
      <c r="BL119" s="22" t="s">
        <v>237</v>
      </c>
      <c r="BM119" s="22" t="s">
        <v>297</v>
      </c>
    </row>
    <row r="120" spans="2:65" s="1" customFormat="1" ht="38.25" customHeight="1">
      <c r="B120" s="179"/>
      <c r="C120" s="180" t="s">
        <v>298</v>
      </c>
      <c r="D120" s="180" t="s">
        <v>208</v>
      </c>
      <c r="E120" s="181" t="s">
        <v>299</v>
      </c>
      <c r="F120" s="182" t="s">
        <v>300</v>
      </c>
      <c r="G120" s="183" t="s">
        <v>259</v>
      </c>
      <c r="H120" s="184">
        <v>1.9119999999999999</v>
      </c>
      <c r="I120" s="185"/>
      <c r="J120" s="186">
        <f>ROUND(I120*H120,2)</f>
        <v>0</v>
      </c>
      <c r="K120" s="182" t="s">
        <v>212</v>
      </c>
      <c r="L120" s="39"/>
      <c r="M120" s="187" t="s">
        <v>5</v>
      </c>
      <c r="N120" s="188" t="s">
        <v>42</v>
      </c>
      <c r="O120" s="40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AR120" s="22" t="s">
        <v>237</v>
      </c>
      <c r="AT120" s="22" t="s">
        <v>208</v>
      </c>
      <c r="AU120" s="22" t="s">
        <v>80</v>
      </c>
      <c r="AY120" s="22" t="s">
        <v>205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22" t="s">
        <v>78</v>
      </c>
      <c r="BK120" s="191">
        <f>ROUND(I120*H120,2)</f>
        <v>0</v>
      </c>
      <c r="BL120" s="22" t="s">
        <v>237</v>
      </c>
      <c r="BM120" s="22" t="s">
        <v>301</v>
      </c>
    </row>
    <row r="121" spans="2:65" s="1" customFormat="1" ht="38.25" customHeight="1">
      <c r="B121" s="179"/>
      <c r="C121" s="180" t="s">
        <v>302</v>
      </c>
      <c r="D121" s="180" t="s">
        <v>208</v>
      </c>
      <c r="E121" s="181" t="s">
        <v>303</v>
      </c>
      <c r="F121" s="182" t="s">
        <v>304</v>
      </c>
      <c r="G121" s="183" t="s">
        <v>259</v>
      </c>
      <c r="H121" s="184">
        <v>1.9119999999999999</v>
      </c>
      <c r="I121" s="185"/>
      <c r="J121" s="186">
        <f>ROUND(I121*H121,2)</f>
        <v>0</v>
      </c>
      <c r="K121" s="182" t="s">
        <v>212</v>
      </c>
      <c r="L121" s="39"/>
      <c r="M121" s="187" t="s">
        <v>5</v>
      </c>
      <c r="N121" s="188" t="s">
        <v>42</v>
      </c>
      <c r="O121" s="40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AR121" s="22" t="s">
        <v>237</v>
      </c>
      <c r="AT121" s="22" t="s">
        <v>208</v>
      </c>
      <c r="AU121" s="22" t="s">
        <v>80</v>
      </c>
      <c r="AY121" s="22" t="s">
        <v>205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22" t="s">
        <v>78</v>
      </c>
      <c r="BK121" s="191">
        <f>ROUND(I121*H121,2)</f>
        <v>0</v>
      </c>
      <c r="BL121" s="22" t="s">
        <v>237</v>
      </c>
      <c r="BM121" s="22" t="s">
        <v>305</v>
      </c>
    </row>
    <row r="122" spans="2:65" s="11" customFormat="1" ht="29.85" customHeight="1">
      <c r="B122" s="166"/>
      <c r="D122" s="167" t="s">
        <v>70</v>
      </c>
      <c r="E122" s="177" t="s">
        <v>306</v>
      </c>
      <c r="F122" s="177" t="s">
        <v>307</v>
      </c>
      <c r="I122" s="169"/>
      <c r="J122" s="178">
        <f>BK122</f>
        <v>0</v>
      </c>
      <c r="L122" s="166"/>
      <c r="M122" s="171"/>
      <c r="N122" s="172"/>
      <c r="O122" s="172"/>
      <c r="P122" s="173">
        <f>SUM(P123:P134)</f>
        <v>0</v>
      </c>
      <c r="Q122" s="172"/>
      <c r="R122" s="173">
        <f>SUM(R123:R134)</f>
        <v>0</v>
      </c>
      <c r="S122" s="172"/>
      <c r="T122" s="174">
        <f>SUM(T123:T134)</f>
        <v>33.811673550000002</v>
      </c>
      <c r="AR122" s="167" t="s">
        <v>80</v>
      </c>
      <c r="AT122" s="175" t="s">
        <v>70</v>
      </c>
      <c r="AU122" s="175" t="s">
        <v>78</v>
      </c>
      <c r="AY122" s="167" t="s">
        <v>205</v>
      </c>
      <c r="BK122" s="176">
        <f>SUM(BK123:BK134)</f>
        <v>0</v>
      </c>
    </row>
    <row r="123" spans="2:65" s="1" customFormat="1" ht="16.5" customHeight="1">
      <c r="B123" s="179"/>
      <c r="C123" s="180" t="s">
        <v>308</v>
      </c>
      <c r="D123" s="180" t="s">
        <v>208</v>
      </c>
      <c r="E123" s="181" t="s">
        <v>309</v>
      </c>
      <c r="F123" s="182" t="s">
        <v>310</v>
      </c>
      <c r="G123" s="183" t="s">
        <v>211</v>
      </c>
      <c r="H123" s="184">
        <v>52.993000000000002</v>
      </c>
      <c r="I123" s="185"/>
      <c r="J123" s="186">
        <f t="shared" ref="J123:J129" si="20">ROUND(I123*H123,2)</f>
        <v>0</v>
      </c>
      <c r="K123" s="182" t="s">
        <v>212</v>
      </c>
      <c r="L123" s="39"/>
      <c r="M123" s="187" t="s">
        <v>5</v>
      </c>
      <c r="N123" s="188" t="s">
        <v>42</v>
      </c>
      <c r="O123" s="40"/>
      <c r="P123" s="189">
        <f t="shared" ref="P123:P129" si="21">O123*H123</f>
        <v>0</v>
      </c>
      <c r="Q123" s="189">
        <v>0</v>
      </c>
      <c r="R123" s="189">
        <f t="shared" ref="R123:R129" si="22">Q123*H123</f>
        <v>0</v>
      </c>
      <c r="S123" s="189">
        <v>1.695E-2</v>
      </c>
      <c r="T123" s="190">
        <f t="shared" ref="T123:T129" si="23">S123*H123</f>
        <v>0.89823134999999998</v>
      </c>
      <c r="AR123" s="22" t="s">
        <v>237</v>
      </c>
      <c r="AT123" s="22" t="s">
        <v>208</v>
      </c>
      <c r="AU123" s="22" t="s">
        <v>80</v>
      </c>
      <c r="AY123" s="22" t="s">
        <v>205</v>
      </c>
      <c r="BE123" s="191">
        <f t="shared" ref="BE123:BE129" si="24">IF(N123="základní",J123,0)</f>
        <v>0</v>
      </c>
      <c r="BF123" s="191">
        <f t="shared" ref="BF123:BF129" si="25">IF(N123="snížená",J123,0)</f>
        <v>0</v>
      </c>
      <c r="BG123" s="191">
        <f t="shared" ref="BG123:BG129" si="26">IF(N123="zákl. přenesená",J123,0)</f>
        <v>0</v>
      </c>
      <c r="BH123" s="191">
        <f t="shared" ref="BH123:BH129" si="27">IF(N123="sníž. přenesená",J123,0)</f>
        <v>0</v>
      </c>
      <c r="BI123" s="191">
        <f t="shared" ref="BI123:BI129" si="28">IF(N123="nulová",J123,0)</f>
        <v>0</v>
      </c>
      <c r="BJ123" s="22" t="s">
        <v>78</v>
      </c>
      <c r="BK123" s="191">
        <f t="shared" ref="BK123:BK129" si="29">ROUND(I123*H123,2)</f>
        <v>0</v>
      </c>
      <c r="BL123" s="22" t="s">
        <v>237</v>
      </c>
      <c r="BM123" s="22" t="s">
        <v>311</v>
      </c>
    </row>
    <row r="124" spans="2:65" s="1" customFormat="1" ht="16.5" customHeight="1">
      <c r="B124" s="179"/>
      <c r="C124" s="180" t="s">
        <v>312</v>
      </c>
      <c r="D124" s="180" t="s">
        <v>208</v>
      </c>
      <c r="E124" s="181" t="s">
        <v>313</v>
      </c>
      <c r="F124" s="182" t="s">
        <v>314</v>
      </c>
      <c r="G124" s="183" t="s">
        <v>211</v>
      </c>
      <c r="H124" s="184">
        <v>189.26</v>
      </c>
      <c r="I124" s="185"/>
      <c r="J124" s="186">
        <f t="shared" si="20"/>
        <v>0</v>
      </c>
      <c r="K124" s="182" t="s">
        <v>212</v>
      </c>
      <c r="L124" s="39"/>
      <c r="M124" s="187" t="s">
        <v>5</v>
      </c>
      <c r="N124" s="188" t="s">
        <v>42</v>
      </c>
      <c r="O124" s="40"/>
      <c r="P124" s="189">
        <f t="shared" si="21"/>
        <v>0</v>
      </c>
      <c r="Q124" s="189">
        <v>0</v>
      </c>
      <c r="R124" s="189">
        <f t="shared" si="22"/>
        <v>0</v>
      </c>
      <c r="S124" s="189">
        <v>2.4649999999999998E-2</v>
      </c>
      <c r="T124" s="190">
        <f t="shared" si="23"/>
        <v>4.6652589999999998</v>
      </c>
      <c r="AR124" s="22" t="s">
        <v>237</v>
      </c>
      <c r="AT124" s="22" t="s">
        <v>208</v>
      </c>
      <c r="AU124" s="22" t="s">
        <v>80</v>
      </c>
      <c r="AY124" s="22" t="s">
        <v>205</v>
      </c>
      <c r="BE124" s="191">
        <f t="shared" si="24"/>
        <v>0</v>
      </c>
      <c r="BF124" s="191">
        <f t="shared" si="25"/>
        <v>0</v>
      </c>
      <c r="BG124" s="191">
        <f t="shared" si="26"/>
        <v>0</v>
      </c>
      <c r="BH124" s="191">
        <f t="shared" si="27"/>
        <v>0</v>
      </c>
      <c r="BI124" s="191">
        <f t="shared" si="28"/>
        <v>0</v>
      </c>
      <c r="BJ124" s="22" t="s">
        <v>78</v>
      </c>
      <c r="BK124" s="191">
        <f t="shared" si="29"/>
        <v>0</v>
      </c>
      <c r="BL124" s="22" t="s">
        <v>237</v>
      </c>
      <c r="BM124" s="22" t="s">
        <v>315</v>
      </c>
    </row>
    <row r="125" spans="2:65" s="1" customFormat="1" ht="16.5" customHeight="1">
      <c r="B125" s="179"/>
      <c r="C125" s="180" t="s">
        <v>316</v>
      </c>
      <c r="D125" s="180" t="s">
        <v>208</v>
      </c>
      <c r="E125" s="181" t="s">
        <v>317</v>
      </c>
      <c r="F125" s="182" t="s">
        <v>318</v>
      </c>
      <c r="G125" s="183" t="s">
        <v>211</v>
      </c>
      <c r="H125" s="184">
        <v>189.26</v>
      </c>
      <c r="I125" s="185"/>
      <c r="J125" s="186">
        <f t="shared" si="20"/>
        <v>0</v>
      </c>
      <c r="K125" s="182" t="s">
        <v>212</v>
      </c>
      <c r="L125" s="39"/>
      <c r="M125" s="187" t="s">
        <v>5</v>
      </c>
      <c r="N125" s="188" t="s">
        <v>42</v>
      </c>
      <c r="O125" s="40"/>
      <c r="P125" s="189">
        <f t="shared" si="21"/>
        <v>0</v>
      </c>
      <c r="Q125" s="189">
        <v>0</v>
      </c>
      <c r="R125" s="189">
        <f t="shared" si="22"/>
        <v>0</v>
      </c>
      <c r="S125" s="189">
        <v>8.0000000000000002E-3</v>
      </c>
      <c r="T125" s="190">
        <f t="shared" si="23"/>
        <v>1.5140799999999999</v>
      </c>
      <c r="AR125" s="22" t="s">
        <v>237</v>
      </c>
      <c r="AT125" s="22" t="s">
        <v>208</v>
      </c>
      <c r="AU125" s="22" t="s">
        <v>80</v>
      </c>
      <c r="AY125" s="22" t="s">
        <v>205</v>
      </c>
      <c r="BE125" s="191">
        <f t="shared" si="24"/>
        <v>0</v>
      </c>
      <c r="BF125" s="191">
        <f t="shared" si="25"/>
        <v>0</v>
      </c>
      <c r="BG125" s="191">
        <f t="shared" si="26"/>
        <v>0</v>
      </c>
      <c r="BH125" s="191">
        <f t="shared" si="27"/>
        <v>0</v>
      </c>
      <c r="BI125" s="191">
        <f t="shared" si="28"/>
        <v>0</v>
      </c>
      <c r="BJ125" s="22" t="s">
        <v>78</v>
      </c>
      <c r="BK125" s="191">
        <f t="shared" si="29"/>
        <v>0</v>
      </c>
      <c r="BL125" s="22" t="s">
        <v>237</v>
      </c>
      <c r="BM125" s="22" t="s">
        <v>319</v>
      </c>
    </row>
    <row r="126" spans="2:65" s="1" customFormat="1" ht="16.5" customHeight="1">
      <c r="B126" s="179"/>
      <c r="C126" s="180" t="s">
        <v>320</v>
      </c>
      <c r="D126" s="180" t="s">
        <v>208</v>
      </c>
      <c r="E126" s="181" t="s">
        <v>321</v>
      </c>
      <c r="F126" s="182" t="s">
        <v>322</v>
      </c>
      <c r="G126" s="183" t="s">
        <v>211</v>
      </c>
      <c r="H126" s="184">
        <v>9.24</v>
      </c>
      <c r="I126" s="185"/>
      <c r="J126" s="186">
        <f t="shared" si="20"/>
        <v>0</v>
      </c>
      <c r="K126" s="182" t="s">
        <v>212</v>
      </c>
      <c r="L126" s="39"/>
      <c r="M126" s="187" t="s">
        <v>5</v>
      </c>
      <c r="N126" s="188" t="s">
        <v>42</v>
      </c>
      <c r="O126" s="40"/>
      <c r="P126" s="189">
        <f t="shared" si="21"/>
        <v>0</v>
      </c>
      <c r="Q126" s="189">
        <v>0</v>
      </c>
      <c r="R126" s="189">
        <f t="shared" si="22"/>
        <v>0</v>
      </c>
      <c r="S126" s="189">
        <v>8.5299999999999994E-3</v>
      </c>
      <c r="T126" s="190">
        <f t="shared" si="23"/>
        <v>7.881719999999999E-2</v>
      </c>
      <c r="AR126" s="22" t="s">
        <v>237</v>
      </c>
      <c r="AT126" s="22" t="s">
        <v>208</v>
      </c>
      <c r="AU126" s="22" t="s">
        <v>80</v>
      </c>
      <c r="AY126" s="22" t="s">
        <v>205</v>
      </c>
      <c r="BE126" s="191">
        <f t="shared" si="24"/>
        <v>0</v>
      </c>
      <c r="BF126" s="191">
        <f t="shared" si="25"/>
        <v>0</v>
      </c>
      <c r="BG126" s="191">
        <f t="shared" si="26"/>
        <v>0</v>
      </c>
      <c r="BH126" s="191">
        <f t="shared" si="27"/>
        <v>0</v>
      </c>
      <c r="BI126" s="191">
        <f t="shared" si="28"/>
        <v>0</v>
      </c>
      <c r="BJ126" s="22" t="s">
        <v>78</v>
      </c>
      <c r="BK126" s="191">
        <f t="shared" si="29"/>
        <v>0</v>
      </c>
      <c r="BL126" s="22" t="s">
        <v>237</v>
      </c>
      <c r="BM126" s="22" t="s">
        <v>323</v>
      </c>
    </row>
    <row r="127" spans="2:65" s="1" customFormat="1" ht="38.25" customHeight="1">
      <c r="B127" s="179"/>
      <c r="C127" s="180" t="s">
        <v>324</v>
      </c>
      <c r="D127" s="180" t="s">
        <v>208</v>
      </c>
      <c r="E127" s="181" t="s">
        <v>325</v>
      </c>
      <c r="F127" s="182" t="s">
        <v>326</v>
      </c>
      <c r="G127" s="183" t="s">
        <v>236</v>
      </c>
      <c r="H127" s="184">
        <v>4</v>
      </c>
      <c r="I127" s="185"/>
      <c r="J127" s="186">
        <f t="shared" si="20"/>
        <v>0</v>
      </c>
      <c r="K127" s="182" t="s">
        <v>212</v>
      </c>
      <c r="L127" s="39"/>
      <c r="M127" s="187" t="s">
        <v>5</v>
      </c>
      <c r="N127" s="188" t="s">
        <v>42</v>
      </c>
      <c r="O127" s="40"/>
      <c r="P127" s="189">
        <f t="shared" si="21"/>
        <v>0</v>
      </c>
      <c r="Q127" s="189">
        <v>0</v>
      </c>
      <c r="R127" s="189">
        <f t="shared" si="22"/>
        <v>0</v>
      </c>
      <c r="S127" s="189">
        <v>2.8000000000000001E-2</v>
      </c>
      <c r="T127" s="190">
        <f t="shared" si="23"/>
        <v>0.112</v>
      </c>
      <c r="AR127" s="22" t="s">
        <v>237</v>
      </c>
      <c r="AT127" s="22" t="s">
        <v>208</v>
      </c>
      <c r="AU127" s="22" t="s">
        <v>80</v>
      </c>
      <c r="AY127" s="22" t="s">
        <v>205</v>
      </c>
      <c r="BE127" s="191">
        <f t="shared" si="24"/>
        <v>0</v>
      </c>
      <c r="BF127" s="191">
        <f t="shared" si="25"/>
        <v>0</v>
      </c>
      <c r="BG127" s="191">
        <f t="shared" si="26"/>
        <v>0</v>
      </c>
      <c r="BH127" s="191">
        <f t="shared" si="27"/>
        <v>0</v>
      </c>
      <c r="BI127" s="191">
        <f t="shared" si="28"/>
        <v>0</v>
      </c>
      <c r="BJ127" s="22" t="s">
        <v>78</v>
      </c>
      <c r="BK127" s="191">
        <f t="shared" si="29"/>
        <v>0</v>
      </c>
      <c r="BL127" s="22" t="s">
        <v>237</v>
      </c>
      <c r="BM127" s="22" t="s">
        <v>327</v>
      </c>
    </row>
    <row r="128" spans="2:65" s="1" customFormat="1" ht="25.5" customHeight="1">
      <c r="B128" s="179"/>
      <c r="C128" s="180" t="s">
        <v>328</v>
      </c>
      <c r="D128" s="180" t="s">
        <v>208</v>
      </c>
      <c r="E128" s="181" t="s">
        <v>329</v>
      </c>
      <c r="F128" s="182" t="s">
        <v>330</v>
      </c>
      <c r="G128" s="183" t="s">
        <v>211</v>
      </c>
      <c r="H128" s="184">
        <v>896.64</v>
      </c>
      <c r="I128" s="185"/>
      <c r="J128" s="186">
        <f t="shared" si="20"/>
        <v>0</v>
      </c>
      <c r="K128" s="182" t="s">
        <v>5</v>
      </c>
      <c r="L128" s="39"/>
      <c r="M128" s="187" t="s">
        <v>5</v>
      </c>
      <c r="N128" s="188" t="s">
        <v>42</v>
      </c>
      <c r="O128" s="40"/>
      <c r="P128" s="189">
        <f t="shared" si="21"/>
        <v>0</v>
      </c>
      <c r="Q128" s="189">
        <v>0</v>
      </c>
      <c r="R128" s="189">
        <f t="shared" si="22"/>
        <v>0</v>
      </c>
      <c r="S128" s="189">
        <v>2.665E-2</v>
      </c>
      <c r="T128" s="190">
        <f t="shared" si="23"/>
        <v>23.895455999999999</v>
      </c>
      <c r="AR128" s="22" t="s">
        <v>237</v>
      </c>
      <c r="AT128" s="22" t="s">
        <v>208</v>
      </c>
      <c r="AU128" s="22" t="s">
        <v>80</v>
      </c>
      <c r="AY128" s="22" t="s">
        <v>205</v>
      </c>
      <c r="BE128" s="191">
        <f t="shared" si="24"/>
        <v>0</v>
      </c>
      <c r="BF128" s="191">
        <f t="shared" si="25"/>
        <v>0</v>
      </c>
      <c r="BG128" s="191">
        <f t="shared" si="26"/>
        <v>0</v>
      </c>
      <c r="BH128" s="191">
        <f t="shared" si="27"/>
        <v>0</v>
      </c>
      <c r="BI128" s="191">
        <f t="shared" si="28"/>
        <v>0</v>
      </c>
      <c r="BJ128" s="22" t="s">
        <v>78</v>
      </c>
      <c r="BK128" s="191">
        <f t="shared" si="29"/>
        <v>0</v>
      </c>
      <c r="BL128" s="22" t="s">
        <v>237</v>
      </c>
      <c r="BM128" s="22" t="s">
        <v>331</v>
      </c>
    </row>
    <row r="129" spans="2:65" s="1" customFormat="1" ht="16.5" customHeight="1">
      <c r="B129" s="179"/>
      <c r="C129" s="180" t="s">
        <v>332</v>
      </c>
      <c r="D129" s="180" t="s">
        <v>208</v>
      </c>
      <c r="E129" s="181" t="s">
        <v>333</v>
      </c>
      <c r="F129" s="182" t="s">
        <v>334</v>
      </c>
      <c r="G129" s="183" t="s">
        <v>211</v>
      </c>
      <c r="H129" s="184">
        <v>896.64</v>
      </c>
      <c r="I129" s="185"/>
      <c r="J129" s="186">
        <f t="shared" si="20"/>
        <v>0</v>
      </c>
      <c r="K129" s="182" t="s">
        <v>212</v>
      </c>
      <c r="L129" s="39"/>
      <c r="M129" s="187" t="s">
        <v>5</v>
      </c>
      <c r="N129" s="188" t="s">
        <v>42</v>
      </c>
      <c r="O129" s="40"/>
      <c r="P129" s="189">
        <f t="shared" si="21"/>
        <v>0</v>
      </c>
      <c r="Q129" s="189">
        <v>0</v>
      </c>
      <c r="R129" s="189">
        <f t="shared" si="22"/>
        <v>0</v>
      </c>
      <c r="S129" s="189">
        <v>2E-3</v>
      </c>
      <c r="T129" s="190">
        <f t="shared" si="23"/>
        <v>1.79328</v>
      </c>
      <c r="AR129" s="22" t="s">
        <v>237</v>
      </c>
      <c r="AT129" s="22" t="s">
        <v>208</v>
      </c>
      <c r="AU129" s="22" t="s">
        <v>80</v>
      </c>
      <c r="AY129" s="22" t="s">
        <v>205</v>
      </c>
      <c r="BE129" s="191">
        <f t="shared" si="24"/>
        <v>0</v>
      </c>
      <c r="BF129" s="191">
        <f t="shared" si="25"/>
        <v>0</v>
      </c>
      <c r="BG129" s="191">
        <f t="shared" si="26"/>
        <v>0</v>
      </c>
      <c r="BH129" s="191">
        <f t="shared" si="27"/>
        <v>0</v>
      </c>
      <c r="BI129" s="191">
        <f t="shared" si="28"/>
        <v>0</v>
      </c>
      <c r="BJ129" s="22" t="s">
        <v>78</v>
      </c>
      <c r="BK129" s="191">
        <f t="shared" si="29"/>
        <v>0</v>
      </c>
      <c r="BL129" s="22" t="s">
        <v>237</v>
      </c>
      <c r="BM129" s="22" t="s">
        <v>335</v>
      </c>
    </row>
    <row r="130" spans="2:65" s="1" customFormat="1" ht="27">
      <c r="B130" s="39"/>
      <c r="D130" s="192" t="s">
        <v>336</v>
      </c>
      <c r="F130" s="193" t="s">
        <v>337</v>
      </c>
      <c r="I130" s="154"/>
      <c r="L130" s="39"/>
      <c r="M130" s="194"/>
      <c r="N130" s="40"/>
      <c r="O130" s="40"/>
      <c r="P130" s="40"/>
      <c r="Q130" s="40"/>
      <c r="R130" s="40"/>
      <c r="S130" s="40"/>
      <c r="T130" s="68"/>
      <c r="AT130" s="22" t="s">
        <v>336</v>
      </c>
      <c r="AU130" s="22" t="s">
        <v>80</v>
      </c>
    </row>
    <row r="131" spans="2:65" s="1" customFormat="1" ht="25.5" customHeight="1">
      <c r="B131" s="179"/>
      <c r="C131" s="180" t="s">
        <v>338</v>
      </c>
      <c r="D131" s="180" t="s">
        <v>208</v>
      </c>
      <c r="E131" s="181" t="s">
        <v>339</v>
      </c>
      <c r="F131" s="182" t="s">
        <v>340</v>
      </c>
      <c r="G131" s="183" t="s">
        <v>341</v>
      </c>
      <c r="H131" s="184">
        <v>94.95</v>
      </c>
      <c r="I131" s="185"/>
      <c r="J131" s="186">
        <f>ROUND(I131*H131,2)</f>
        <v>0</v>
      </c>
      <c r="K131" s="182" t="s">
        <v>5</v>
      </c>
      <c r="L131" s="39"/>
      <c r="M131" s="187" t="s">
        <v>5</v>
      </c>
      <c r="N131" s="188" t="s">
        <v>42</v>
      </c>
      <c r="O131" s="40"/>
      <c r="P131" s="189">
        <f>O131*H131</f>
        <v>0</v>
      </c>
      <c r="Q131" s="189">
        <v>0</v>
      </c>
      <c r="R131" s="189">
        <f>Q131*H131</f>
        <v>0</v>
      </c>
      <c r="S131" s="189">
        <v>8.9999999999999993E-3</v>
      </c>
      <c r="T131" s="190">
        <f>S131*H131</f>
        <v>0.85454999999999992</v>
      </c>
      <c r="AR131" s="22" t="s">
        <v>237</v>
      </c>
      <c r="AT131" s="22" t="s">
        <v>208</v>
      </c>
      <c r="AU131" s="22" t="s">
        <v>80</v>
      </c>
      <c r="AY131" s="22" t="s">
        <v>205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22" t="s">
        <v>78</v>
      </c>
      <c r="BK131" s="191">
        <f>ROUND(I131*H131,2)</f>
        <v>0</v>
      </c>
      <c r="BL131" s="22" t="s">
        <v>237</v>
      </c>
      <c r="BM131" s="22" t="s">
        <v>342</v>
      </c>
    </row>
    <row r="132" spans="2:65" s="1" customFormat="1" ht="38.25" customHeight="1">
      <c r="B132" s="179"/>
      <c r="C132" s="180" t="s">
        <v>343</v>
      </c>
      <c r="D132" s="180" t="s">
        <v>208</v>
      </c>
      <c r="E132" s="181" t="s">
        <v>344</v>
      </c>
      <c r="F132" s="182" t="s">
        <v>345</v>
      </c>
      <c r="G132" s="183" t="s">
        <v>259</v>
      </c>
      <c r="H132" s="184">
        <v>33.811999999999998</v>
      </c>
      <c r="I132" s="185"/>
      <c r="J132" s="186">
        <f>ROUND(I132*H132,2)</f>
        <v>0</v>
      </c>
      <c r="K132" s="182" t="s">
        <v>212</v>
      </c>
      <c r="L132" s="39"/>
      <c r="M132" s="187" t="s">
        <v>5</v>
      </c>
      <c r="N132" s="188" t="s">
        <v>42</v>
      </c>
      <c r="O132" s="40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AR132" s="22" t="s">
        <v>237</v>
      </c>
      <c r="AT132" s="22" t="s">
        <v>208</v>
      </c>
      <c r="AU132" s="22" t="s">
        <v>80</v>
      </c>
      <c r="AY132" s="22" t="s">
        <v>205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22" t="s">
        <v>78</v>
      </c>
      <c r="BK132" s="191">
        <f>ROUND(I132*H132,2)</f>
        <v>0</v>
      </c>
      <c r="BL132" s="22" t="s">
        <v>237</v>
      </c>
      <c r="BM132" s="22" t="s">
        <v>346</v>
      </c>
    </row>
    <row r="133" spans="2:65" s="1" customFormat="1" ht="38.25" customHeight="1">
      <c r="B133" s="179"/>
      <c r="C133" s="180" t="s">
        <v>347</v>
      </c>
      <c r="D133" s="180" t="s">
        <v>208</v>
      </c>
      <c r="E133" s="181" t="s">
        <v>348</v>
      </c>
      <c r="F133" s="182" t="s">
        <v>349</v>
      </c>
      <c r="G133" s="183" t="s">
        <v>259</v>
      </c>
      <c r="H133" s="184">
        <v>33.811999999999998</v>
      </c>
      <c r="I133" s="185"/>
      <c r="J133" s="186">
        <f>ROUND(I133*H133,2)</f>
        <v>0</v>
      </c>
      <c r="K133" s="182" t="s">
        <v>212</v>
      </c>
      <c r="L133" s="39"/>
      <c r="M133" s="187" t="s">
        <v>5</v>
      </c>
      <c r="N133" s="188" t="s">
        <v>42</v>
      </c>
      <c r="O133" s="40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AR133" s="22" t="s">
        <v>237</v>
      </c>
      <c r="AT133" s="22" t="s">
        <v>208</v>
      </c>
      <c r="AU133" s="22" t="s">
        <v>80</v>
      </c>
      <c r="AY133" s="22" t="s">
        <v>205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22" t="s">
        <v>78</v>
      </c>
      <c r="BK133" s="191">
        <f>ROUND(I133*H133,2)</f>
        <v>0</v>
      </c>
      <c r="BL133" s="22" t="s">
        <v>237</v>
      </c>
      <c r="BM133" s="22" t="s">
        <v>350</v>
      </c>
    </row>
    <row r="134" spans="2:65" s="1" customFormat="1" ht="38.25" customHeight="1">
      <c r="B134" s="179"/>
      <c r="C134" s="180" t="s">
        <v>351</v>
      </c>
      <c r="D134" s="180" t="s">
        <v>208</v>
      </c>
      <c r="E134" s="181" t="s">
        <v>352</v>
      </c>
      <c r="F134" s="182" t="s">
        <v>353</v>
      </c>
      <c r="G134" s="183" t="s">
        <v>259</v>
      </c>
      <c r="H134" s="184">
        <v>33.811999999999998</v>
      </c>
      <c r="I134" s="185"/>
      <c r="J134" s="186">
        <f>ROUND(I134*H134,2)</f>
        <v>0</v>
      </c>
      <c r="K134" s="182" t="s">
        <v>212</v>
      </c>
      <c r="L134" s="39"/>
      <c r="M134" s="187" t="s">
        <v>5</v>
      </c>
      <c r="N134" s="188" t="s">
        <v>42</v>
      </c>
      <c r="O134" s="40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AR134" s="22" t="s">
        <v>237</v>
      </c>
      <c r="AT134" s="22" t="s">
        <v>208</v>
      </c>
      <c r="AU134" s="22" t="s">
        <v>80</v>
      </c>
      <c r="AY134" s="22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22" t="s">
        <v>78</v>
      </c>
      <c r="BK134" s="191">
        <f>ROUND(I134*H134,2)</f>
        <v>0</v>
      </c>
      <c r="BL134" s="22" t="s">
        <v>237</v>
      </c>
      <c r="BM134" s="22" t="s">
        <v>354</v>
      </c>
    </row>
    <row r="135" spans="2:65" s="11" customFormat="1" ht="29.85" customHeight="1">
      <c r="B135" s="166"/>
      <c r="D135" s="167" t="s">
        <v>70</v>
      </c>
      <c r="E135" s="177" t="s">
        <v>355</v>
      </c>
      <c r="F135" s="177" t="s">
        <v>356</v>
      </c>
      <c r="I135" s="169"/>
      <c r="J135" s="178">
        <f>BK135</f>
        <v>0</v>
      </c>
      <c r="L135" s="166"/>
      <c r="M135" s="171"/>
      <c r="N135" s="172"/>
      <c r="O135" s="172"/>
      <c r="P135" s="173">
        <f>SUM(P136:P140)</f>
        <v>0</v>
      </c>
      <c r="Q135" s="172"/>
      <c r="R135" s="173">
        <f>SUM(R136:R140)</f>
        <v>0</v>
      </c>
      <c r="S135" s="172"/>
      <c r="T135" s="174">
        <f>SUM(T136:T140)</f>
        <v>2.6656250000000004</v>
      </c>
      <c r="AR135" s="167" t="s">
        <v>80</v>
      </c>
      <c r="AT135" s="175" t="s">
        <v>70</v>
      </c>
      <c r="AU135" s="175" t="s">
        <v>78</v>
      </c>
      <c r="AY135" s="167" t="s">
        <v>205</v>
      </c>
      <c r="BK135" s="176">
        <f>SUM(BK136:BK140)</f>
        <v>0</v>
      </c>
    </row>
    <row r="136" spans="2:65" s="1" customFormat="1" ht="25.5" customHeight="1">
      <c r="B136" s="179"/>
      <c r="C136" s="180" t="s">
        <v>357</v>
      </c>
      <c r="D136" s="180" t="s">
        <v>208</v>
      </c>
      <c r="E136" s="181" t="s">
        <v>358</v>
      </c>
      <c r="F136" s="182" t="s">
        <v>359</v>
      </c>
      <c r="G136" s="183" t="s">
        <v>360</v>
      </c>
      <c r="H136" s="184">
        <v>32.46</v>
      </c>
      <c r="I136" s="185"/>
      <c r="J136" s="186">
        <f>ROUND(I136*H136,2)</f>
        <v>0</v>
      </c>
      <c r="K136" s="182" t="s">
        <v>212</v>
      </c>
      <c r="L136" s="39"/>
      <c r="M136" s="187" t="s">
        <v>5</v>
      </c>
      <c r="N136" s="188" t="s">
        <v>42</v>
      </c>
      <c r="O136" s="40"/>
      <c r="P136" s="189">
        <f>O136*H136</f>
        <v>0</v>
      </c>
      <c r="Q136" s="189">
        <v>0</v>
      </c>
      <c r="R136" s="189">
        <f>Q136*H136</f>
        <v>0</v>
      </c>
      <c r="S136" s="189">
        <v>2.5000000000000001E-2</v>
      </c>
      <c r="T136" s="190">
        <f>S136*H136</f>
        <v>0.81150000000000011</v>
      </c>
      <c r="AR136" s="22" t="s">
        <v>237</v>
      </c>
      <c r="AT136" s="22" t="s">
        <v>208</v>
      </c>
      <c r="AU136" s="22" t="s">
        <v>80</v>
      </c>
      <c r="AY136" s="22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22" t="s">
        <v>78</v>
      </c>
      <c r="BK136" s="191">
        <f>ROUND(I136*H136,2)</f>
        <v>0</v>
      </c>
      <c r="BL136" s="22" t="s">
        <v>237</v>
      </c>
      <c r="BM136" s="22" t="s">
        <v>361</v>
      </c>
    </row>
    <row r="137" spans="2:65" s="1" customFormat="1" ht="16.5" customHeight="1">
      <c r="B137" s="179"/>
      <c r="C137" s="180" t="s">
        <v>362</v>
      </c>
      <c r="D137" s="180" t="s">
        <v>208</v>
      </c>
      <c r="E137" s="181" t="s">
        <v>363</v>
      </c>
      <c r="F137" s="182" t="s">
        <v>364</v>
      </c>
      <c r="G137" s="183" t="s">
        <v>211</v>
      </c>
      <c r="H137" s="184">
        <v>74.165000000000006</v>
      </c>
      <c r="I137" s="185"/>
      <c r="J137" s="186">
        <f>ROUND(I137*H137,2)</f>
        <v>0</v>
      </c>
      <c r="K137" s="182" t="s">
        <v>5</v>
      </c>
      <c r="L137" s="39"/>
      <c r="M137" s="187" t="s">
        <v>5</v>
      </c>
      <c r="N137" s="188" t="s">
        <v>42</v>
      </c>
      <c r="O137" s="40"/>
      <c r="P137" s="189">
        <f>O137*H137</f>
        <v>0</v>
      </c>
      <c r="Q137" s="189">
        <v>0</v>
      </c>
      <c r="R137" s="189">
        <f>Q137*H137</f>
        <v>0</v>
      </c>
      <c r="S137" s="189">
        <v>2.5000000000000001E-2</v>
      </c>
      <c r="T137" s="190">
        <f>S137*H137</f>
        <v>1.8541250000000002</v>
      </c>
      <c r="AR137" s="22" t="s">
        <v>213</v>
      </c>
      <c r="AT137" s="22" t="s">
        <v>208</v>
      </c>
      <c r="AU137" s="22" t="s">
        <v>80</v>
      </c>
      <c r="AY137" s="22" t="s">
        <v>205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22" t="s">
        <v>78</v>
      </c>
      <c r="BK137" s="191">
        <f>ROUND(I137*H137,2)</f>
        <v>0</v>
      </c>
      <c r="BL137" s="22" t="s">
        <v>213</v>
      </c>
      <c r="BM137" s="22" t="s">
        <v>365</v>
      </c>
    </row>
    <row r="138" spans="2:65" s="1" customFormat="1" ht="38.25" customHeight="1">
      <c r="B138" s="179"/>
      <c r="C138" s="180" t="s">
        <v>366</v>
      </c>
      <c r="D138" s="180" t="s">
        <v>208</v>
      </c>
      <c r="E138" s="181" t="s">
        <v>367</v>
      </c>
      <c r="F138" s="182" t="s">
        <v>368</v>
      </c>
      <c r="G138" s="183" t="s">
        <v>259</v>
      </c>
      <c r="H138" s="184">
        <v>2.6659999999999999</v>
      </c>
      <c r="I138" s="185"/>
      <c r="J138" s="186">
        <f>ROUND(I138*H138,2)</f>
        <v>0</v>
      </c>
      <c r="K138" s="182" t="s">
        <v>212</v>
      </c>
      <c r="L138" s="39"/>
      <c r="M138" s="187" t="s">
        <v>5</v>
      </c>
      <c r="N138" s="188" t="s">
        <v>42</v>
      </c>
      <c r="O138" s="40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AR138" s="22" t="s">
        <v>237</v>
      </c>
      <c r="AT138" s="22" t="s">
        <v>208</v>
      </c>
      <c r="AU138" s="22" t="s">
        <v>80</v>
      </c>
      <c r="AY138" s="22" t="s">
        <v>205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22" t="s">
        <v>78</v>
      </c>
      <c r="BK138" s="191">
        <f>ROUND(I138*H138,2)</f>
        <v>0</v>
      </c>
      <c r="BL138" s="22" t="s">
        <v>237</v>
      </c>
      <c r="BM138" s="22" t="s">
        <v>369</v>
      </c>
    </row>
    <row r="139" spans="2:65" s="1" customFormat="1" ht="38.25" customHeight="1">
      <c r="B139" s="179"/>
      <c r="C139" s="180" t="s">
        <v>370</v>
      </c>
      <c r="D139" s="180" t="s">
        <v>208</v>
      </c>
      <c r="E139" s="181" t="s">
        <v>371</v>
      </c>
      <c r="F139" s="182" t="s">
        <v>372</v>
      </c>
      <c r="G139" s="183" t="s">
        <v>259</v>
      </c>
      <c r="H139" s="184">
        <v>2.6659999999999999</v>
      </c>
      <c r="I139" s="185"/>
      <c r="J139" s="186">
        <f>ROUND(I139*H139,2)</f>
        <v>0</v>
      </c>
      <c r="K139" s="182" t="s">
        <v>212</v>
      </c>
      <c r="L139" s="39"/>
      <c r="M139" s="187" t="s">
        <v>5</v>
      </c>
      <c r="N139" s="188" t="s">
        <v>42</v>
      </c>
      <c r="O139" s="40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AR139" s="22" t="s">
        <v>237</v>
      </c>
      <c r="AT139" s="22" t="s">
        <v>208</v>
      </c>
      <c r="AU139" s="22" t="s">
        <v>80</v>
      </c>
      <c r="AY139" s="22" t="s">
        <v>205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22" t="s">
        <v>78</v>
      </c>
      <c r="BK139" s="191">
        <f>ROUND(I139*H139,2)</f>
        <v>0</v>
      </c>
      <c r="BL139" s="22" t="s">
        <v>237</v>
      </c>
      <c r="BM139" s="22" t="s">
        <v>373</v>
      </c>
    </row>
    <row r="140" spans="2:65" s="1" customFormat="1" ht="38.25" customHeight="1">
      <c r="B140" s="179"/>
      <c r="C140" s="180" t="s">
        <v>374</v>
      </c>
      <c r="D140" s="180" t="s">
        <v>208</v>
      </c>
      <c r="E140" s="181" t="s">
        <v>375</v>
      </c>
      <c r="F140" s="182" t="s">
        <v>376</v>
      </c>
      <c r="G140" s="183" t="s">
        <v>259</v>
      </c>
      <c r="H140" s="184">
        <v>2.6659999999999999</v>
      </c>
      <c r="I140" s="185"/>
      <c r="J140" s="186">
        <f>ROUND(I140*H140,2)</f>
        <v>0</v>
      </c>
      <c r="K140" s="182" t="s">
        <v>212</v>
      </c>
      <c r="L140" s="39"/>
      <c r="M140" s="187" t="s">
        <v>5</v>
      </c>
      <c r="N140" s="188" t="s">
        <v>42</v>
      </c>
      <c r="O140" s="40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AR140" s="22" t="s">
        <v>237</v>
      </c>
      <c r="AT140" s="22" t="s">
        <v>208</v>
      </c>
      <c r="AU140" s="22" t="s">
        <v>80</v>
      </c>
      <c r="AY140" s="22" t="s">
        <v>205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22" t="s">
        <v>78</v>
      </c>
      <c r="BK140" s="191">
        <f>ROUND(I140*H140,2)</f>
        <v>0</v>
      </c>
      <c r="BL140" s="22" t="s">
        <v>237</v>
      </c>
      <c r="BM140" s="22" t="s">
        <v>377</v>
      </c>
    </row>
    <row r="141" spans="2:65" s="11" customFormat="1" ht="29.85" customHeight="1">
      <c r="B141" s="166"/>
      <c r="D141" s="167" t="s">
        <v>70</v>
      </c>
      <c r="E141" s="177" t="s">
        <v>378</v>
      </c>
      <c r="F141" s="177" t="s">
        <v>379</v>
      </c>
      <c r="I141" s="169"/>
      <c r="J141" s="178">
        <f>BK141</f>
        <v>0</v>
      </c>
      <c r="L141" s="166"/>
      <c r="M141" s="171"/>
      <c r="N141" s="172"/>
      <c r="O141" s="172"/>
      <c r="P141" s="173">
        <f>SUM(P142:P145)</f>
        <v>0</v>
      </c>
      <c r="Q141" s="172"/>
      <c r="R141" s="173">
        <f>SUM(R142:R145)</f>
        <v>0</v>
      </c>
      <c r="S141" s="172"/>
      <c r="T141" s="174">
        <f>SUM(T142:T145)</f>
        <v>2.6922128999999995</v>
      </c>
      <c r="AR141" s="167" t="s">
        <v>80</v>
      </c>
      <c r="AT141" s="175" t="s">
        <v>70</v>
      </c>
      <c r="AU141" s="175" t="s">
        <v>78</v>
      </c>
      <c r="AY141" s="167" t="s">
        <v>205</v>
      </c>
      <c r="BK141" s="176">
        <f>SUM(BK142:BK145)</f>
        <v>0</v>
      </c>
    </row>
    <row r="142" spans="2:65" s="1" customFormat="1" ht="16.5" customHeight="1">
      <c r="B142" s="179"/>
      <c r="C142" s="180" t="s">
        <v>380</v>
      </c>
      <c r="D142" s="180" t="s">
        <v>208</v>
      </c>
      <c r="E142" s="181" t="s">
        <v>381</v>
      </c>
      <c r="F142" s="182" t="s">
        <v>382</v>
      </c>
      <c r="G142" s="183" t="s">
        <v>211</v>
      </c>
      <c r="H142" s="184">
        <v>32.369999999999997</v>
      </c>
      <c r="I142" s="185"/>
      <c r="J142" s="186">
        <f>ROUND(I142*H142,2)</f>
        <v>0</v>
      </c>
      <c r="K142" s="182" t="s">
        <v>212</v>
      </c>
      <c r="L142" s="39"/>
      <c r="M142" s="187" t="s">
        <v>5</v>
      </c>
      <c r="N142" s="188" t="s">
        <v>42</v>
      </c>
      <c r="O142" s="40"/>
      <c r="P142" s="189">
        <f>O142*H142</f>
        <v>0</v>
      </c>
      <c r="Q142" s="189">
        <v>0</v>
      </c>
      <c r="R142" s="189">
        <f>Q142*H142</f>
        <v>0</v>
      </c>
      <c r="S142" s="189">
        <v>8.3169999999999994E-2</v>
      </c>
      <c r="T142" s="190">
        <f>S142*H142</f>
        <v>2.6922128999999995</v>
      </c>
      <c r="AR142" s="22" t="s">
        <v>237</v>
      </c>
      <c r="AT142" s="22" t="s">
        <v>208</v>
      </c>
      <c r="AU142" s="22" t="s">
        <v>80</v>
      </c>
      <c r="AY142" s="22" t="s">
        <v>205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22" t="s">
        <v>78</v>
      </c>
      <c r="BK142" s="191">
        <f>ROUND(I142*H142,2)</f>
        <v>0</v>
      </c>
      <c r="BL142" s="22" t="s">
        <v>237</v>
      </c>
      <c r="BM142" s="22" t="s">
        <v>383</v>
      </c>
    </row>
    <row r="143" spans="2:65" s="1" customFormat="1" ht="38.25" customHeight="1">
      <c r="B143" s="179"/>
      <c r="C143" s="180" t="s">
        <v>384</v>
      </c>
      <c r="D143" s="180" t="s">
        <v>208</v>
      </c>
      <c r="E143" s="181" t="s">
        <v>385</v>
      </c>
      <c r="F143" s="182" t="s">
        <v>386</v>
      </c>
      <c r="G143" s="183" t="s">
        <v>259</v>
      </c>
      <c r="H143" s="184">
        <v>2.6920000000000002</v>
      </c>
      <c r="I143" s="185"/>
      <c r="J143" s="186">
        <f>ROUND(I143*H143,2)</f>
        <v>0</v>
      </c>
      <c r="K143" s="182" t="s">
        <v>212</v>
      </c>
      <c r="L143" s="39"/>
      <c r="M143" s="187" t="s">
        <v>5</v>
      </c>
      <c r="N143" s="188" t="s">
        <v>42</v>
      </c>
      <c r="O143" s="40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AR143" s="22" t="s">
        <v>237</v>
      </c>
      <c r="AT143" s="22" t="s">
        <v>208</v>
      </c>
      <c r="AU143" s="22" t="s">
        <v>80</v>
      </c>
      <c r="AY143" s="22" t="s">
        <v>205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22" t="s">
        <v>78</v>
      </c>
      <c r="BK143" s="191">
        <f>ROUND(I143*H143,2)</f>
        <v>0</v>
      </c>
      <c r="BL143" s="22" t="s">
        <v>237</v>
      </c>
      <c r="BM143" s="22" t="s">
        <v>387</v>
      </c>
    </row>
    <row r="144" spans="2:65" s="1" customFormat="1" ht="38.25" customHeight="1">
      <c r="B144" s="179"/>
      <c r="C144" s="180" t="s">
        <v>388</v>
      </c>
      <c r="D144" s="180" t="s">
        <v>208</v>
      </c>
      <c r="E144" s="181" t="s">
        <v>389</v>
      </c>
      <c r="F144" s="182" t="s">
        <v>390</v>
      </c>
      <c r="G144" s="183" t="s">
        <v>259</v>
      </c>
      <c r="H144" s="184">
        <v>2.6920000000000002</v>
      </c>
      <c r="I144" s="185"/>
      <c r="J144" s="186">
        <f>ROUND(I144*H144,2)</f>
        <v>0</v>
      </c>
      <c r="K144" s="182" t="s">
        <v>212</v>
      </c>
      <c r="L144" s="39"/>
      <c r="M144" s="187" t="s">
        <v>5</v>
      </c>
      <c r="N144" s="188" t="s">
        <v>42</v>
      </c>
      <c r="O144" s="40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AR144" s="22" t="s">
        <v>237</v>
      </c>
      <c r="AT144" s="22" t="s">
        <v>208</v>
      </c>
      <c r="AU144" s="22" t="s">
        <v>80</v>
      </c>
      <c r="AY144" s="22" t="s">
        <v>205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22" t="s">
        <v>78</v>
      </c>
      <c r="BK144" s="191">
        <f>ROUND(I144*H144,2)</f>
        <v>0</v>
      </c>
      <c r="BL144" s="22" t="s">
        <v>237</v>
      </c>
      <c r="BM144" s="22" t="s">
        <v>391</v>
      </c>
    </row>
    <row r="145" spans="2:65" s="1" customFormat="1" ht="38.25" customHeight="1">
      <c r="B145" s="179"/>
      <c r="C145" s="180" t="s">
        <v>392</v>
      </c>
      <c r="D145" s="180" t="s">
        <v>208</v>
      </c>
      <c r="E145" s="181" t="s">
        <v>393</v>
      </c>
      <c r="F145" s="182" t="s">
        <v>394</v>
      </c>
      <c r="G145" s="183" t="s">
        <v>259</v>
      </c>
      <c r="H145" s="184">
        <v>2.6920000000000002</v>
      </c>
      <c r="I145" s="185"/>
      <c r="J145" s="186">
        <f>ROUND(I145*H145,2)</f>
        <v>0</v>
      </c>
      <c r="K145" s="182" t="s">
        <v>212</v>
      </c>
      <c r="L145" s="39"/>
      <c r="M145" s="187" t="s">
        <v>5</v>
      </c>
      <c r="N145" s="188" t="s">
        <v>42</v>
      </c>
      <c r="O145" s="40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AR145" s="22" t="s">
        <v>237</v>
      </c>
      <c r="AT145" s="22" t="s">
        <v>208</v>
      </c>
      <c r="AU145" s="22" t="s">
        <v>80</v>
      </c>
      <c r="AY145" s="22" t="s">
        <v>205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22" t="s">
        <v>78</v>
      </c>
      <c r="BK145" s="191">
        <f>ROUND(I145*H145,2)</f>
        <v>0</v>
      </c>
      <c r="BL145" s="22" t="s">
        <v>237</v>
      </c>
      <c r="BM145" s="22" t="s">
        <v>395</v>
      </c>
    </row>
    <row r="146" spans="2:65" s="11" customFormat="1" ht="29.85" customHeight="1">
      <c r="B146" s="166"/>
      <c r="D146" s="167" t="s">
        <v>70</v>
      </c>
      <c r="E146" s="177" t="s">
        <v>396</v>
      </c>
      <c r="F146" s="177" t="s">
        <v>397</v>
      </c>
      <c r="I146" s="169"/>
      <c r="J146" s="178">
        <f>BK146</f>
        <v>0</v>
      </c>
      <c r="L146" s="166"/>
      <c r="M146" s="171"/>
      <c r="N146" s="172"/>
      <c r="O146" s="172"/>
      <c r="P146" s="173">
        <f>SUM(P147:P150)</f>
        <v>0</v>
      </c>
      <c r="Q146" s="172"/>
      <c r="R146" s="173">
        <f>SUM(R147:R150)</f>
        <v>0</v>
      </c>
      <c r="S146" s="172"/>
      <c r="T146" s="174">
        <f>SUM(T147:T150)</f>
        <v>3.5770000000000004</v>
      </c>
      <c r="AR146" s="167" t="s">
        <v>80</v>
      </c>
      <c r="AT146" s="175" t="s">
        <v>70</v>
      </c>
      <c r="AU146" s="175" t="s">
        <v>78</v>
      </c>
      <c r="AY146" s="167" t="s">
        <v>205</v>
      </c>
      <c r="BK146" s="176">
        <f>SUM(BK147:BK150)</f>
        <v>0</v>
      </c>
    </row>
    <row r="147" spans="2:65" s="1" customFormat="1" ht="16.5" customHeight="1">
      <c r="B147" s="179"/>
      <c r="C147" s="180" t="s">
        <v>398</v>
      </c>
      <c r="D147" s="180" t="s">
        <v>208</v>
      </c>
      <c r="E147" s="181" t="s">
        <v>399</v>
      </c>
      <c r="F147" s="182" t="s">
        <v>400</v>
      </c>
      <c r="G147" s="183" t="s">
        <v>211</v>
      </c>
      <c r="H147" s="184">
        <v>143.08000000000001</v>
      </c>
      <c r="I147" s="185"/>
      <c r="J147" s="186">
        <f>ROUND(I147*H147,2)</f>
        <v>0</v>
      </c>
      <c r="K147" s="182" t="s">
        <v>212</v>
      </c>
      <c r="L147" s="39"/>
      <c r="M147" s="187" t="s">
        <v>5</v>
      </c>
      <c r="N147" s="188" t="s">
        <v>42</v>
      </c>
      <c r="O147" s="40"/>
      <c r="P147" s="189">
        <f>O147*H147</f>
        <v>0</v>
      </c>
      <c r="Q147" s="189">
        <v>0</v>
      </c>
      <c r="R147" s="189">
        <f>Q147*H147</f>
        <v>0</v>
      </c>
      <c r="S147" s="189">
        <v>2.5000000000000001E-2</v>
      </c>
      <c r="T147" s="190">
        <f>S147*H147</f>
        <v>3.5770000000000004</v>
      </c>
      <c r="AR147" s="22" t="s">
        <v>237</v>
      </c>
      <c r="AT147" s="22" t="s">
        <v>208</v>
      </c>
      <c r="AU147" s="22" t="s">
        <v>80</v>
      </c>
      <c r="AY147" s="22" t="s">
        <v>205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22" t="s">
        <v>78</v>
      </c>
      <c r="BK147" s="191">
        <f>ROUND(I147*H147,2)</f>
        <v>0</v>
      </c>
      <c r="BL147" s="22" t="s">
        <v>237</v>
      </c>
      <c r="BM147" s="22" t="s">
        <v>401</v>
      </c>
    </row>
    <row r="148" spans="2:65" s="1" customFormat="1" ht="38.25" customHeight="1">
      <c r="B148" s="179"/>
      <c r="C148" s="180" t="s">
        <v>402</v>
      </c>
      <c r="D148" s="180" t="s">
        <v>208</v>
      </c>
      <c r="E148" s="181" t="s">
        <v>403</v>
      </c>
      <c r="F148" s="182" t="s">
        <v>404</v>
      </c>
      <c r="G148" s="183" t="s">
        <v>259</v>
      </c>
      <c r="H148" s="184">
        <v>3.577</v>
      </c>
      <c r="I148" s="185"/>
      <c r="J148" s="186">
        <f>ROUND(I148*H148,2)</f>
        <v>0</v>
      </c>
      <c r="K148" s="182" t="s">
        <v>212</v>
      </c>
      <c r="L148" s="39"/>
      <c r="M148" s="187" t="s">
        <v>5</v>
      </c>
      <c r="N148" s="188" t="s">
        <v>42</v>
      </c>
      <c r="O148" s="40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AR148" s="22" t="s">
        <v>237</v>
      </c>
      <c r="AT148" s="22" t="s">
        <v>208</v>
      </c>
      <c r="AU148" s="22" t="s">
        <v>80</v>
      </c>
      <c r="AY148" s="22" t="s">
        <v>205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22" t="s">
        <v>78</v>
      </c>
      <c r="BK148" s="191">
        <f>ROUND(I148*H148,2)</f>
        <v>0</v>
      </c>
      <c r="BL148" s="22" t="s">
        <v>237</v>
      </c>
      <c r="BM148" s="22" t="s">
        <v>405</v>
      </c>
    </row>
    <row r="149" spans="2:65" s="1" customFormat="1" ht="38.25" customHeight="1">
      <c r="B149" s="179"/>
      <c r="C149" s="180" t="s">
        <v>406</v>
      </c>
      <c r="D149" s="180" t="s">
        <v>208</v>
      </c>
      <c r="E149" s="181" t="s">
        <v>407</v>
      </c>
      <c r="F149" s="182" t="s">
        <v>408</v>
      </c>
      <c r="G149" s="183" t="s">
        <v>259</v>
      </c>
      <c r="H149" s="184">
        <v>3.577</v>
      </c>
      <c r="I149" s="185"/>
      <c r="J149" s="186">
        <f>ROUND(I149*H149,2)</f>
        <v>0</v>
      </c>
      <c r="K149" s="182" t="s">
        <v>212</v>
      </c>
      <c r="L149" s="39"/>
      <c r="M149" s="187" t="s">
        <v>5</v>
      </c>
      <c r="N149" s="188" t="s">
        <v>42</v>
      </c>
      <c r="O149" s="40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AR149" s="22" t="s">
        <v>237</v>
      </c>
      <c r="AT149" s="22" t="s">
        <v>208</v>
      </c>
      <c r="AU149" s="22" t="s">
        <v>80</v>
      </c>
      <c r="AY149" s="22" t="s">
        <v>205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22" t="s">
        <v>78</v>
      </c>
      <c r="BK149" s="191">
        <f>ROUND(I149*H149,2)</f>
        <v>0</v>
      </c>
      <c r="BL149" s="22" t="s">
        <v>237</v>
      </c>
      <c r="BM149" s="22" t="s">
        <v>409</v>
      </c>
    </row>
    <row r="150" spans="2:65" s="1" customFormat="1" ht="38.25" customHeight="1">
      <c r="B150" s="179"/>
      <c r="C150" s="180" t="s">
        <v>410</v>
      </c>
      <c r="D150" s="180" t="s">
        <v>208</v>
      </c>
      <c r="E150" s="181" t="s">
        <v>411</v>
      </c>
      <c r="F150" s="182" t="s">
        <v>412</v>
      </c>
      <c r="G150" s="183" t="s">
        <v>259</v>
      </c>
      <c r="H150" s="184">
        <v>3.577</v>
      </c>
      <c r="I150" s="185"/>
      <c r="J150" s="186">
        <f>ROUND(I150*H150,2)</f>
        <v>0</v>
      </c>
      <c r="K150" s="182" t="s">
        <v>212</v>
      </c>
      <c r="L150" s="39"/>
      <c r="M150" s="187" t="s">
        <v>5</v>
      </c>
      <c r="N150" s="188" t="s">
        <v>42</v>
      </c>
      <c r="O150" s="40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AR150" s="22" t="s">
        <v>237</v>
      </c>
      <c r="AT150" s="22" t="s">
        <v>208</v>
      </c>
      <c r="AU150" s="22" t="s">
        <v>80</v>
      </c>
      <c r="AY150" s="22" t="s">
        <v>205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22" t="s">
        <v>78</v>
      </c>
      <c r="BK150" s="191">
        <f>ROUND(I150*H150,2)</f>
        <v>0</v>
      </c>
      <c r="BL150" s="22" t="s">
        <v>237</v>
      </c>
      <c r="BM150" s="22" t="s">
        <v>413</v>
      </c>
    </row>
    <row r="151" spans="2:65" s="11" customFormat="1" ht="29.85" customHeight="1">
      <c r="B151" s="166"/>
      <c r="D151" s="167" t="s">
        <v>70</v>
      </c>
      <c r="E151" s="177" t="s">
        <v>414</v>
      </c>
      <c r="F151" s="177" t="s">
        <v>415</v>
      </c>
      <c r="I151" s="169"/>
      <c r="J151" s="178">
        <f>BK151</f>
        <v>0</v>
      </c>
      <c r="L151" s="166"/>
      <c r="M151" s="171"/>
      <c r="N151" s="172"/>
      <c r="O151" s="172"/>
      <c r="P151" s="173">
        <f>SUM(P152:P156)</f>
        <v>0</v>
      </c>
      <c r="Q151" s="172"/>
      <c r="R151" s="173">
        <f>SUM(R152:R156)</f>
        <v>0</v>
      </c>
      <c r="S151" s="172"/>
      <c r="T151" s="174">
        <f>SUM(T152:T156)</f>
        <v>0.7143250000000001</v>
      </c>
      <c r="AR151" s="167" t="s">
        <v>80</v>
      </c>
      <c r="AT151" s="175" t="s">
        <v>70</v>
      </c>
      <c r="AU151" s="175" t="s">
        <v>78</v>
      </c>
      <c r="AY151" s="167" t="s">
        <v>205</v>
      </c>
      <c r="BK151" s="176">
        <f>SUM(BK152:BK156)</f>
        <v>0</v>
      </c>
    </row>
    <row r="152" spans="2:65" s="1" customFormat="1" ht="16.5" customHeight="1">
      <c r="B152" s="179"/>
      <c r="C152" s="180" t="s">
        <v>416</v>
      </c>
      <c r="D152" s="180" t="s">
        <v>208</v>
      </c>
      <c r="E152" s="181" t="s">
        <v>417</v>
      </c>
      <c r="F152" s="182" t="s">
        <v>418</v>
      </c>
      <c r="G152" s="183" t="s">
        <v>211</v>
      </c>
      <c r="H152" s="184">
        <v>285.73</v>
      </c>
      <c r="I152" s="185"/>
      <c r="J152" s="186">
        <f>ROUND(I152*H152,2)</f>
        <v>0</v>
      </c>
      <c r="K152" s="182" t="s">
        <v>212</v>
      </c>
      <c r="L152" s="39"/>
      <c r="M152" s="187" t="s">
        <v>5</v>
      </c>
      <c r="N152" s="188" t="s">
        <v>42</v>
      </c>
      <c r="O152" s="40"/>
      <c r="P152" s="189">
        <f>O152*H152</f>
        <v>0</v>
      </c>
      <c r="Q152" s="189">
        <v>0</v>
      </c>
      <c r="R152" s="189">
        <f>Q152*H152</f>
        <v>0</v>
      </c>
      <c r="S152" s="189">
        <v>2.5000000000000001E-3</v>
      </c>
      <c r="T152" s="190">
        <f>S152*H152</f>
        <v>0.7143250000000001</v>
      </c>
      <c r="AR152" s="22" t="s">
        <v>237</v>
      </c>
      <c r="AT152" s="22" t="s">
        <v>208</v>
      </c>
      <c r="AU152" s="22" t="s">
        <v>80</v>
      </c>
      <c r="AY152" s="22" t="s">
        <v>205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22" t="s">
        <v>78</v>
      </c>
      <c r="BK152" s="191">
        <f>ROUND(I152*H152,2)</f>
        <v>0</v>
      </c>
      <c r="BL152" s="22" t="s">
        <v>237</v>
      </c>
      <c r="BM152" s="22" t="s">
        <v>419</v>
      </c>
    </row>
    <row r="153" spans="2:65" s="1" customFormat="1" ht="16.5" customHeight="1">
      <c r="B153" s="179"/>
      <c r="C153" s="180" t="s">
        <v>420</v>
      </c>
      <c r="D153" s="180" t="s">
        <v>208</v>
      </c>
      <c r="E153" s="181" t="s">
        <v>421</v>
      </c>
      <c r="F153" s="182" t="s">
        <v>422</v>
      </c>
      <c r="G153" s="183" t="s">
        <v>211</v>
      </c>
      <c r="H153" s="184">
        <v>285.73</v>
      </c>
      <c r="I153" s="185"/>
      <c r="J153" s="186">
        <f>ROUND(I153*H153,2)</f>
        <v>0</v>
      </c>
      <c r="K153" s="182" t="s">
        <v>212</v>
      </c>
      <c r="L153" s="39"/>
      <c r="M153" s="187" t="s">
        <v>5</v>
      </c>
      <c r="N153" s="188" t="s">
        <v>42</v>
      </c>
      <c r="O153" s="40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AR153" s="22" t="s">
        <v>237</v>
      </c>
      <c r="AT153" s="22" t="s">
        <v>208</v>
      </c>
      <c r="AU153" s="22" t="s">
        <v>80</v>
      </c>
      <c r="AY153" s="22" t="s">
        <v>205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22" t="s">
        <v>78</v>
      </c>
      <c r="BK153" s="191">
        <f>ROUND(I153*H153,2)</f>
        <v>0</v>
      </c>
      <c r="BL153" s="22" t="s">
        <v>237</v>
      </c>
      <c r="BM153" s="22" t="s">
        <v>423</v>
      </c>
    </row>
    <row r="154" spans="2:65" s="1" customFormat="1" ht="38.25" customHeight="1">
      <c r="B154" s="179"/>
      <c r="C154" s="180" t="s">
        <v>424</v>
      </c>
      <c r="D154" s="180" t="s">
        <v>208</v>
      </c>
      <c r="E154" s="181" t="s">
        <v>425</v>
      </c>
      <c r="F154" s="182" t="s">
        <v>426</v>
      </c>
      <c r="G154" s="183" t="s">
        <v>259</v>
      </c>
      <c r="H154" s="184">
        <v>0.71399999999999997</v>
      </c>
      <c r="I154" s="185"/>
      <c r="J154" s="186">
        <f>ROUND(I154*H154,2)</f>
        <v>0</v>
      </c>
      <c r="K154" s="182" t="s">
        <v>212</v>
      </c>
      <c r="L154" s="39"/>
      <c r="M154" s="187" t="s">
        <v>5</v>
      </c>
      <c r="N154" s="188" t="s">
        <v>42</v>
      </c>
      <c r="O154" s="40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AR154" s="22" t="s">
        <v>237</v>
      </c>
      <c r="AT154" s="22" t="s">
        <v>208</v>
      </c>
      <c r="AU154" s="22" t="s">
        <v>80</v>
      </c>
      <c r="AY154" s="22" t="s">
        <v>205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22" t="s">
        <v>78</v>
      </c>
      <c r="BK154" s="191">
        <f>ROUND(I154*H154,2)</f>
        <v>0</v>
      </c>
      <c r="BL154" s="22" t="s">
        <v>237</v>
      </c>
      <c r="BM154" s="22" t="s">
        <v>427</v>
      </c>
    </row>
    <row r="155" spans="2:65" s="1" customFormat="1" ht="38.25" customHeight="1">
      <c r="B155" s="179"/>
      <c r="C155" s="180" t="s">
        <v>428</v>
      </c>
      <c r="D155" s="180" t="s">
        <v>208</v>
      </c>
      <c r="E155" s="181" t="s">
        <v>429</v>
      </c>
      <c r="F155" s="182" t="s">
        <v>430</v>
      </c>
      <c r="G155" s="183" t="s">
        <v>259</v>
      </c>
      <c r="H155" s="184">
        <v>0.71399999999999997</v>
      </c>
      <c r="I155" s="185"/>
      <c r="J155" s="186">
        <f>ROUND(I155*H155,2)</f>
        <v>0</v>
      </c>
      <c r="K155" s="182" t="s">
        <v>212</v>
      </c>
      <c r="L155" s="39"/>
      <c r="M155" s="187" t="s">
        <v>5</v>
      </c>
      <c r="N155" s="188" t="s">
        <v>42</v>
      </c>
      <c r="O155" s="40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AR155" s="22" t="s">
        <v>237</v>
      </c>
      <c r="AT155" s="22" t="s">
        <v>208</v>
      </c>
      <c r="AU155" s="22" t="s">
        <v>80</v>
      </c>
      <c r="AY155" s="22" t="s">
        <v>205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22" t="s">
        <v>78</v>
      </c>
      <c r="BK155" s="191">
        <f>ROUND(I155*H155,2)</f>
        <v>0</v>
      </c>
      <c r="BL155" s="22" t="s">
        <v>237</v>
      </c>
      <c r="BM155" s="22" t="s">
        <v>431</v>
      </c>
    </row>
    <row r="156" spans="2:65" s="1" customFormat="1" ht="38.25" customHeight="1">
      <c r="B156" s="179"/>
      <c r="C156" s="180" t="s">
        <v>432</v>
      </c>
      <c r="D156" s="180" t="s">
        <v>208</v>
      </c>
      <c r="E156" s="181" t="s">
        <v>433</v>
      </c>
      <c r="F156" s="182" t="s">
        <v>434</v>
      </c>
      <c r="G156" s="183" t="s">
        <v>259</v>
      </c>
      <c r="H156" s="184">
        <v>0.71399999999999997</v>
      </c>
      <c r="I156" s="185"/>
      <c r="J156" s="186">
        <f>ROUND(I156*H156,2)</f>
        <v>0</v>
      </c>
      <c r="K156" s="182" t="s">
        <v>212</v>
      </c>
      <c r="L156" s="39"/>
      <c r="M156" s="187" t="s">
        <v>5</v>
      </c>
      <c r="N156" s="188" t="s">
        <v>42</v>
      </c>
      <c r="O156" s="40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AR156" s="22" t="s">
        <v>237</v>
      </c>
      <c r="AT156" s="22" t="s">
        <v>208</v>
      </c>
      <c r="AU156" s="22" t="s">
        <v>80</v>
      </c>
      <c r="AY156" s="22" t="s">
        <v>205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22" t="s">
        <v>78</v>
      </c>
      <c r="BK156" s="191">
        <f>ROUND(I156*H156,2)</f>
        <v>0</v>
      </c>
      <c r="BL156" s="22" t="s">
        <v>237</v>
      </c>
      <c r="BM156" s="22" t="s">
        <v>435</v>
      </c>
    </row>
    <row r="157" spans="2:65" s="11" customFormat="1" ht="37.35" customHeight="1">
      <c r="B157" s="166"/>
      <c r="D157" s="167" t="s">
        <v>70</v>
      </c>
      <c r="E157" s="168" t="s">
        <v>436</v>
      </c>
      <c r="F157" s="168" t="s">
        <v>437</v>
      </c>
      <c r="I157" s="169"/>
      <c r="J157" s="170">
        <f>BK157</f>
        <v>0</v>
      </c>
      <c r="L157" s="166"/>
      <c r="M157" s="171"/>
      <c r="N157" s="172"/>
      <c r="O157" s="172"/>
      <c r="P157" s="173">
        <f>SUM(P158:P161)</f>
        <v>0</v>
      </c>
      <c r="Q157" s="172"/>
      <c r="R157" s="173">
        <f>SUM(R158:R161)</f>
        <v>0</v>
      </c>
      <c r="S157" s="172"/>
      <c r="T157" s="174">
        <f>SUM(T158:T161)</f>
        <v>0.95655999999999997</v>
      </c>
      <c r="AR157" s="167" t="s">
        <v>213</v>
      </c>
      <c r="AT157" s="175" t="s">
        <v>70</v>
      </c>
      <c r="AU157" s="175" t="s">
        <v>71</v>
      </c>
      <c r="AY157" s="167" t="s">
        <v>205</v>
      </c>
      <c r="BK157" s="176">
        <f>SUM(BK158:BK161)</f>
        <v>0</v>
      </c>
    </row>
    <row r="158" spans="2:65" s="1" customFormat="1" ht="16.5" customHeight="1">
      <c r="B158" s="179"/>
      <c r="C158" s="180" t="s">
        <v>438</v>
      </c>
      <c r="D158" s="180" t="s">
        <v>208</v>
      </c>
      <c r="E158" s="181" t="s">
        <v>439</v>
      </c>
      <c r="F158" s="182" t="s">
        <v>440</v>
      </c>
      <c r="G158" s="183" t="s">
        <v>441</v>
      </c>
      <c r="H158" s="184">
        <v>1</v>
      </c>
      <c r="I158" s="185"/>
      <c r="J158" s="186">
        <f>ROUND(I158*H158,2)</f>
        <v>0</v>
      </c>
      <c r="K158" s="182" t="s">
        <v>5</v>
      </c>
      <c r="L158" s="39"/>
      <c r="M158" s="187" t="s">
        <v>5</v>
      </c>
      <c r="N158" s="188" t="s">
        <v>42</v>
      </c>
      <c r="O158" s="40"/>
      <c r="P158" s="189">
        <f>O158*H158</f>
        <v>0</v>
      </c>
      <c r="Q158" s="189">
        <v>0</v>
      </c>
      <c r="R158" s="189">
        <f>Q158*H158</f>
        <v>0</v>
      </c>
      <c r="S158" s="189">
        <v>0.2036</v>
      </c>
      <c r="T158" s="190">
        <f>S158*H158</f>
        <v>0.2036</v>
      </c>
      <c r="AR158" s="22" t="s">
        <v>442</v>
      </c>
      <c r="AT158" s="22" t="s">
        <v>208</v>
      </c>
      <c r="AU158" s="22" t="s">
        <v>78</v>
      </c>
      <c r="AY158" s="22" t="s">
        <v>205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22" t="s">
        <v>78</v>
      </c>
      <c r="BK158" s="191">
        <f>ROUND(I158*H158,2)</f>
        <v>0</v>
      </c>
      <c r="BL158" s="22" t="s">
        <v>442</v>
      </c>
      <c r="BM158" s="22" t="s">
        <v>443</v>
      </c>
    </row>
    <row r="159" spans="2:65" s="1" customFormat="1" ht="16.5" customHeight="1">
      <c r="B159" s="179"/>
      <c r="C159" s="180" t="s">
        <v>444</v>
      </c>
      <c r="D159" s="180" t="s">
        <v>208</v>
      </c>
      <c r="E159" s="181" t="s">
        <v>445</v>
      </c>
      <c r="F159" s="182" t="s">
        <v>446</v>
      </c>
      <c r="G159" s="183" t="s">
        <v>441</v>
      </c>
      <c r="H159" s="184">
        <v>1</v>
      </c>
      <c r="I159" s="185"/>
      <c r="J159" s="186">
        <f>ROUND(I159*H159,2)</f>
        <v>0</v>
      </c>
      <c r="K159" s="182" t="s">
        <v>5</v>
      </c>
      <c r="L159" s="39"/>
      <c r="M159" s="187" t="s">
        <v>5</v>
      </c>
      <c r="N159" s="188" t="s">
        <v>42</v>
      </c>
      <c r="O159" s="40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AR159" s="22" t="s">
        <v>442</v>
      </c>
      <c r="AT159" s="22" t="s">
        <v>208</v>
      </c>
      <c r="AU159" s="22" t="s">
        <v>78</v>
      </c>
      <c r="AY159" s="22" t="s">
        <v>205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22" t="s">
        <v>78</v>
      </c>
      <c r="BK159" s="191">
        <f>ROUND(I159*H159,2)</f>
        <v>0</v>
      </c>
      <c r="BL159" s="22" t="s">
        <v>442</v>
      </c>
      <c r="BM159" s="22" t="s">
        <v>447</v>
      </c>
    </row>
    <row r="160" spans="2:65" s="1" customFormat="1" ht="40.5">
      <c r="B160" s="39"/>
      <c r="D160" s="192" t="s">
        <v>336</v>
      </c>
      <c r="F160" s="193" t="s">
        <v>448</v>
      </c>
      <c r="I160" s="154"/>
      <c r="L160" s="39"/>
      <c r="M160" s="194"/>
      <c r="N160" s="40"/>
      <c r="O160" s="40"/>
      <c r="P160" s="40"/>
      <c r="Q160" s="40"/>
      <c r="R160" s="40"/>
      <c r="S160" s="40"/>
      <c r="T160" s="68"/>
      <c r="AT160" s="22" t="s">
        <v>336</v>
      </c>
      <c r="AU160" s="22" t="s">
        <v>78</v>
      </c>
    </row>
    <row r="161" spans="2:65" s="1" customFormat="1" ht="16.5" customHeight="1">
      <c r="B161" s="179"/>
      <c r="C161" s="180" t="s">
        <v>449</v>
      </c>
      <c r="D161" s="180" t="s">
        <v>208</v>
      </c>
      <c r="E161" s="181" t="s">
        <v>450</v>
      </c>
      <c r="F161" s="182" t="s">
        <v>451</v>
      </c>
      <c r="G161" s="183" t="s">
        <v>441</v>
      </c>
      <c r="H161" s="184">
        <v>1</v>
      </c>
      <c r="I161" s="185"/>
      <c r="J161" s="186">
        <f>ROUND(I161*H161,2)</f>
        <v>0</v>
      </c>
      <c r="K161" s="182" t="s">
        <v>5</v>
      </c>
      <c r="L161" s="39"/>
      <c r="M161" s="187" t="s">
        <v>5</v>
      </c>
      <c r="N161" s="195" t="s">
        <v>42</v>
      </c>
      <c r="O161" s="196"/>
      <c r="P161" s="197">
        <f>O161*H161</f>
        <v>0</v>
      </c>
      <c r="Q161" s="197">
        <v>0</v>
      </c>
      <c r="R161" s="197">
        <f>Q161*H161</f>
        <v>0</v>
      </c>
      <c r="S161" s="197">
        <v>0.75295999999999996</v>
      </c>
      <c r="T161" s="198">
        <f>S161*H161</f>
        <v>0.75295999999999996</v>
      </c>
      <c r="AR161" s="22" t="s">
        <v>442</v>
      </c>
      <c r="AT161" s="22" t="s">
        <v>208</v>
      </c>
      <c r="AU161" s="22" t="s">
        <v>78</v>
      </c>
      <c r="AY161" s="22" t="s">
        <v>205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22" t="s">
        <v>78</v>
      </c>
      <c r="BK161" s="191">
        <f>ROUND(I161*H161,2)</f>
        <v>0</v>
      </c>
      <c r="BL161" s="22" t="s">
        <v>442</v>
      </c>
      <c r="BM161" s="22" t="s">
        <v>452</v>
      </c>
    </row>
    <row r="162" spans="2:65" s="1" customFormat="1" ht="6.95" customHeight="1">
      <c r="B162" s="54"/>
      <c r="C162" s="55"/>
      <c r="D162" s="55"/>
      <c r="E162" s="55"/>
      <c r="F162" s="55"/>
      <c r="G162" s="55"/>
      <c r="H162" s="55"/>
      <c r="I162" s="132"/>
      <c r="J162" s="55"/>
      <c r="K162" s="55"/>
      <c r="L162" s="39"/>
    </row>
  </sheetData>
  <autoFilter ref="C92:K161"/>
  <mergeCells count="13">
    <mergeCell ref="E85:H85"/>
    <mergeCell ref="G1:H1"/>
    <mergeCell ref="L2:V2"/>
    <mergeCell ref="E49:H49"/>
    <mergeCell ref="E51:H51"/>
    <mergeCell ref="J55:J56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88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41" t="s">
        <v>169</v>
      </c>
      <c r="F9" s="343"/>
      <c r="G9" s="343"/>
      <c r="H9" s="343"/>
      <c r="I9" s="111"/>
      <c r="J9" s="40"/>
      <c r="K9" s="43"/>
    </row>
    <row r="10" spans="1:70" s="1" customFormat="1">
      <c r="B10" s="39"/>
      <c r="C10" s="40"/>
      <c r="D10" s="35" t="s">
        <v>170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44" t="s">
        <v>453</v>
      </c>
      <c r="F11" s="343"/>
      <c r="G11" s="343"/>
      <c r="H11" s="343"/>
      <c r="I11" s="111"/>
      <c r="J11" s="40"/>
      <c r="K11" s="43"/>
    </row>
    <row r="12" spans="1:70" s="1" customFormat="1" ht="13.5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5</v>
      </c>
      <c r="G13" s="40"/>
      <c r="H13" s="40"/>
      <c r="I13" s="112" t="s">
        <v>22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23</v>
      </c>
      <c r="E14" s="40"/>
      <c r="F14" s="33" t="s">
        <v>24</v>
      </c>
      <c r="G14" s="40"/>
      <c r="H14" s="40"/>
      <c r="I14" s="112" t="s">
        <v>25</v>
      </c>
      <c r="J14" s="113" t="str">
        <f>'Rekapitulace stavby'!AN8</f>
        <v>16. 3. 2019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27</v>
      </c>
      <c r="E16" s="40"/>
      <c r="F16" s="40"/>
      <c r="G16" s="40"/>
      <c r="H16" s="40"/>
      <c r="I16" s="112" t="s">
        <v>28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28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28</v>
      </c>
      <c r="J22" s="33" t="s">
        <v>5</v>
      </c>
      <c r="K22" s="43"/>
    </row>
    <row r="23" spans="2:11" s="1" customFormat="1" ht="18" customHeight="1">
      <c r="B23" s="39"/>
      <c r="C23" s="40"/>
      <c r="D23" s="40"/>
      <c r="E23" s="33" t="s">
        <v>34</v>
      </c>
      <c r="F23" s="40"/>
      <c r="G23" s="40"/>
      <c r="H23" s="40"/>
      <c r="I23" s="112" t="s">
        <v>30</v>
      </c>
      <c r="J23" s="33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36</v>
      </c>
      <c r="E25" s="40"/>
      <c r="F25" s="40"/>
      <c r="G25" s="40"/>
      <c r="H25" s="40"/>
      <c r="I25" s="111"/>
      <c r="J25" s="40"/>
      <c r="K25" s="43"/>
    </row>
    <row r="26" spans="2:11" s="7" customFormat="1" ht="270.75" customHeight="1">
      <c r="B26" s="114"/>
      <c r="C26" s="115"/>
      <c r="D26" s="115"/>
      <c r="E26" s="322" t="s">
        <v>172</v>
      </c>
      <c r="F26" s="322"/>
      <c r="G26" s="322"/>
      <c r="H26" s="322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ROUND(J98,2)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ROUND(SUM(BE98:BE230), 2)</f>
        <v>0</v>
      </c>
      <c r="G32" s="40"/>
      <c r="H32" s="40"/>
      <c r="I32" s="124">
        <v>0.21</v>
      </c>
      <c r="J32" s="123">
        <f>ROUND(ROUND((SUM(BE98:BE230)),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ROUND(SUM(BF98:BF230), 2)</f>
        <v>0</v>
      </c>
      <c r="G33" s="40"/>
      <c r="H33" s="40"/>
      <c r="I33" s="124">
        <v>0.15</v>
      </c>
      <c r="J33" s="123">
        <f>ROUND(ROUND((SUM(BF98:BF230)),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ROUND(SUM(BG98:BG230),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ROUND(SUM(BH98:BH230),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ROUND(SUM(BI98:BI230),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173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41" t="str">
        <f>E7</f>
        <v xml:space="preserve"> Dům hudby, Pardubice – modernizace</v>
      </c>
      <c r="F47" s="342"/>
      <c r="G47" s="342"/>
      <c r="H47" s="342"/>
      <c r="I47" s="111"/>
      <c r="J47" s="40"/>
      <c r="K47" s="43"/>
    </row>
    <row r="48" spans="2:11">
      <c r="B48" s="26"/>
      <c r="C48" s="35" t="s">
        <v>168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41" t="s">
        <v>169</v>
      </c>
      <c r="F49" s="343"/>
      <c r="G49" s="343"/>
      <c r="H49" s="343"/>
      <c r="I49" s="111"/>
      <c r="J49" s="40"/>
      <c r="K49" s="43"/>
    </row>
    <row r="50" spans="2:47" s="1" customFormat="1" ht="14.45" customHeight="1">
      <c r="B50" s="39"/>
      <c r="C50" s="35" t="s">
        <v>170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44" t="str">
        <f>E11</f>
        <v>SO 01.2 - stavební a konstrukční část - nový stav</v>
      </c>
      <c r="F51" s="343"/>
      <c r="G51" s="343"/>
      <c r="H51" s="343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23</v>
      </c>
      <c r="D53" s="40"/>
      <c r="E53" s="40"/>
      <c r="F53" s="33" t="str">
        <f>F14</f>
        <v>Sukova třída 1260, 530 02 Pardubice</v>
      </c>
      <c r="G53" s="40"/>
      <c r="H53" s="40"/>
      <c r="I53" s="112" t="s">
        <v>25</v>
      </c>
      <c r="J53" s="113" t="str">
        <f>IF(J14="","",J14)</f>
        <v>16. 3. 2019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>
      <c r="B55" s="39"/>
      <c r="C55" s="35" t="s">
        <v>27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2" t="str">
        <f>E23</f>
        <v>ing. arch. Ondřej Tuček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45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174</v>
      </c>
      <c r="D58" s="125"/>
      <c r="E58" s="125"/>
      <c r="F58" s="125"/>
      <c r="G58" s="125"/>
      <c r="H58" s="125"/>
      <c r="I58" s="136"/>
      <c r="J58" s="137" t="s">
        <v>175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176</v>
      </c>
      <c r="D60" s="40"/>
      <c r="E60" s="40"/>
      <c r="F60" s="40"/>
      <c r="G60" s="40"/>
      <c r="H60" s="40"/>
      <c r="I60" s="111"/>
      <c r="J60" s="121">
        <f>J98</f>
        <v>0</v>
      </c>
      <c r="K60" s="43"/>
      <c r="AU60" s="22" t="s">
        <v>177</v>
      </c>
    </row>
    <row r="61" spans="2:47" s="8" customFormat="1" ht="24.95" customHeight="1">
      <c r="B61" s="140"/>
      <c r="C61" s="141"/>
      <c r="D61" s="142" t="s">
        <v>178</v>
      </c>
      <c r="E61" s="143"/>
      <c r="F61" s="143"/>
      <c r="G61" s="143"/>
      <c r="H61" s="143"/>
      <c r="I61" s="144"/>
      <c r="J61" s="145">
        <f>J99</f>
        <v>0</v>
      </c>
      <c r="K61" s="146"/>
    </row>
    <row r="62" spans="2:47" s="9" customFormat="1" ht="19.899999999999999" customHeight="1">
      <c r="B62" s="147"/>
      <c r="C62" s="148"/>
      <c r="D62" s="149" t="s">
        <v>454</v>
      </c>
      <c r="E62" s="150"/>
      <c r="F62" s="150"/>
      <c r="G62" s="150"/>
      <c r="H62" s="150"/>
      <c r="I62" s="151"/>
      <c r="J62" s="152">
        <f>J100</f>
        <v>0</v>
      </c>
      <c r="K62" s="153"/>
    </row>
    <row r="63" spans="2:47" s="9" customFormat="1" ht="19.899999999999999" customHeight="1">
      <c r="B63" s="147"/>
      <c r="C63" s="148"/>
      <c r="D63" s="149" t="s">
        <v>455</v>
      </c>
      <c r="E63" s="150"/>
      <c r="F63" s="150"/>
      <c r="G63" s="150"/>
      <c r="H63" s="150"/>
      <c r="I63" s="151"/>
      <c r="J63" s="152">
        <f>J103</f>
        <v>0</v>
      </c>
      <c r="K63" s="153"/>
    </row>
    <row r="64" spans="2:47" s="9" customFormat="1" ht="19.899999999999999" customHeight="1">
      <c r="B64" s="147"/>
      <c r="C64" s="148"/>
      <c r="D64" s="149" t="s">
        <v>179</v>
      </c>
      <c r="E64" s="150"/>
      <c r="F64" s="150"/>
      <c r="G64" s="150"/>
      <c r="H64" s="150"/>
      <c r="I64" s="151"/>
      <c r="J64" s="152">
        <f>J108</f>
        <v>0</v>
      </c>
      <c r="K64" s="153"/>
    </row>
    <row r="65" spans="2:11" s="9" customFormat="1" ht="19.899999999999999" customHeight="1">
      <c r="B65" s="147"/>
      <c r="C65" s="148"/>
      <c r="D65" s="149" t="s">
        <v>456</v>
      </c>
      <c r="E65" s="150"/>
      <c r="F65" s="150"/>
      <c r="G65" s="150"/>
      <c r="H65" s="150"/>
      <c r="I65" s="151"/>
      <c r="J65" s="152">
        <f>J111</f>
        <v>0</v>
      </c>
      <c r="K65" s="153"/>
    </row>
    <row r="66" spans="2:11" s="8" customFormat="1" ht="24.95" customHeight="1">
      <c r="B66" s="140"/>
      <c r="C66" s="141"/>
      <c r="D66" s="142" t="s">
        <v>181</v>
      </c>
      <c r="E66" s="143"/>
      <c r="F66" s="143"/>
      <c r="G66" s="143"/>
      <c r="H66" s="143"/>
      <c r="I66" s="144"/>
      <c r="J66" s="145">
        <f>J113</f>
        <v>0</v>
      </c>
      <c r="K66" s="146"/>
    </row>
    <row r="67" spans="2:11" s="9" customFormat="1" ht="19.899999999999999" customHeight="1">
      <c r="B67" s="147"/>
      <c r="C67" s="148"/>
      <c r="D67" s="149" t="s">
        <v>182</v>
      </c>
      <c r="E67" s="150"/>
      <c r="F67" s="150"/>
      <c r="G67" s="150"/>
      <c r="H67" s="150"/>
      <c r="I67" s="151"/>
      <c r="J67" s="152">
        <f>J114</f>
        <v>0</v>
      </c>
      <c r="K67" s="153"/>
    </row>
    <row r="68" spans="2:11" s="9" customFormat="1" ht="19.899999999999999" customHeight="1">
      <c r="B68" s="147"/>
      <c r="C68" s="148"/>
      <c r="D68" s="149" t="s">
        <v>183</v>
      </c>
      <c r="E68" s="150"/>
      <c r="F68" s="150"/>
      <c r="G68" s="150"/>
      <c r="H68" s="150"/>
      <c r="I68" s="151"/>
      <c r="J68" s="152">
        <f>J134</f>
        <v>0</v>
      </c>
      <c r="K68" s="153"/>
    </row>
    <row r="69" spans="2:11" s="9" customFormat="1" ht="19.899999999999999" customHeight="1">
      <c r="B69" s="147"/>
      <c r="C69" s="148"/>
      <c r="D69" s="149" t="s">
        <v>184</v>
      </c>
      <c r="E69" s="150"/>
      <c r="F69" s="150"/>
      <c r="G69" s="150"/>
      <c r="H69" s="150"/>
      <c r="I69" s="151"/>
      <c r="J69" s="152">
        <f>J166</f>
        <v>0</v>
      </c>
      <c r="K69" s="153"/>
    </row>
    <row r="70" spans="2:11" s="9" customFormat="1" ht="19.899999999999999" customHeight="1">
      <c r="B70" s="147"/>
      <c r="C70" s="148"/>
      <c r="D70" s="149" t="s">
        <v>457</v>
      </c>
      <c r="E70" s="150"/>
      <c r="F70" s="150"/>
      <c r="G70" s="150"/>
      <c r="H70" s="150"/>
      <c r="I70" s="151"/>
      <c r="J70" s="152">
        <f>J190</f>
        <v>0</v>
      </c>
      <c r="K70" s="153"/>
    </row>
    <row r="71" spans="2:11" s="9" customFormat="1" ht="19.899999999999999" customHeight="1">
      <c r="B71" s="147"/>
      <c r="C71" s="148"/>
      <c r="D71" s="149" t="s">
        <v>458</v>
      </c>
      <c r="E71" s="150"/>
      <c r="F71" s="150"/>
      <c r="G71" s="150"/>
      <c r="H71" s="150"/>
      <c r="I71" s="151"/>
      <c r="J71" s="152">
        <f>J194</f>
        <v>0</v>
      </c>
      <c r="K71" s="153"/>
    </row>
    <row r="72" spans="2:11" s="9" customFormat="1" ht="19.899999999999999" customHeight="1">
      <c r="B72" s="147"/>
      <c r="C72" s="148"/>
      <c r="D72" s="149" t="s">
        <v>186</v>
      </c>
      <c r="E72" s="150"/>
      <c r="F72" s="150"/>
      <c r="G72" s="150"/>
      <c r="H72" s="150"/>
      <c r="I72" s="151"/>
      <c r="J72" s="152">
        <f>J197</f>
        <v>0</v>
      </c>
      <c r="K72" s="153"/>
    </row>
    <row r="73" spans="2:11" s="9" customFormat="1" ht="19.899999999999999" customHeight="1">
      <c r="B73" s="147"/>
      <c r="C73" s="148"/>
      <c r="D73" s="149" t="s">
        <v>459</v>
      </c>
      <c r="E73" s="150"/>
      <c r="F73" s="150"/>
      <c r="G73" s="150"/>
      <c r="H73" s="150"/>
      <c r="I73" s="151"/>
      <c r="J73" s="152">
        <f>J200</f>
        <v>0</v>
      </c>
      <c r="K73" s="153"/>
    </row>
    <row r="74" spans="2:11" s="9" customFormat="1" ht="19.899999999999999" customHeight="1">
      <c r="B74" s="147"/>
      <c r="C74" s="148"/>
      <c r="D74" s="149" t="s">
        <v>460</v>
      </c>
      <c r="E74" s="150"/>
      <c r="F74" s="150"/>
      <c r="G74" s="150"/>
      <c r="H74" s="150"/>
      <c r="I74" s="151"/>
      <c r="J74" s="152">
        <f>J203</f>
        <v>0</v>
      </c>
      <c r="K74" s="153"/>
    </row>
    <row r="75" spans="2:11" s="9" customFormat="1" ht="19.899999999999999" customHeight="1">
      <c r="B75" s="147"/>
      <c r="C75" s="148"/>
      <c r="D75" s="149" t="s">
        <v>461</v>
      </c>
      <c r="E75" s="150"/>
      <c r="F75" s="150"/>
      <c r="G75" s="150"/>
      <c r="H75" s="150"/>
      <c r="I75" s="151"/>
      <c r="J75" s="152">
        <f>J211</f>
        <v>0</v>
      </c>
      <c r="K75" s="153"/>
    </row>
    <row r="76" spans="2:11" s="8" customFormat="1" ht="24.95" customHeight="1">
      <c r="B76" s="140"/>
      <c r="C76" s="141"/>
      <c r="D76" s="142" t="s">
        <v>462</v>
      </c>
      <c r="E76" s="143"/>
      <c r="F76" s="143"/>
      <c r="G76" s="143"/>
      <c r="H76" s="143"/>
      <c r="I76" s="144"/>
      <c r="J76" s="145">
        <f>J215</f>
        <v>0</v>
      </c>
      <c r="K76" s="146"/>
    </row>
    <row r="77" spans="2:11" s="1" customFormat="1" ht="21.75" customHeight="1">
      <c r="B77" s="39"/>
      <c r="C77" s="40"/>
      <c r="D77" s="40"/>
      <c r="E77" s="40"/>
      <c r="F77" s="40"/>
      <c r="G77" s="40"/>
      <c r="H77" s="40"/>
      <c r="I77" s="111"/>
      <c r="J77" s="40"/>
      <c r="K77" s="43"/>
    </row>
    <row r="78" spans="2:11" s="1" customFormat="1" ht="6.95" customHeight="1">
      <c r="B78" s="54"/>
      <c r="C78" s="55"/>
      <c r="D78" s="55"/>
      <c r="E78" s="55"/>
      <c r="F78" s="55"/>
      <c r="G78" s="55"/>
      <c r="H78" s="55"/>
      <c r="I78" s="132"/>
      <c r="J78" s="55"/>
      <c r="K78" s="56"/>
    </row>
    <row r="82" spans="2:12" s="1" customFormat="1" ht="6.95" customHeight="1">
      <c r="B82" s="57"/>
      <c r="C82" s="58"/>
      <c r="D82" s="58"/>
      <c r="E82" s="58"/>
      <c r="F82" s="58"/>
      <c r="G82" s="58"/>
      <c r="H82" s="58"/>
      <c r="I82" s="133"/>
      <c r="J82" s="58"/>
      <c r="K82" s="58"/>
      <c r="L82" s="39"/>
    </row>
    <row r="83" spans="2:12" s="1" customFormat="1" ht="36.950000000000003" customHeight="1">
      <c r="B83" s="39"/>
      <c r="C83" s="59" t="s">
        <v>189</v>
      </c>
      <c r="I83" s="154"/>
      <c r="L83" s="39"/>
    </row>
    <row r="84" spans="2:12" s="1" customFormat="1" ht="6.95" customHeight="1">
      <c r="B84" s="39"/>
      <c r="I84" s="154"/>
      <c r="L84" s="39"/>
    </row>
    <row r="85" spans="2:12" s="1" customFormat="1" ht="14.45" customHeight="1">
      <c r="B85" s="39"/>
      <c r="C85" s="61" t="s">
        <v>19</v>
      </c>
      <c r="I85" s="154"/>
      <c r="L85" s="39"/>
    </row>
    <row r="86" spans="2:12" s="1" customFormat="1" ht="16.5" customHeight="1">
      <c r="B86" s="39"/>
      <c r="E86" s="346" t="str">
        <f>E7</f>
        <v xml:space="preserve"> Dům hudby, Pardubice – modernizace</v>
      </c>
      <c r="F86" s="347"/>
      <c r="G86" s="347"/>
      <c r="H86" s="347"/>
      <c r="I86" s="154"/>
      <c r="L86" s="39"/>
    </row>
    <row r="87" spans="2:12">
      <c r="B87" s="26"/>
      <c r="C87" s="61" t="s">
        <v>168</v>
      </c>
      <c r="L87" s="26"/>
    </row>
    <row r="88" spans="2:12" s="1" customFormat="1" ht="16.5" customHeight="1">
      <c r="B88" s="39"/>
      <c r="E88" s="346" t="s">
        <v>169</v>
      </c>
      <c r="F88" s="348"/>
      <c r="G88" s="348"/>
      <c r="H88" s="348"/>
      <c r="I88" s="154"/>
      <c r="L88" s="39"/>
    </row>
    <row r="89" spans="2:12" s="1" customFormat="1" ht="14.45" customHeight="1">
      <c r="B89" s="39"/>
      <c r="C89" s="61" t="s">
        <v>170</v>
      </c>
      <c r="I89" s="154"/>
      <c r="L89" s="39"/>
    </row>
    <row r="90" spans="2:12" s="1" customFormat="1" ht="17.25" customHeight="1">
      <c r="B90" s="39"/>
      <c r="E90" s="334" t="str">
        <f>E11</f>
        <v>SO 01.2 - stavební a konstrukční část - nový stav</v>
      </c>
      <c r="F90" s="348"/>
      <c r="G90" s="348"/>
      <c r="H90" s="348"/>
      <c r="I90" s="154"/>
      <c r="L90" s="39"/>
    </row>
    <row r="91" spans="2:12" s="1" customFormat="1" ht="6.95" customHeight="1">
      <c r="B91" s="39"/>
      <c r="I91" s="154"/>
      <c r="L91" s="39"/>
    </row>
    <row r="92" spans="2:12" s="1" customFormat="1" ht="18" customHeight="1">
      <c r="B92" s="39"/>
      <c r="C92" s="61" t="s">
        <v>23</v>
      </c>
      <c r="F92" s="155" t="str">
        <f>F14</f>
        <v>Sukova třída 1260, 530 02 Pardubice</v>
      </c>
      <c r="I92" s="156" t="s">
        <v>25</v>
      </c>
      <c r="J92" s="65" t="str">
        <f>IF(J14="","",J14)</f>
        <v>16. 3. 2019</v>
      </c>
      <c r="L92" s="39"/>
    </row>
    <row r="93" spans="2:12" s="1" customFormat="1" ht="6.95" customHeight="1">
      <c r="B93" s="39"/>
      <c r="I93" s="154"/>
      <c r="L93" s="39"/>
    </row>
    <row r="94" spans="2:12" s="1" customFormat="1">
      <c r="B94" s="39"/>
      <c r="C94" s="61" t="s">
        <v>27</v>
      </c>
      <c r="F94" s="155" t="str">
        <f>E17</f>
        <v xml:space="preserve"> </v>
      </c>
      <c r="I94" s="156" t="s">
        <v>33</v>
      </c>
      <c r="J94" s="155" t="str">
        <f>E23</f>
        <v>ing. arch. Ondřej Tuček</v>
      </c>
      <c r="L94" s="39"/>
    </row>
    <row r="95" spans="2:12" s="1" customFormat="1" ht="14.45" customHeight="1">
      <c r="B95" s="39"/>
      <c r="C95" s="61" t="s">
        <v>31</v>
      </c>
      <c r="F95" s="155" t="str">
        <f>IF(E20="","",E20)</f>
        <v/>
      </c>
      <c r="I95" s="154"/>
      <c r="L95" s="39"/>
    </row>
    <row r="96" spans="2:12" s="1" customFormat="1" ht="10.35" customHeight="1">
      <c r="B96" s="39"/>
      <c r="I96" s="154"/>
      <c r="L96" s="39"/>
    </row>
    <row r="97" spans="2:65" s="10" customFormat="1" ht="29.25" customHeight="1">
      <c r="B97" s="157"/>
      <c r="C97" s="158" t="s">
        <v>190</v>
      </c>
      <c r="D97" s="159" t="s">
        <v>56</v>
      </c>
      <c r="E97" s="159" t="s">
        <v>52</v>
      </c>
      <c r="F97" s="159" t="s">
        <v>191</v>
      </c>
      <c r="G97" s="159" t="s">
        <v>192</v>
      </c>
      <c r="H97" s="159" t="s">
        <v>193</v>
      </c>
      <c r="I97" s="160" t="s">
        <v>194</v>
      </c>
      <c r="J97" s="159" t="s">
        <v>175</v>
      </c>
      <c r="K97" s="161" t="s">
        <v>195</v>
      </c>
      <c r="L97" s="157"/>
      <c r="M97" s="71" t="s">
        <v>196</v>
      </c>
      <c r="N97" s="72" t="s">
        <v>41</v>
      </c>
      <c r="O97" s="72" t="s">
        <v>197</v>
      </c>
      <c r="P97" s="72" t="s">
        <v>198</v>
      </c>
      <c r="Q97" s="72" t="s">
        <v>199</v>
      </c>
      <c r="R97" s="72" t="s">
        <v>200</v>
      </c>
      <c r="S97" s="72" t="s">
        <v>201</v>
      </c>
      <c r="T97" s="73" t="s">
        <v>202</v>
      </c>
    </row>
    <row r="98" spans="2:65" s="1" customFormat="1" ht="29.25" customHeight="1">
      <c r="B98" s="39"/>
      <c r="C98" s="75" t="s">
        <v>176</v>
      </c>
      <c r="I98" s="154"/>
      <c r="J98" s="162">
        <f>BK98</f>
        <v>0</v>
      </c>
      <c r="L98" s="39"/>
      <c r="M98" s="74"/>
      <c r="N98" s="66"/>
      <c r="O98" s="66"/>
      <c r="P98" s="163">
        <f>P99+P113+P215</f>
        <v>0</v>
      </c>
      <c r="Q98" s="66"/>
      <c r="R98" s="163">
        <f>R99+R113+R215</f>
        <v>69.317419400000006</v>
      </c>
      <c r="S98" s="66"/>
      <c r="T98" s="164">
        <f>T99+T113+T215</f>
        <v>0.17655225999999999</v>
      </c>
      <c r="AT98" s="22" t="s">
        <v>70</v>
      </c>
      <c r="AU98" s="22" t="s">
        <v>177</v>
      </c>
      <c r="BK98" s="165">
        <f>BK99+BK113+BK215</f>
        <v>0</v>
      </c>
    </row>
    <row r="99" spans="2:65" s="11" customFormat="1" ht="37.35" customHeight="1">
      <c r="B99" s="166"/>
      <c r="D99" s="167" t="s">
        <v>70</v>
      </c>
      <c r="E99" s="168" t="s">
        <v>203</v>
      </c>
      <c r="F99" s="168" t="s">
        <v>204</v>
      </c>
      <c r="I99" s="169"/>
      <c r="J99" s="170">
        <f>BK99</f>
        <v>0</v>
      </c>
      <c r="L99" s="166"/>
      <c r="M99" s="171"/>
      <c r="N99" s="172"/>
      <c r="O99" s="172"/>
      <c r="P99" s="173">
        <f>P100+P103+P108+P111</f>
        <v>0</v>
      </c>
      <c r="Q99" s="172"/>
      <c r="R99" s="173">
        <f>R100+R103+R108+R111</f>
        <v>5.493341</v>
      </c>
      <c r="S99" s="172"/>
      <c r="T99" s="174">
        <f>T100+T103+T108+T111</f>
        <v>0</v>
      </c>
      <c r="AR99" s="167" t="s">
        <v>78</v>
      </c>
      <c r="AT99" s="175" t="s">
        <v>70</v>
      </c>
      <c r="AU99" s="175" t="s">
        <v>71</v>
      </c>
      <c r="AY99" s="167" t="s">
        <v>205</v>
      </c>
      <c r="BK99" s="176">
        <f>BK100+BK103+BK108+BK111</f>
        <v>0</v>
      </c>
    </row>
    <row r="100" spans="2:65" s="11" customFormat="1" ht="19.899999999999999" customHeight="1">
      <c r="B100" s="166"/>
      <c r="D100" s="167" t="s">
        <v>70</v>
      </c>
      <c r="E100" s="177" t="s">
        <v>97</v>
      </c>
      <c r="F100" s="177" t="s">
        <v>463</v>
      </c>
      <c r="I100" s="169"/>
      <c r="J100" s="178">
        <f>BK100</f>
        <v>0</v>
      </c>
      <c r="L100" s="166"/>
      <c r="M100" s="171"/>
      <c r="N100" s="172"/>
      <c r="O100" s="172"/>
      <c r="P100" s="173">
        <f>SUM(P101:P102)</f>
        <v>0</v>
      </c>
      <c r="Q100" s="172"/>
      <c r="R100" s="173">
        <f>SUM(R101:R102)</f>
        <v>1.2222336</v>
      </c>
      <c r="S100" s="172"/>
      <c r="T100" s="174">
        <f>SUM(T101:T102)</f>
        <v>0</v>
      </c>
      <c r="AR100" s="167" t="s">
        <v>78</v>
      </c>
      <c r="AT100" s="175" t="s">
        <v>70</v>
      </c>
      <c r="AU100" s="175" t="s">
        <v>78</v>
      </c>
      <c r="AY100" s="167" t="s">
        <v>205</v>
      </c>
      <c r="BK100" s="176">
        <f>SUM(BK101:BK102)</f>
        <v>0</v>
      </c>
    </row>
    <row r="101" spans="2:65" s="1" customFormat="1" ht="38.25" customHeight="1">
      <c r="B101" s="179"/>
      <c r="C101" s="180" t="s">
        <v>78</v>
      </c>
      <c r="D101" s="180" t="s">
        <v>208</v>
      </c>
      <c r="E101" s="181" t="s">
        <v>464</v>
      </c>
      <c r="F101" s="182" t="s">
        <v>465</v>
      </c>
      <c r="G101" s="183" t="s">
        <v>211</v>
      </c>
      <c r="H101" s="184">
        <v>6.72</v>
      </c>
      <c r="I101" s="185"/>
      <c r="J101" s="186">
        <f>ROUND(I101*H101,2)</f>
        <v>0</v>
      </c>
      <c r="K101" s="182" t="s">
        <v>212</v>
      </c>
      <c r="L101" s="39"/>
      <c r="M101" s="187" t="s">
        <v>5</v>
      </c>
      <c r="N101" s="188" t="s">
        <v>42</v>
      </c>
      <c r="O101" s="40"/>
      <c r="P101" s="189">
        <f>O101*H101</f>
        <v>0</v>
      </c>
      <c r="Q101" s="189">
        <v>7.2969999999999993E-2</v>
      </c>
      <c r="R101" s="189">
        <f>Q101*H101</f>
        <v>0.49035839999999992</v>
      </c>
      <c r="S101" s="189">
        <v>0</v>
      </c>
      <c r="T101" s="190">
        <f>S101*H101</f>
        <v>0</v>
      </c>
      <c r="AR101" s="22" t="s">
        <v>213</v>
      </c>
      <c r="AT101" s="22" t="s">
        <v>208</v>
      </c>
      <c r="AU101" s="22" t="s">
        <v>80</v>
      </c>
      <c r="AY101" s="22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22" t="s">
        <v>78</v>
      </c>
      <c r="BK101" s="191">
        <f>ROUND(I101*H101,2)</f>
        <v>0</v>
      </c>
      <c r="BL101" s="22" t="s">
        <v>213</v>
      </c>
      <c r="BM101" s="22" t="s">
        <v>466</v>
      </c>
    </row>
    <row r="102" spans="2:65" s="1" customFormat="1" ht="38.25" customHeight="1">
      <c r="B102" s="179"/>
      <c r="C102" s="180" t="s">
        <v>80</v>
      </c>
      <c r="D102" s="180" t="s">
        <v>208</v>
      </c>
      <c r="E102" s="181" t="s">
        <v>467</v>
      </c>
      <c r="F102" s="182" t="s">
        <v>468</v>
      </c>
      <c r="G102" s="183" t="s">
        <v>211</v>
      </c>
      <c r="H102" s="184">
        <v>6.72</v>
      </c>
      <c r="I102" s="185"/>
      <c r="J102" s="186">
        <f>ROUND(I102*H102,2)</f>
        <v>0</v>
      </c>
      <c r="K102" s="182" t="s">
        <v>212</v>
      </c>
      <c r="L102" s="39"/>
      <c r="M102" s="187" t="s">
        <v>5</v>
      </c>
      <c r="N102" s="188" t="s">
        <v>42</v>
      </c>
      <c r="O102" s="40"/>
      <c r="P102" s="189">
        <f>O102*H102</f>
        <v>0</v>
      </c>
      <c r="Q102" s="189">
        <v>0.10891000000000001</v>
      </c>
      <c r="R102" s="189">
        <f>Q102*H102</f>
        <v>0.73187520000000006</v>
      </c>
      <c r="S102" s="189">
        <v>0</v>
      </c>
      <c r="T102" s="190">
        <f>S102*H102</f>
        <v>0</v>
      </c>
      <c r="AR102" s="22" t="s">
        <v>213</v>
      </c>
      <c r="AT102" s="22" t="s">
        <v>208</v>
      </c>
      <c r="AU102" s="22" t="s">
        <v>80</v>
      </c>
      <c r="AY102" s="22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22" t="s">
        <v>78</v>
      </c>
      <c r="BK102" s="191">
        <f>ROUND(I102*H102,2)</f>
        <v>0</v>
      </c>
      <c r="BL102" s="22" t="s">
        <v>213</v>
      </c>
      <c r="BM102" s="22" t="s">
        <v>469</v>
      </c>
    </row>
    <row r="103" spans="2:65" s="11" customFormat="1" ht="29.85" customHeight="1">
      <c r="B103" s="166"/>
      <c r="D103" s="167" t="s">
        <v>70</v>
      </c>
      <c r="E103" s="177" t="s">
        <v>229</v>
      </c>
      <c r="F103" s="177" t="s">
        <v>470</v>
      </c>
      <c r="I103" s="169"/>
      <c r="J103" s="178">
        <f>BK103</f>
        <v>0</v>
      </c>
      <c r="L103" s="166"/>
      <c r="M103" s="171"/>
      <c r="N103" s="172"/>
      <c r="O103" s="172"/>
      <c r="P103" s="173">
        <f>SUM(P104:P107)</f>
        <v>0</v>
      </c>
      <c r="Q103" s="172"/>
      <c r="R103" s="173">
        <f>SUM(R104:R107)</f>
        <v>4.1434850000000001</v>
      </c>
      <c r="S103" s="172"/>
      <c r="T103" s="174">
        <f>SUM(T104:T107)</f>
        <v>0</v>
      </c>
      <c r="AR103" s="167" t="s">
        <v>78</v>
      </c>
      <c r="AT103" s="175" t="s">
        <v>70</v>
      </c>
      <c r="AU103" s="175" t="s">
        <v>78</v>
      </c>
      <c r="AY103" s="167" t="s">
        <v>205</v>
      </c>
      <c r="BK103" s="176">
        <f>SUM(BK104:BK107)</f>
        <v>0</v>
      </c>
    </row>
    <row r="104" spans="2:65" s="1" customFormat="1" ht="25.5" customHeight="1">
      <c r="B104" s="179"/>
      <c r="C104" s="180" t="s">
        <v>97</v>
      </c>
      <c r="D104" s="180" t="s">
        <v>208</v>
      </c>
      <c r="E104" s="181" t="s">
        <v>471</v>
      </c>
      <c r="F104" s="182" t="s">
        <v>472</v>
      </c>
      <c r="G104" s="183" t="s">
        <v>211</v>
      </c>
      <c r="H104" s="184">
        <v>72.697999999999993</v>
      </c>
      <c r="I104" s="185"/>
      <c r="J104" s="186">
        <f>ROUND(I104*H104,2)</f>
        <v>0</v>
      </c>
      <c r="K104" s="182" t="s">
        <v>212</v>
      </c>
      <c r="L104" s="39"/>
      <c r="M104" s="187" t="s">
        <v>5</v>
      </c>
      <c r="N104" s="188" t="s">
        <v>42</v>
      </c>
      <c r="O104" s="40"/>
      <c r="P104" s="189">
        <f>O104*H104</f>
        <v>0</v>
      </c>
      <c r="Q104" s="189">
        <v>1.54E-2</v>
      </c>
      <c r="R104" s="189">
        <f>Q104*H104</f>
        <v>1.1195492</v>
      </c>
      <c r="S104" s="189">
        <v>0</v>
      </c>
      <c r="T104" s="190">
        <f>S104*H104</f>
        <v>0</v>
      </c>
      <c r="AR104" s="22" t="s">
        <v>213</v>
      </c>
      <c r="AT104" s="22" t="s">
        <v>208</v>
      </c>
      <c r="AU104" s="22" t="s">
        <v>80</v>
      </c>
      <c r="AY104" s="22" t="s">
        <v>205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213</v>
      </c>
      <c r="BM104" s="22" t="s">
        <v>473</v>
      </c>
    </row>
    <row r="105" spans="2:65" s="1" customFormat="1" ht="38.25" customHeight="1">
      <c r="B105" s="179"/>
      <c r="C105" s="180" t="s">
        <v>213</v>
      </c>
      <c r="D105" s="180" t="s">
        <v>208</v>
      </c>
      <c r="E105" s="181" t="s">
        <v>474</v>
      </c>
      <c r="F105" s="182" t="s">
        <v>475</v>
      </c>
      <c r="G105" s="183" t="s">
        <v>211</v>
      </c>
      <c r="H105" s="184">
        <v>6.72</v>
      </c>
      <c r="I105" s="185"/>
      <c r="J105" s="186">
        <f>ROUND(I105*H105,2)</f>
        <v>0</v>
      </c>
      <c r="K105" s="182" t="s">
        <v>212</v>
      </c>
      <c r="L105" s="39"/>
      <c r="M105" s="187" t="s">
        <v>5</v>
      </c>
      <c r="N105" s="188" t="s">
        <v>42</v>
      </c>
      <c r="O105" s="40"/>
      <c r="P105" s="189">
        <f>O105*H105</f>
        <v>0</v>
      </c>
      <c r="Q105" s="189">
        <v>1.8380000000000001E-2</v>
      </c>
      <c r="R105" s="189">
        <f>Q105*H105</f>
        <v>0.1235136</v>
      </c>
      <c r="S105" s="189">
        <v>0</v>
      </c>
      <c r="T105" s="190">
        <f>S105*H105</f>
        <v>0</v>
      </c>
      <c r="AR105" s="22" t="s">
        <v>213</v>
      </c>
      <c r="AT105" s="22" t="s">
        <v>208</v>
      </c>
      <c r="AU105" s="22" t="s">
        <v>80</v>
      </c>
      <c r="AY105" s="22" t="s">
        <v>205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22" t="s">
        <v>78</v>
      </c>
      <c r="BK105" s="191">
        <f>ROUND(I105*H105,2)</f>
        <v>0</v>
      </c>
      <c r="BL105" s="22" t="s">
        <v>213</v>
      </c>
      <c r="BM105" s="22" t="s">
        <v>476</v>
      </c>
    </row>
    <row r="106" spans="2:65" s="1" customFormat="1" ht="38.25" customHeight="1">
      <c r="B106" s="179"/>
      <c r="C106" s="180" t="s">
        <v>225</v>
      </c>
      <c r="D106" s="180" t="s">
        <v>208</v>
      </c>
      <c r="E106" s="181" t="s">
        <v>477</v>
      </c>
      <c r="F106" s="182" t="s">
        <v>478</v>
      </c>
      <c r="G106" s="183" t="s">
        <v>211</v>
      </c>
      <c r="H106" s="184">
        <v>169.37299999999999</v>
      </c>
      <c r="I106" s="185"/>
      <c r="J106" s="186">
        <f>ROUND(I106*H106,2)</f>
        <v>0</v>
      </c>
      <c r="K106" s="182" t="s">
        <v>212</v>
      </c>
      <c r="L106" s="39"/>
      <c r="M106" s="187" t="s">
        <v>5</v>
      </c>
      <c r="N106" s="188" t="s">
        <v>42</v>
      </c>
      <c r="O106" s="40"/>
      <c r="P106" s="189">
        <f>O106*H106</f>
        <v>0</v>
      </c>
      <c r="Q106" s="189">
        <v>5.7000000000000002E-3</v>
      </c>
      <c r="R106" s="189">
        <f>Q106*H106</f>
        <v>0.96542609999999995</v>
      </c>
      <c r="S106" s="189">
        <v>0</v>
      </c>
      <c r="T106" s="190">
        <f>S106*H106</f>
        <v>0</v>
      </c>
      <c r="AR106" s="22" t="s">
        <v>213</v>
      </c>
      <c r="AT106" s="22" t="s">
        <v>208</v>
      </c>
      <c r="AU106" s="22" t="s">
        <v>80</v>
      </c>
      <c r="AY106" s="22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22" t="s">
        <v>78</v>
      </c>
      <c r="BK106" s="191">
        <f>ROUND(I106*H106,2)</f>
        <v>0</v>
      </c>
      <c r="BL106" s="22" t="s">
        <v>213</v>
      </c>
      <c r="BM106" s="22" t="s">
        <v>479</v>
      </c>
    </row>
    <row r="107" spans="2:65" s="1" customFormat="1" ht="38.25" customHeight="1">
      <c r="B107" s="179"/>
      <c r="C107" s="180" t="s">
        <v>229</v>
      </c>
      <c r="D107" s="180" t="s">
        <v>208</v>
      </c>
      <c r="E107" s="181" t="s">
        <v>480</v>
      </c>
      <c r="F107" s="182" t="s">
        <v>481</v>
      </c>
      <c r="G107" s="183" t="s">
        <v>211</v>
      </c>
      <c r="H107" s="184">
        <v>339.47300000000001</v>
      </c>
      <c r="I107" s="185"/>
      <c r="J107" s="186">
        <f>ROUND(I107*H107,2)</f>
        <v>0</v>
      </c>
      <c r="K107" s="182" t="s">
        <v>212</v>
      </c>
      <c r="L107" s="39"/>
      <c r="M107" s="187" t="s">
        <v>5</v>
      </c>
      <c r="N107" s="188" t="s">
        <v>42</v>
      </c>
      <c r="O107" s="40"/>
      <c r="P107" s="189">
        <f>O107*H107</f>
        <v>0</v>
      </c>
      <c r="Q107" s="189">
        <v>5.7000000000000002E-3</v>
      </c>
      <c r="R107" s="189">
        <f>Q107*H107</f>
        <v>1.9349961000000002</v>
      </c>
      <c r="S107" s="189">
        <v>0</v>
      </c>
      <c r="T107" s="190">
        <f>S107*H107</f>
        <v>0</v>
      </c>
      <c r="AR107" s="22" t="s">
        <v>213</v>
      </c>
      <c r="AT107" s="22" t="s">
        <v>208</v>
      </c>
      <c r="AU107" s="22" t="s">
        <v>80</v>
      </c>
      <c r="AY107" s="22" t="s">
        <v>205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22" t="s">
        <v>78</v>
      </c>
      <c r="BK107" s="191">
        <f>ROUND(I107*H107,2)</f>
        <v>0</v>
      </c>
      <c r="BL107" s="22" t="s">
        <v>213</v>
      </c>
      <c r="BM107" s="22" t="s">
        <v>482</v>
      </c>
    </row>
    <row r="108" spans="2:65" s="11" customFormat="1" ht="29.85" customHeight="1">
      <c r="B108" s="166"/>
      <c r="D108" s="167" t="s">
        <v>70</v>
      </c>
      <c r="E108" s="177" t="s">
        <v>206</v>
      </c>
      <c r="F108" s="177" t="s">
        <v>207</v>
      </c>
      <c r="I108" s="169"/>
      <c r="J108" s="178">
        <f>BK108</f>
        <v>0</v>
      </c>
      <c r="L108" s="166"/>
      <c r="M108" s="171"/>
      <c r="N108" s="172"/>
      <c r="O108" s="172"/>
      <c r="P108" s="173">
        <f>SUM(P109:P110)</f>
        <v>0</v>
      </c>
      <c r="Q108" s="172"/>
      <c r="R108" s="173">
        <f>SUM(R109:R110)</f>
        <v>0.1276224</v>
      </c>
      <c r="S108" s="172"/>
      <c r="T108" s="174">
        <f>SUM(T109:T110)</f>
        <v>0</v>
      </c>
      <c r="AR108" s="167" t="s">
        <v>78</v>
      </c>
      <c r="AT108" s="175" t="s">
        <v>70</v>
      </c>
      <c r="AU108" s="175" t="s">
        <v>78</v>
      </c>
      <c r="AY108" s="167" t="s">
        <v>205</v>
      </c>
      <c r="BK108" s="176">
        <f>SUM(BK109:BK110)</f>
        <v>0</v>
      </c>
    </row>
    <row r="109" spans="2:65" s="1" customFormat="1" ht="25.5" customHeight="1">
      <c r="B109" s="179"/>
      <c r="C109" s="180" t="s">
        <v>233</v>
      </c>
      <c r="D109" s="180" t="s">
        <v>208</v>
      </c>
      <c r="E109" s="181" t="s">
        <v>209</v>
      </c>
      <c r="F109" s="182" t="s">
        <v>210</v>
      </c>
      <c r="G109" s="183" t="s">
        <v>211</v>
      </c>
      <c r="H109" s="184">
        <v>554.88</v>
      </c>
      <c r="I109" s="185"/>
      <c r="J109" s="186">
        <f>ROUND(I109*H109,2)</f>
        <v>0</v>
      </c>
      <c r="K109" s="182" t="s">
        <v>212</v>
      </c>
      <c r="L109" s="39"/>
      <c r="M109" s="187" t="s">
        <v>5</v>
      </c>
      <c r="N109" s="188" t="s">
        <v>42</v>
      </c>
      <c r="O109" s="40"/>
      <c r="P109" s="189">
        <f>O109*H109</f>
        <v>0</v>
      </c>
      <c r="Q109" s="189">
        <v>1.2999999999999999E-4</v>
      </c>
      <c r="R109" s="189">
        <f>Q109*H109</f>
        <v>7.2134399999999987E-2</v>
      </c>
      <c r="S109" s="189">
        <v>0</v>
      </c>
      <c r="T109" s="190">
        <f>S109*H109</f>
        <v>0</v>
      </c>
      <c r="AR109" s="22" t="s">
        <v>213</v>
      </c>
      <c r="AT109" s="22" t="s">
        <v>208</v>
      </c>
      <c r="AU109" s="22" t="s">
        <v>80</v>
      </c>
      <c r="AY109" s="22" t="s">
        <v>205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22" t="s">
        <v>78</v>
      </c>
      <c r="BK109" s="191">
        <f>ROUND(I109*H109,2)</f>
        <v>0</v>
      </c>
      <c r="BL109" s="22" t="s">
        <v>213</v>
      </c>
      <c r="BM109" s="22" t="s">
        <v>483</v>
      </c>
    </row>
    <row r="110" spans="2:65" s="1" customFormat="1" ht="25.5" customHeight="1">
      <c r="B110" s="179"/>
      <c r="C110" s="180" t="s">
        <v>239</v>
      </c>
      <c r="D110" s="180" t="s">
        <v>208</v>
      </c>
      <c r="E110" s="181" t="s">
        <v>484</v>
      </c>
      <c r="F110" s="182" t="s">
        <v>485</v>
      </c>
      <c r="G110" s="183" t="s">
        <v>211</v>
      </c>
      <c r="H110" s="184">
        <v>1387.2</v>
      </c>
      <c r="I110" s="185"/>
      <c r="J110" s="186">
        <f>ROUND(I110*H110,2)</f>
        <v>0</v>
      </c>
      <c r="K110" s="182" t="s">
        <v>212</v>
      </c>
      <c r="L110" s="39"/>
      <c r="M110" s="187" t="s">
        <v>5</v>
      </c>
      <c r="N110" s="188" t="s">
        <v>42</v>
      </c>
      <c r="O110" s="40"/>
      <c r="P110" s="189">
        <f>O110*H110</f>
        <v>0</v>
      </c>
      <c r="Q110" s="189">
        <v>4.0000000000000003E-5</v>
      </c>
      <c r="R110" s="189">
        <f>Q110*H110</f>
        <v>5.548800000000001E-2</v>
      </c>
      <c r="S110" s="189">
        <v>0</v>
      </c>
      <c r="T110" s="190">
        <f>S110*H110</f>
        <v>0</v>
      </c>
      <c r="AR110" s="22" t="s">
        <v>213</v>
      </c>
      <c r="AT110" s="22" t="s">
        <v>208</v>
      </c>
      <c r="AU110" s="22" t="s">
        <v>80</v>
      </c>
      <c r="AY110" s="22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22" t="s">
        <v>78</v>
      </c>
      <c r="BK110" s="191">
        <f>ROUND(I110*H110,2)</f>
        <v>0</v>
      </c>
      <c r="BL110" s="22" t="s">
        <v>213</v>
      </c>
      <c r="BM110" s="22" t="s">
        <v>486</v>
      </c>
    </row>
    <row r="111" spans="2:65" s="11" customFormat="1" ht="29.85" customHeight="1">
      <c r="B111" s="166"/>
      <c r="D111" s="167" t="s">
        <v>70</v>
      </c>
      <c r="E111" s="177" t="s">
        <v>487</v>
      </c>
      <c r="F111" s="177" t="s">
        <v>488</v>
      </c>
      <c r="I111" s="169"/>
      <c r="J111" s="178">
        <f>BK111</f>
        <v>0</v>
      </c>
      <c r="L111" s="166"/>
      <c r="M111" s="171"/>
      <c r="N111" s="172"/>
      <c r="O111" s="172"/>
      <c r="P111" s="173">
        <f>P112</f>
        <v>0</v>
      </c>
      <c r="Q111" s="172"/>
      <c r="R111" s="173">
        <f>R112</f>
        <v>0</v>
      </c>
      <c r="S111" s="172"/>
      <c r="T111" s="174">
        <f>T112</f>
        <v>0</v>
      </c>
      <c r="AR111" s="167" t="s">
        <v>78</v>
      </c>
      <c r="AT111" s="175" t="s">
        <v>70</v>
      </c>
      <c r="AU111" s="175" t="s">
        <v>78</v>
      </c>
      <c r="AY111" s="167" t="s">
        <v>205</v>
      </c>
      <c r="BK111" s="176">
        <f>BK112</f>
        <v>0</v>
      </c>
    </row>
    <row r="112" spans="2:65" s="1" customFormat="1" ht="38.25" customHeight="1">
      <c r="B112" s="179"/>
      <c r="C112" s="180" t="s">
        <v>206</v>
      </c>
      <c r="D112" s="180" t="s">
        <v>208</v>
      </c>
      <c r="E112" s="181" t="s">
        <v>489</v>
      </c>
      <c r="F112" s="182" t="s">
        <v>490</v>
      </c>
      <c r="G112" s="183" t="s">
        <v>259</v>
      </c>
      <c r="H112" s="184">
        <v>5.4930000000000003</v>
      </c>
      <c r="I112" s="185"/>
      <c r="J112" s="186">
        <f>ROUND(I112*H112,2)</f>
        <v>0</v>
      </c>
      <c r="K112" s="182" t="s">
        <v>212</v>
      </c>
      <c r="L112" s="39"/>
      <c r="M112" s="187" t="s">
        <v>5</v>
      </c>
      <c r="N112" s="188" t="s">
        <v>42</v>
      </c>
      <c r="O112" s="40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AR112" s="22" t="s">
        <v>213</v>
      </c>
      <c r="AT112" s="22" t="s">
        <v>208</v>
      </c>
      <c r="AU112" s="22" t="s">
        <v>80</v>
      </c>
      <c r="AY112" s="22" t="s">
        <v>205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22" t="s">
        <v>78</v>
      </c>
      <c r="BK112" s="191">
        <f>ROUND(I112*H112,2)</f>
        <v>0</v>
      </c>
      <c r="BL112" s="22" t="s">
        <v>213</v>
      </c>
      <c r="BM112" s="22" t="s">
        <v>491</v>
      </c>
    </row>
    <row r="113" spans="2:65" s="11" customFormat="1" ht="37.35" customHeight="1">
      <c r="B113" s="166"/>
      <c r="D113" s="167" t="s">
        <v>70</v>
      </c>
      <c r="E113" s="168" t="s">
        <v>287</v>
      </c>
      <c r="F113" s="168" t="s">
        <v>288</v>
      </c>
      <c r="I113" s="169"/>
      <c r="J113" s="170">
        <f>BK113</f>
        <v>0</v>
      </c>
      <c r="L113" s="166"/>
      <c r="M113" s="171"/>
      <c r="N113" s="172"/>
      <c r="O113" s="172"/>
      <c r="P113" s="173">
        <f>P114+P134+P166+P190+P194+P197+P200+P203+P211</f>
        <v>0</v>
      </c>
      <c r="Q113" s="172"/>
      <c r="R113" s="173">
        <f>R114+R134+R166+R190+R194+R197+R200+R203+R211</f>
        <v>38.2833884</v>
      </c>
      <c r="S113" s="172"/>
      <c r="T113" s="174">
        <f>T114+T134+T166+T190+T194+T197+T200+T203+T211</f>
        <v>0.17655225999999999</v>
      </c>
      <c r="AR113" s="167" t="s">
        <v>80</v>
      </c>
      <c r="AT113" s="175" t="s">
        <v>70</v>
      </c>
      <c r="AU113" s="175" t="s">
        <v>71</v>
      </c>
      <c r="AY113" s="167" t="s">
        <v>205</v>
      </c>
      <c r="BK113" s="176">
        <f>BK114+BK134+BK166+BK190+BK194+BK197+BK200+BK203+BK211</f>
        <v>0</v>
      </c>
    </row>
    <row r="114" spans="2:65" s="11" customFormat="1" ht="19.899999999999999" customHeight="1">
      <c r="B114" s="166"/>
      <c r="D114" s="167" t="s">
        <v>70</v>
      </c>
      <c r="E114" s="177" t="s">
        <v>289</v>
      </c>
      <c r="F114" s="177" t="s">
        <v>290</v>
      </c>
      <c r="I114" s="169"/>
      <c r="J114" s="178">
        <f>BK114</f>
        <v>0</v>
      </c>
      <c r="L114" s="166"/>
      <c r="M114" s="171"/>
      <c r="N114" s="172"/>
      <c r="O114" s="172"/>
      <c r="P114" s="173">
        <f>SUM(P115:P133)</f>
        <v>0</v>
      </c>
      <c r="Q114" s="172"/>
      <c r="R114" s="173">
        <f>SUM(R115:R133)</f>
        <v>20.377237239999999</v>
      </c>
      <c r="S114" s="172"/>
      <c r="T114" s="174">
        <f>SUM(T115:T133)</f>
        <v>1.881E-2</v>
      </c>
      <c r="AR114" s="167" t="s">
        <v>80</v>
      </c>
      <c r="AT114" s="175" t="s">
        <v>70</v>
      </c>
      <c r="AU114" s="175" t="s">
        <v>78</v>
      </c>
      <c r="AY114" s="167" t="s">
        <v>205</v>
      </c>
      <c r="BK114" s="176">
        <f>SUM(BK115:BK133)</f>
        <v>0</v>
      </c>
    </row>
    <row r="115" spans="2:65" s="1" customFormat="1" ht="38.25" customHeight="1">
      <c r="B115" s="179"/>
      <c r="C115" s="180" t="s">
        <v>246</v>
      </c>
      <c r="D115" s="180" t="s">
        <v>208</v>
      </c>
      <c r="E115" s="181" t="s">
        <v>492</v>
      </c>
      <c r="F115" s="182" t="s">
        <v>493</v>
      </c>
      <c r="G115" s="183" t="s">
        <v>211</v>
      </c>
      <c r="H115" s="184">
        <v>4.2190000000000003</v>
      </c>
      <c r="I115" s="185"/>
      <c r="J115" s="186">
        <f t="shared" ref="J115:J133" si="0">ROUND(I115*H115,2)</f>
        <v>0</v>
      </c>
      <c r="K115" s="182" t="s">
        <v>212</v>
      </c>
      <c r="L115" s="39"/>
      <c r="M115" s="187" t="s">
        <v>5</v>
      </c>
      <c r="N115" s="188" t="s">
        <v>42</v>
      </c>
      <c r="O115" s="40"/>
      <c r="P115" s="189">
        <f t="shared" ref="P115:P133" si="1">O115*H115</f>
        <v>0</v>
      </c>
      <c r="Q115" s="189">
        <v>2.197E-2</v>
      </c>
      <c r="R115" s="189">
        <f t="shared" ref="R115:R133" si="2">Q115*H115</f>
        <v>9.2691430000000005E-2</v>
      </c>
      <c r="S115" s="189">
        <v>0</v>
      </c>
      <c r="T115" s="190">
        <f t="shared" ref="T115:T133" si="3">S115*H115</f>
        <v>0</v>
      </c>
      <c r="AR115" s="22" t="s">
        <v>237</v>
      </c>
      <c r="AT115" s="22" t="s">
        <v>208</v>
      </c>
      <c r="AU115" s="22" t="s">
        <v>80</v>
      </c>
      <c r="AY115" s="22" t="s">
        <v>205</v>
      </c>
      <c r="BE115" s="191">
        <f t="shared" ref="BE115:BE133" si="4">IF(N115="základní",J115,0)</f>
        <v>0</v>
      </c>
      <c r="BF115" s="191">
        <f t="shared" ref="BF115:BF133" si="5">IF(N115="snížená",J115,0)</f>
        <v>0</v>
      </c>
      <c r="BG115" s="191">
        <f t="shared" ref="BG115:BG133" si="6">IF(N115="zákl. přenesená",J115,0)</f>
        <v>0</v>
      </c>
      <c r="BH115" s="191">
        <f t="shared" ref="BH115:BH133" si="7">IF(N115="sníž. přenesená",J115,0)</f>
        <v>0</v>
      </c>
      <c r="BI115" s="191">
        <f t="shared" ref="BI115:BI133" si="8">IF(N115="nulová",J115,0)</f>
        <v>0</v>
      </c>
      <c r="BJ115" s="22" t="s">
        <v>78</v>
      </c>
      <c r="BK115" s="191">
        <f t="shared" ref="BK115:BK133" si="9">ROUND(I115*H115,2)</f>
        <v>0</v>
      </c>
      <c r="BL115" s="22" t="s">
        <v>237</v>
      </c>
      <c r="BM115" s="22" t="s">
        <v>494</v>
      </c>
    </row>
    <row r="116" spans="2:65" s="1" customFormat="1" ht="38.25" customHeight="1">
      <c r="B116" s="179"/>
      <c r="C116" s="180" t="s">
        <v>250</v>
      </c>
      <c r="D116" s="180" t="s">
        <v>208</v>
      </c>
      <c r="E116" s="181" t="s">
        <v>495</v>
      </c>
      <c r="F116" s="182" t="s">
        <v>496</v>
      </c>
      <c r="G116" s="183" t="s">
        <v>211</v>
      </c>
      <c r="H116" s="184">
        <v>48.396000000000001</v>
      </c>
      <c r="I116" s="185"/>
      <c r="J116" s="186">
        <f t="shared" si="0"/>
        <v>0</v>
      </c>
      <c r="K116" s="182" t="s">
        <v>212</v>
      </c>
      <c r="L116" s="39"/>
      <c r="M116" s="187" t="s">
        <v>5</v>
      </c>
      <c r="N116" s="188" t="s">
        <v>42</v>
      </c>
      <c r="O116" s="40"/>
      <c r="P116" s="189">
        <f t="shared" si="1"/>
        <v>0</v>
      </c>
      <c r="Q116" s="189">
        <v>2.5659999999999999E-2</v>
      </c>
      <c r="R116" s="189">
        <f t="shared" si="2"/>
        <v>1.24184136</v>
      </c>
      <c r="S116" s="189">
        <v>0</v>
      </c>
      <c r="T116" s="190">
        <f t="shared" si="3"/>
        <v>0</v>
      </c>
      <c r="AR116" s="22" t="s">
        <v>237</v>
      </c>
      <c r="AT116" s="22" t="s">
        <v>208</v>
      </c>
      <c r="AU116" s="22" t="s">
        <v>80</v>
      </c>
      <c r="AY116" s="22" t="s">
        <v>205</v>
      </c>
      <c r="BE116" s="191">
        <f t="shared" si="4"/>
        <v>0</v>
      </c>
      <c r="BF116" s="191">
        <f t="shared" si="5"/>
        <v>0</v>
      </c>
      <c r="BG116" s="191">
        <f t="shared" si="6"/>
        <v>0</v>
      </c>
      <c r="BH116" s="191">
        <f t="shared" si="7"/>
        <v>0</v>
      </c>
      <c r="BI116" s="191">
        <f t="shared" si="8"/>
        <v>0</v>
      </c>
      <c r="BJ116" s="22" t="s">
        <v>78</v>
      </c>
      <c r="BK116" s="191">
        <f t="shared" si="9"/>
        <v>0</v>
      </c>
      <c r="BL116" s="22" t="s">
        <v>237</v>
      </c>
      <c r="BM116" s="22" t="s">
        <v>497</v>
      </c>
    </row>
    <row r="117" spans="2:65" s="1" customFormat="1" ht="51" customHeight="1">
      <c r="B117" s="179"/>
      <c r="C117" s="180" t="s">
        <v>256</v>
      </c>
      <c r="D117" s="180" t="s">
        <v>208</v>
      </c>
      <c r="E117" s="181" t="s">
        <v>498</v>
      </c>
      <c r="F117" s="182" t="s">
        <v>499</v>
      </c>
      <c r="G117" s="183" t="s">
        <v>211</v>
      </c>
      <c r="H117" s="184">
        <v>13.585000000000001</v>
      </c>
      <c r="I117" s="185"/>
      <c r="J117" s="186">
        <f t="shared" si="0"/>
        <v>0</v>
      </c>
      <c r="K117" s="182" t="s">
        <v>212</v>
      </c>
      <c r="L117" s="39"/>
      <c r="M117" s="187" t="s">
        <v>5</v>
      </c>
      <c r="N117" s="188" t="s">
        <v>42</v>
      </c>
      <c r="O117" s="40"/>
      <c r="P117" s="189">
        <f t="shared" si="1"/>
        <v>0</v>
      </c>
      <c r="Q117" s="189">
        <v>4.7789999999999999E-2</v>
      </c>
      <c r="R117" s="189">
        <f t="shared" si="2"/>
        <v>0.64922714999999998</v>
      </c>
      <c r="S117" s="189">
        <v>0</v>
      </c>
      <c r="T117" s="190">
        <f t="shared" si="3"/>
        <v>0</v>
      </c>
      <c r="AR117" s="22" t="s">
        <v>237</v>
      </c>
      <c r="AT117" s="22" t="s">
        <v>208</v>
      </c>
      <c r="AU117" s="22" t="s">
        <v>80</v>
      </c>
      <c r="AY117" s="22" t="s">
        <v>205</v>
      </c>
      <c r="BE117" s="191">
        <f t="shared" si="4"/>
        <v>0</v>
      </c>
      <c r="BF117" s="191">
        <f t="shared" si="5"/>
        <v>0</v>
      </c>
      <c r="BG117" s="191">
        <f t="shared" si="6"/>
        <v>0</v>
      </c>
      <c r="BH117" s="191">
        <f t="shared" si="7"/>
        <v>0</v>
      </c>
      <c r="BI117" s="191">
        <f t="shared" si="8"/>
        <v>0</v>
      </c>
      <c r="BJ117" s="22" t="s">
        <v>78</v>
      </c>
      <c r="BK117" s="191">
        <f t="shared" si="9"/>
        <v>0</v>
      </c>
      <c r="BL117" s="22" t="s">
        <v>237</v>
      </c>
      <c r="BM117" s="22" t="s">
        <v>500</v>
      </c>
    </row>
    <row r="118" spans="2:65" s="1" customFormat="1" ht="51" customHeight="1">
      <c r="B118" s="179"/>
      <c r="C118" s="180" t="s">
        <v>261</v>
      </c>
      <c r="D118" s="180" t="s">
        <v>208</v>
      </c>
      <c r="E118" s="181" t="s">
        <v>501</v>
      </c>
      <c r="F118" s="182" t="s">
        <v>502</v>
      </c>
      <c r="G118" s="183" t="s">
        <v>211</v>
      </c>
      <c r="H118" s="184">
        <v>1.43</v>
      </c>
      <c r="I118" s="185"/>
      <c r="J118" s="186">
        <f t="shared" si="0"/>
        <v>0</v>
      </c>
      <c r="K118" s="182" t="s">
        <v>5</v>
      </c>
      <c r="L118" s="39"/>
      <c r="M118" s="187" t="s">
        <v>5</v>
      </c>
      <c r="N118" s="188" t="s">
        <v>42</v>
      </c>
      <c r="O118" s="40"/>
      <c r="P118" s="189">
        <f t="shared" si="1"/>
        <v>0</v>
      </c>
      <c r="Q118" s="189">
        <v>4.9939999999999998E-2</v>
      </c>
      <c r="R118" s="189">
        <f t="shared" si="2"/>
        <v>7.1414199999999997E-2</v>
      </c>
      <c r="S118" s="189">
        <v>0</v>
      </c>
      <c r="T118" s="190">
        <f t="shared" si="3"/>
        <v>0</v>
      </c>
      <c r="AR118" s="22" t="s">
        <v>237</v>
      </c>
      <c r="AT118" s="22" t="s">
        <v>208</v>
      </c>
      <c r="AU118" s="22" t="s">
        <v>80</v>
      </c>
      <c r="AY118" s="22" t="s">
        <v>205</v>
      </c>
      <c r="BE118" s="191">
        <f t="shared" si="4"/>
        <v>0</v>
      </c>
      <c r="BF118" s="191">
        <f t="shared" si="5"/>
        <v>0</v>
      </c>
      <c r="BG118" s="191">
        <f t="shared" si="6"/>
        <v>0</v>
      </c>
      <c r="BH118" s="191">
        <f t="shared" si="7"/>
        <v>0</v>
      </c>
      <c r="BI118" s="191">
        <f t="shared" si="8"/>
        <v>0</v>
      </c>
      <c r="BJ118" s="22" t="s">
        <v>78</v>
      </c>
      <c r="BK118" s="191">
        <f t="shared" si="9"/>
        <v>0</v>
      </c>
      <c r="BL118" s="22" t="s">
        <v>237</v>
      </c>
      <c r="BM118" s="22" t="s">
        <v>503</v>
      </c>
    </row>
    <row r="119" spans="2:65" s="1" customFormat="1" ht="25.5" customHeight="1">
      <c r="B119" s="179"/>
      <c r="C119" s="180" t="s">
        <v>265</v>
      </c>
      <c r="D119" s="180" t="s">
        <v>208</v>
      </c>
      <c r="E119" s="181" t="s">
        <v>504</v>
      </c>
      <c r="F119" s="182" t="s">
        <v>505</v>
      </c>
      <c r="G119" s="183" t="s">
        <v>211</v>
      </c>
      <c r="H119" s="184">
        <v>30.972999999999999</v>
      </c>
      <c r="I119" s="185"/>
      <c r="J119" s="186">
        <f t="shared" si="0"/>
        <v>0</v>
      </c>
      <c r="K119" s="182" t="s">
        <v>212</v>
      </c>
      <c r="L119" s="39"/>
      <c r="M119" s="187" t="s">
        <v>5</v>
      </c>
      <c r="N119" s="188" t="s">
        <v>42</v>
      </c>
      <c r="O119" s="40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AR119" s="22" t="s">
        <v>237</v>
      </c>
      <c r="AT119" s="22" t="s">
        <v>208</v>
      </c>
      <c r="AU119" s="22" t="s">
        <v>80</v>
      </c>
      <c r="AY119" s="22" t="s">
        <v>205</v>
      </c>
      <c r="BE119" s="191">
        <f t="shared" si="4"/>
        <v>0</v>
      </c>
      <c r="BF119" s="191">
        <f t="shared" si="5"/>
        <v>0</v>
      </c>
      <c r="BG119" s="191">
        <f t="shared" si="6"/>
        <v>0</v>
      </c>
      <c r="BH119" s="191">
        <f t="shared" si="7"/>
        <v>0</v>
      </c>
      <c r="BI119" s="191">
        <f t="shared" si="8"/>
        <v>0</v>
      </c>
      <c r="BJ119" s="22" t="s">
        <v>78</v>
      </c>
      <c r="BK119" s="191">
        <f t="shared" si="9"/>
        <v>0</v>
      </c>
      <c r="BL119" s="22" t="s">
        <v>237</v>
      </c>
      <c r="BM119" s="22" t="s">
        <v>506</v>
      </c>
    </row>
    <row r="120" spans="2:65" s="1" customFormat="1" ht="25.5" customHeight="1">
      <c r="B120" s="179"/>
      <c r="C120" s="180" t="s">
        <v>11</v>
      </c>
      <c r="D120" s="180" t="s">
        <v>208</v>
      </c>
      <c r="E120" s="181" t="s">
        <v>507</v>
      </c>
      <c r="F120" s="182" t="s">
        <v>508</v>
      </c>
      <c r="G120" s="183" t="s">
        <v>211</v>
      </c>
      <c r="H120" s="184">
        <v>8.4369999999999994</v>
      </c>
      <c r="I120" s="185"/>
      <c r="J120" s="186">
        <f t="shared" si="0"/>
        <v>0</v>
      </c>
      <c r="K120" s="182" t="s">
        <v>212</v>
      </c>
      <c r="L120" s="39"/>
      <c r="M120" s="187" t="s">
        <v>5</v>
      </c>
      <c r="N120" s="188" t="s">
        <v>42</v>
      </c>
      <c r="O120" s="40"/>
      <c r="P120" s="189">
        <f t="shared" si="1"/>
        <v>0</v>
      </c>
      <c r="Q120" s="189">
        <v>2.0000000000000001E-4</v>
      </c>
      <c r="R120" s="189">
        <f t="shared" si="2"/>
        <v>1.6873999999999999E-3</v>
      </c>
      <c r="S120" s="189">
        <v>0</v>
      </c>
      <c r="T120" s="190">
        <f t="shared" si="3"/>
        <v>0</v>
      </c>
      <c r="AR120" s="22" t="s">
        <v>237</v>
      </c>
      <c r="AT120" s="22" t="s">
        <v>208</v>
      </c>
      <c r="AU120" s="22" t="s">
        <v>80</v>
      </c>
      <c r="AY120" s="22" t="s">
        <v>205</v>
      </c>
      <c r="BE120" s="191">
        <f t="shared" si="4"/>
        <v>0</v>
      </c>
      <c r="BF120" s="191">
        <f t="shared" si="5"/>
        <v>0</v>
      </c>
      <c r="BG120" s="191">
        <f t="shared" si="6"/>
        <v>0</v>
      </c>
      <c r="BH120" s="191">
        <f t="shared" si="7"/>
        <v>0</v>
      </c>
      <c r="BI120" s="191">
        <f t="shared" si="8"/>
        <v>0</v>
      </c>
      <c r="BJ120" s="22" t="s">
        <v>78</v>
      </c>
      <c r="BK120" s="191">
        <f t="shared" si="9"/>
        <v>0</v>
      </c>
      <c r="BL120" s="22" t="s">
        <v>237</v>
      </c>
      <c r="BM120" s="22" t="s">
        <v>509</v>
      </c>
    </row>
    <row r="121" spans="2:65" s="1" customFormat="1" ht="25.5" customHeight="1">
      <c r="B121" s="179"/>
      <c r="C121" s="180" t="s">
        <v>237</v>
      </c>
      <c r="D121" s="180" t="s">
        <v>208</v>
      </c>
      <c r="E121" s="181" t="s">
        <v>510</v>
      </c>
      <c r="F121" s="182" t="s">
        <v>511</v>
      </c>
      <c r="G121" s="183" t="s">
        <v>211</v>
      </c>
      <c r="H121" s="184">
        <v>135.255</v>
      </c>
      <c r="I121" s="185"/>
      <c r="J121" s="186">
        <f t="shared" si="0"/>
        <v>0</v>
      </c>
      <c r="K121" s="182" t="s">
        <v>212</v>
      </c>
      <c r="L121" s="39"/>
      <c r="M121" s="187" t="s">
        <v>5</v>
      </c>
      <c r="N121" s="188" t="s">
        <v>42</v>
      </c>
      <c r="O121" s="40"/>
      <c r="P121" s="189">
        <f t="shared" si="1"/>
        <v>0</v>
      </c>
      <c r="Q121" s="189">
        <v>2.0000000000000001E-4</v>
      </c>
      <c r="R121" s="189">
        <f t="shared" si="2"/>
        <v>2.7050999999999999E-2</v>
      </c>
      <c r="S121" s="189">
        <v>0</v>
      </c>
      <c r="T121" s="190">
        <f t="shared" si="3"/>
        <v>0</v>
      </c>
      <c r="AR121" s="22" t="s">
        <v>237</v>
      </c>
      <c r="AT121" s="22" t="s">
        <v>208</v>
      </c>
      <c r="AU121" s="22" t="s">
        <v>80</v>
      </c>
      <c r="AY121" s="22" t="s">
        <v>205</v>
      </c>
      <c r="BE121" s="191">
        <f t="shared" si="4"/>
        <v>0</v>
      </c>
      <c r="BF121" s="191">
        <f t="shared" si="5"/>
        <v>0</v>
      </c>
      <c r="BG121" s="191">
        <f t="shared" si="6"/>
        <v>0</v>
      </c>
      <c r="BH121" s="191">
        <f t="shared" si="7"/>
        <v>0</v>
      </c>
      <c r="BI121" s="191">
        <f t="shared" si="8"/>
        <v>0</v>
      </c>
      <c r="BJ121" s="22" t="s">
        <v>78</v>
      </c>
      <c r="BK121" s="191">
        <f t="shared" si="9"/>
        <v>0</v>
      </c>
      <c r="BL121" s="22" t="s">
        <v>237</v>
      </c>
      <c r="BM121" s="22" t="s">
        <v>512</v>
      </c>
    </row>
    <row r="122" spans="2:65" s="1" customFormat="1" ht="38.25" customHeight="1">
      <c r="B122" s="179"/>
      <c r="C122" s="180" t="s">
        <v>275</v>
      </c>
      <c r="D122" s="180" t="s">
        <v>208</v>
      </c>
      <c r="E122" s="181" t="s">
        <v>513</v>
      </c>
      <c r="F122" s="182" t="s">
        <v>514</v>
      </c>
      <c r="G122" s="183" t="s">
        <v>236</v>
      </c>
      <c r="H122" s="184">
        <v>7</v>
      </c>
      <c r="I122" s="185"/>
      <c r="J122" s="186">
        <f t="shared" si="0"/>
        <v>0</v>
      </c>
      <c r="K122" s="182" t="s">
        <v>212</v>
      </c>
      <c r="L122" s="39"/>
      <c r="M122" s="187" t="s">
        <v>5</v>
      </c>
      <c r="N122" s="188" t="s">
        <v>42</v>
      </c>
      <c r="O122" s="40"/>
      <c r="P122" s="189">
        <f t="shared" si="1"/>
        <v>0</v>
      </c>
      <c r="Q122" s="189">
        <v>6.4999999999999997E-4</v>
      </c>
      <c r="R122" s="189">
        <f t="shared" si="2"/>
        <v>4.5500000000000002E-3</v>
      </c>
      <c r="S122" s="189">
        <v>2.2000000000000001E-3</v>
      </c>
      <c r="T122" s="190">
        <f t="shared" si="3"/>
        <v>1.54E-2</v>
      </c>
      <c r="AR122" s="22" t="s">
        <v>237</v>
      </c>
      <c r="AT122" s="22" t="s">
        <v>208</v>
      </c>
      <c r="AU122" s="22" t="s">
        <v>80</v>
      </c>
      <c r="AY122" s="22" t="s">
        <v>205</v>
      </c>
      <c r="BE122" s="191">
        <f t="shared" si="4"/>
        <v>0</v>
      </c>
      <c r="BF122" s="191">
        <f t="shared" si="5"/>
        <v>0</v>
      </c>
      <c r="BG122" s="191">
        <f t="shared" si="6"/>
        <v>0</v>
      </c>
      <c r="BH122" s="191">
        <f t="shared" si="7"/>
        <v>0</v>
      </c>
      <c r="BI122" s="191">
        <f t="shared" si="8"/>
        <v>0</v>
      </c>
      <c r="BJ122" s="22" t="s">
        <v>78</v>
      </c>
      <c r="BK122" s="191">
        <f t="shared" si="9"/>
        <v>0</v>
      </c>
      <c r="BL122" s="22" t="s">
        <v>237</v>
      </c>
      <c r="BM122" s="22" t="s">
        <v>515</v>
      </c>
    </row>
    <row r="123" spans="2:65" s="1" customFormat="1" ht="25.5" customHeight="1">
      <c r="B123" s="179"/>
      <c r="C123" s="180" t="s">
        <v>279</v>
      </c>
      <c r="D123" s="180" t="s">
        <v>208</v>
      </c>
      <c r="E123" s="181" t="s">
        <v>516</v>
      </c>
      <c r="F123" s="182" t="s">
        <v>517</v>
      </c>
      <c r="G123" s="183" t="s">
        <v>211</v>
      </c>
      <c r="H123" s="184">
        <v>170.5</v>
      </c>
      <c r="I123" s="185"/>
      <c r="J123" s="186">
        <f t="shared" si="0"/>
        <v>0</v>
      </c>
      <c r="K123" s="182" t="s">
        <v>5</v>
      </c>
      <c r="L123" s="39"/>
      <c r="M123" s="187" t="s">
        <v>5</v>
      </c>
      <c r="N123" s="188" t="s">
        <v>42</v>
      </c>
      <c r="O123" s="40"/>
      <c r="P123" s="189">
        <f t="shared" si="1"/>
        <v>0</v>
      </c>
      <c r="Q123" s="189">
        <v>3.0000000000000001E-5</v>
      </c>
      <c r="R123" s="189">
        <f t="shared" si="2"/>
        <v>5.1149999999999998E-3</v>
      </c>
      <c r="S123" s="189">
        <v>2.0000000000000002E-5</v>
      </c>
      <c r="T123" s="190">
        <f t="shared" si="3"/>
        <v>3.4100000000000003E-3</v>
      </c>
      <c r="AR123" s="22" t="s">
        <v>237</v>
      </c>
      <c r="AT123" s="22" t="s">
        <v>208</v>
      </c>
      <c r="AU123" s="22" t="s">
        <v>80</v>
      </c>
      <c r="AY123" s="22" t="s">
        <v>205</v>
      </c>
      <c r="BE123" s="191">
        <f t="shared" si="4"/>
        <v>0</v>
      </c>
      <c r="BF123" s="191">
        <f t="shared" si="5"/>
        <v>0</v>
      </c>
      <c r="BG123" s="191">
        <f t="shared" si="6"/>
        <v>0</v>
      </c>
      <c r="BH123" s="191">
        <f t="shared" si="7"/>
        <v>0</v>
      </c>
      <c r="BI123" s="191">
        <f t="shared" si="8"/>
        <v>0</v>
      </c>
      <c r="BJ123" s="22" t="s">
        <v>78</v>
      </c>
      <c r="BK123" s="191">
        <f t="shared" si="9"/>
        <v>0</v>
      </c>
      <c r="BL123" s="22" t="s">
        <v>237</v>
      </c>
      <c r="BM123" s="22" t="s">
        <v>518</v>
      </c>
    </row>
    <row r="124" spans="2:65" s="1" customFormat="1" ht="38.25" customHeight="1">
      <c r="B124" s="179"/>
      <c r="C124" s="180" t="s">
        <v>283</v>
      </c>
      <c r="D124" s="180" t="s">
        <v>208</v>
      </c>
      <c r="E124" s="181" t="s">
        <v>519</v>
      </c>
      <c r="F124" s="182" t="s">
        <v>520</v>
      </c>
      <c r="G124" s="183" t="s">
        <v>211</v>
      </c>
      <c r="H124" s="184">
        <v>43</v>
      </c>
      <c r="I124" s="185"/>
      <c r="J124" s="186">
        <f t="shared" si="0"/>
        <v>0</v>
      </c>
      <c r="K124" s="182" t="s">
        <v>5</v>
      </c>
      <c r="L124" s="39"/>
      <c r="M124" s="187" t="s">
        <v>5</v>
      </c>
      <c r="N124" s="188" t="s">
        <v>42</v>
      </c>
      <c r="O124" s="40"/>
      <c r="P124" s="189">
        <f t="shared" si="1"/>
        <v>0</v>
      </c>
      <c r="Q124" s="189">
        <v>1.223E-2</v>
      </c>
      <c r="R124" s="189">
        <f t="shared" si="2"/>
        <v>0.52588999999999997</v>
      </c>
      <c r="S124" s="189">
        <v>0</v>
      </c>
      <c r="T124" s="190">
        <f t="shared" si="3"/>
        <v>0</v>
      </c>
      <c r="AR124" s="22" t="s">
        <v>237</v>
      </c>
      <c r="AT124" s="22" t="s">
        <v>208</v>
      </c>
      <c r="AU124" s="22" t="s">
        <v>80</v>
      </c>
      <c r="AY124" s="22" t="s">
        <v>205</v>
      </c>
      <c r="BE124" s="191">
        <f t="shared" si="4"/>
        <v>0</v>
      </c>
      <c r="BF124" s="191">
        <f t="shared" si="5"/>
        <v>0</v>
      </c>
      <c r="BG124" s="191">
        <f t="shared" si="6"/>
        <v>0</v>
      </c>
      <c r="BH124" s="191">
        <f t="shared" si="7"/>
        <v>0</v>
      </c>
      <c r="BI124" s="191">
        <f t="shared" si="8"/>
        <v>0</v>
      </c>
      <c r="BJ124" s="22" t="s">
        <v>78</v>
      </c>
      <c r="BK124" s="191">
        <f t="shared" si="9"/>
        <v>0</v>
      </c>
      <c r="BL124" s="22" t="s">
        <v>237</v>
      </c>
      <c r="BM124" s="22" t="s">
        <v>521</v>
      </c>
    </row>
    <row r="125" spans="2:65" s="1" customFormat="1" ht="38.25" customHeight="1">
      <c r="B125" s="179"/>
      <c r="C125" s="180" t="s">
        <v>291</v>
      </c>
      <c r="D125" s="180" t="s">
        <v>208</v>
      </c>
      <c r="E125" s="181" t="s">
        <v>522</v>
      </c>
      <c r="F125" s="182" t="s">
        <v>523</v>
      </c>
      <c r="G125" s="183" t="s">
        <v>211</v>
      </c>
      <c r="H125" s="184">
        <v>97.1</v>
      </c>
      <c r="I125" s="185"/>
      <c r="J125" s="186">
        <f t="shared" si="0"/>
        <v>0</v>
      </c>
      <c r="K125" s="182" t="s">
        <v>5</v>
      </c>
      <c r="L125" s="39"/>
      <c r="M125" s="187" t="s">
        <v>5</v>
      </c>
      <c r="N125" s="188" t="s">
        <v>42</v>
      </c>
      <c r="O125" s="40"/>
      <c r="P125" s="189">
        <f t="shared" si="1"/>
        <v>0</v>
      </c>
      <c r="Q125" s="189">
        <v>1.223E-2</v>
      </c>
      <c r="R125" s="189">
        <f t="shared" si="2"/>
        <v>1.1875329999999999</v>
      </c>
      <c r="S125" s="189">
        <v>0</v>
      </c>
      <c r="T125" s="190">
        <f t="shared" si="3"/>
        <v>0</v>
      </c>
      <c r="AR125" s="22" t="s">
        <v>237</v>
      </c>
      <c r="AT125" s="22" t="s">
        <v>208</v>
      </c>
      <c r="AU125" s="22" t="s">
        <v>80</v>
      </c>
      <c r="AY125" s="22" t="s">
        <v>205</v>
      </c>
      <c r="BE125" s="191">
        <f t="shared" si="4"/>
        <v>0</v>
      </c>
      <c r="BF125" s="191">
        <f t="shared" si="5"/>
        <v>0</v>
      </c>
      <c r="BG125" s="191">
        <f t="shared" si="6"/>
        <v>0</v>
      </c>
      <c r="BH125" s="191">
        <f t="shared" si="7"/>
        <v>0</v>
      </c>
      <c r="BI125" s="191">
        <f t="shared" si="8"/>
        <v>0</v>
      </c>
      <c r="BJ125" s="22" t="s">
        <v>78</v>
      </c>
      <c r="BK125" s="191">
        <f t="shared" si="9"/>
        <v>0</v>
      </c>
      <c r="BL125" s="22" t="s">
        <v>237</v>
      </c>
      <c r="BM125" s="22" t="s">
        <v>524</v>
      </c>
    </row>
    <row r="126" spans="2:65" s="1" customFormat="1" ht="38.25" customHeight="1">
      <c r="B126" s="179"/>
      <c r="C126" s="180" t="s">
        <v>10</v>
      </c>
      <c r="D126" s="180" t="s">
        <v>208</v>
      </c>
      <c r="E126" s="181" t="s">
        <v>525</v>
      </c>
      <c r="F126" s="182" t="s">
        <v>526</v>
      </c>
      <c r="G126" s="183" t="s">
        <v>211</v>
      </c>
      <c r="H126" s="184">
        <v>82.8</v>
      </c>
      <c r="I126" s="185"/>
      <c r="J126" s="186">
        <f t="shared" si="0"/>
        <v>0</v>
      </c>
      <c r="K126" s="182" t="s">
        <v>212</v>
      </c>
      <c r="L126" s="39"/>
      <c r="M126" s="187" t="s">
        <v>5</v>
      </c>
      <c r="N126" s="188" t="s">
        <v>42</v>
      </c>
      <c r="O126" s="40"/>
      <c r="P126" s="189">
        <f t="shared" si="1"/>
        <v>0</v>
      </c>
      <c r="Q126" s="189">
        <v>1.2540000000000001E-2</v>
      </c>
      <c r="R126" s="189">
        <f t="shared" si="2"/>
        <v>1.0383120000000001</v>
      </c>
      <c r="S126" s="189">
        <v>0</v>
      </c>
      <c r="T126" s="190">
        <f t="shared" si="3"/>
        <v>0</v>
      </c>
      <c r="AR126" s="22" t="s">
        <v>237</v>
      </c>
      <c r="AT126" s="22" t="s">
        <v>208</v>
      </c>
      <c r="AU126" s="22" t="s">
        <v>80</v>
      </c>
      <c r="AY126" s="22" t="s">
        <v>205</v>
      </c>
      <c r="BE126" s="191">
        <f t="shared" si="4"/>
        <v>0</v>
      </c>
      <c r="BF126" s="191">
        <f t="shared" si="5"/>
        <v>0</v>
      </c>
      <c r="BG126" s="191">
        <f t="shared" si="6"/>
        <v>0</v>
      </c>
      <c r="BH126" s="191">
        <f t="shared" si="7"/>
        <v>0</v>
      </c>
      <c r="BI126" s="191">
        <f t="shared" si="8"/>
        <v>0</v>
      </c>
      <c r="BJ126" s="22" t="s">
        <v>78</v>
      </c>
      <c r="BK126" s="191">
        <f t="shared" si="9"/>
        <v>0</v>
      </c>
      <c r="BL126" s="22" t="s">
        <v>237</v>
      </c>
      <c r="BM126" s="22" t="s">
        <v>527</v>
      </c>
    </row>
    <row r="127" spans="2:65" s="1" customFormat="1" ht="38.25" customHeight="1">
      <c r="B127" s="179"/>
      <c r="C127" s="180" t="s">
        <v>298</v>
      </c>
      <c r="D127" s="180" t="s">
        <v>208</v>
      </c>
      <c r="E127" s="181" t="s">
        <v>528</v>
      </c>
      <c r="F127" s="182" t="s">
        <v>529</v>
      </c>
      <c r="G127" s="183" t="s">
        <v>211</v>
      </c>
      <c r="H127" s="184">
        <v>946.81</v>
      </c>
      <c r="I127" s="185"/>
      <c r="J127" s="186">
        <f t="shared" si="0"/>
        <v>0</v>
      </c>
      <c r="K127" s="182" t="s">
        <v>212</v>
      </c>
      <c r="L127" s="39"/>
      <c r="M127" s="187" t="s">
        <v>5</v>
      </c>
      <c r="N127" s="188" t="s">
        <v>42</v>
      </c>
      <c r="O127" s="40"/>
      <c r="P127" s="189">
        <f t="shared" si="1"/>
        <v>0</v>
      </c>
      <c r="Q127" s="189">
        <v>1.223E-2</v>
      </c>
      <c r="R127" s="189">
        <f t="shared" si="2"/>
        <v>11.579486299999999</v>
      </c>
      <c r="S127" s="189">
        <v>0</v>
      </c>
      <c r="T127" s="190">
        <f t="shared" si="3"/>
        <v>0</v>
      </c>
      <c r="AR127" s="22" t="s">
        <v>237</v>
      </c>
      <c r="AT127" s="22" t="s">
        <v>208</v>
      </c>
      <c r="AU127" s="22" t="s">
        <v>80</v>
      </c>
      <c r="AY127" s="22" t="s">
        <v>205</v>
      </c>
      <c r="BE127" s="191">
        <f t="shared" si="4"/>
        <v>0</v>
      </c>
      <c r="BF127" s="191">
        <f t="shared" si="5"/>
        <v>0</v>
      </c>
      <c r="BG127" s="191">
        <f t="shared" si="6"/>
        <v>0</v>
      </c>
      <c r="BH127" s="191">
        <f t="shared" si="7"/>
        <v>0</v>
      </c>
      <c r="BI127" s="191">
        <f t="shared" si="8"/>
        <v>0</v>
      </c>
      <c r="BJ127" s="22" t="s">
        <v>78</v>
      </c>
      <c r="BK127" s="191">
        <f t="shared" si="9"/>
        <v>0</v>
      </c>
      <c r="BL127" s="22" t="s">
        <v>237</v>
      </c>
      <c r="BM127" s="22" t="s">
        <v>530</v>
      </c>
    </row>
    <row r="128" spans="2:65" s="1" customFormat="1" ht="51" customHeight="1">
      <c r="B128" s="179"/>
      <c r="C128" s="180" t="s">
        <v>302</v>
      </c>
      <c r="D128" s="180" t="s">
        <v>208</v>
      </c>
      <c r="E128" s="181" t="s">
        <v>531</v>
      </c>
      <c r="F128" s="182" t="s">
        <v>532</v>
      </c>
      <c r="G128" s="183" t="s">
        <v>360</v>
      </c>
      <c r="H128" s="184">
        <v>843.81</v>
      </c>
      <c r="I128" s="185"/>
      <c r="J128" s="186">
        <f t="shared" si="0"/>
        <v>0</v>
      </c>
      <c r="K128" s="182" t="s">
        <v>212</v>
      </c>
      <c r="L128" s="39"/>
      <c r="M128" s="187" t="s">
        <v>5</v>
      </c>
      <c r="N128" s="188" t="s">
        <v>42</v>
      </c>
      <c r="O128" s="40"/>
      <c r="P128" s="189">
        <f t="shared" si="1"/>
        <v>0</v>
      </c>
      <c r="Q128" s="189">
        <v>4.3800000000000002E-3</v>
      </c>
      <c r="R128" s="189">
        <f t="shared" si="2"/>
        <v>3.6958877999999999</v>
      </c>
      <c r="S128" s="189">
        <v>0</v>
      </c>
      <c r="T128" s="190">
        <f t="shared" si="3"/>
        <v>0</v>
      </c>
      <c r="AR128" s="22" t="s">
        <v>237</v>
      </c>
      <c r="AT128" s="22" t="s">
        <v>208</v>
      </c>
      <c r="AU128" s="22" t="s">
        <v>80</v>
      </c>
      <c r="AY128" s="22" t="s">
        <v>205</v>
      </c>
      <c r="BE128" s="191">
        <f t="shared" si="4"/>
        <v>0</v>
      </c>
      <c r="BF128" s="191">
        <f t="shared" si="5"/>
        <v>0</v>
      </c>
      <c r="BG128" s="191">
        <f t="shared" si="6"/>
        <v>0</v>
      </c>
      <c r="BH128" s="191">
        <f t="shared" si="7"/>
        <v>0</v>
      </c>
      <c r="BI128" s="191">
        <f t="shared" si="8"/>
        <v>0</v>
      </c>
      <c r="BJ128" s="22" t="s">
        <v>78</v>
      </c>
      <c r="BK128" s="191">
        <f t="shared" si="9"/>
        <v>0</v>
      </c>
      <c r="BL128" s="22" t="s">
        <v>237</v>
      </c>
      <c r="BM128" s="22" t="s">
        <v>533</v>
      </c>
    </row>
    <row r="129" spans="2:65" s="1" customFormat="1" ht="25.5" customHeight="1">
      <c r="B129" s="179"/>
      <c r="C129" s="180" t="s">
        <v>308</v>
      </c>
      <c r="D129" s="180" t="s">
        <v>208</v>
      </c>
      <c r="E129" s="181" t="s">
        <v>534</v>
      </c>
      <c r="F129" s="182" t="s">
        <v>535</v>
      </c>
      <c r="G129" s="183" t="s">
        <v>211</v>
      </c>
      <c r="H129" s="184">
        <v>1282.7529999999999</v>
      </c>
      <c r="I129" s="185"/>
      <c r="J129" s="186">
        <f t="shared" si="0"/>
        <v>0</v>
      </c>
      <c r="K129" s="182" t="s">
        <v>212</v>
      </c>
      <c r="L129" s="39"/>
      <c r="M129" s="187" t="s">
        <v>5</v>
      </c>
      <c r="N129" s="188" t="s">
        <v>42</v>
      </c>
      <c r="O129" s="40"/>
      <c r="P129" s="189">
        <f t="shared" si="1"/>
        <v>0</v>
      </c>
      <c r="Q129" s="189">
        <v>1E-4</v>
      </c>
      <c r="R129" s="189">
        <f t="shared" si="2"/>
        <v>0.12827530000000001</v>
      </c>
      <c r="S129" s="189">
        <v>0</v>
      </c>
      <c r="T129" s="190">
        <f t="shared" si="3"/>
        <v>0</v>
      </c>
      <c r="AR129" s="22" t="s">
        <v>237</v>
      </c>
      <c r="AT129" s="22" t="s">
        <v>208</v>
      </c>
      <c r="AU129" s="22" t="s">
        <v>80</v>
      </c>
      <c r="AY129" s="22" t="s">
        <v>205</v>
      </c>
      <c r="BE129" s="191">
        <f t="shared" si="4"/>
        <v>0</v>
      </c>
      <c r="BF129" s="191">
        <f t="shared" si="5"/>
        <v>0</v>
      </c>
      <c r="BG129" s="191">
        <f t="shared" si="6"/>
        <v>0</v>
      </c>
      <c r="BH129" s="191">
        <f t="shared" si="7"/>
        <v>0</v>
      </c>
      <c r="BI129" s="191">
        <f t="shared" si="8"/>
        <v>0</v>
      </c>
      <c r="BJ129" s="22" t="s">
        <v>78</v>
      </c>
      <c r="BK129" s="191">
        <f t="shared" si="9"/>
        <v>0</v>
      </c>
      <c r="BL129" s="22" t="s">
        <v>237</v>
      </c>
      <c r="BM129" s="22" t="s">
        <v>536</v>
      </c>
    </row>
    <row r="130" spans="2:65" s="1" customFormat="1" ht="25.5" customHeight="1">
      <c r="B130" s="179"/>
      <c r="C130" s="180" t="s">
        <v>312</v>
      </c>
      <c r="D130" s="180" t="s">
        <v>208</v>
      </c>
      <c r="E130" s="181" t="s">
        <v>537</v>
      </c>
      <c r="F130" s="182" t="s">
        <v>538</v>
      </c>
      <c r="G130" s="183" t="s">
        <v>211</v>
      </c>
      <c r="H130" s="184">
        <v>1282.7529999999999</v>
      </c>
      <c r="I130" s="185"/>
      <c r="J130" s="186">
        <f t="shared" si="0"/>
        <v>0</v>
      </c>
      <c r="K130" s="182" t="s">
        <v>212</v>
      </c>
      <c r="L130" s="39"/>
      <c r="M130" s="187" t="s">
        <v>5</v>
      </c>
      <c r="N130" s="188" t="s">
        <v>42</v>
      </c>
      <c r="O130" s="40"/>
      <c r="P130" s="189">
        <f t="shared" si="1"/>
        <v>0</v>
      </c>
      <c r="Q130" s="189">
        <v>1E-4</v>
      </c>
      <c r="R130" s="189">
        <f t="shared" si="2"/>
        <v>0.12827530000000001</v>
      </c>
      <c r="S130" s="189">
        <v>0</v>
      </c>
      <c r="T130" s="190">
        <f t="shared" si="3"/>
        <v>0</v>
      </c>
      <c r="AR130" s="22" t="s">
        <v>237</v>
      </c>
      <c r="AT130" s="22" t="s">
        <v>208</v>
      </c>
      <c r="AU130" s="22" t="s">
        <v>80</v>
      </c>
      <c r="AY130" s="22" t="s">
        <v>205</v>
      </c>
      <c r="BE130" s="191">
        <f t="shared" si="4"/>
        <v>0</v>
      </c>
      <c r="BF130" s="191">
        <f t="shared" si="5"/>
        <v>0</v>
      </c>
      <c r="BG130" s="191">
        <f t="shared" si="6"/>
        <v>0</v>
      </c>
      <c r="BH130" s="191">
        <f t="shared" si="7"/>
        <v>0</v>
      </c>
      <c r="BI130" s="191">
        <f t="shared" si="8"/>
        <v>0</v>
      </c>
      <c r="BJ130" s="22" t="s">
        <v>78</v>
      </c>
      <c r="BK130" s="191">
        <f t="shared" si="9"/>
        <v>0</v>
      </c>
      <c r="BL130" s="22" t="s">
        <v>237</v>
      </c>
      <c r="BM130" s="22" t="s">
        <v>539</v>
      </c>
    </row>
    <row r="131" spans="2:65" s="1" customFormat="1" ht="25.5" customHeight="1">
      <c r="B131" s="179"/>
      <c r="C131" s="180" t="s">
        <v>316</v>
      </c>
      <c r="D131" s="180" t="s">
        <v>208</v>
      </c>
      <c r="E131" s="181" t="s">
        <v>540</v>
      </c>
      <c r="F131" s="182" t="s">
        <v>541</v>
      </c>
      <c r="G131" s="183" t="s">
        <v>211</v>
      </c>
      <c r="H131" s="184">
        <v>10.06</v>
      </c>
      <c r="I131" s="185"/>
      <c r="J131" s="186">
        <f t="shared" si="0"/>
        <v>0</v>
      </c>
      <c r="K131" s="182" t="s">
        <v>212</v>
      </c>
      <c r="L131" s="39"/>
      <c r="M131" s="187" t="s">
        <v>5</v>
      </c>
      <c r="N131" s="188" t="s">
        <v>42</v>
      </c>
      <c r="O131" s="40"/>
      <c r="P131" s="189">
        <f t="shared" si="1"/>
        <v>0</v>
      </c>
      <c r="Q131" s="189">
        <v>0</v>
      </c>
      <c r="R131" s="189">
        <f t="shared" si="2"/>
        <v>0</v>
      </c>
      <c r="S131" s="189">
        <v>0</v>
      </c>
      <c r="T131" s="190">
        <f t="shared" si="3"/>
        <v>0</v>
      </c>
      <c r="AR131" s="22" t="s">
        <v>237</v>
      </c>
      <c r="AT131" s="22" t="s">
        <v>208</v>
      </c>
      <c r="AU131" s="22" t="s">
        <v>80</v>
      </c>
      <c r="AY131" s="22" t="s">
        <v>205</v>
      </c>
      <c r="BE131" s="191">
        <f t="shared" si="4"/>
        <v>0</v>
      </c>
      <c r="BF131" s="191">
        <f t="shared" si="5"/>
        <v>0</v>
      </c>
      <c r="BG131" s="191">
        <f t="shared" si="6"/>
        <v>0</v>
      </c>
      <c r="BH131" s="191">
        <f t="shared" si="7"/>
        <v>0</v>
      </c>
      <c r="BI131" s="191">
        <f t="shared" si="8"/>
        <v>0</v>
      </c>
      <c r="BJ131" s="22" t="s">
        <v>78</v>
      </c>
      <c r="BK131" s="191">
        <f t="shared" si="9"/>
        <v>0</v>
      </c>
      <c r="BL131" s="22" t="s">
        <v>237</v>
      </c>
      <c r="BM131" s="22" t="s">
        <v>542</v>
      </c>
    </row>
    <row r="132" spans="2:65" s="1" customFormat="1" ht="38.25" customHeight="1">
      <c r="B132" s="179"/>
      <c r="C132" s="180" t="s">
        <v>320</v>
      </c>
      <c r="D132" s="180" t="s">
        <v>208</v>
      </c>
      <c r="E132" s="181" t="s">
        <v>543</v>
      </c>
      <c r="F132" s="182" t="s">
        <v>544</v>
      </c>
      <c r="G132" s="183" t="s">
        <v>441</v>
      </c>
      <c r="H132" s="184">
        <v>2</v>
      </c>
      <c r="I132" s="185"/>
      <c r="J132" s="186">
        <f t="shared" si="0"/>
        <v>0</v>
      </c>
      <c r="K132" s="182" t="s">
        <v>5</v>
      </c>
      <c r="L132" s="39"/>
      <c r="M132" s="187" t="s">
        <v>5</v>
      </c>
      <c r="N132" s="188" t="s">
        <v>42</v>
      </c>
      <c r="O132" s="40"/>
      <c r="P132" s="189">
        <f t="shared" si="1"/>
        <v>0</v>
      </c>
      <c r="Q132" s="189">
        <v>0</v>
      </c>
      <c r="R132" s="189">
        <f t="shared" si="2"/>
        <v>0</v>
      </c>
      <c r="S132" s="189">
        <v>0</v>
      </c>
      <c r="T132" s="190">
        <f t="shared" si="3"/>
        <v>0</v>
      </c>
      <c r="AR132" s="22" t="s">
        <v>237</v>
      </c>
      <c r="AT132" s="22" t="s">
        <v>208</v>
      </c>
      <c r="AU132" s="22" t="s">
        <v>80</v>
      </c>
      <c r="AY132" s="22" t="s">
        <v>205</v>
      </c>
      <c r="BE132" s="191">
        <f t="shared" si="4"/>
        <v>0</v>
      </c>
      <c r="BF132" s="191">
        <f t="shared" si="5"/>
        <v>0</v>
      </c>
      <c r="BG132" s="191">
        <f t="shared" si="6"/>
        <v>0</v>
      </c>
      <c r="BH132" s="191">
        <f t="shared" si="7"/>
        <v>0</v>
      </c>
      <c r="BI132" s="191">
        <f t="shared" si="8"/>
        <v>0</v>
      </c>
      <c r="BJ132" s="22" t="s">
        <v>78</v>
      </c>
      <c r="BK132" s="191">
        <f t="shared" si="9"/>
        <v>0</v>
      </c>
      <c r="BL132" s="22" t="s">
        <v>237</v>
      </c>
      <c r="BM132" s="22" t="s">
        <v>545</v>
      </c>
    </row>
    <row r="133" spans="2:65" s="1" customFormat="1" ht="38.25" customHeight="1">
      <c r="B133" s="179"/>
      <c r="C133" s="180" t="s">
        <v>324</v>
      </c>
      <c r="D133" s="180" t="s">
        <v>208</v>
      </c>
      <c r="E133" s="181" t="s">
        <v>546</v>
      </c>
      <c r="F133" s="182" t="s">
        <v>547</v>
      </c>
      <c r="G133" s="183" t="s">
        <v>548</v>
      </c>
      <c r="H133" s="199"/>
      <c r="I133" s="185"/>
      <c r="J133" s="186">
        <f t="shared" si="0"/>
        <v>0</v>
      </c>
      <c r="K133" s="182" t="s">
        <v>212</v>
      </c>
      <c r="L133" s="39"/>
      <c r="M133" s="187" t="s">
        <v>5</v>
      </c>
      <c r="N133" s="188" t="s">
        <v>42</v>
      </c>
      <c r="O133" s="40"/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AR133" s="22" t="s">
        <v>237</v>
      </c>
      <c r="AT133" s="22" t="s">
        <v>208</v>
      </c>
      <c r="AU133" s="22" t="s">
        <v>80</v>
      </c>
      <c r="AY133" s="22" t="s">
        <v>205</v>
      </c>
      <c r="BE133" s="191">
        <f t="shared" si="4"/>
        <v>0</v>
      </c>
      <c r="BF133" s="191">
        <f t="shared" si="5"/>
        <v>0</v>
      </c>
      <c r="BG133" s="191">
        <f t="shared" si="6"/>
        <v>0</v>
      </c>
      <c r="BH133" s="191">
        <f t="shared" si="7"/>
        <v>0</v>
      </c>
      <c r="BI133" s="191">
        <f t="shared" si="8"/>
        <v>0</v>
      </c>
      <c r="BJ133" s="22" t="s">
        <v>78</v>
      </c>
      <c r="BK133" s="191">
        <f t="shared" si="9"/>
        <v>0</v>
      </c>
      <c r="BL133" s="22" t="s">
        <v>237</v>
      </c>
      <c r="BM133" s="22" t="s">
        <v>549</v>
      </c>
    </row>
    <row r="134" spans="2:65" s="11" customFormat="1" ht="29.85" customHeight="1">
      <c r="B134" s="166"/>
      <c r="D134" s="167" t="s">
        <v>70</v>
      </c>
      <c r="E134" s="177" t="s">
        <v>306</v>
      </c>
      <c r="F134" s="177" t="s">
        <v>307</v>
      </c>
      <c r="I134" s="169"/>
      <c r="J134" s="178">
        <f>BK134</f>
        <v>0</v>
      </c>
      <c r="L134" s="166"/>
      <c r="M134" s="171"/>
      <c r="N134" s="172"/>
      <c r="O134" s="172"/>
      <c r="P134" s="173">
        <f>SUM(P135:P165)</f>
        <v>0</v>
      </c>
      <c r="Q134" s="172"/>
      <c r="R134" s="173">
        <f>SUM(R135:R165)</f>
        <v>5.6251449999999981</v>
      </c>
      <c r="S134" s="172"/>
      <c r="T134" s="174">
        <f>SUM(T135:T165)</f>
        <v>0</v>
      </c>
      <c r="AR134" s="167" t="s">
        <v>80</v>
      </c>
      <c r="AT134" s="175" t="s">
        <v>70</v>
      </c>
      <c r="AU134" s="175" t="s">
        <v>78</v>
      </c>
      <c r="AY134" s="167" t="s">
        <v>205</v>
      </c>
      <c r="BK134" s="176">
        <f>SUM(BK135:BK165)</f>
        <v>0</v>
      </c>
    </row>
    <row r="135" spans="2:65" s="1" customFormat="1" ht="51" customHeight="1">
      <c r="B135" s="179"/>
      <c r="C135" s="180" t="s">
        <v>328</v>
      </c>
      <c r="D135" s="180" t="s">
        <v>208</v>
      </c>
      <c r="E135" s="181" t="s">
        <v>550</v>
      </c>
      <c r="F135" s="182" t="s">
        <v>551</v>
      </c>
      <c r="G135" s="183" t="s">
        <v>341</v>
      </c>
      <c r="H135" s="184">
        <v>29.21</v>
      </c>
      <c r="I135" s="185"/>
      <c r="J135" s="186">
        <f t="shared" ref="J135:J165" si="10">ROUND(I135*H135,2)</f>
        <v>0</v>
      </c>
      <c r="K135" s="182" t="s">
        <v>5</v>
      </c>
      <c r="L135" s="39"/>
      <c r="M135" s="187" t="s">
        <v>5</v>
      </c>
      <c r="N135" s="188" t="s">
        <v>42</v>
      </c>
      <c r="O135" s="40"/>
      <c r="P135" s="189">
        <f t="shared" ref="P135:P165" si="11">O135*H135</f>
        <v>0</v>
      </c>
      <c r="Q135" s="189">
        <v>0.01</v>
      </c>
      <c r="R135" s="189">
        <f t="shared" ref="R135:R165" si="12">Q135*H135</f>
        <v>0.29210000000000003</v>
      </c>
      <c r="S135" s="189">
        <v>0</v>
      </c>
      <c r="T135" s="190">
        <f t="shared" ref="T135:T165" si="13">S135*H135</f>
        <v>0</v>
      </c>
      <c r="AR135" s="22" t="s">
        <v>237</v>
      </c>
      <c r="AT135" s="22" t="s">
        <v>208</v>
      </c>
      <c r="AU135" s="22" t="s">
        <v>80</v>
      </c>
      <c r="AY135" s="22" t="s">
        <v>205</v>
      </c>
      <c r="BE135" s="191">
        <f t="shared" ref="BE135:BE165" si="14">IF(N135="základní",J135,0)</f>
        <v>0</v>
      </c>
      <c r="BF135" s="191">
        <f t="shared" ref="BF135:BF165" si="15">IF(N135="snížená",J135,0)</f>
        <v>0</v>
      </c>
      <c r="BG135" s="191">
        <f t="shared" ref="BG135:BG165" si="16">IF(N135="zákl. přenesená",J135,0)</f>
        <v>0</v>
      </c>
      <c r="BH135" s="191">
        <f t="shared" ref="BH135:BH165" si="17">IF(N135="sníž. přenesená",J135,0)</f>
        <v>0</v>
      </c>
      <c r="BI135" s="191">
        <f t="shared" ref="BI135:BI165" si="18">IF(N135="nulová",J135,0)</f>
        <v>0</v>
      </c>
      <c r="BJ135" s="22" t="s">
        <v>78</v>
      </c>
      <c r="BK135" s="191">
        <f t="shared" ref="BK135:BK165" si="19">ROUND(I135*H135,2)</f>
        <v>0</v>
      </c>
      <c r="BL135" s="22" t="s">
        <v>237</v>
      </c>
      <c r="BM135" s="22" t="s">
        <v>552</v>
      </c>
    </row>
    <row r="136" spans="2:65" s="1" customFormat="1" ht="51" customHeight="1">
      <c r="B136" s="179"/>
      <c r="C136" s="180" t="s">
        <v>332</v>
      </c>
      <c r="D136" s="180" t="s">
        <v>208</v>
      </c>
      <c r="E136" s="181" t="s">
        <v>553</v>
      </c>
      <c r="F136" s="182" t="s">
        <v>554</v>
      </c>
      <c r="G136" s="183" t="s">
        <v>341</v>
      </c>
      <c r="H136" s="184">
        <v>24.32</v>
      </c>
      <c r="I136" s="185"/>
      <c r="J136" s="186">
        <f t="shared" si="10"/>
        <v>0</v>
      </c>
      <c r="K136" s="182" t="s">
        <v>5</v>
      </c>
      <c r="L136" s="39"/>
      <c r="M136" s="187" t="s">
        <v>5</v>
      </c>
      <c r="N136" s="188" t="s">
        <v>42</v>
      </c>
      <c r="O136" s="40"/>
      <c r="P136" s="189">
        <f t="shared" si="11"/>
        <v>0</v>
      </c>
      <c r="Q136" s="189">
        <v>0.01</v>
      </c>
      <c r="R136" s="189">
        <f t="shared" si="12"/>
        <v>0.2432</v>
      </c>
      <c r="S136" s="189">
        <v>0</v>
      </c>
      <c r="T136" s="190">
        <f t="shared" si="13"/>
        <v>0</v>
      </c>
      <c r="AR136" s="22" t="s">
        <v>237</v>
      </c>
      <c r="AT136" s="22" t="s">
        <v>208</v>
      </c>
      <c r="AU136" s="22" t="s">
        <v>80</v>
      </c>
      <c r="AY136" s="22" t="s">
        <v>205</v>
      </c>
      <c r="BE136" s="191">
        <f t="shared" si="14"/>
        <v>0</v>
      </c>
      <c r="BF136" s="191">
        <f t="shared" si="15"/>
        <v>0</v>
      </c>
      <c r="BG136" s="191">
        <f t="shared" si="16"/>
        <v>0</v>
      </c>
      <c r="BH136" s="191">
        <f t="shared" si="17"/>
        <v>0</v>
      </c>
      <c r="BI136" s="191">
        <f t="shared" si="18"/>
        <v>0</v>
      </c>
      <c r="BJ136" s="22" t="s">
        <v>78</v>
      </c>
      <c r="BK136" s="191">
        <f t="shared" si="19"/>
        <v>0</v>
      </c>
      <c r="BL136" s="22" t="s">
        <v>237</v>
      </c>
      <c r="BM136" s="22" t="s">
        <v>555</v>
      </c>
    </row>
    <row r="137" spans="2:65" s="1" customFormat="1" ht="51" customHeight="1">
      <c r="B137" s="179"/>
      <c r="C137" s="180" t="s">
        <v>338</v>
      </c>
      <c r="D137" s="180" t="s">
        <v>208</v>
      </c>
      <c r="E137" s="181" t="s">
        <v>556</v>
      </c>
      <c r="F137" s="182" t="s">
        <v>557</v>
      </c>
      <c r="G137" s="183" t="s">
        <v>341</v>
      </c>
      <c r="H137" s="184">
        <v>65.89</v>
      </c>
      <c r="I137" s="185"/>
      <c r="J137" s="186">
        <f t="shared" si="10"/>
        <v>0</v>
      </c>
      <c r="K137" s="182" t="s">
        <v>5</v>
      </c>
      <c r="L137" s="39"/>
      <c r="M137" s="187" t="s">
        <v>5</v>
      </c>
      <c r="N137" s="188" t="s">
        <v>42</v>
      </c>
      <c r="O137" s="40"/>
      <c r="P137" s="189">
        <f t="shared" si="11"/>
        <v>0</v>
      </c>
      <c r="Q137" s="189">
        <v>0.01</v>
      </c>
      <c r="R137" s="189">
        <f t="shared" si="12"/>
        <v>0.65890000000000004</v>
      </c>
      <c r="S137" s="189">
        <v>0</v>
      </c>
      <c r="T137" s="190">
        <f t="shared" si="13"/>
        <v>0</v>
      </c>
      <c r="AR137" s="22" t="s">
        <v>237</v>
      </c>
      <c r="AT137" s="22" t="s">
        <v>208</v>
      </c>
      <c r="AU137" s="22" t="s">
        <v>80</v>
      </c>
      <c r="AY137" s="22" t="s">
        <v>205</v>
      </c>
      <c r="BE137" s="191">
        <f t="shared" si="14"/>
        <v>0</v>
      </c>
      <c r="BF137" s="191">
        <f t="shared" si="15"/>
        <v>0</v>
      </c>
      <c r="BG137" s="191">
        <f t="shared" si="16"/>
        <v>0</v>
      </c>
      <c r="BH137" s="191">
        <f t="shared" si="17"/>
        <v>0</v>
      </c>
      <c r="BI137" s="191">
        <f t="shared" si="18"/>
        <v>0</v>
      </c>
      <c r="BJ137" s="22" t="s">
        <v>78</v>
      </c>
      <c r="BK137" s="191">
        <f t="shared" si="19"/>
        <v>0</v>
      </c>
      <c r="BL137" s="22" t="s">
        <v>237</v>
      </c>
      <c r="BM137" s="22" t="s">
        <v>558</v>
      </c>
    </row>
    <row r="138" spans="2:65" s="1" customFormat="1" ht="51" customHeight="1">
      <c r="B138" s="179"/>
      <c r="C138" s="180" t="s">
        <v>343</v>
      </c>
      <c r="D138" s="180" t="s">
        <v>208</v>
      </c>
      <c r="E138" s="181" t="s">
        <v>559</v>
      </c>
      <c r="F138" s="182" t="s">
        <v>560</v>
      </c>
      <c r="G138" s="183" t="s">
        <v>341</v>
      </c>
      <c r="H138" s="184">
        <v>10.029999999999999</v>
      </c>
      <c r="I138" s="185"/>
      <c r="J138" s="186">
        <f t="shared" si="10"/>
        <v>0</v>
      </c>
      <c r="K138" s="182" t="s">
        <v>5</v>
      </c>
      <c r="L138" s="39"/>
      <c r="M138" s="187" t="s">
        <v>5</v>
      </c>
      <c r="N138" s="188" t="s">
        <v>42</v>
      </c>
      <c r="O138" s="40"/>
      <c r="P138" s="189">
        <f t="shared" si="11"/>
        <v>0</v>
      </c>
      <c r="Q138" s="189">
        <v>0.01</v>
      </c>
      <c r="R138" s="189">
        <f t="shared" si="12"/>
        <v>0.1003</v>
      </c>
      <c r="S138" s="189">
        <v>0</v>
      </c>
      <c r="T138" s="190">
        <f t="shared" si="13"/>
        <v>0</v>
      </c>
      <c r="AR138" s="22" t="s">
        <v>237</v>
      </c>
      <c r="AT138" s="22" t="s">
        <v>208</v>
      </c>
      <c r="AU138" s="22" t="s">
        <v>80</v>
      </c>
      <c r="AY138" s="22" t="s">
        <v>205</v>
      </c>
      <c r="BE138" s="191">
        <f t="shared" si="14"/>
        <v>0</v>
      </c>
      <c r="BF138" s="191">
        <f t="shared" si="15"/>
        <v>0</v>
      </c>
      <c r="BG138" s="191">
        <f t="shared" si="16"/>
        <v>0</v>
      </c>
      <c r="BH138" s="191">
        <f t="shared" si="17"/>
        <v>0</v>
      </c>
      <c r="BI138" s="191">
        <f t="shared" si="18"/>
        <v>0</v>
      </c>
      <c r="BJ138" s="22" t="s">
        <v>78</v>
      </c>
      <c r="BK138" s="191">
        <f t="shared" si="19"/>
        <v>0</v>
      </c>
      <c r="BL138" s="22" t="s">
        <v>237</v>
      </c>
      <c r="BM138" s="22" t="s">
        <v>561</v>
      </c>
    </row>
    <row r="139" spans="2:65" s="1" customFormat="1" ht="51" customHeight="1">
      <c r="B139" s="179"/>
      <c r="C139" s="180" t="s">
        <v>347</v>
      </c>
      <c r="D139" s="180" t="s">
        <v>208</v>
      </c>
      <c r="E139" s="181" t="s">
        <v>562</v>
      </c>
      <c r="F139" s="182" t="s">
        <v>563</v>
      </c>
      <c r="G139" s="183" t="s">
        <v>341</v>
      </c>
      <c r="H139" s="184">
        <v>10.9</v>
      </c>
      <c r="I139" s="185"/>
      <c r="J139" s="186">
        <f t="shared" si="10"/>
        <v>0</v>
      </c>
      <c r="K139" s="182" t="s">
        <v>5</v>
      </c>
      <c r="L139" s="39"/>
      <c r="M139" s="187" t="s">
        <v>5</v>
      </c>
      <c r="N139" s="188" t="s">
        <v>42</v>
      </c>
      <c r="O139" s="40"/>
      <c r="P139" s="189">
        <f t="shared" si="11"/>
        <v>0</v>
      </c>
      <c r="Q139" s="189">
        <v>0.01</v>
      </c>
      <c r="R139" s="189">
        <f t="shared" si="12"/>
        <v>0.109</v>
      </c>
      <c r="S139" s="189">
        <v>0</v>
      </c>
      <c r="T139" s="190">
        <f t="shared" si="13"/>
        <v>0</v>
      </c>
      <c r="AR139" s="22" t="s">
        <v>237</v>
      </c>
      <c r="AT139" s="22" t="s">
        <v>208</v>
      </c>
      <c r="AU139" s="22" t="s">
        <v>80</v>
      </c>
      <c r="AY139" s="22" t="s">
        <v>205</v>
      </c>
      <c r="BE139" s="191">
        <f t="shared" si="14"/>
        <v>0</v>
      </c>
      <c r="BF139" s="191">
        <f t="shared" si="15"/>
        <v>0</v>
      </c>
      <c r="BG139" s="191">
        <f t="shared" si="16"/>
        <v>0</v>
      </c>
      <c r="BH139" s="191">
        <f t="shared" si="17"/>
        <v>0</v>
      </c>
      <c r="BI139" s="191">
        <f t="shared" si="18"/>
        <v>0</v>
      </c>
      <c r="BJ139" s="22" t="s">
        <v>78</v>
      </c>
      <c r="BK139" s="191">
        <f t="shared" si="19"/>
        <v>0</v>
      </c>
      <c r="BL139" s="22" t="s">
        <v>237</v>
      </c>
      <c r="BM139" s="22" t="s">
        <v>564</v>
      </c>
    </row>
    <row r="140" spans="2:65" s="1" customFormat="1" ht="51" customHeight="1">
      <c r="B140" s="179"/>
      <c r="C140" s="180" t="s">
        <v>351</v>
      </c>
      <c r="D140" s="180" t="s">
        <v>208</v>
      </c>
      <c r="E140" s="181" t="s">
        <v>565</v>
      </c>
      <c r="F140" s="182" t="s">
        <v>566</v>
      </c>
      <c r="G140" s="183" t="s">
        <v>211</v>
      </c>
      <c r="H140" s="184">
        <v>52.85</v>
      </c>
      <c r="I140" s="185"/>
      <c r="J140" s="186">
        <f t="shared" si="10"/>
        <v>0</v>
      </c>
      <c r="K140" s="182" t="s">
        <v>5</v>
      </c>
      <c r="L140" s="39"/>
      <c r="M140" s="187" t="s">
        <v>5</v>
      </c>
      <c r="N140" s="188" t="s">
        <v>42</v>
      </c>
      <c r="O140" s="40"/>
      <c r="P140" s="189">
        <f t="shared" si="11"/>
        <v>0</v>
      </c>
      <c r="Q140" s="189">
        <v>1.4999999999999999E-2</v>
      </c>
      <c r="R140" s="189">
        <f t="shared" si="12"/>
        <v>0.79274999999999995</v>
      </c>
      <c r="S140" s="189">
        <v>0</v>
      </c>
      <c r="T140" s="190">
        <f t="shared" si="13"/>
        <v>0</v>
      </c>
      <c r="AR140" s="22" t="s">
        <v>237</v>
      </c>
      <c r="AT140" s="22" t="s">
        <v>208</v>
      </c>
      <c r="AU140" s="22" t="s">
        <v>80</v>
      </c>
      <c r="AY140" s="22" t="s">
        <v>205</v>
      </c>
      <c r="BE140" s="191">
        <f t="shared" si="14"/>
        <v>0</v>
      </c>
      <c r="BF140" s="191">
        <f t="shared" si="15"/>
        <v>0</v>
      </c>
      <c r="BG140" s="191">
        <f t="shared" si="16"/>
        <v>0</v>
      </c>
      <c r="BH140" s="191">
        <f t="shared" si="17"/>
        <v>0</v>
      </c>
      <c r="BI140" s="191">
        <f t="shared" si="18"/>
        <v>0</v>
      </c>
      <c r="BJ140" s="22" t="s">
        <v>78</v>
      </c>
      <c r="BK140" s="191">
        <f t="shared" si="19"/>
        <v>0</v>
      </c>
      <c r="BL140" s="22" t="s">
        <v>237</v>
      </c>
      <c r="BM140" s="22" t="s">
        <v>567</v>
      </c>
    </row>
    <row r="141" spans="2:65" s="1" customFormat="1" ht="51" customHeight="1">
      <c r="B141" s="179"/>
      <c r="C141" s="180" t="s">
        <v>357</v>
      </c>
      <c r="D141" s="180" t="s">
        <v>208</v>
      </c>
      <c r="E141" s="181" t="s">
        <v>568</v>
      </c>
      <c r="F141" s="182" t="s">
        <v>569</v>
      </c>
      <c r="G141" s="183" t="s">
        <v>211</v>
      </c>
      <c r="H141" s="184">
        <v>65.625</v>
      </c>
      <c r="I141" s="185"/>
      <c r="J141" s="186">
        <f t="shared" si="10"/>
        <v>0</v>
      </c>
      <c r="K141" s="182" t="s">
        <v>5</v>
      </c>
      <c r="L141" s="39"/>
      <c r="M141" s="187" t="s">
        <v>5</v>
      </c>
      <c r="N141" s="188" t="s">
        <v>42</v>
      </c>
      <c r="O141" s="40"/>
      <c r="P141" s="189">
        <f t="shared" si="11"/>
        <v>0</v>
      </c>
      <c r="Q141" s="189">
        <v>1.4999999999999999E-2</v>
      </c>
      <c r="R141" s="189">
        <f t="shared" si="12"/>
        <v>0.984375</v>
      </c>
      <c r="S141" s="189">
        <v>0</v>
      </c>
      <c r="T141" s="190">
        <f t="shared" si="13"/>
        <v>0</v>
      </c>
      <c r="AR141" s="22" t="s">
        <v>237</v>
      </c>
      <c r="AT141" s="22" t="s">
        <v>208</v>
      </c>
      <c r="AU141" s="22" t="s">
        <v>80</v>
      </c>
      <c r="AY141" s="22" t="s">
        <v>205</v>
      </c>
      <c r="BE141" s="191">
        <f t="shared" si="14"/>
        <v>0</v>
      </c>
      <c r="BF141" s="191">
        <f t="shared" si="15"/>
        <v>0</v>
      </c>
      <c r="BG141" s="191">
        <f t="shared" si="16"/>
        <v>0</v>
      </c>
      <c r="BH141" s="191">
        <f t="shared" si="17"/>
        <v>0</v>
      </c>
      <c r="BI141" s="191">
        <f t="shared" si="18"/>
        <v>0</v>
      </c>
      <c r="BJ141" s="22" t="s">
        <v>78</v>
      </c>
      <c r="BK141" s="191">
        <f t="shared" si="19"/>
        <v>0</v>
      </c>
      <c r="BL141" s="22" t="s">
        <v>237</v>
      </c>
      <c r="BM141" s="22" t="s">
        <v>570</v>
      </c>
    </row>
    <row r="142" spans="2:65" s="1" customFormat="1" ht="63.75" customHeight="1">
      <c r="B142" s="179"/>
      <c r="C142" s="180" t="s">
        <v>362</v>
      </c>
      <c r="D142" s="180" t="s">
        <v>208</v>
      </c>
      <c r="E142" s="181" t="s">
        <v>571</v>
      </c>
      <c r="F142" s="182" t="s">
        <v>572</v>
      </c>
      <c r="G142" s="183" t="s">
        <v>211</v>
      </c>
      <c r="H142" s="184">
        <v>46.5</v>
      </c>
      <c r="I142" s="185"/>
      <c r="J142" s="186">
        <f t="shared" si="10"/>
        <v>0</v>
      </c>
      <c r="K142" s="182" t="s">
        <v>5</v>
      </c>
      <c r="L142" s="39"/>
      <c r="M142" s="187" t="s">
        <v>5</v>
      </c>
      <c r="N142" s="188" t="s">
        <v>42</v>
      </c>
      <c r="O142" s="40"/>
      <c r="P142" s="189">
        <f t="shared" si="11"/>
        <v>0</v>
      </c>
      <c r="Q142" s="189">
        <v>1.4999999999999999E-2</v>
      </c>
      <c r="R142" s="189">
        <f t="shared" si="12"/>
        <v>0.69750000000000001</v>
      </c>
      <c r="S142" s="189">
        <v>0</v>
      </c>
      <c r="T142" s="190">
        <f t="shared" si="13"/>
        <v>0</v>
      </c>
      <c r="AR142" s="22" t="s">
        <v>237</v>
      </c>
      <c r="AT142" s="22" t="s">
        <v>208</v>
      </c>
      <c r="AU142" s="22" t="s">
        <v>80</v>
      </c>
      <c r="AY142" s="22" t="s">
        <v>205</v>
      </c>
      <c r="BE142" s="191">
        <f t="shared" si="14"/>
        <v>0</v>
      </c>
      <c r="BF142" s="191">
        <f t="shared" si="15"/>
        <v>0</v>
      </c>
      <c r="BG142" s="191">
        <f t="shared" si="16"/>
        <v>0</v>
      </c>
      <c r="BH142" s="191">
        <f t="shared" si="17"/>
        <v>0</v>
      </c>
      <c r="BI142" s="191">
        <f t="shared" si="18"/>
        <v>0</v>
      </c>
      <c r="BJ142" s="22" t="s">
        <v>78</v>
      </c>
      <c r="BK142" s="191">
        <f t="shared" si="19"/>
        <v>0</v>
      </c>
      <c r="BL142" s="22" t="s">
        <v>237</v>
      </c>
      <c r="BM142" s="22" t="s">
        <v>573</v>
      </c>
    </row>
    <row r="143" spans="2:65" s="1" customFormat="1" ht="51" customHeight="1">
      <c r="B143" s="179"/>
      <c r="C143" s="180" t="s">
        <v>366</v>
      </c>
      <c r="D143" s="180" t="s">
        <v>208</v>
      </c>
      <c r="E143" s="181" t="s">
        <v>574</v>
      </c>
      <c r="F143" s="182" t="s">
        <v>575</v>
      </c>
      <c r="G143" s="183" t="s">
        <v>211</v>
      </c>
      <c r="H143" s="184">
        <v>31.928000000000001</v>
      </c>
      <c r="I143" s="185"/>
      <c r="J143" s="186">
        <f t="shared" si="10"/>
        <v>0</v>
      </c>
      <c r="K143" s="182" t="s">
        <v>5</v>
      </c>
      <c r="L143" s="39"/>
      <c r="M143" s="187" t="s">
        <v>5</v>
      </c>
      <c r="N143" s="188" t="s">
        <v>42</v>
      </c>
      <c r="O143" s="40"/>
      <c r="P143" s="189">
        <f t="shared" si="11"/>
        <v>0</v>
      </c>
      <c r="Q143" s="189">
        <v>1.4999999999999999E-2</v>
      </c>
      <c r="R143" s="189">
        <f t="shared" si="12"/>
        <v>0.47892000000000001</v>
      </c>
      <c r="S143" s="189">
        <v>0</v>
      </c>
      <c r="T143" s="190">
        <f t="shared" si="13"/>
        <v>0</v>
      </c>
      <c r="AR143" s="22" t="s">
        <v>237</v>
      </c>
      <c r="AT143" s="22" t="s">
        <v>208</v>
      </c>
      <c r="AU143" s="22" t="s">
        <v>80</v>
      </c>
      <c r="AY143" s="22" t="s">
        <v>205</v>
      </c>
      <c r="BE143" s="191">
        <f t="shared" si="14"/>
        <v>0</v>
      </c>
      <c r="BF143" s="191">
        <f t="shared" si="15"/>
        <v>0</v>
      </c>
      <c r="BG143" s="191">
        <f t="shared" si="16"/>
        <v>0</v>
      </c>
      <c r="BH143" s="191">
        <f t="shared" si="17"/>
        <v>0</v>
      </c>
      <c r="BI143" s="191">
        <f t="shared" si="18"/>
        <v>0</v>
      </c>
      <c r="BJ143" s="22" t="s">
        <v>78</v>
      </c>
      <c r="BK143" s="191">
        <f t="shared" si="19"/>
        <v>0</v>
      </c>
      <c r="BL143" s="22" t="s">
        <v>237</v>
      </c>
      <c r="BM143" s="22" t="s">
        <v>576</v>
      </c>
    </row>
    <row r="144" spans="2:65" s="1" customFormat="1" ht="38.25" customHeight="1">
      <c r="B144" s="179"/>
      <c r="C144" s="180" t="s">
        <v>370</v>
      </c>
      <c r="D144" s="180" t="s">
        <v>208</v>
      </c>
      <c r="E144" s="181" t="s">
        <v>577</v>
      </c>
      <c r="F144" s="182" t="s">
        <v>578</v>
      </c>
      <c r="G144" s="183" t="s">
        <v>441</v>
      </c>
      <c r="H144" s="184">
        <v>1</v>
      </c>
      <c r="I144" s="185"/>
      <c r="J144" s="186">
        <f t="shared" si="10"/>
        <v>0</v>
      </c>
      <c r="K144" s="182" t="s">
        <v>5</v>
      </c>
      <c r="L144" s="39"/>
      <c r="M144" s="187" t="s">
        <v>5</v>
      </c>
      <c r="N144" s="188" t="s">
        <v>42</v>
      </c>
      <c r="O144" s="40"/>
      <c r="P144" s="189">
        <f t="shared" si="11"/>
        <v>0</v>
      </c>
      <c r="Q144" s="189">
        <v>2.4E-2</v>
      </c>
      <c r="R144" s="189">
        <f t="shared" si="12"/>
        <v>2.4E-2</v>
      </c>
      <c r="S144" s="189">
        <v>0</v>
      </c>
      <c r="T144" s="190">
        <f t="shared" si="13"/>
        <v>0</v>
      </c>
      <c r="AR144" s="22" t="s">
        <v>237</v>
      </c>
      <c r="AT144" s="22" t="s">
        <v>208</v>
      </c>
      <c r="AU144" s="22" t="s">
        <v>80</v>
      </c>
      <c r="AY144" s="22" t="s">
        <v>205</v>
      </c>
      <c r="BE144" s="191">
        <f t="shared" si="14"/>
        <v>0</v>
      </c>
      <c r="BF144" s="191">
        <f t="shared" si="15"/>
        <v>0</v>
      </c>
      <c r="BG144" s="191">
        <f t="shared" si="16"/>
        <v>0</v>
      </c>
      <c r="BH144" s="191">
        <f t="shared" si="17"/>
        <v>0</v>
      </c>
      <c r="BI144" s="191">
        <f t="shared" si="18"/>
        <v>0</v>
      </c>
      <c r="BJ144" s="22" t="s">
        <v>78</v>
      </c>
      <c r="BK144" s="191">
        <f t="shared" si="19"/>
        <v>0</v>
      </c>
      <c r="BL144" s="22" t="s">
        <v>237</v>
      </c>
      <c r="BM144" s="22" t="s">
        <v>579</v>
      </c>
    </row>
    <row r="145" spans="2:65" s="1" customFormat="1" ht="38.25" customHeight="1">
      <c r="B145" s="179"/>
      <c r="C145" s="180" t="s">
        <v>374</v>
      </c>
      <c r="D145" s="180" t="s">
        <v>208</v>
      </c>
      <c r="E145" s="181" t="s">
        <v>580</v>
      </c>
      <c r="F145" s="182" t="s">
        <v>581</v>
      </c>
      <c r="G145" s="183" t="s">
        <v>441</v>
      </c>
      <c r="H145" s="184">
        <v>1</v>
      </c>
      <c r="I145" s="185"/>
      <c r="J145" s="186">
        <f t="shared" si="10"/>
        <v>0</v>
      </c>
      <c r="K145" s="182" t="s">
        <v>5</v>
      </c>
      <c r="L145" s="39"/>
      <c r="M145" s="187" t="s">
        <v>5</v>
      </c>
      <c r="N145" s="188" t="s">
        <v>42</v>
      </c>
      <c r="O145" s="40"/>
      <c r="P145" s="189">
        <f t="shared" si="11"/>
        <v>0</v>
      </c>
      <c r="Q145" s="189">
        <v>2.4E-2</v>
      </c>
      <c r="R145" s="189">
        <f t="shared" si="12"/>
        <v>2.4E-2</v>
      </c>
      <c r="S145" s="189">
        <v>0</v>
      </c>
      <c r="T145" s="190">
        <f t="shared" si="13"/>
        <v>0</v>
      </c>
      <c r="AR145" s="22" t="s">
        <v>237</v>
      </c>
      <c r="AT145" s="22" t="s">
        <v>208</v>
      </c>
      <c r="AU145" s="22" t="s">
        <v>80</v>
      </c>
      <c r="AY145" s="22" t="s">
        <v>205</v>
      </c>
      <c r="BE145" s="191">
        <f t="shared" si="14"/>
        <v>0</v>
      </c>
      <c r="BF145" s="191">
        <f t="shared" si="15"/>
        <v>0</v>
      </c>
      <c r="BG145" s="191">
        <f t="shared" si="16"/>
        <v>0</v>
      </c>
      <c r="BH145" s="191">
        <f t="shared" si="17"/>
        <v>0</v>
      </c>
      <c r="BI145" s="191">
        <f t="shared" si="18"/>
        <v>0</v>
      </c>
      <c r="BJ145" s="22" t="s">
        <v>78</v>
      </c>
      <c r="BK145" s="191">
        <f t="shared" si="19"/>
        <v>0</v>
      </c>
      <c r="BL145" s="22" t="s">
        <v>237</v>
      </c>
      <c r="BM145" s="22" t="s">
        <v>582</v>
      </c>
    </row>
    <row r="146" spans="2:65" s="1" customFormat="1" ht="38.25" customHeight="1">
      <c r="B146" s="179"/>
      <c r="C146" s="180" t="s">
        <v>380</v>
      </c>
      <c r="D146" s="180" t="s">
        <v>208</v>
      </c>
      <c r="E146" s="181" t="s">
        <v>583</v>
      </c>
      <c r="F146" s="182" t="s">
        <v>584</v>
      </c>
      <c r="G146" s="183" t="s">
        <v>441</v>
      </c>
      <c r="H146" s="184">
        <v>1</v>
      </c>
      <c r="I146" s="185"/>
      <c r="J146" s="186">
        <f t="shared" si="10"/>
        <v>0</v>
      </c>
      <c r="K146" s="182" t="s">
        <v>5</v>
      </c>
      <c r="L146" s="39"/>
      <c r="M146" s="187" t="s">
        <v>5</v>
      </c>
      <c r="N146" s="188" t="s">
        <v>42</v>
      </c>
      <c r="O146" s="40"/>
      <c r="P146" s="189">
        <f t="shared" si="11"/>
        <v>0</v>
      </c>
      <c r="Q146" s="189">
        <v>1.7999999999999999E-2</v>
      </c>
      <c r="R146" s="189">
        <f t="shared" si="12"/>
        <v>1.7999999999999999E-2</v>
      </c>
      <c r="S146" s="189">
        <v>0</v>
      </c>
      <c r="T146" s="190">
        <f t="shared" si="13"/>
        <v>0</v>
      </c>
      <c r="AR146" s="22" t="s">
        <v>237</v>
      </c>
      <c r="AT146" s="22" t="s">
        <v>208</v>
      </c>
      <c r="AU146" s="22" t="s">
        <v>80</v>
      </c>
      <c r="AY146" s="22" t="s">
        <v>205</v>
      </c>
      <c r="BE146" s="191">
        <f t="shared" si="14"/>
        <v>0</v>
      </c>
      <c r="BF146" s="191">
        <f t="shared" si="15"/>
        <v>0</v>
      </c>
      <c r="BG146" s="191">
        <f t="shared" si="16"/>
        <v>0</v>
      </c>
      <c r="BH146" s="191">
        <f t="shared" si="17"/>
        <v>0</v>
      </c>
      <c r="BI146" s="191">
        <f t="shared" si="18"/>
        <v>0</v>
      </c>
      <c r="BJ146" s="22" t="s">
        <v>78</v>
      </c>
      <c r="BK146" s="191">
        <f t="shared" si="19"/>
        <v>0</v>
      </c>
      <c r="BL146" s="22" t="s">
        <v>237</v>
      </c>
      <c r="BM146" s="22" t="s">
        <v>585</v>
      </c>
    </row>
    <row r="147" spans="2:65" s="1" customFormat="1" ht="38.25" customHeight="1">
      <c r="B147" s="179"/>
      <c r="C147" s="180" t="s">
        <v>384</v>
      </c>
      <c r="D147" s="180" t="s">
        <v>208</v>
      </c>
      <c r="E147" s="181" t="s">
        <v>586</v>
      </c>
      <c r="F147" s="182" t="s">
        <v>587</v>
      </c>
      <c r="G147" s="183" t="s">
        <v>441</v>
      </c>
      <c r="H147" s="184">
        <v>3</v>
      </c>
      <c r="I147" s="185"/>
      <c r="J147" s="186">
        <f t="shared" si="10"/>
        <v>0</v>
      </c>
      <c r="K147" s="182" t="s">
        <v>5</v>
      </c>
      <c r="L147" s="39"/>
      <c r="M147" s="187" t="s">
        <v>5</v>
      </c>
      <c r="N147" s="188" t="s">
        <v>42</v>
      </c>
      <c r="O147" s="40"/>
      <c r="P147" s="189">
        <f t="shared" si="11"/>
        <v>0</v>
      </c>
      <c r="Q147" s="189">
        <v>1.7999999999999999E-2</v>
      </c>
      <c r="R147" s="189">
        <f t="shared" si="12"/>
        <v>5.3999999999999992E-2</v>
      </c>
      <c r="S147" s="189">
        <v>0</v>
      </c>
      <c r="T147" s="190">
        <f t="shared" si="13"/>
        <v>0</v>
      </c>
      <c r="AR147" s="22" t="s">
        <v>237</v>
      </c>
      <c r="AT147" s="22" t="s">
        <v>208</v>
      </c>
      <c r="AU147" s="22" t="s">
        <v>80</v>
      </c>
      <c r="AY147" s="22" t="s">
        <v>205</v>
      </c>
      <c r="BE147" s="191">
        <f t="shared" si="14"/>
        <v>0</v>
      </c>
      <c r="BF147" s="191">
        <f t="shared" si="15"/>
        <v>0</v>
      </c>
      <c r="BG147" s="191">
        <f t="shared" si="16"/>
        <v>0</v>
      </c>
      <c r="BH147" s="191">
        <f t="shared" si="17"/>
        <v>0</v>
      </c>
      <c r="BI147" s="191">
        <f t="shared" si="18"/>
        <v>0</v>
      </c>
      <c r="BJ147" s="22" t="s">
        <v>78</v>
      </c>
      <c r="BK147" s="191">
        <f t="shared" si="19"/>
        <v>0</v>
      </c>
      <c r="BL147" s="22" t="s">
        <v>237</v>
      </c>
      <c r="BM147" s="22" t="s">
        <v>588</v>
      </c>
    </row>
    <row r="148" spans="2:65" s="1" customFormat="1" ht="38.25" customHeight="1">
      <c r="B148" s="179"/>
      <c r="C148" s="180" t="s">
        <v>388</v>
      </c>
      <c r="D148" s="180" t="s">
        <v>208</v>
      </c>
      <c r="E148" s="181" t="s">
        <v>589</v>
      </c>
      <c r="F148" s="182" t="s">
        <v>590</v>
      </c>
      <c r="G148" s="183" t="s">
        <v>441</v>
      </c>
      <c r="H148" s="184">
        <v>1</v>
      </c>
      <c r="I148" s="185"/>
      <c r="J148" s="186">
        <f t="shared" si="10"/>
        <v>0</v>
      </c>
      <c r="K148" s="182" t="s">
        <v>5</v>
      </c>
      <c r="L148" s="39"/>
      <c r="M148" s="187" t="s">
        <v>5</v>
      </c>
      <c r="N148" s="188" t="s">
        <v>42</v>
      </c>
      <c r="O148" s="40"/>
      <c r="P148" s="189">
        <f t="shared" si="11"/>
        <v>0</v>
      </c>
      <c r="Q148" s="189">
        <v>1.6E-2</v>
      </c>
      <c r="R148" s="189">
        <f t="shared" si="12"/>
        <v>1.6E-2</v>
      </c>
      <c r="S148" s="189">
        <v>0</v>
      </c>
      <c r="T148" s="190">
        <f t="shared" si="13"/>
        <v>0</v>
      </c>
      <c r="AR148" s="22" t="s">
        <v>237</v>
      </c>
      <c r="AT148" s="22" t="s">
        <v>208</v>
      </c>
      <c r="AU148" s="22" t="s">
        <v>80</v>
      </c>
      <c r="AY148" s="22" t="s">
        <v>205</v>
      </c>
      <c r="BE148" s="191">
        <f t="shared" si="14"/>
        <v>0</v>
      </c>
      <c r="BF148" s="191">
        <f t="shared" si="15"/>
        <v>0</v>
      </c>
      <c r="BG148" s="191">
        <f t="shared" si="16"/>
        <v>0</v>
      </c>
      <c r="BH148" s="191">
        <f t="shared" si="17"/>
        <v>0</v>
      </c>
      <c r="BI148" s="191">
        <f t="shared" si="18"/>
        <v>0</v>
      </c>
      <c r="BJ148" s="22" t="s">
        <v>78</v>
      </c>
      <c r="BK148" s="191">
        <f t="shared" si="19"/>
        <v>0</v>
      </c>
      <c r="BL148" s="22" t="s">
        <v>237</v>
      </c>
      <c r="BM148" s="22" t="s">
        <v>591</v>
      </c>
    </row>
    <row r="149" spans="2:65" s="1" customFormat="1" ht="38.25" customHeight="1">
      <c r="B149" s="179"/>
      <c r="C149" s="180" t="s">
        <v>392</v>
      </c>
      <c r="D149" s="180" t="s">
        <v>208</v>
      </c>
      <c r="E149" s="181" t="s">
        <v>592</v>
      </c>
      <c r="F149" s="182" t="s">
        <v>593</v>
      </c>
      <c r="G149" s="183" t="s">
        <v>441</v>
      </c>
      <c r="H149" s="184">
        <v>2</v>
      </c>
      <c r="I149" s="185"/>
      <c r="J149" s="186">
        <f t="shared" si="10"/>
        <v>0</v>
      </c>
      <c r="K149" s="182" t="s">
        <v>5</v>
      </c>
      <c r="L149" s="39"/>
      <c r="M149" s="187" t="s">
        <v>5</v>
      </c>
      <c r="N149" s="188" t="s">
        <v>42</v>
      </c>
      <c r="O149" s="40"/>
      <c r="P149" s="189">
        <f t="shared" si="11"/>
        <v>0</v>
      </c>
      <c r="Q149" s="189">
        <v>1.6E-2</v>
      </c>
      <c r="R149" s="189">
        <f t="shared" si="12"/>
        <v>3.2000000000000001E-2</v>
      </c>
      <c r="S149" s="189">
        <v>0</v>
      </c>
      <c r="T149" s="190">
        <f t="shared" si="13"/>
        <v>0</v>
      </c>
      <c r="AR149" s="22" t="s">
        <v>237</v>
      </c>
      <c r="AT149" s="22" t="s">
        <v>208</v>
      </c>
      <c r="AU149" s="22" t="s">
        <v>80</v>
      </c>
      <c r="AY149" s="22" t="s">
        <v>205</v>
      </c>
      <c r="BE149" s="191">
        <f t="shared" si="14"/>
        <v>0</v>
      </c>
      <c r="BF149" s="191">
        <f t="shared" si="15"/>
        <v>0</v>
      </c>
      <c r="BG149" s="191">
        <f t="shared" si="16"/>
        <v>0</v>
      </c>
      <c r="BH149" s="191">
        <f t="shared" si="17"/>
        <v>0</v>
      </c>
      <c r="BI149" s="191">
        <f t="shared" si="18"/>
        <v>0</v>
      </c>
      <c r="BJ149" s="22" t="s">
        <v>78</v>
      </c>
      <c r="BK149" s="191">
        <f t="shared" si="19"/>
        <v>0</v>
      </c>
      <c r="BL149" s="22" t="s">
        <v>237</v>
      </c>
      <c r="BM149" s="22" t="s">
        <v>594</v>
      </c>
    </row>
    <row r="150" spans="2:65" s="1" customFormat="1" ht="38.25" customHeight="1">
      <c r="B150" s="179"/>
      <c r="C150" s="180" t="s">
        <v>398</v>
      </c>
      <c r="D150" s="180" t="s">
        <v>208</v>
      </c>
      <c r="E150" s="181" t="s">
        <v>595</v>
      </c>
      <c r="F150" s="182" t="s">
        <v>596</v>
      </c>
      <c r="G150" s="183" t="s">
        <v>441</v>
      </c>
      <c r="H150" s="184">
        <v>2</v>
      </c>
      <c r="I150" s="185"/>
      <c r="J150" s="186">
        <f t="shared" si="10"/>
        <v>0</v>
      </c>
      <c r="K150" s="182" t="s">
        <v>5</v>
      </c>
      <c r="L150" s="39"/>
      <c r="M150" s="187" t="s">
        <v>5</v>
      </c>
      <c r="N150" s="188" t="s">
        <v>42</v>
      </c>
      <c r="O150" s="40"/>
      <c r="P150" s="189">
        <f t="shared" si="11"/>
        <v>0</v>
      </c>
      <c r="Q150" s="189">
        <v>2.4E-2</v>
      </c>
      <c r="R150" s="189">
        <f t="shared" si="12"/>
        <v>4.8000000000000001E-2</v>
      </c>
      <c r="S150" s="189">
        <v>0</v>
      </c>
      <c r="T150" s="190">
        <f t="shared" si="13"/>
        <v>0</v>
      </c>
      <c r="AR150" s="22" t="s">
        <v>237</v>
      </c>
      <c r="AT150" s="22" t="s">
        <v>208</v>
      </c>
      <c r="AU150" s="22" t="s">
        <v>80</v>
      </c>
      <c r="AY150" s="22" t="s">
        <v>205</v>
      </c>
      <c r="BE150" s="191">
        <f t="shared" si="14"/>
        <v>0</v>
      </c>
      <c r="BF150" s="191">
        <f t="shared" si="15"/>
        <v>0</v>
      </c>
      <c r="BG150" s="191">
        <f t="shared" si="16"/>
        <v>0</v>
      </c>
      <c r="BH150" s="191">
        <f t="shared" si="17"/>
        <v>0</v>
      </c>
      <c r="BI150" s="191">
        <f t="shared" si="18"/>
        <v>0</v>
      </c>
      <c r="BJ150" s="22" t="s">
        <v>78</v>
      </c>
      <c r="BK150" s="191">
        <f t="shared" si="19"/>
        <v>0</v>
      </c>
      <c r="BL150" s="22" t="s">
        <v>237</v>
      </c>
      <c r="BM150" s="22" t="s">
        <v>597</v>
      </c>
    </row>
    <row r="151" spans="2:65" s="1" customFormat="1" ht="38.25" customHeight="1">
      <c r="B151" s="179"/>
      <c r="C151" s="180" t="s">
        <v>402</v>
      </c>
      <c r="D151" s="180" t="s">
        <v>208</v>
      </c>
      <c r="E151" s="181" t="s">
        <v>598</v>
      </c>
      <c r="F151" s="182" t="s">
        <v>599</v>
      </c>
      <c r="G151" s="183" t="s">
        <v>441</v>
      </c>
      <c r="H151" s="184">
        <v>1</v>
      </c>
      <c r="I151" s="185"/>
      <c r="J151" s="186">
        <f t="shared" si="10"/>
        <v>0</v>
      </c>
      <c r="K151" s="182" t="s">
        <v>5</v>
      </c>
      <c r="L151" s="39"/>
      <c r="M151" s="187" t="s">
        <v>5</v>
      </c>
      <c r="N151" s="188" t="s">
        <v>42</v>
      </c>
      <c r="O151" s="40"/>
      <c r="P151" s="189">
        <f t="shared" si="11"/>
        <v>0</v>
      </c>
      <c r="Q151" s="189">
        <v>2.4E-2</v>
      </c>
      <c r="R151" s="189">
        <f t="shared" si="12"/>
        <v>2.4E-2</v>
      </c>
      <c r="S151" s="189">
        <v>0</v>
      </c>
      <c r="T151" s="190">
        <f t="shared" si="13"/>
        <v>0</v>
      </c>
      <c r="AR151" s="22" t="s">
        <v>237</v>
      </c>
      <c r="AT151" s="22" t="s">
        <v>208</v>
      </c>
      <c r="AU151" s="22" t="s">
        <v>80</v>
      </c>
      <c r="AY151" s="22" t="s">
        <v>205</v>
      </c>
      <c r="BE151" s="191">
        <f t="shared" si="14"/>
        <v>0</v>
      </c>
      <c r="BF151" s="191">
        <f t="shared" si="15"/>
        <v>0</v>
      </c>
      <c r="BG151" s="191">
        <f t="shared" si="16"/>
        <v>0</v>
      </c>
      <c r="BH151" s="191">
        <f t="shared" si="17"/>
        <v>0</v>
      </c>
      <c r="BI151" s="191">
        <f t="shared" si="18"/>
        <v>0</v>
      </c>
      <c r="BJ151" s="22" t="s">
        <v>78</v>
      </c>
      <c r="BK151" s="191">
        <f t="shared" si="19"/>
        <v>0</v>
      </c>
      <c r="BL151" s="22" t="s">
        <v>237</v>
      </c>
      <c r="BM151" s="22" t="s">
        <v>600</v>
      </c>
    </row>
    <row r="152" spans="2:65" s="1" customFormat="1" ht="38.25" customHeight="1">
      <c r="B152" s="179"/>
      <c r="C152" s="180" t="s">
        <v>406</v>
      </c>
      <c r="D152" s="180" t="s">
        <v>208</v>
      </c>
      <c r="E152" s="181" t="s">
        <v>601</v>
      </c>
      <c r="F152" s="182" t="s">
        <v>602</v>
      </c>
      <c r="G152" s="183" t="s">
        <v>441</v>
      </c>
      <c r="H152" s="184">
        <v>2</v>
      </c>
      <c r="I152" s="185"/>
      <c r="J152" s="186">
        <f t="shared" si="10"/>
        <v>0</v>
      </c>
      <c r="K152" s="182" t="s">
        <v>5</v>
      </c>
      <c r="L152" s="39"/>
      <c r="M152" s="187" t="s">
        <v>5</v>
      </c>
      <c r="N152" s="188" t="s">
        <v>42</v>
      </c>
      <c r="O152" s="40"/>
      <c r="P152" s="189">
        <f t="shared" si="11"/>
        <v>0</v>
      </c>
      <c r="Q152" s="189">
        <v>6.8000000000000005E-2</v>
      </c>
      <c r="R152" s="189">
        <f t="shared" si="12"/>
        <v>0.13600000000000001</v>
      </c>
      <c r="S152" s="189">
        <v>0</v>
      </c>
      <c r="T152" s="190">
        <f t="shared" si="13"/>
        <v>0</v>
      </c>
      <c r="AR152" s="22" t="s">
        <v>237</v>
      </c>
      <c r="AT152" s="22" t="s">
        <v>208</v>
      </c>
      <c r="AU152" s="22" t="s">
        <v>80</v>
      </c>
      <c r="AY152" s="22" t="s">
        <v>205</v>
      </c>
      <c r="BE152" s="191">
        <f t="shared" si="14"/>
        <v>0</v>
      </c>
      <c r="BF152" s="191">
        <f t="shared" si="15"/>
        <v>0</v>
      </c>
      <c r="BG152" s="191">
        <f t="shared" si="16"/>
        <v>0</v>
      </c>
      <c r="BH152" s="191">
        <f t="shared" si="17"/>
        <v>0</v>
      </c>
      <c r="BI152" s="191">
        <f t="shared" si="18"/>
        <v>0</v>
      </c>
      <c r="BJ152" s="22" t="s">
        <v>78</v>
      </c>
      <c r="BK152" s="191">
        <f t="shared" si="19"/>
        <v>0</v>
      </c>
      <c r="BL152" s="22" t="s">
        <v>237</v>
      </c>
      <c r="BM152" s="22" t="s">
        <v>603</v>
      </c>
    </row>
    <row r="153" spans="2:65" s="1" customFormat="1" ht="38.25" customHeight="1">
      <c r="B153" s="179"/>
      <c r="C153" s="180" t="s">
        <v>410</v>
      </c>
      <c r="D153" s="180" t="s">
        <v>208</v>
      </c>
      <c r="E153" s="181" t="s">
        <v>604</v>
      </c>
      <c r="F153" s="182" t="s">
        <v>605</v>
      </c>
      <c r="G153" s="183" t="s">
        <v>441</v>
      </c>
      <c r="H153" s="184">
        <v>1</v>
      </c>
      <c r="I153" s="185"/>
      <c r="J153" s="186">
        <f t="shared" si="10"/>
        <v>0</v>
      </c>
      <c r="K153" s="182" t="s">
        <v>5</v>
      </c>
      <c r="L153" s="39"/>
      <c r="M153" s="187" t="s">
        <v>5</v>
      </c>
      <c r="N153" s="188" t="s">
        <v>42</v>
      </c>
      <c r="O153" s="40"/>
      <c r="P153" s="189">
        <f t="shared" si="11"/>
        <v>0</v>
      </c>
      <c r="Q153" s="189">
        <v>0.03</v>
      </c>
      <c r="R153" s="189">
        <f t="shared" si="12"/>
        <v>0.03</v>
      </c>
      <c r="S153" s="189">
        <v>0</v>
      </c>
      <c r="T153" s="190">
        <f t="shared" si="13"/>
        <v>0</v>
      </c>
      <c r="AR153" s="22" t="s">
        <v>237</v>
      </c>
      <c r="AT153" s="22" t="s">
        <v>208</v>
      </c>
      <c r="AU153" s="22" t="s">
        <v>80</v>
      </c>
      <c r="AY153" s="22" t="s">
        <v>205</v>
      </c>
      <c r="BE153" s="191">
        <f t="shared" si="14"/>
        <v>0</v>
      </c>
      <c r="BF153" s="191">
        <f t="shared" si="15"/>
        <v>0</v>
      </c>
      <c r="BG153" s="191">
        <f t="shared" si="16"/>
        <v>0</v>
      </c>
      <c r="BH153" s="191">
        <f t="shared" si="17"/>
        <v>0</v>
      </c>
      <c r="BI153" s="191">
        <f t="shared" si="18"/>
        <v>0</v>
      </c>
      <c r="BJ153" s="22" t="s">
        <v>78</v>
      </c>
      <c r="BK153" s="191">
        <f t="shared" si="19"/>
        <v>0</v>
      </c>
      <c r="BL153" s="22" t="s">
        <v>237</v>
      </c>
      <c r="BM153" s="22" t="s">
        <v>606</v>
      </c>
    </row>
    <row r="154" spans="2:65" s="1" customFormat="1" ht="38.25" customHeight="1">
      <c r="B154" s="179"/>
      <c r="C154" s="180" t="s">
        <v>416</v>
      </c>
      <c r="D154" s="180" t="s">
        <v>208</v>
      </c>
      <c r="E154" s="181" t="s">
        <v>607</v>
      </c>
      <c r="F154" s="182" t="s">
        <v>608</v>
      </c>
      <c r="G154" s="183" t="s">
        <v>441</v>
      </c>
      <c r="H154" s="184">
        <v>1</v>
      </c>
      <c r="I154" s="185"/>
      <c r="J154" s="186">
        <f t="shared" si="10"/>
        <v>0</v>
      </c>
      <c r="K154" s="182" t="s">
        <v>5</v>
      </c>
      <c r="L154" s="39"/>
      <c r="M154" s="187" t="s">
        <v>5</v>
      </c>
      <c r="N154" s="188" t="s">
        <v>42</v>
      </c>
      <c r="O154" s="40"/>
      <c r="P154" s="189">
        <f t="shared" si="11"/>
        <v>0</v>
      </c>
      <c r="Q154" s="189">
        <v>3.4000000000000002E-2</v>
      </c>
      <c r="R154" s="189">
        <f t="shared" si="12"/>
        <v>3.4000000000000002E-2</v>
      </c>
      <c r="S154" s="189">
        <v>0</v>
      </c>
      <c r="T154" s="190">
        <f t="shared" si="13"/>
        <v>0</v>
      </c>
      <c r="AR154" s="22" t="s">
        <v>237</v>
      </c>
      <c r="AT154" s="22" t="s">
        <v>208</v>
      </c>
      <c r="AU154" s="22" t="s">
        <v>80</v>
      </c>
      <c r="AY154" s="22" t="s">
        <v>205</v>
      </c>
      <c r="BE154" s="191">
        <f t="shared" si="14"/>
        <v>0</v>
      </c>
      <c r="BF154" s="191">
        <f t="shared" si="15"/>
        <v>0</v>
      </c>
      <c r="BG154" s="191">
        <f t="shared" si="16"/>
        <v>0</v>
      </c>
      <c r="BH154" s="191">
        <f t="shared" si="17"/>
        <v>0</v>
      </c>
      <c r="BI154" s="191">
        <f t="shared" si="18"/>
        <v>0</v>
      </c>
      <c r="BJ154" s="22" t="s">
        <v>78</v>
      </c>
      <c r="BK154" s="191">
        <f t="shared" si="19"/>
        <v>0</v>
      </c>
      <c r="BL154" s="22" t="s">
        <v>237</v>
      </c>
      <c r="BM154" s="22" t="s">
        <v>609</v>
      </c>
    </row>
    <row r="155" spans="2:65" s="1" customFormat="1" ht="38.25" customHeight="1">
      <c r="B155" s="179"/>
      <c r="C155" s="180" t="s">
        <v>420</v>
      </c>
      <c r="D155" s="180" t="s">
        <v>208</v>
      </c>
      <c r="E155" s="181" t="s">
        <v>610</v>
      </c>
      <c r="F155" s="182" t="s">
        <v>611</v>
      </c>
      <c r="G155" s="183" t="s">
        <v>441</v>
      </c>
      <c r="H155" s="184">
        <v>2</v>
      </c>
      <c r="I155" s="185"/>
      <c r="J155" s="186">
        <f t="shared" si="10"/>
        <v>0</v>
      </c>
      <c r="K155" s="182" t="s">
        <v>5</v>
      </c>
      <c r="L155" s="39"/>
      <c r="M155" s="187" t="s">
        <v>5</v>
      </c>
      <c r="N155" s="188" t="s">
        <v>42</v>
      </c>
      <c r="O155" s="40"/>
      <c r="P155" s="189">
        <f t="shared" si="11"/>
        <v>0</v>
      </c>
      <c r="Q155" s="189">
        <v>3.4000000000000002E-2</v>
      </c>
      <c r="R155" s="189">
        <f t="shared" si="12"/>
        <v>6.8000000000000005E-2</v>
      </c>
      <c r="S155" s="189">
        <v>0</v>
      </c>
      <c r="T155" s="190">
        <f t="shared" si="13"/>
        <v>0</v>
      </c>
      <c r="AR155" s="22" t="s">
        <v>237</v>
      </c>
      <c r="AT155" s="22" t="s">
        <v>208</v>
      </c>
      <c r="AU155" s="22" t="s">
        <v>80</v>
      </c>
      <c r="AY155" s="22" t="s">
        <v>205</v>
      </c>
      <c r="BE155" s="191">
        <f t="shared" si="14"/>
        <v>0</v>
      </c>
      <c r="BF155" s="191">
        <f t="shared" si="15"/>
        <v>0</v>
      </c>
      <c r="BG155" s="191">
        <f t="shared" si="16"/>
        <v>0</v>
      </c>
      <c r="BH155" s="191">
        <f t="shared" si="17"/>
        <v>0</v>
      </c>
      <c r="BI155" s="191">
        <f t="shared" si="18"/>
        <v>0</v>
      </c>
      <c r="BJ155" s="22" t="s">
        <v>78</v>
      </c>
      <c r="BK155" s="191">
        <f t="shared" si="19"/>
        <v>0</v>
      </c>
      <c r="BL155" s="22" t="s">
        <v>237</v>
      </c>
      <c r="BM155" s="22" t="s">
        <v>612</v>
      </c>
    </row>
    <row r="156" spans="2:65" s="1" customFormat="1" ht="38.25" customHeight="1">
      <c r="B156" s="179"/>
      <c r="C156" s="180" t="s">
        <v>424</v>
      </c>
      <c r="D156" s="180" t="s">
        <v>208</v>
      </c>
      <c r="E156" s="181" t="s">
        <v>613</v>
      </c>
      <c r="F156" s="182" t="s">
        <v>614</v>
      </c>
      <c r="G156" s="183" t="s">
        <v>441</v>
      </c>
      <c r="H156" s="184">
        <v>2</v>
      </c>
      <c r="I156" s="185"/>
      <c r="J156" s="186">
        <f t="shared" si="10"/>
        <v>0</v>
      </c>
      <c r="K156" s="182" t="s">
        <v>5</v>
      </c>
      <c r="L156" s="39"/>
      <c r="M156" s="187" t="s">
        <v>5</v>
      </c>
      <c r="N156" s="188" t="s">
        <v>42</v>
      </c>
      <c r="O156" s="40"/>
      <c r="P156" s="189">
        <f t="shared" si="11"/>
        <v>0</v>
      </c>
      <c r="Q156" s="189">
        <v>3.4000000000000002E-2</v>
      </c>
      <c r="R156" s="189">
        <f t="shared" si="12"/>
        <v>6.8000000000000005E-2</v>
      </c>
      <c r="S156" s="189">
        <v>0</v>
      </c>
      <c r="T156" s="190">
        <f t="shared" si="13"/>
        <v>0</v>
      </c>
      <c r="AR156" s="22" t="s">
        <v>237</v>
      </c>
      <c r="AT156" s="22" t="s">
        <v>208</v>
      </c>
      <c r="AU156" s="22" t="s">
        <v>80</v>
      </c>
      <c r="AY156" s="22" t="s">
        <v>205</v>
      </c>
      <c r="BE156" s="191">
        <f t="shared" si="14"/>
        <v>0</v>
      </c>
      <c r="BF156" s="191">
        <f t="shared" si="15"/>
        <v>0</v>
      </c>
      <c r="BG156" s="191">
        <f t="shared" si="16"/>
        <v>0</v>
      </c>
      <c r="BH156" s="191">
        <f t="shared" si="17"/>
        <v>0</v>
      </c>
      <c r="BI156" s="191">
        <f t="shared" si="18"/>
        <v>0</v>
      </c>
      <c r="BJ156" s="22" t="s">
        <v>78</v>
      </c>
      <c r="BK156" s="191">
        <f t="shared" si="19"/>
        <v>0</v>
      </c>
      <c r="BL156" s="22" t="s">
        <v>237</v>
      </c>
      <c r="BM156" s="22" t="s">
        <v>615</v>
      </c>
    </row>
    <row r="157" spans="2:65" s="1" customFormat="1" ht="38.25" customHeight="1">
      <c r="B157" s="179"/>
      <c r="C157" s="180" t="s">
        <v>428</v>
      </c>
      <c r="D157" s="180" t="s">
        <v>208</v>
      </c>
      <c r="E157" s="181" t="s">
        <v>616</v>
      </c>
      <c r="F157" s="182" t="s">
        <v>617</v>
      </c>
      <c r="G157" s="183" t="s">
        <v>441</v>
      </c>
      <c r="H157" s="184">
        <v>2</v>
      </c>
      <c r="I157" s="185"/>
      <c r="J157" s="186">
        <f t="shared" si="10"/>
        <v>0</v>
      </c>
      <c r="K157" s="182" t="s">
        <v>5</v>
      </c>
      <c r="L157" s="39"/>
      <c r="M157" s="187" t="s">
        <v>5</v>
      </c>
      <c r="N157" s="188" t="s">
        <v>42</v>
      </c>
      <c r="O157" s="40"/>
      <c r="P157" s="189">
        <f t="shared" si="11"/>
        <v>0</v>
      </c>
      <c r="Q157" s="189">
        <v>4.4999999999999998E-2</v>
      </c>
      <c r="R157" s="189">
        <f t="shared" si="12"/>
        <v>0.09</v>
      </c>
      <c r="S157" s="189">
        <v>0</v>
      </c>
      <c r="T157" s="190">
        <f t="shared" si="13"/>
        <v>0</v>
      </c>
      <c r="AR157" s="22" t="s">
        <v>237</v>
      </c>
      <c r="AT157" s="22" t="s">
        <v>208</v>
      </c>
      <c r="AU157" s="22" t="s">
        <v>80</v>
      </c>
      <c r="AY157" s="22" t="s">
        <v>205</v>
      </c>
      <c r="BE157" s="191">
        <f t="shared" si="14"/>
        <v>0</v>
      </c>
      <c r="BF157" s="191">
        <f t="shared" si="15"/>
        <v>0</v>
      </c>
      <c r="BG157" s="191">
        <f t="shared" si="16"/>
        <v>0</v>
      </c>
      <c r="BH157" s="191">
        <f t="shared" si="17"/>
        <v>0</v>
      </c>
      <c r="BI157" s="191">
        <f t="shared" si="18"/>
        <v>0</v>
      </c>
      <c r="BJ157" s="22" t="s">
        <v>78</v>
      </c>
      <c r="BK157" s="191">
        <f t="shared" si="19"/>
        <v>0</v>
      </c>
      <c r="BL157" s="22" t="s">
        <v>237</v>
      </c>
      <c r="BM157" s="22" t="s">
        <v>618</v>
      </c>
    </row>
    <row r="158" spans="2:65" s="1" customFormat="1" ht="38.25" customHeight="1">
      <c r="B158" s="179"/>
      <c r="C158" s="180" t="s">
        <v>432</v>
      </c>
      <c r="D158" s="180" t="s">
        <v>208</v>
      </c>
      <c r="E158" s="181" t="s">
        <v>619</v>
      </c>
      <c r="F158" s="182" t="s">
        <v>620</v>
      </c>
      <c r="G158" s="183" t="s">
        <v>441</v>
      </c>
      <c r="H158" s="184">
        <v>2</v>
      </c>
      <c r="I158" s="185"/>
      <c r="J158" s="186">
        <f t="shared" si="10"/>
        <v>0</v>
      </c>
      <c r="K158" s="182" t="s">
        <v>5</v>
      </c>
      <c r="L158" s="39"/>
      <c r="M158" s="187" t="s">
        <v>5</v>
      </c>
      <c r="N158" s="188" t="s">
        <v>42</v>
      </c>
      <c r="O158" s="40"/>
      <c r="P158" s="189">
        <f t="shared" si="11"/>
        <v>0</v>
      </c>
      <c r="Q158" s="189">
        <v>4.4999999999999998E-2</v>
      </c>
      <c r="R158" s="189">
        <f t="shared" si="12"/>
        <v>0.09</v>
      </c>
      <c r="S158" s="189">
        <v>0</v>
      </c>
      <c r="T158" s="190">
        <f t="shared" si="13"/>
        <v>0</v>
      </c>
      <c r="AR158" s="22" t="s">
        <v>237</v>
      </c>
      <c r="AT158" s="22" t="s">
        <v>208</v>
      </c>
      <c r="AU158" s="22" t="s">
        <v>80</v>
      </c>
      <c r="AY158" s="22" t="s">
        <v>205</v>
      </c>
      <c r="BE158" s="191">
        <f t="shared" si="14"/>
        <v>0</v>
      </c>
      <c r="BF158" s="191">
        <f t="shared" si="15"/>
        <v>0</v>
      </c>
      <c r="BG158" s="191">
        <f t="shared" si="16"/>
        <v>0</v>
      </c>
      <c r="BH158" s="191">
        <f t="shared" si="17"/>
        <v>0</v>
      </c>
      <c r="BI158" s="191">
        <f t="shared" si="18"/>
        <v>0</v>
      </c>
      <c r="BJ158" s="22" t="s">
        <v>78</v>
      </c>
      <c r="BK158" s="191">
        <f t="shared" si="19"/>
        <v>0</v>
      </c>
      <c r="BL158" s="22" t="s">
        <v>237</v>
      </c>
      <c r="BM158" s="22" t="s">
        <v>621</v>
      </c>
    </row>
    <row r="159" spans="2:65" s="1" customFormat="1" ht="51" customHeight="1">
      <c r="B159" s="179"/>
      <c r="C159" s="180" t="s">
        <v>438</v>
      </c>
      <c r="D159" s="180" t="s">
        <v>208</v>
      </c>
      <c r="E159" s="181" t="s">
        <v>622</v>
      </c>
      <c r="F159" s="182" t="s">
        <v>623</v>
      </c>
      <c r="G159" s="183" t="s">
        <v>441</v>
      </c>
      <c r="H159" s="184">
        <v>1</v>
      </c>
      <c r="I159" s="185"/>
      <c r="J159" s="186">
        <f t="shared" si="10"/>
        <v>0</v>
      </c>
      <c r="K159" s="182" t="s">
        <v>5</v>
      </c>
      <c r="L159" s="39"/>
      <c r="M159" s="187" t="s">
        <v>5</v>
      </c>
      <c r="N159" s="188" t="s">
        <v>42</v>
      </c>
      <c r="O159" s="40"/>
      <c r="P159" s="189">
        <f t="shared" si="11"/>
        <v>0</v>
      </c>
      <c r="Q159" s="189">
        <v>4.4999999999999998E-2</v>
      </c>
      <c r="R159" s="189">
        <f t="shared" si="12"/>
        <v>4.4999999999999998E-2</v>
      </c>
      <c r="S159" s="189">
        <v>0</v>
      </c>
      <c r="T159" s="190">
        <f t="shared" si="13"/>
        <v>0</v>
      </c>
      <c r="AR159" s="22" t="s">
        <v>237</v>
      </c>
      <c r="AT159" s="22" t="s">
        <v>208</v>
      </c>
      <c r="AU159" s="22" t="s">
        <v>80</v>
      </c>
      <c r="AY159" s="22" t="s">
        <v>205</v>
      </c>
      <c r="BE159" s="191">
        <f t="shared" si="14"/>
        <v>0</v>
      </c>
      <c r="BF159" s="191">
        <f t="shared" si="15"/>
        <v>0</v>
      </c>
      <c r="BG159" s="191">
        <f t="shared" si="16"/>
        <v>0</v>
      </c>
      <c r="BH159" s="191">
        <f t="shared" si="17"/>
        <v>0</v>
      </c>
      <c r="BI159" s="191">
        <f t="shared" si="18"/>
        <v>0</v>
      </c>
      <c r="BJ159" s="22" t="s">
        <v>78</v>
      </c>
      <c r="BK159" s="191">
        <f t="shared" si="19"/>
        <v>0</v>
      </c>
      <c r="BL159" s="22" t="s">
        <v>237</v>
      </c>
      <c r="BM159" s="22" t="s">
        <v>624</v>
      </c>
    </row>
    <row r="160" spans="2:65" s="1" customFormat="1" ht="51" customHeight="1">
      <c r="B160" s="179"/>
      <c r="C160" s="180" t="s">
        <v>444</v>
      </c>
      <c r="D160" s="180" t="s">
        <v>208</v>
      </c>
      <c r="E160" s="181" t="s">
        <v>625</v>
      </c>
      <c r="F160" s="182" t="s">
        <v>626</v>
      </c>
      <c r="G160" s="183" t="s">
        <v>441</v>
      </c>
      <c r="H160" s="184">
        <v>1</v>
      </c>
      <c r="I160" s="185"/>
      <c r="J160" s="186">
        <f t="shared" si="10"/>
        <v>0</v>
      </c>
      <c r="K160" s="182" t="s">
        <v>5</v>
      </c>
      <c r="L160" s="39"/>
      <c r="M160" s="187" t="s">
        <v>5</v>
      </c>
      <c r="N160" s="188" t="s">
        <v>42</v>
      </c>
      <c r="O160" s="40"/>
      <c r="P160" s="189">
        <f t="shared" si="11"/>
        <v>0</v>
      </c>
      <c r="Q160" s="189">
        <v>4.4999999999999998E-2</v>
      </c>
      <c r="R160" s="189">
        <f t="shared" si="12"/>
        <v>4.4999999999999998E-2</v>
      </c>
      <c r="S160" s="189">
        <v>0</v>
      </c>
      <c r="T160" s="190">
        <f t="shared" si="13"/>
        <v>0</v>
      </c>
      <c r="AR160" s="22" t="s">
        <v>237</v>
      </c>
      <c r="AT160" s="22" t="s">
        <v>208</v>
      </c>
      <c r="AU160" s="22" t="s">
        <v>80</v>
      </c>
      <c r="AY160" s="22" t="s">
        <v>205</v>
      </c>
      <c r="BE160" s="191">
        <f t="shared" si="14"/>
        <v>0</v>
      </c>
      <c r="BF160" s="191">
        <f t="shared" si="15"/>
        <v>0</v>
      </c>
      <c r="BG160" s="191">
        <f t="shared" si="16"/>
        <v>0</v>
      </c>
      <c r="BH160" s="191">
        <f t="shared" si="17"/>
        <v>0</v>
      </c>
      <c r="BI160" s="191">
        <f t="shared" si="18"/>
        <v>0</v>
      </c>
      <c r="BJ160" s="22" t="s">
        <v>78</v>
      </c>
      <c r="BK160" s="191">
        <f t="shared" si="19"/>
        <v>0</v>
      </c>
      <c r="BL160" s="22" t="s">
        <v>237</v>
      </c>
      <c r="BM160" s="22" t="s">
        <v>627</v>
      </c>
    </row>
    <row r="161" spans="2:65" s="1" customFormat="1" ht="25.5" customHeight="1">
      <c r="B161" s="179"/>
      <c r="C161" s="180" t="s">
        <v>449</v>
      </c>
      <c r="D161" s="180" t="s">
        <v>208</v>
      </c>
      <c r="E161" s="181" t="s">
        <v>628</v>
      </c>
      <c r="F161" s="182" t="s">
        <v>629</v>
      </c>
      <c r="G161" s="183" t="s">
        <v>441</v>
      </c>
      <c r="H161" s="184">
        <v>1</v>
      </c>
      <c r="I161" s="185"/>
      <c r="J161" s="186">
        <f t="shared" si="10"/>
        <v>0</v>
      </c>
      <c r="K161" s="182" t="s">
        <v>5</v>
      </c>
      <c r="L161" s="39"/>
      <c r="M161" s="187" t="s">
        <v>5</v>
      </c>
      <c r="N161" s="188" t="s">
        <v>42</v>
      </c>
      <c r="O161" s="40"/>
      <c r="P161" s="189">
        <f t="shared" si="11"/>
        <v>0</v>
      </c>
      <c r="Q161" s="189">
        <v>4.4999999999999998E-2</v>
      </c>
      <c r="R161" s="189">
        <f t="shared" si="12"/>
        <v>4.4999999999999998E-2</v>
      </c>
      <c r="S161" s="189">
        <v>0</v>
      </c>
      <c r="T161" s="190">
        <f t="shared" si="13"/>
        <v>0</v>
      </c>
      <c r="AR161" s="22" t="s">
        <v>237</v>
      </c>
      <c r="AT161" s="22" t="s">
        <v>208</v>
      </c>
      <c r="AU161" s="22" t="s">
        <v>80</v>
      </c>
      <c r="AY161" s="22" t="s">
        <v>205</v>
      </c>
      <c r="BE161" s="191">
        <f t="shared" si="14"/>
        <v>0</v>
      </c>
      <c r="BF161" s="191">
        <f t="shared" si="15"/>
        <v>0</v>
      </c>
      <c r="BG161" s="191">
        <f t="shared" si="16"/>
        <v>0</v>
      </c>
      <c r="BH161" s="191">
        <f t="shared" si="17"/>
        <v>0</v>
      </c>
      <c r="BI161" s="191">
        <f t="shared" si="18"/>
        <v>0</v>
      </c>
      <c r="BJ161" s="22" t="s">
        <v>78</v>
      </c>
      <c r="BK161" s="191">
        <f t="shared" si="19"/>
        <v>0</v>
      </c>
      <c r="BL161" s="22" t="s">
        <v>237</v>
      </c>
      <c r="BM161" s="22" t="s">
        <v>630</v>
      </c>
    </row>
    <row r="162" spans="2:65" s="1" customFormat="1" ht="38.25" customHeight="1">
      <c r="B162" s="179"/>
      <c r="C162" s="180" t="s">
        <v>631</v>
      </c>
      <c r="D162" s="180" t="s">
        <v>208</v>
      </c>
      <c r="E162" s="181" t="s">
        <v>632</v>
      </c>
      <c r="F162" s="182" t="s">
        <v>633</v>
      </c>
      <c r="G162" s="183" t="s">
        <v>211</v>
      </c>
      <c r="H162" s="184">
        <v>4.38</v>
      </c>
      <c r="I162" s="185"/>
      <c r="J162" s="186">
        <f t="shared" si="10"/>
        <v>0</v>
      </c>
      <c r="K162" s="182" t="s">
        <v>5</v>
      </c>
      <c r="L162" s="39"/>
      <c r="M162" s="187" t="s">
        <v>5</v>
      </c>
      <c r="N162" s="188" t="s">
        <v>42</v>
      </c>
      <c r="O162" s="40"/>
      <c r="P162" s="189">
        <f t="shared" si="11"/>
        <v>0</v>
      </c>
      <c r="Q162" s="189">
        <v>4.4999999999999998E-2</v>
      </c>
      <c r="R162" s="189">
        <f t="shared" si="12"/>
        <v>0.1971</v>
      </c>
      <c r="S162" s="189">
        <v>0</v>
      </c>
      <c r="T162" s="190">
        <f t="shared" si="13"/>
        <v>0</v>
      </c>
      <c r="AR162" s="22" t="s">
        <v>237</v>
      </c>
      <c r="AT162" s="22" t="s">
        <v>208</v>
      </c>
      <c r="AU162" s="22" t="s">
        <v>80</v>
      </c>
      <c r="AY162" s="22" t="s">
        <v>205</v>
      </c>
      <c r="BE162" s="191">
        <f t="shared" si="14"/>
        <v>0</v>
      </c>
      <c r="BF162" s="191">
        <f t="shared" si="15"/>
        <v>0</v>
      </c>
      <c r="BG162" s="191">
        <f t="shared" si="16"/>
        <v>0</v>
      </c>
      <c r="BH162" s="191">
        <f t="shared" si="17"/>
        <v>0</v>
      </c>
      <c r="BI162" s="191">
        <f t="shared" si="18"/>
        <v>0</v>
      </c>
      <c r="BJ162" s="22" t="s">
        <v>78</v>
      </c>
      <c r="BK162" s="191">
        <f t="shared" si="19"/>
        <v>0</v>
      </c>
      <c r="BL162" s="22" t="s">
        <v>237</v>
      </c>
      <c r="BM162" s="22" t="s">
        <v>634</v>
      </c>
    </row>
    <row r="163" spans="2:65" s="1" customFormat="1" ht="51" customHeight="1">
      <c r="B163" s="179"/>
      <c r="C163" s="180" t="s">
        <v>635</v>
      </c>
      <c r="D163" s="180" t="s">
        <v>208</v>
      </c>
      <c r="E163" s="181" t="s">
        <v>636</v>
      </c>
      <c r="F163" s="182" t="s">
        <v>637</v>
      </c>
      <c r="G163" s="183" t="s">
        <v>441</v>
      </c>
      <c r="H163" s="184">
        <v>3</v>
      </c>
      <c r="I163" s="185"/>
      <c r="J163" s="186">
        <f t="shared" si="10"/>
        <v>0</v>
      </c>
      <c r="K163" s="182" t="s">
        <v>5</v>
      </c>
      <c r="L163" s="39"/>
      <c r="M163" s="187" t="s">
        <v>5</v>
      </c>
      <c r="N163" s="188" t="s">
        <v>42</v>
      </c>
      <c r="O163" s="40"/>
      <c r="P163" s="189">
        <f t="shared" si="11"/>
        <v>0</v>
      </c>
      <c r="Q163" s="189">
        <v>4.4999999999999998E-2</v>
      </c>
      <c r="R163" s="189">
        <f t="shared" si="12"/>
        <v>0.13500000000000001</v>
      </c>
      <c r="S163" s="189">
        <v>0</v>
      </c>
      <c r="T163" s="190">
        <f t="shared" si="13"/>
        <v>0</v>
      </c>
      <c r="AR163" s="22" t="s">
        <v>237</v>
      </c>
      <c r="AT163" s="22" t="s">
        <v>208</v>
      </c>
      <c r="AU163" s="22" t="s">
        <v>80</v>
      </c>
      <c r="AY163" s="22" t="s">
        <v>205</v>
      </c>
      <c r="BE163" s="191">
        <f t="shared" si="14"/>
        <v>0</v>
      </c>
      <c r="BF163" s="191">
        <f t="shared" si="15"/>
        <v>0</v>
      </c>
      <c r="BG163" s="191">
        <f t="shared" si="16"/>
        <v>0</v>
      </c>
      <c r="BH163" s="191">
        <f t="shared" si="17"/>
        <v>0</v>
      </c>
      <c r="BI163" s="191">
        <f t="shared" si="18"/>
        <v>0</v>
      </c>
      <c r="BJ163" s="22" t="s">
        <v>78</v>
      </c>
      <c r="BK163" s="191">
        <f t="shared" si="19"/>
        <v>0</v>
      </c>
      <c r="BL163" s="22" t="s">
        <v>237</v>
      </c>
      <c r="BM163" s="22" t="s">
        <v>638</v>
      </c>
    </row>
    <row r="164" spans="2:65" s="1" customFormat="1" ht="25.5" customHeight="1">
      <c r="B164" s="179"/>
      <c r="C164" s="180" t="s">
        <v>639</v>
      </c>
      <c r="D164" s="180" t="s">
        <v>208</v>
      </c>
      <c r="E164" s="181" t="s">
        <v>640</v>
      </c>
      <c r="F164" s="182" t="s">
        <v>641</v>
      </c>
      <c r="G164" s="183" t="s">
        <v>441</v>
      </c>
      <c r="H164" s="184">
        <v>1</v>
      </c>
      <c r="I164" s="185"/>
      <c r="J164" s="186">
        <f t="shared" si="10"/>
        <v>0</v>
      </c>
      <c r="K164" s="182" t="s">
        <v>5</v>
      </c>
      <c r="L164" s="39"/>
      <c r="M164" s="187" t="s">
        <v>5</v>
      </c>
      <c r="N164" s="188" t="s">
        <v>42</v>
      </c>
      <c r="O164" s="40"/>
      <c r="P164" s="189">
        <f t="shared" si="11"/>
        <v>0</v>
      </c>
      <c r="Q164" s="189">
        <v>4.4999999999999998E-2</v>
      </c>
      <c r="R164" s="189">
        <f t="shared" si="12"/>
        <v>4.4999999999999998E-2</v>
      </c>
      <c r="S164" s="189">
        <v>0</v>
      </c>
      <c r="T164" s="190">
        <f t="shared" si="13"/>
        <v>0</v>
      </c>
      <c r="AR164" s="22" t="s">
        <v>237</v>
      </c>
      <c r="AT164" s="22" t="s">
        <v>208</v>
      </c>
      <c r="AU164" s="22" t="s">
        <v>80</v>
      </c>
      <c r="AY164" s="22" t="s">
        <v>205</v>
      </c>
      <c r="BE164" s="191">
        <f t="shared" si="14"/>
        <v>0</v>
      </c>
      <c r="BF164" s="191">
        <f t="shared" si="15"/>
        <v>0</v>
      </c>
      <c r="BG164" s="191">
        <f t="shared" si="16"/>
        <v>0</v>
      </c>
      <c r="BH164" s="191">
        <f t="shared" si="17"/>
        <v>0</v>
      </c>
      <c r="BI164" s="191">
        <f t="shared" si="18"/>
        <v>0</v>
      </c>
      <c r="BJ164" s="22" t="s">
        <v>78</v>
      </c>
      <c r="BK164" s="191">
        <f t="shared" si="19"/>
        <v>0</v>
      </c>
      <c r="BL164" s="22" t="s">
        <v>237</v>
      </c>
      <c r="BM164" s="22" t="s">
        <v>642</v>
      </c>
    </row>
    <row r="165" spans="2:65" s="1" customFormat="1" ht="38.25" customHeight="1">
      <c r="B165" s="179"/>
      <c r="C165" s="180" t="s">
        <v>643</v>
      </c>
      <c r="D165" s="180" t="s">
        <v>208</v>
      </c>
      <c r="E165" s="181" t="s">
        <v>644</v>
      </c>
      <c r="F165" s="182" t="s">
        <v>645</v>
      </c>
      <c r="G165" s="183" t="s">
        <v>548</v>
      </c>
      <c r="H165" s="199"/>
      <c r="I165" s="185"/>
      <c r="J165" s="186">
        <f t="shared" si="10"/>
        <v>0</v>
      </c>
      <c r="K165" s="182" t="s">
        <v>212</v>
      </c>
      <c r="L165" s="39"/>
      <c r="M165" s="187" t="s">
        <v>5</v>
      </c>
      <c r="N165" s="188" t="s">
        <v>42</v>
      </c>
      <c r="O165" s="40"/>
      <c r="P165" s="189">
        <f t="shared" si="11"/>
        <v>0</v>
      </c>
      <c r="Q165" s="189">
        <v>0</v>
      </c>
      <c r="R165" s="189">
        <f t="shared" si="12"/>
        <v>0</v>
      </c>
      <c r="S165" s="189">
        <v>0</v>
      </c>
      <c r="T165" s="190">
        <f t="shared" si="13"/>
        <v>0</v>
      </c>
      <c r="AR165" s="22" t="s">
        <v>237</v>
      </c>
      <c r="AT165" s="22" t="s">
        <v>208</v>
      </c>
      <c r="AU165" s="22" t="s">
        <v>80</v>
      </c>
      <c r="AY165" s="22" t="s">
        <v>205</v>
      </c>
      <c r="BE165" s="191">
        <f t="shared" si="14"/>
        <v>0</v>
      </c>
      <c r="BF165" s="191">
        <f t="shared" si="15"/>
        <v>0</v>
      </c>
      <c r="BG165" s="191">
        <f t="shared" si="16"/>
        <v>0</v>
      </c>
      <c r="BH165" s="191">
        <f t="shared" si="17"/>
        <v>0</v>
      </c>
      <c r="BI165" s="191">
        <f t="shared" si="18"/>
        <v>0</v>
      </c>
      <c r="BJ165" s="22" t="s">
        <v>78</v>
      </c>
      <c r="BK165" s="191">
        <f t="shared" si="19"/>
        <v>0</v>
      </c>
      <c r="BL165" s="22" t="s">
        <v>237</v>
      </c>
      <c r="BM165" s="22" t="s">
        <v>646</v>
      </c>
    </row>
    <row r="166" spans="2:65" s="11" customFormat="1" ht="29.85" customHeight="1">
      <c r="B166" s="166"/>
      <c r="D166" s="167" t="s">
        <v>70</v>
      </c>
      <c r="E166" s="177" t="s">
        <v>355</v>
      </c>
      <c r="F166" s="177" t="s">
        <v>356</v>
      </c>
      <c r="I166" s="169"/>
      <c r="J166" s="178">
        <f>BK166</f>
        <v>0</v>
      </c>
      <c r="L166" s="166"/>
      <c r="M166" s="171"/>
      <c r="N166" s="172"/>
      <c r="O166" s="172"/>
      <c r="P166" s="173">
        <f>SUM(P167:P189)</f>
        <v>0</v>
      </c>
      <c r="Q166" s="172"/>
      <c r="R166" s="173">
        <f>SUM(R167:R189)</f>
        <v>0</v>
      </c>
      <c r="S166" s="172"/>
      <c r="T166" s="174">
        <f>SUM(T167:T189)</f>
        <v>0</v>
      </c>
      <c r="AR166" s="167" t="s">
        <v>80</v>
      </c>
      <c r="AT166" s="175" t="s">
        <v>70</v>
      </c>
      <c r="AU166" s="175" t="s">
        <v>78</v>
      </c>
      <c r="AY166" s="167" t="s">
        <v>205</v>
      </c>
      <c r="BK166" s="176">
        <f>SUM(BK167:BK189)</f>
        <v>0</v>
      </c>
    </row>
    <row r="167" spans="2:65" s="1" customFormat="1" ht="38.25" customHeight="1">
      <c r="B167" s="179"/>
      <c r="C167" s="180" t="s">
        <v>647</v>
      </c>
      <c r="D167" s="180" t="s">
        <v>208</v>
      </c>
      <c r="E167" s="181" t="s">
        <v>648</v>
      </c>
      <c r="F167" s="182" t="s">
        <v>649</v>
      </c>
      <c r="G167" s="183" t="s">
        <v>211</v>
      </c>
      <c r="H167" s="184">
        <v>35.159999999999997</v>
      </c>
      <c r="I167" s="185"/>
      <c r="J167" s="186">
        <f t="shared" ref="J167:J189" si="20">ROUND(I167*H167,2)</f>
        <v>0</v>
      </c>
      <c r="K167" s="182" t="s">
        <v>5</v>
      </c>
      <c r="L167" s="39"/>
      <c r="M167" s="187" t="s">
        <v>5</v>
      </c>
      <c r="N167" s="188" t="s">
        <v>42</v>
      </c>
      <c r="O167" s="40"/>
      <c r="P167" s="189">
        <f t="shared" ref="P167:P189" si="21">O167*H167</f>
        <v>0</v>
      </c>
      <c r="Q167" s="189">
        <v>0</v>
      </c>
      <c r="R167" s="189">
        <f t="shared" ref="R167:R189" si="22">Q167*H167</f>
        <v>0</v>
      </c>
      <c r="S167" s="189">
        <v>0</v>
      </c>
      <c r="T167" s="190">
        <f t="shared" ref="T167:T189" si="23">S167*H167</f>
        <v>0</v>
      </c>
      <c r="AR167" s="22" t="s">
        <v>237</v>
      </c>
      <c r="AT167" s="22" t="s">
        <v>208</v>
      </c>
      <c r="AU167" s="22" t="s">
        <v>80</v>
      </c>
      <c r="AY167" s="22" t="s">
        <v>205</v>
      </c>
      <c r="BE167" s="191">
        <f t="shared" ref="BE167:BE189" si="24">IF(N167="základní",J167,0)</f>
        <v>0</v>
      </c>
      <c r="BF167" s="191">
        <f t="shared" ref="BF167:BF189" si="25">IF(N167="snížená",J167,0)</f>
        <v>0</v>
      </c>
      <c r="BG167" s="191">
        <f t="shared" ref="BG167:BG189" si="26">IF(N167="zákl. přenesená",J167,0)</f>
        <v>0</v>
      </c>
      <c r="BH167" s="191">
        <f t="shared" ref="BH167:BH189" si="27">IF(N167="sníž. přenesená",J167,0)</f>
        <v>0</v>
      </c>
      <c r="BI167" s="191">
        <f t="shared" ref="BI167:BI189" si="28">IF(N167="nulová",J167,0)</f>
        <v>0</v>
      </c>
      <c r="BJ167" s="22" t="s">
        <v>78</v>
      </c>
      <c r="BK167" s="191">
        <f t="shared" ref="BK167:BK189" si="29">ROUND(I167*H167,2)</f>
        <v>0</v>
      </c>
      <c r="BL167" s="22" t="s">
        <v>237</v>
      </c>
      <c r="BM167" s="22" t="s">
        <v>650</v>
      </c>
    </row>
    <row r="168" spans="2:65" s="1" customFormat="1" ht="51" customHeight="1">
      <c r="B168" s="179"/>
      <c r="C168" s="180" t="s">
        <v>651</v>
      </c>
      <c r="D168" s="180" t="s">
        <v>208</v>
      </c>
      <c r="E168" s="181" t="s">
        <v>652</v>
      </c>
      <c r="F168" s="182" t="s">
        <v>653</v>
      </c>
      <c r="G168" s="183" t="s">
        <v>341</v>
      </c>
      <c r="H168" s="184">
        <v>18.600000000000001</v>
      </c>
      <c r="I168" s="185"/>
      <c r="J168" s="186">
        <f t="shared" si="20"/>
        <v>0</v>
      </c>
      <c r="K168" s="182" t="s">
        <v>5</v>
      </c>
      <c r="L168" s="39"/>
      <c r="M168" s="187" t="s">
        <v>5</v>
      </c>
      <c r="N168" s="188" t="s">
        <v>42</v>
      </c>
      <c r="O168" s="40"/>
      <c r="P168" s="189">
        <f t="shared" si="21"/>
        <v>0</v>
      </c>
      <c r="Q168" s="189">
        <v>0</v>
      </c>
      <c r="R168" s="189">
        <f t="shared" si="22"/>
        <v>0</v>
      </c>
      <c r="S168" s="189">
        <v>0</v>
      </c>
      <c r="T168" s="190">
        <f t="shared" si="23"/>
        <v>0</v>
      </c>
      <c r="AR168" s="22" t="s">
        <v>237</v>
      </c>
      <c r="AT168" s="22" t="s">
        <v>208</v>
      </c>
      <c r="AU168" s="22" t="s">
        <v>80</v>
      </c>
      <c r="AY168" s="22" t="s">
        <v>205</v>
      </c>
      <c r="BE168" s="191">
        <f t="shared" si="24"/>
        <v>0</v>
      </c>
      <c r="BF168" s="191">
        <f t="shared" si="25"/>
        <v>0</v>
      </c>
      <c r="BG168" s="191">
        <f t="shared" si="26"/>
        <v>0</v>
      </c>
      <c r="BH168" s="191">
        <f t="shared" si="27"/>
        <v>0</v>
      </c>
      <c r="BI168" s="191">
        <f t="shared" si="28"/>
        <v>0</v>
      </c>
      <c r="BJ168" s="22" t="s">
        <v>78</v>
      </c>
      <c r="BK168" s="191">
        <f t="shared" si="29"/>
        <v>0</v>
      </c>
      <c r="BL168" s="22" t="s">
        <v>237</v>
      </c>
      <c r="BM168" s="22" t="s">
        <v>654</v>
      </c>
    </row>
    <row r="169" spans="2:65" s="1" customFormat="1" ht="38.25" customHeight="1">
      <c r="B169" s="179"/>
      <c r="C169" s="180" t="s">
        <v>655</v>
      </c>
      <c r="D169" s="180" t="s">
        <v>208</v>
      </c>
      <c r="E169" s="181" t="s">
        <v>656</v>
      </c>
      <c r="F169" s="182" t="s">
        <v>657</v>
      </c>
      <c r="G169" s="183" t="s">
        <v>441</v>
      </c>
      <c r="H169" s="184">
        <v>18</v>
      </c>
      <c r="I169" s="185"/>
      <c r="J169" s="186">
        <f t="shared" si="20"/>
        <v>0</v>
      </c>
      <c r="K169" s="182" t="s">
        <v>5</v>
      </c>
      <c r="L169" s="39"/>
      <c r="M169" s="187" t="s">
        <v>5</v>
      </c>
      <c r="N169" s="188" t="s">
        <v>42</v>
      </c>
      <c r="O169" s="40"/>
      <c r="P169" s="189">
        <f t="shared" si="21"/>
        <v>0</v>
      </c>
      <c r="Q169" s="189">
        <v>0</v>
      </c>
      <c r="R169" s="189">
        <f t="shared" si="22"/>
        <v>0</v>
      </c>
      <c r="S169" s="189">
        <v>0</v>
      </c>
      <c r="T169" s="190">
        <f t="shared" si="23"/>
        <v>0</v>
      </c>
      <c r="AR169" s="22" t="s">
        <v>237</v>
      </c>
      <c r="AT169" s="22" t="s">
        <v>208</v>
      </c>
      <c r="AU169" s="22" t="s">
        <v>80</v>
      </c>
      <c r="AY169" s="22" t="s">
        <v>205</v>
      </c>
      <c r="BE169" s="191">
        <f t="shared" si="24"/>
        <v>0</v>
      </c>
      <c r="BF169" s="191">
        <f t="shared" si="25"/>
        <v>0</v>
      </c>
      <c r="BG169" s="191">
        <f t="shared" si="26"/>
        <v>0</v>
      </c>
      <c r="BH169" s="191">
        <f t="shared" si="27"/>
        <v>0</v>
      </c>
      <c r="BI169" s="191">
        <f t="shared" si="28"/>
        <v>0</v>
      </c>
      <c r="BJ169" s="22" t="s">
        <v>78</v>
      </c>
      <c r="BK169" s="191">
        <f t="shared" si="29"/>
        <v>0</v>
      </c>
      <c r="BL169" s="22" t="s">
        <v>237</v>
      </c>
      <c r="BM169" s="22" t="s">
        <v>658</v>
      </c>
    </row>
    <row r="170" spans="2:65" s="1" customFormat="1" ht="51" customHeight="1">
      <c r="B170" s="179"/>
      <c r="C170" s="180" t="s">
        <v>659</v>
      </c>
      <c r="D170" s="180" t="s">
        <v>208</v>
      </c>
      <c r="E170" s="181" t="s">
        <v>660</v>
      </c>
      <c r="F170" s="182" t="s">
        <v>661</v>
      </c>
      <c r="G170" s="183" t="s">
        <v>441</v>
      </c>
      <c r="H170" s="184">
        <v>1</v>
      </c>
      <c r="I170" s="185"/>
      <c r="J170" s="186">
        <f t="shared" si="20"/>
        <v>0</v>
      </c>
      <c r="K170" s="182" t="s">
        <v>5</v>
      </c>
      <c r="L170" s="39"/>
      <c r="M170" s="187" t="s">
        <v>5</v>
      </c>
      <c r="N170" s="188" t="s">
        <v>42</v>
      </c>
      <c r="O170" s="40"/>
      <c r="P170" s="189">
        <f t="shared" si="21"/>
        <v>0</v>
      </c>
      <c r="Q170" s="189">
        <v>0</v>
      </c>
      <c r="R170" s="189">
        <f t="shared" si="22"/>
        <v>0</v>
      </c>
      <c r="S170" s="189">
        <v>0</v>
      </c>
      <c r="T170" s="190">
        <f t="shared" si="23"/>
        <v>0</v>
      </c>
      <c r="AR170" s="22" t="s">
        <v>237</v>
      </c>
      <c r="AT170" s="22" t="s">
        <v>208</v>
      </c>
      <c r="AU170" s="22" t="s">
        <v>80</v>
      </c>
      <c r="AY170" s="22" t="s">
        <v>205</v>
      </c>
      <c r="BE170" s="191">
        <f t="shared" si="24"/>
        <v>0</v>
      </c>
      <c r="BF170" s="191">
        <f t="shared" si="25"/>
        <v>0</v>
      </c>
      <c r="BG170" s="191">
        <f t="shared" si="26"/>
        <v>0</v>
      </c>
      <c r="BH170" s="191">
        <f t="shared" si="27"/>
        <v>0</v>
      </c>
      <c r="BI170" s="191">
        <f t="shared" si="28"/>
        <v>0</v>
      </c>
      <c r="BJ170" s="22" t="s">
        <v>78</v>
      </c>
      <c r="BK170" s="191">
        <f t="shared" si="29"/>
        <v>0</v>
      </c>
      <c r="BL170" s="22" t="s">
        <v>237</v>
      </c>
      <c r="BM170" s="22" t="s">
        <v>662</v>
      </c>
    </row>
    <row r="171" spans="2:65" s="1" customFormat="1" ht="51" customHeight="1">
      <c r="B171" s="179"/>
      <c r="C171" s="180" t="s">
        <v>663</v>
      </c>
      <c r="D171" s="180" t="s">
        <v>208</v>
      </c>
      <c r="E171" s="181" t="s">
        <v>664</v>
      </c>
      <c r="F171" s="182" t="s">
        <v>665</v>
      </c>
      <c r="G171" s="183" t="s">
        <v>441</v>
      </c>
      <c r="H171" s="184">
        <v>1</v>
      </c>
      <c r="I171" s="185"/>
      <c r="J171" s="186">
        <f t="shared" si="20"/>
        <v>0</v>
      </c>
      <c r="K171" s="182" t="s">
        <v>5</v>
      </c>
      <c r="L171" s="39"/>
      <c r="M171" s="187" t="s">
        <v>5</v>
      </c>
      <c r="N171" s="188" t="s">
        <v>42</v>
      </c>
      <c r="O171" s="40"/>
      <c r="P171" s="189">
        <f t="shared" si="21"/>
        <v>0</v>
      </c>
      <c r="Q171" s="189">
        <v>0</v>
      </c>
      <c r="R171" s="189">
        <f t="shared" si="22"/>
        <v>0</v>
      </c>
      <c r="S171" s="189">
        <v>0</v>
      </c>
      <c r="T171" s="190">
        <f t="shared" si="23"/>
        <v>0</v>
      </c>
      <c r="AR171" s="22" t="s">
        <v>237</v>
      </c>
      <c r="AT171" s="22" t="s">
        <v>208</v>
      </c>
      <c r="AU171" s="22" t="s">
        <v>80</v>
      </c>
      <c r="AY171" s="22" t="s">
        <v>205</v>
      </c>
      <c r="BE171" s="191">
        <f t="shared" si="24"/>
        <v>0</v>
      </c>
      <c r="BF171" s="191">
        <f t="shared" si="25"/>
        <v>0</v>
      </c>
      <c r="BG171" s="191">
        <f t="shared" si="26"/>
        <v>0</v>
      </c>
      <c r="BH171" s="191">
        <f t="shared" si="27"/>
        <v>0</v>
      </c>
      <c r="BI171" s="191">
        <f t="shared" si="28"/>
        <v>0</v>
      </c>
      <c r="BJ171" s="22" t="s">
        <v>78</v>
      </c>
      <c r="BK171" s="191">
        <f t="shared" si="29"/>
        <v>0</v>
      </c>
      <c r="BL171" s="22" t="s">
        <v>237</v>
      </c>
      <c r="BM171" s="22" t="s">
        <v>666</v>
      </c>
    </row>
    <row r="172" spans="2:65" s="1" customFormat="1" ht="38.25" customHeight="1">
      <c r="B172" s="179"/>
      <c r="C172" s="180" t="s">
        <v>667</v>
      </c>
      <c r="D172" s="180" t="s">
        <v>208</v>
      </c>
      <c r="E172" s="181" t="s">
        <v>668</v>
      </c>
      <c r="F172" s="182" t="s">
        <v>669</v>
      </c>
      <c r="G172" s="183" t="s">
        <v>441</v>
      </c>
      <c r="H172" s="184">
        <v>1</v>
      </c>
      <c r="I172" s="185"/>
      <c r="J172" s="186">
        <f t="shared" si="20"/>
        <v>0</v>
      </c>
      <c r="K172" s="182" t="s">
        <v>5</v>
      </c>
      <c r="L172" s="39"/>
      <c r="M172" s="187" t="s">
        <v>5</v>
      </c>
      <c r="N172" s="188" t="s">
        <v>42</v>
      </c>
      <c r="O172" s="40"/>
      <c r="P172" s="189">
        <f t="shared" si="21"/>
        <v>0</v>
      </c>
      <c r="Q172" s="189">
        <v>0</v>
      </c>
      <c r="R172" s="189">
        <f t="shared" si="22"/>
        <v>0</v>
      </c>
      <c r="S172" s="189">
        <v>0</v>
      </c>
      <c r="T172" s="190">
        <f t="shared" si="23"/>
        <v>0</v>
      </c>
      <c r="AR172" s="22" t="s">
        <v>237</v>
      </c>
      <c r="AT172" s="22" t="s">
        <v>208</v>
      </c>
      <c r="AU172" s="22" t="s">
        <v>80</v>
      </c>
      <c r="AY172" s="22" t="s">
        <v>205</v>
      </c>
      <c r="BE172" s="191">
        <f t="shared" si="24"/>
        <v>0</v>
      </c>
      <c r="BF172" s="191">
        <f t="shared" si="25"/>
        <v>0</v>
      </c>
      <c r="BG172" s="191">
        <f t="shared" si="26"/>
        <v>0</v>
      </c>
      <c r="BH172" s="191">
        <f t="shared" si="27"/>
        <v>0</v>
      </c>
      <c r="BI172" s="191">
        <f t="shared" si="28"/>
        <v>0</v>
      </c>
      <c r="BJ172" s="22" t="s">
        <v>78</v>
      </c>
      <c r="BK172" s="191">
        <f t="shared" si="29"/>
        <v>0</v>
      </c>
      <c r="BL172" s="22" t="s">
        <v>237</v>
      </c>
      <c r="BM172" s="22" t="s">
        <v>670</v>
      </c>
    </row>
    <row r="173" spans="2:65" s="1" customFormat="1" ht="38.25" customHeight="1">
      <c r="B173" s="179"/>
      <c r="C173" s="180" t="s">
        <v>671</v>
      </c>
      <c r="D173" s="180" t="s">
        <v>208</v>
      </c>
      <c r="E173" s="181" t="s">
        <v>672</v>
      </c>
      <c r="F173" s="182" t="s">
        <v>673</v>
      </c>
      <c r="G173" s="183" t="s">
        <v>674</v>
      </c>
      <c r="H173" s="184">
        <v>2</v>
      </c>
      <c r="I173" s="185"/>
      <c r="J173" s="186">
        <f t="shared" si="20"/>
        <v>0</v>
      </c>
      <c r="K173" s="182" t="s">
        <v>5</v>
      </c>
      <c r="L173" s="39"/>
      <c r="M173" s="187" t="s">
        <v>5</v>
      </c>
      <c r="N173" s="188" t="s">
        <v>42</v>
      </c>
      <c r="O173" s="40"/>
      <c r="P173" s="189">
        <f t="shared" si="21"/>
        <v>0</v>
      </c>
      <c r="Q173" s="189">
        <v>0</v>
      </c>
      <c r="R173" s="189">
        <f t="shared" si="22"/>
        <v>0</v>
      </c>
      <c r="S173" s="189">
        <v>0</v>
      </c>
      <c r="T173" s="190">
        <f t="shared" si="23"/>
        <v>0</v>
      </c>
      <c r="AR173" s="22" t="s">
        <v>237</v>
      </c>
      <c r="AT173" s="22" t="s">
        <v>208</v>
      </c>
      <c r="AU173" s="22" t="s">
        <v>80</v>
      </c>
      <c r="AY173" s="22" t="s">
        <v>205</v>
      </c>
      <c r="BE173" s="191">
        <f t="shared" si="24"/>
        <v>0</v>
      </c>
      <c r="BF173" s="191">
        <f t="shared" si="25"/>
        <v>0</v>
      </c>
      <c r="BG173" s="191">
        <f t="shared" si="26"/>
        <v>0</v>
      </c>
      <c r="BH173" s="191">
        <f t="shared" si="27"/>
        <v>0</v>
      </c>
      <c r="BI173" s="191">
        <f t="shared" si="28"/>
        <v>0</v>
      </c>
      <c r="BJ173" s="22" t="s">
        <v>78</v>
      </c>
      <c r="BK173" s="191">
        <f t="shared" si="29"/>
        <v>0</v>
      </c>
      <c r="BL173" s="22" t="s">
        <v>237</v>
      </c>
      <c r="BM173" s="22" t="s">
        <v>675</v>
      </c>
    </row>
    <row r="174" spans="2:65" s="1" customFormat="1" ht="38.25" customHeight="1">
      <c r="B174" s="179"/>
      <c r="C174" s="180" t="s">
        <v>676</v>
      </c>
      <c r="D174" s="180" t="s">
        <v>208</v>
      </c>
      <c r="E174" s="181" t="s">
        <v>677</v>
      </c>
      <c r="F174" s="182" t="s">
        <v>678</v>
      </c>
      <c r="G174" s="183" t="s">
        <v>674</v>
      </c>
      <c r="H174" s="184">
        <v>10</v>
      </c>
      <c r="I174" s="185"/>
      <c r="J174" s="186">
        <f t="shared" si="20"/>
        <v>0</v>
      </c>
      <c r="K174" s="182" t="s">
        <v>5</v>
      </c>
      <c r="L174" s="39"/>
      <c r="M174" s="187" t="s">
        <v>5</v>
      </c>
      <c r="N174" s="188" t="s">
        <v>42</v>
      </c>
      <c r="O174" s="40"/>
      <c r="P174" s="189">
        <f t="shared" si="21"/>
        <v>0</v>
      </c>
      <c r="Q174" s="189">
        <v>0</v>
      </c>
      <c r="R174" s="189">
        <f t="shared" si="22"/>
        <v>0</v>
      </c>
      <c r="S174" s="189">
        <v>0</v>
      </c>
      <c r="T174" s="190">
        <f t="shared" si="23"/>
        <v>0</v>
      </c>
      <c r="AR174" s="22" t="s">
        <v>237</v>
      </c>
      <c r="AT174" s="22" t="s">
        <v>208</v>
      </c>
      <c r="AU174" s="22" t="s">
        <v>80</v>
      </c>
      <c r="AY174" s="22" t="s">
        <v>205</v>
      </c>
      <c r="BE174" s="191">
        <f t="shared" si="24"/>
        <v>0</v>
      </c>
      <c r="BF174" s="191">
        <f t="shared" si="25"/>
        <v>0</v>
      </c>
      <c r="BG174" s="191">
        <f t="shared" si="26"/>
        <v>0</v>
      </c>
      <c r="BH174" s="191">
        <f t="shared" si="27"/>
        <v>0</v>
      </c>
      <c r="BI174" s="191">
        <f t="shared" si="28"/>
        <v>0</v>
      </c>
      <c r="BJ174" s="22" t="s">
        <v>78</v>
      </c>
      <c r="BK174" s="191">
        <f t="shared" si="29"/>
        <v>0</v>
      </c>
      <c r="BL174" s="22" t="s">
        <v>237</v>
      </c>
      <c r="BM174" s="22" t="s">
        <v>679</v>
      </c>
    </row>
    <row r="175" spans="2:65" s="1" customFormat="1" ht="51" customHeight="1">
      <c r="B175" s="179"/>
      <c r="C175" s="180" t="s">
        <v>680</v>
      </c>
      <c r="D175" s="180" t="s">
        <v>208</v>
      </c>
      <c r="E175" s="181" t="s">
        <v>681</v>
      </c>
      <c r="F175" s="182" t="s">
        <v>682</v>
      </c>
      <c r="G175" s="183" t="s">
        <v>441</v>
      </c>
      <c r="H175" s="184">
        <v>1</v>
      </c>
      <c r="I175" s="185"/>
      <c r="J175" s="186">
        <f t="shared" si="20"/>
        <v>0</v>
      </c>
      <c r="K175" s="182" t="s">
        <v>5</v>
      </c>
      <c r="L175" s="39"/>
      <c r="M175" s="187" t="s">
        <v>5</v>
      </c>
      <c r="N175" s="188" t="s">
        <v>42</v>
      </c>
      <c r="O175" s="40"/>
      <c r="P175" s="189">
        <f t="shared" si="21"/>
        <v>0</v>
      </c>
      <c r="Q175" s="189">
        <v>0</v>
      </c>
      <c r="R175" s="189">
        <f t="shared" si="22"/>
        <v>0</v>
      </c>
      <c r="S175" s="189">
        <v>0</v>
      </c>
      <c r="T175" s="190">
        <f t="shared" si="23"/>
        <v>0</v>
      </c>
      <c r="AR175" s="22" t="s">
        <v>237</v>
      </c>
      <c r="AT175" s="22" t="s">
        <v>208</v>
      </c>
      <c r="AU175" s="22" t="s">
        <v>80</v>
      </c>
      <c r="AY175" s="22" t="s">
        <v>205</v>
      </c>
      <c r="BE175" s="191">
        <f t="shared" si="24"/>
        <v>0</v>
      </c>
      <c r="BF175" s="191">
        <f t="shared" si="25"/>
        <v>0</v>
      </c>
      <c r="BG175" s="191">
        <f t="shared" si="26"/>
        <v>0</v>
      </c>
      <c r="BH175" s="191">
        <f t="shared" si="27"/>
        <v>0</v>
      </c>
      <c r="BI175" s="191">
        <f t="shared" si="28"/>
        <v>0</v>
      </c>
      <c r="BJ175" s="22" t="s">
        <v>78</v>
      </c>
      <c r="BK175" s="191">
        <f t="shared" si="29"/>
        <v>0</v>
      </c>
      <c r="BL175" s="22" t="s">
        <v>237</v>
      </c>
      <c r="BM175" s="22" t="s">
        <v>683</v>
      </c>
    </row>
    <row r="176" spans="2:65" s="1" customFormat="1" ht="25.5" customHeight="1">
      <c r="B176" s="179"/>
      <c r="C176" s="180" t="s">
        <v>684</v>
      </c>
      <c r="D176" s="180" t="s">
        <v>208</v>
      </c>
      <c r="E176" s="181" t="s">
        <v>685</v>
      </c>
      <c r="F176" s="182" t="s">
        <v>686</v>
      </c>
      <c r="G176" s="183" t="s">
        <v>441</v>
      </c>
      <c r="H176" s="184">
        <v>1</v>
      </c>
      <c r="I176" s="185"/>
      <c r="J176" s="186">
        <f t="shared" si="20"/>
        <v>0</v>
      </c>
      <c r="K176" s="182" t="s">
        <v>5</v>
      </c>
      <c r="L176" s="39"/>
      <c r="M176" s="187" t="s">
        <v>5</v>
      </c>
      <c r="N176" s="188" t="s">
        <v>42</v>
      </c>
      <c r="O176" s="40"/>
      <c r="P176" s="189">
        <f t="shared" si="21"/>
        <v>0</v>
      </c>
      <c r="Q176" s="189">
        <v>0</v>
      </c>
      <c r="R176" s="189">
        <f t="shared" si="22"/>
        <v>0</v>
      </c>
      <c r="S176" s="189">
        <v>0</v>
      </c>
      <c r="T176" s="190">
        <f t="shared" si="23"/>
        <v>0</v>
      </c>
      <c r="AR176" s="22" t="s">
        <v>237</v>
      </c>
      <c r="AT176" s="22" t="s">
        <v>208</v>
      </c>
      <c r="AU176" s="22" t="s">
        <v>80</v>
      </c>
      <c r="AY176" s="22" t="s">
        <v>205</v>
      </c>
      <c r="BE176" s="191">
        <f t="shared" si="24"/>
        <v>0</v>
      </c>
      <c r="BF176" s="191">
        <f t="shared" si="25"/>
        <v>0</v>
      </c>
      <c r="BG176" s="191">
        <f t="shared" si="26"/>
        <v>0</v>
      </c>
      <c r="BH176" s="191">
        <f t="shared" si="27"/>
        <v>0</v>
      </c>
      <c r="BI176" s="191">
        <f t="shared" si="28"/>
        <v>0</v>
      </c>
      <c r="BJ176" s="22" t="s">
        <v>78</v>
      </c>
      <c r="BK176" s="191">
        <f t="shared" si="29"/>
        <v>0</v>
      </c>
      <c r="BL176" s="22" t="s">
        <v>237</v>
      </c>
      <c r="BM176" s="22" t="s">
        <v>687</v>
      </c>
    </row>
    <row r="177" spans="2:65" s="1" customFormat="1" ht="38.25" customHeight="1">
      <c r="B177" s="179"/>
      <c r="C177" s="180" t="s">
        <v>688</v>
      </c>
      <c r="D177" s="180" t="s">
        <v>208</v>
      </c>
      <c r="E177" s="181" t="s">
        <v>689</v>
      </c>
      <c r="F177" s="182" t="s">
        <v>690</v>
      </c>
      <c r="G177" s="183" t="s">
        <v>441</v>
      </c>
      <c r="H177" s="184">
        <v>1</v>
      </c>
      <c r="I177" s="185"/>
      <c r="J177" s="186">
        <f t="shared" si="20"/>
        <v>0</v>
      </c>
      <c r="K177" s="182" t="s">
        <v>5</v>
      </c>
      <c r="L177" s="39"/>
      <c r="M177" s="187" t="s">
        <v>5</v>
      </c>
      <c r="N177" s="188" t="s">
        <v>42</v>
      </c>
      <c r="O177" s="40"/>
      <c r="P177" s="189">
        <f t="shared" si="21"/>
        <v>0</v>
      </c>
      <c r="Q177" s="189">
        <v>0</v>
      </c>
      <c r="R177" s="189">
        <f t="shared" si="22"/>
        <v>0</v>
      </c>
      <c r="S177" s="189">
        <v>0</v>
      </c>
      <c r="T177" s="190">
        <f t="shared" si="23"/>
        <v>0</v>
      </c>
      <c r="AR177" s="22" t="s">
        <v>237</v>
      </c>
      <c r="AT177" s="22" t="s">
        <v>208</v>
      </c>
      <c r="AU177" s="22" t="s">
        <v>80</v>
      </c>
      <c r="AY177" s="22" t="s">
        <v>205</v>
      </c>
      <c r="BE177" s="191">
        <f t="shared" si="24"/>
        <v>0</v>
      </c>
      <c r="BF177" s="191">
        <f t="shared" si="25"/>
        <v>0</v>
      </c>
      <c r="BG177" s="191">
        <f t="shared" si="26"/>
        <v>0</v>
      </c>
      <c r="BH177" s="191">
        <f t="shared" si="27"/>
        <v>0</v>
      </c>
      <c r="BI177" s="191">
        <f t="shared" si="28"/>
        <v>0</v>
      </c>
      <c r="BJ177" s="22" t="s">
        <v>78</v>
      </c>
      <c r="BK177" s="191">
        <f t="shared" si="29"/>
        <v>0</v>
      </c>
      <c r="BL177" s="22" t="s">
        <v>237</v>
      </c>
      <c r="BM177" s="22" t="s">
        <v>691</v>
      </c>
    </row>
    <row r="178" spans="2:65" s="1" customFormat="1" ht="38.25" customHeight="1">
      <c r="B178" s="179"/>
      <c r="C178" s="180" t="s">
        <v>692</v>
      </c>
      <c r="D178" s="180" t="s">
        <v>208</v>
      </c>
      <c r="E178" s="181" t="s">
        <v>693</v>
      </c>
      <c r="F178" s="182" t="s">
        <v>694</v>
      </c>
      <c r="G178" s="183" t="s">
        <v>441</v>
      </c>
      <c r="H178" s="184">
        <v>1</v>
      </c>
      <c r="I178" s="185"/>
      <c r="J178" s="186">
        <f t="shared" si="20"/>
        <v>0</v>
      </c>
      <c r="K178" s="182" t="s">
        <v>5</v>
      </c>
      <c r="L178" s="39"/>
      <c r="M178" s="187" t="s">
        <v>5</v>
      </c>
      <c r="N178" s="188" t="s">
        <v>42</v>
      </c>
      <c r="O178" s="40"/>
      <c r="P178" s="189">
        <f t="shared" si="21"/>
        <v>0</v>
      </c>
      <c r="Q178" s="189">
        <v>0</v>
      </c>
      <c r="R178" s="189">
        <f t="shared" si="22"/>
        <v>0</v>
      </c>
      <c r="S178" s="189">
        <v>0</v>
      </c>
      <c r="T178" s="190">
        <f t="shared" si="23"/>
        <v>0</v>
      </c>
      <c r="AR178" s="22" t="s">
        <v>237</v>
      </c>
      <c r="AT178" s="22" t="s">
        <v>208</v>
      </c>
      <c r="AU178" s="22" t="s">
        <v>80</v>
      </c>
      <c r="AY178" s="22" t="s">
        <v>205</v>
      </c>
      <c r="BE178" s="191">
        <f t="shared" si="24"/>
        <v>0</v>
      </c>
      <c r="BF178" s="191">
        <f t="shared" si="25"/>
        <v>0</v>
      </c>
      <c r="BG178" s="191">
        <f t="shared" si="26"/>
        <v>0</v>
      </c>
      <c r="BH178" s="191">
        <f t="shared" si="27"/>
        <v>0</v>
      </c>
      <c r="BI178" s="191">
        <f t="shared" si="28"/>
        <v>0</v>
      </c>
      <c r="BJ178" s="22" t="s">
        <v>78</v>
      </c>
      <c r="BK178" s="191">
        <f t="shared" si="29"/>
        <v>0</v>
      </c>
      <c r="BL178" s="22" t="s">
        <v>237</v>
      </c>
      <c r="BM178" s="22" t="s">
        <v>695</v>
      </c>
    </row>
    <row r="179" spans="2:65" s="1" customFormat="1" ht="51" customHeight="1">
      <c r="B179" s="179"/>
      <c r="C179" s="180" t="s">
        <v>696</v>
      </c>
      <c r="D179" s="180" t="s">
        <v>208</v>
      </c>
      <c r="E179" s="181" t="s">
        <v>697</v>
      </c>
      <c r="F179" s="182" t="s">
        <v>698</v>
      </c>
      <c r="G179" s="183" t="s">
        <v>674</v>
      </c>
      <c r="H179" s="184">
        <v>6</v>
      </c>
      <c r="I179" s="185"/>
      <c r="J179" s="186">
        <f t="shared" si="20"/>
        <v>0</v>
      </c>
      <c r="K179" s="182" t="s">
        <v>5</v>
      </c>
      <c r="L179" s="39"/>
      <c r="M179" s="187" t="s">
        <v>5</v>
      </c>
      <c r="N179" s="188" t="s">
        <v>42</v>
      </c>
      <c r="O179" s="40"/>
      <c r="P179" s="189">
        <f t="shared" si="21"/>
        <v>0</v>
      </c>
      <c r="Q179" s="189">
        <v>0</v>
      </c>
      <c r="R179" s="189">
        <f t="shared" si="22"/>
        <v>0</v>
      </c>
      <c r="S179" s="189">
        <v>0</v>
      </c>
      <c r="T179" s="190">
        <f t="shared" si="23"/>
        <v>0</v>
      </c>
      <c r="AR179" s="22" t="s">
        <v>237</v>
      </c>
      <c r="AT179" s="22" t="s">
        <v>208</v>
      </c>
      <c r="AU179" s="22" t="s">
        <v>80</v>
      </c>
      <c r="AY179" s="22" t="s">
        <v>205</v>
      </c>
      <c r="BE179" s="191">
        <f t="shared" si="24"/>
        <v>0</v>
      </c>
      <c r="BF179" s="191">
        <f t="shared" si="25"/>
        <v>0</v>
      </c>
      <c r="BG179" s="191">
        <f t="shared" si="26"/>
        <v>0</v>
      </c>
      <c r="BH179" s="191">
        <f t="shared" si="27"/>
        <v>0</v>
      </c>
      <c r="BI179" s="191">
        <f t="shared" si="28"/>
        <v>0</v>
      </c>
      <c r="BJ179" s="22" t="s">
        <v>78</v>
      </c>
      <c r="BK179" s="191">
        <f t="shared" si="29"/>
        <v>0</v>
      </c>
      <c r="BL179" s="22" t="s">
        <v>237</v>
      </c>
      <c r="BM179" s="22" t="s">
        <v>699</v>
      </c>
    </row>
    <row r="180" spans="2:65" s="1" customFormat="1" ht="25.5" customHeight="1">
      <c r="B180" s="179"/>
      <c r="C180" s="180" t="s">
        <v>700</v>
      </c>
      <c r="D180" s="180" t="s">
        <v>208</v>
      </c>
      <c r="E180" s="181" t="s">
        <v>701</v>
      </c>
      <c r="F180" s="182" t="s">
        <v>702</v>
      </c>
      <c r="G180" s="183" t="s">
        <v>674</v>
      </c>
      <c r="H180" s="184">
        <v>4</v>
      </c>
      <c r="I180" s="185"/>
      <c r="J180" s="186">
        <f t="shared" si="20"/>
        <v>0</v>
      </c>
      <c r="K180" s="182" t="s">
        <v>5</v>
      </c>
      <c r="L180" s="39"/>
      <c r="M180" s="187" t="s">
        <v>5</v>
      </c>
      <c r="N180" s="188" t="s">
        <v>42</v>
      </c>
      <c r="O180" s="40"/>
      <c r="P180" s="189">
        <f t="shared" si="21"/>
        <v>0</v>
      </c>
      <c r="Q180" s="189">
        <v>0</v>
      </c>
      <c r="R180" s="189">
        <f t="shared" si="22"/>
        <v>0</v>
      </c>
      <c r="S180" s="189">
        <v>0</v>
      </c>
      <c r="T180" s="190">
        <f t="shared" si="23"/>
        <v>0</v>
      </c>
      <c r="AR180" s="22" t="s">
        <v>237</v>
      </c>
      <c r="AT180" s="22" t="s">
        <v>208</v>
      </c>
      <c r="AU180" s="22" t="s">
        <v>80</v>
      </c>
      <c r="AY180" s="22" t="s">
        <v>205</v>
      </c>
      <c r="BE180" s="191">
        <f t="shared" si="24"/>
        <v>0</v>
      </c>
      <c r="BF180" s="191">
        <f t="shared" si="25"/>
        <v>0</v>
      </c>
      <c r="BG180" s="191">
        <f t="shared" si="26"/>
        <v>0</v>
      </c>
      <c r="BH180" s="191">
        <f t="shared" si="27"/>
        <v>0</v>
      </c>
      <c r="BI180" s="191">
        <f t="shared" si="28"/>
        <v>0</v>
      </c>
      <c r="BJ180" s="22" t="s">
        <v>78</v>
      </c>
      <c r="BK180" s="191">
        <f t="shared" si="29"/>
        <v>0</v>
      </c>
      <c r="BL180" s="22" t="s">
        <v>237</v>
      </c>
      <c r="BM180" s="22" t="s">
        <v>703</v>
      </c>
    </row>
    <row r="181" spans="2:65" s="1" customFormat="1" ht="25.5" customHeight="1">
      <c r="B181" s="179"/>
      <c r="C181" s="180" t="s">
        <v>704</v>
      </c>
      <c r="D181" s="180" t="s">
        <v>208</v>
      </c>
      <c r="E181" s="181" t="s">
        <v>705</v>
      </c>
      <c r="F181" s="182" t="s">
        <v>706</v>
      </c>
      <c r="G181" s="183" t="s">
        <v>674</v>
      </c>
      <c r="H181" s="184">
        <v>6</v>
      </c>
      <c r="I181" s="185"/>
      <c r="J181" s="186">
        <f t="shared" si="20"/>
        <v>0</v>
      </c>
      <c r="K181" s="182" t="s">
        <v>5</v>
      </c>
      <c r="L181" s="39"/>
      <c r="M181" s="187" t="s">
        <v>5</v>
      </c>
      <c r="N181" s="188" t="s">
        <v>42</v>
      </c>
      <c r="O181" s="40"/>
      <c r="P181" s="189">
        <f t="shared" si="21"/>
        <v>0</v>
      </c>
      <c r="Q181" s="189">
        <v>0</v>
      </c>
      <c r="R181" s="189">
        <f t="shared" si="22"/>
        <v>0</v>
      </c>
      <c r="S181" s="189">
        <v>0</v>
      </c>
      <c r="T181" s="190">
        <f t="shared" si="23"/>
        <v>0</v>
      </c>
      <c r="AR181" s="22" t="s">
        <v>237</v>
      </c>
      <c r="AT181" s="22" t="s">
        <v>208</v>
      </c>
      <c r="AU181" s="22" t="s">
        <v>80</v>
      </c>
      <c r="AY181" s="22" t="s">
        <v>205</v>
      </c>
      <c r="BE181" s="191">
        <f t="shared" si="24"/>
        <v>0</v>
      </c>
      <c r="BF181" s="191">
        <f t="shared" si="25"/>
        <v>0</v>
      </c>
      <c r="BG181" s="191">
        <f t="shared" si="26"/>
        <v>0</v>
      </c>
      <c r="BH181" s="191">
        <f t="shared" si="27"/>
        <v>0</v>
      </c>
      <c r="BI181" s="191">
        <f t="shared" si="28"/>
        <v>0</v>
      </c>
      <c r="BJ181" s="22" t="s">
        <v>78</v>
      </c>
      <c r="BK181" s="191">
        <f t="shared" si="29"/>
        <v>0</v>
      </c>
      <c r="BL181" s="22" t="s">
        <v>237</v>
      </c>
      <c r="BM181" s="22" t="s">
        <v>707</v>
      </c>
    </row>
    <row r="182" spans="2:65" s="1" customFormat="1" ht="25.5" customHeight="1">
      <c r="B182" s="179"/>
      <c r="C182" s="180" t="s">
        <v>708</v>
      </c>
      <c r="D182" s="180" t="s">
        <v>208</v>
      </c>
      <c r="E182" s="181" t="s">
        <v>709</v>
      </c>
      <c r="F182" s="182" t="s">
        <v>710</v>
      </c>
      <c r="G182" s="183" t="s">
        <v>674</v>
      </c>
      <c r="H182" s="184">
        <v>2</v>
      </c>
      <c r="I182" s="185"/>
      <c r="J182" s="186">
        <f t="shared" si="20"/>
        <v>0</v>
      </c>
      <c r="K182" s="182" t="s">
        <v>5</v>
      </c>
      <c r="L182" s="39"/>
      <c r="M182" s="187" t="s">
        <v>5</v>
      </c>
      <c r="N182" s="188" t="s">
        <v>42</v>
      </c>
      <c r="O182" s="40"/>
      <c r="P182" s="189">
        <f t="shared" si="21"/>
        <v>0</v>
      </c>
      <c r="Q182" s="189">
        <v>0</v>
      </c>
      <c r="R182" s="189">
        <f t="shared" si="22"/>
        <v>0</v>
      </c>
      <c r="S182" s="189">
        <v>0</v>
      </c>
      <c r="T182" s="190">
        <f t="shared" si="23"/>
        <v>0</v>
      </c>
      <c r="AR182" s="22" t="s">
        <v>237</v>
      </c>
      <c r="AT182" s="22" t="s">
        <v>208</v>
      </c>
      <c r="AU182" s="22" t="s">
        <v>80</v>
      </c>
      <c r="AY182" s="22" t="s">
        <v>205</v>
      </c>
      <c r="BE182" s="191">
        <f t="shared" si="24"/>
        <v>0</v>
      </c>
      <c r="BF182" s="191">
        <f t="shared" si="25"/>
        <v>0</v>
      </c>
      <c r="BG182" s="191">
        <f t="shared" si="26"/>
        <v>0</v>
      </c>
      <c r="BH182" s="191">
        <f t="shared" si="27"/>
        <v>0</v>
      </c>
      <c r="BI182" s="191">
        <f t="shared" si="28"/>
        <v>0</v>
      </c>
      <c r="BJ182" s="22" t="s">
        <v>78</v>
      </c>
      <c r="BK182" s="191">
        <f t="shared" si="29"/>
        <v>0</v>
      </c>
      <c r="BL182" s="22" t="s">
        <v>237</v>
      </c>
      <c r="BM182" s="22" t="s">
        <v>711</v>
      </c>
    </row>
    <row r="183" spans="2:65" s="1" customFormat="1" ht="38.25" customHeight="1">
      <c r="B183" s="179"/>
      <c r="C183" s="180" t="s">
        <v>712</v>
      </c>
      <c r="D183" s="180" t="s">
        <v>208</v>
      </c>
      <c r="E183" s="181" t="s">
        <v>713</v>
      </c>
      <c r="F183" s="182" t="s">
        <v>714</v>
      </c>
      <c r="G183" s="183" t="s">
        <v>674</v>
      </c>
      <c r="H183" s="184">
        <v>4</v>
      </c>
      <c r="I183" s="185"/>
      <c r="J183" s="186">
        <f t="shared" si="20"/>
        <v>0</v>
      </c>
      <c r="K183" s="182" t="s">
        <v>5</v>
      </c>
      <c r="L183" s="39"/>
      <c r="M183" s="187" t="s">
        <v>5</v>
      </c>
      <c r="N183" s="188" t="s">
        <v>42</v>
      </c>
      <c r="O183" s="40"/>
      <c r="P183" s="189">
        <f t="shared" si="21"/>
        <v>0</v>
      </c>
      <c r="Q183" s="189">
        <v>0</v>
      </c>
      <c r="R183" s="189">
        <f t="shared" si="22"/>
        <v>0</v>
      </c>
      <c r="S183" s="189">
        <v>0</v>
      </c>
      <c r="T183" s="190">
        <f t="shared" si="23"/>
        <v>0</v>
      </c>
      <c r="AR183" s="22" t="s">
        <v>237</v>
      </c>
      <c r="AT183" s="22" t="s">
        <v>208</v>
      </c>
      <c r="AU183" s="22" t="s">
        <v>80</v>
      </c>
      <c r="AY183" s="22" t="s">
        <v>205</v>
      </c>
      <c r="BE183" s="191">
        <f t="shared" si="24"/>
        <v>0</v>
      </c>
      <c r="BF183" s="191">
        <f t="shared" si="25"/>
        <v>0</v>
      </c>
      <c r="BG183" s="191">
        <f t="shared" si="26"/>
        <v>0</v>
      </c>
      <c r="BH183" s="191">
        <f t="shared" si="27"/>
        <v>0</v>
      </c>
      <c r="BI183" s="191">
        <f t="shared" si="28"/>
        <v>0</v>
      </c>
      <c r="BJ183" s="22" t="s">
        <v>78</v>
      </c>
      <c r="BK183" s="191">
        <f t="shared" si="29"/>
        <v>0</v>
      </c>
      <c r="BL183" s="22" t="s">
        <v>237</v>
      </c>
      <c r="BM183" s="22" t="s">
        <v>715</v>
      </c>
    </row>
    <row r="184" spans="2:65" s="1" customFormat="1" ht="25.5" customHeight="1">
      <c r="B184" s="179"/>
      <c r="C184" s="180" t="s">
        <v>716</v>
      </c>
      <c r="D184" s="180" t="s">
        <v>208</v>
      </c>
      <c r="E184" s="181" t="s">
        <v>717</v>
      </c>
      <c r="F184" s="182" t="s">
        <v>718</v>
      </c>
      <c r="G184" s="183" t="s">
        <v>674</v>
      </c>
      <c r="H184" s="184">
        <v>2</v>
      </c>
      <c r="I184" s="185"/>
      <c r="J184" s="186">
        <f t="shared" si="20"/>
        <v>0</v>
      </c>
      <c r="K184" s="182" t="s">
        <v>5</v>
      </c>
      <c r="L184" s="39"/>
      <c r="M184" s="187" t="s">
        <v>5</v>
      </c>
      <c r="N184" s="188" t="s">
        <v>42</v>
      </c>
      <c r="O184" s="40"/>
      <c r="P184" s="189">
        <f t="shared" si="21"/>
        <v>0</v>
      </c>
      <c r="Q184" s="189">
        <v>0</v>
      </c>
      <c r="R184" s="189">
        <f t="shared" si="22"/>
        <v>0</v>
      </c>
      <c r="S184" s="189">
        <v>0</v>
      </c>
      <c r="T184" s="190">
        <f t="shared" si="23"/>
        <v>0</v>
      </c>
      <c r="AR184" s="22" t="s">
        <v>237</v>
      </c>
      <c r="AT184" s="22" t="s">
        <v>208</v>
      </c>
      <c r="AU184" s="22" t="s">
        <v>80</v>
      </c>
      <c r="AY184" s="22" t="s">
        <v>205</v>
      </c>
      <c r="BE184" s="191">
        <f t="shared" si="24"/>
        <v>0</v>
      </c>
      <c r="BF184" s="191">
        <f t="shared" si="25"/>
        <v>0</v>
      </c>
      <c r="BG184" s="191">
        <f t="shared" si="26"/>
        <v>0</v>
      </c>
      <c r="BH184" s="191">
        <f t="shared" si="27"/>
        <v>0</v>
      </c>
      <c r="BI184" s="191">
        <f t="shared" si="28"/>
        <v>0</v>
      </c>
      <c r="BJ184" s="22" t="s">
        <v>78</v>
      </c>
      <c r="BK184" s="191">
        <f t="shared" si="29"/>
        <v>0</v>
      </c>
      <c r="BL184" s="22" t="s">
        <v>237</v>
      </c>
      <c r="BM184" s="22" t="s">
        <v>719</v>
      </c>
    </row>
    <row r="185" spans="2:65" s="1" customFormat="1" ht="25.5" customHeight="1">
      <c r="B185" s="179"/>
      <c r="C185" s="180" t="s">
        <v>720</v>
      </c>
      <c r="D185" s="180" t="s">
        <v>208</v>
      </c>
      <c r="E185" s="181" t="s">
        <v>721</v>
      </c>
      <c r="F185" s="182" t="s">
        <v>722</v>
      </c>
      <c r="G185" s="183" t="s">
        <v>674</v>
      </c>
      <c r="H185" s="184">
        <v>4</v>
      </c>
      <c r="I185" s="185"/>
      <c r="J185" s="186">
        <f t="shared" si="20"/>
        <v>0</v>
      </c>
      <c r="K185" s="182" t="s">
        <v>5</v>
      </c>
      <c r="L185" s="39"/>
      <c r="M185" s="187" t="s">
        <v>5</v>
      </c>
      <c r="N185" s="188" t="s">
        <v>42</v>
      </c>
      <c r="O185" s="40"/>
      <c r="P185" s="189">
        <f t="shared" si="21"/>
        <v>0</v>
      </c>
      <c r="Q185" s="189">
        <v>0</v>
      </c>
      <c r="R185" s="189">
        <f t="shared" si="22"/>
        <v>0</v>
      </c>
      <c r="S185" s="189">
        <v>0</v>
      </c>
      <c r="T185" s="190">
        <f t="shared" si="23"/>
        <v>0</v>
      </c>
      <c r="AR185" s="22" t="s">
        <v>237</v>
      </c>
      <c r="AT185" s="22" t="s">
        <v>208</v>
      </c>
      <c r="AU185" s="22" t="s">
        <v>80</v>
      </c>
      <c r="AY185" s="22" t="s">
        <v>205</v>
      </c>
      <c r="BE185" s="191">
        <f t="shared" si="24"/>
        <v>0</v>
      </c>
      <c r="BF185" s="191">
        <f t="shared" si="25"/>
        <v>0</v>
      </c>
      <c r="BG185" s="191">
        <f t="shared" si="26"/>
        <v>0</v>
      </c>
      <c r="BH185" s="191">
        <f t="shared" si="27"/>
        <v>0</v>
      </c>
      <c r="BI185" s="191">
        <f t="shared" si="28"/>
        <v>0</v>
      </c>
      <c r="BJ185" s="22" t="s">
        <v>78</v>
      </c>
      <c r="BK185" s="191">
        <f t="shared" si="29"/>
        <v>0</v>
      </c>
      <c r="BL185" s="22" t="s">
        <v>237</v>
      </c>
      <c r="BM185" s="22" t="s">
        <v>723</v>
      </c>
    </row>
    <row r="186" spans="2:65" s="1" customFormat="1" ht="25.5" customHeight="1">
      <c r="B186" s="179"/>
      <c r="C186" s="180" t="s">
        <v>724</v>
      </c>
      <c r="D186" s="180" t="s">
        <v>208</v>
      </c>
      <c r="E186" s="181" t="s">
        <v>725</v>
      </c>
      <c r="F186" s="182" t="s">
        <v>726</v>
      </c>
      <c r="G186" s="183" t="s">
        <v>674</v>
      </c>
      <c r="H186" s="184">
        <v>5</v>
      </c>
      <c r="I186" s="185"/>
      <c r="J186" s="186">
        <f t="shared" si="20"/>
        <v>0</v>
      </c>
      <c r="K186" s="182" t="s">
        <v>5</v>
      </c>
      <c r="L186" s="39"/>
      <c r="M186" s="187" t="s">
        <v>5</v>
      </c>
      <c r="N186" s="188" t="s">
        <v>42</v>
      </c>
      <c r="O186" s="40"/>
      <c r="P186" s="189">
        <f t="shared" si="21"/>
        <v>0</v>
      </c>
      <c r="Q186" s="189">
        <v>0</v>
      </c>
      <c r="R186" s="189">
        <f t="shared" si="22"/>
        <v>0</v>
      </c>
      <c r="S186" s="189">
        <v>0</v>
      </c>
      <c r="T186" s="190">
        <f t="shared" si="23"/>
        <v>0</v>
      </c>
      <c r="AR186" s="22" t="s">
        <v>237</v>
      </c>
      <c r="AT186" s="22" t="s">
        <v>208</v>
      </c>
      <c r="AU186" s="22" t="s">
        <v>80</v>
      </c>
      <c r="AY186" s="22" t="s">
        <v>205</v>
      </c>
      <c r="BE186" s="191">
        <f t="shared" si="24"/>
        <v>0</v>
      </c>
      <c r="BF186" s="191">
        <f t="shared" si="25"/>
        <v>0</v>
      </c>
      <c r="BG186" s="191">
        <f t="shared" si="26"/>
        <v>0</v>
      </c>
      <c r="BH186" s="191">
        <f t="shared" si="27"/>
        <v>0</v>
      </c>
      <c r="BI186" s="191">
        <f t="shared" si="28"/>
        <v>0</v>
      </c>
      <c r="BJ186" s="22" t="s">
        <v>78</v>
      </c>
      <c r="BK186" s="191">
        <f t="shared" si="29"/>
        <v>0</v>
      </c>
      <c r="BL186" s="22" t="s">
        <v>237</v>
      </c>
      <c r="BM186" s="22" t="s">
        <v>727</v>
      </c>
    </row>
    <row r="187" spans="2:65" s="1" customFormat="1" ht="25.5" customHeight="1">
      <c r="B187" s="179"/>
      <c r="C187" s="180" t="s">
        <v>728</v>
      </c>
      <c r="D187" s="180" t="s">
        <v>208</v>
      </c>
      <c r="E187" s="181" t="s">
        <v>729</v>
      </c>
      <c r="F187" s="182" t="s">
        <v>730</v>
      </c>
      <c r="G187" s="183" t="s">
        <v>674</v>
      </c>
      <c r="H187" s="184">
        <v>5</v>
      </c>
      <c r="I187" s="185"/>
      <c r="J187" s="186">
        <f t="shared" si="20"/>
        <v>0</v>
      </c>
      <c r="K187" s="182" t="s">
        <v>5</v>
      </c>
      <c r="L187" s="39"/>
      <c r="M187" s="187" t="s">
        <v>5</v>
      </c>
      <c r="N187" s="188" t="s">
        <v>42</v>
      </c>
      <c r="O187" s="40"/>
      <c r="P187" s="189">
        <f t="shared" si="21"/>
        <v>0</v>
      </c>
      <c r="Q187" s="189">
        <v>0</v>
      </c>
      <c r="R187" s="189">
        <f t="shared" si="22"/>
        <v>0</v>
      </c>
      <c r="S187" s="189">
        <v>0</v>
      </c>
      <c r="T187" s="190">
        <f t="shared" si="23"/>
        <v>0</v>
      </c>
      <c r="AR187" s="22" t="s">
        <v>237</v>
      </c>
      <c r="AT187" s="22" t="s">
        <v>208</v>
      </c>
      <c r="AU187" s="22" t="s">
        <v>80</v>
      </c>
      <c r="AY187" s="22" t="s">
        <v>205</v>
      </c>
      <c r="BE187" s="191">
        <f t="shared" si="24"/>
        <v>0</v>
      </c>
      <c r="BF187" s="191">
        <f t="shared" si="25"/>
        <v>0</v>
      </c>
      <c r="BG187" s="191">
        <f t="shared" si="26"/>
        <v>0</v>
      </c>
      <c r="BH187" s="191">
        <f t="shared" si="27"/>
        <v>0</v>
      </c>
      <c r="BI187" s="191">
        <f t="shared" si="28"/>
        <v>0</v>
      </c>
      <c r="BJ187" s="22" t="s">
        <v>78</v>
      </c>
      <c r="BK187" s="191">
        <f t="shared" si="29"/>
        <v>0</v>
      </c>
      <c r="BL187" s="22" t="s">
        <v>237</v>
      </c>
      <c r="BM187" s="22" t="s">
        <v>731</v>
      </c>
    </row>
    <row r="188" spans="2:65" s="1" customFormat="1" ht="25.5" customHeight="1">
      <c r="B188" s="179"/>
      <c r="C188" s="180" t="s">
        <v>732</v>
      </c>
      <c r="D188" s="180" t="s">
        <v>208</v>
      </c>
      <c r="E188" s="181" t="s">
        <v>733</v>
      </c>
      <c r="F188" s="182" t="s">
        <v>734</v>
      </c>
      <c r="G188" s="183" t="s">
        <v>674</v>
      </c>
      <c r="H188" s="184">
        <v>5</v>
      </c>
      <c r="I188" s="185"/>
      <c r="J188" s="186">
        <f t="shared" si="20"/>
        <v>0</v>
      </c>
      <c r="K188" s="182" t="s">
        <v>5</v>
      </c>
      <c r="L188" s="39"/>
      <c r="M188" s="187" t="s">
        <v>5</v>
      </c>
      <c r="N188" s="188" t="s">
        <v>42</v>
      </c>
      <c r="O188" s="40"/>
      <c r="P188" s="189">
        <f t="shared" si="21"/>
        <v>0</v>
      </c>
      <c r="Q188" s="189">
        <v>0</v>
      </c>
      <c r="R188" s="189">
        <f t="shared" si="22"/>
        <v>0</v>
      </c>
      <c r="S188" s="189">
        <v>0</v>
      </c>
      <c r="T188" s="190">
        <f t="shared" si="23"/>
        <v>0</v>
      </c>
      <c r="AR188" s="22" t="s">
        <v>237</v>
      </c>
      <c r="AT188" s="22" t="s">
        <v>208</v>
      </c>
      <c r="AU188" s="22" t="s">
        <v>80</v>
      </c>
      <c r="AY188" s="22" t="s">
        <v>205</v>
      </c>
      <c r="BE188" s="191">
        <f t="shared" si="24"/>
        <v>0</v>
      </c>
      <c r="BF188" s="191">
        <f t="shared" si="25"/>
        <v>0</v>
      </c>
      <c r="BG188" s="191">
        <f t="shared" si="26"/>
        <v>0</v>
      </c>
      <c r="BH188" s="191">
        <f t="shared" si="27"/>
        <v>0</v>
      </c>
      <c r="BI188" s="191">
        <f t="shared" si="28"/>
        <v>0</v>
      </c>
      <c r="BJ188" s="22" t="s">
        <v>78</v>
      </c>
      <c r="BK188" s="191">
        <f t="shared" si="29"/>
        <v>0</v>
      </c>
      <c r="BL188" s="22" t="s">
        <v>237</v>
      </c>
      <c r="BM188" s="22" t="s">
        <v>735</v>
      </c>
    </row>
    <row r="189" spans="2:65" s="1" customFormat="1" ht="38.25" customHeight="1">
      <c r="B189" s="179"/>
      <c r="C189" s="180" t="s">
        <v>736</v>
      </c>
      <c r="D189" s="180" t="s">
        <v>208</v>
      </c>
      <c r="E189" s="181" t="s">
        <v>737</v>
      </c>
      <c r="F189" s="182" t="s">
        <v>738</v>
      </c>
      <c r="G189" s="183" t="s">
        <v>548</v>
      </c>
      <c r="H189" s="199"/>
      <c r="I189" s="185"/>
      <c r="J189" s="186">
        <f t="shared" si="20"/>
        <v>0</v>
      </c>
      <c r="K189" s="182" t="s">
        <v>212</v>
      </c>
      <c r="L189" s="39"/>
      <c r="M189" s="187" t="s">
        <v>5</v>
      </c>
      <c r="N189" s="188" t="s">
        <v>42</v>
      </c>
      <c r="O189" s="40"/>
      <c r="P189" s="189">
        <f t="shared" si="21"/>
        <v>0</v>
      </c>
      <c r="Q189" s="189">
        <v>0</v>
      </c>
      <c r="R189" s="189">
        <f t="shared" si="22"/>
        <v>0</v>
      </c>
      <c r="S189" s="189">
        <v>0</v>
      </c>
      <c r="T189" s="190">
        <f t="shared" si="23"/>
        <v>0</v>
      </c>
      <c r="AR189" s="22" t="s">
        <v>237</v>
      </c>
      <c r="AT189" s="22" t="s">
        <v>208</v>
      </c>
      <c r="AU189" s="22" t="s">
        <v>80</v>
      </c>
      <c r="AY189" s="22" t="s">
        <v>205</v>
      </c>
      <c r="BE189" s="191">
        <f t="shared" si="24"/>
        <v>0</v>
      </c>
      <c r="BF189" s="191">
        <f t="shared" si="25"/>
        <v>0</v>
      </c>
      <c r="BG189" s="191">
        <f t="shared" si="26"/>
        <v>0</v>
      </c>
      <c r="BH189" s="191">
        <f t="shared" si="27"/>
        <v>0</v>
      </c>
      <c r="BI189" s="191">
        <f t="shared" si="28"/>
        <v>0</v>
      </c>
      <c r="BJ189" s="22" t="s">
        <v>78</v>
      </c>
      <c r="BK189" s="191">
        <f t="shared" si="29"/>
        <v>0</v>
      </c>
      <c r="BL189" s="22" t="s">
        <v>237</v>
      </c>
      <c r="BM189" s="22" t="s">
        <v>739</v>
      </c>
    </row>
    <row r="190" spans="2:65" s="11" customFormat="1" ht="29.85" customHeight="1">
      <c r="B190" s="166"/>
      <c r="D190" s="167" t="s">
        <v>70</v>
      </c>
      <c r="E190" s="177" t="s">
        <v>740</v>
      </c>
      <c r="F190" s="177" t="s">
        <v>741</v>
      </c>
      <c r="I190" s="169"/>
      <c r="J190" s="178">
        <f>BK190</f>
        <v>0</v>
      </c>
      <c r="L190" s="166"/>
      <c r="M190" s="171"/>
      <c r="N190" s="172"/>
      <c r="O190" s="172"/>
      <c r="P190" s="173">
        <f>SUM(P191:P193)</f>
        <v>0</v>
      </c>
      <c r="Q190" s="172"/>
      <c r="R190" s="173">
        <f>SUM(R191:R193)</f>
        <v>8.4264000000000006E-2</v>
      </c>
      <c r="S190" s="172"/>
      <c r="T190" s="174">
        <f>SUM(T191:T193)</f>
        <v>0</v>
      </c>
      <c r="AR190" s="167" t="s">
        <v>80</v>
      </c>
      <c r="AT190" s="175" t="s">
        <v>70</v>
      </c>
      <c r="AU190" s="175" t="s">
        <v>78</v>
      </c>
      <c r="AY190" s="167" t="s">
        <v>205</v>
      </c>
      <c r="BK190" s="176">
        <f>SUM(BK191:BK193)</f>
        <v>0</v>
      </c>
    </row>
    <row r="191" spans="2:65" s="1" customFormat="1" ht="38.25" customHeight="1">
      <c r="B191" s="179"/>
      <c r="C191" s="180" t="s">
        <v>742</v>
      </c>
      <c r="D191" s="180" t="s">
        <v>208</v>
      </c>
      <c r="E191" s="181" t="s">
        <v>743</v>
      </c>
      <c r="F191" s="182" t="s">
        <v>744</v>
      </c>
      <c r="G191" s="183" t="s">
        <v>211</v>
      </c>
      <c r="H191" s="184">
        <v>1053.3</v>
      </c>
      <c r="I191" s="185"/>
      <c r="J191" s="186">
        <f>ROUND(I191*H191,2)</f>
        <v>0</v>
      </c>
      <c r="K191" s="182" t="s">
        <v>5</v>
      </c>
      <c r="L191" s="39"/>
      <c r="M191" s="187" t="s">
        <v>5</v>
      </c>
      <c r="N191" s="188" t="s">
        <v>42</v>
      </c>
      <c r="O191" s="40"/>
      <c r="P191" s="189">
        <f>O191*H191</f>
        <v>0</v>
      </c>
      <c r="Q191" s="189">
        <v>8.0000000000000007E-5</v>
      </c>
      <c r="R191" s="189">
        <f>Q191*H191</f>
        <v>8.4264000000000006E-2</v>
      </c>
      <c r="S191" s="189">
        <v>0</v>
      </c>
      <c r="T191" s="190">
        <f>S191*H191</f>
        <v>0</v>
      </c>
      <c r="AR191" s="22" t="s">
        <v>237</v>
      </c>
      <c r="AT191" s="22" t="s">
        <v>208</v>
      </c>
      <c r="AU191" s="22" t="s">
        <v>80</v>
      </c>
      <c r="AY191" s="22" t="s">
        <v>205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22" t="s">
        <v>78</v>
      </c>
      <c r="BK191" s="191">
        <f>ROUND(I191*H191,2)</f>
        <v>0</v>
      </c>
      <c r="BL191" s="22" t="s">
        <v>237</v>
      </c>
      <c r="BM191" s="22" t="s">
        <v>745</v>
      </c>
    </row>
    <row r="192" spans="2:65" s="1" customFormat="1" ht="40.5">
      <c r="B192" s="39"/>
      <c r="D192" s="192" t="s">
        <v>336</v>
      </c>
      <c r="F192" s="193" t="s">
        <v>746</v>
      </c>
      <c r="I192" s="154"/>
      <c r="L192" s="39"/>
      <c r="M192" s="194"/>
      <c r="N192" s="40"/>
      <c r="O192" s="40"/>
      <c r="P192" s="40"/>
      <c r="Q192" s="40"/>
      <c r="R192" s="40"/>
      <c r="S192" s="40"/>
      <c r="T192" s="68"/>
      <c r="AT192" s="22" t="s">
        <v>336</v>
      </c>
      <c r="AU192" s="22" t="s">
        <v>80</v>
      </c>
    </row>
    <row r="193" spans="2:65" s="1" customFormat="1" ht="38.25" customHeight="1">
      <c r="B193" s="179"/>
      <c r="C193" s="180" t="s">
        <v>747</v>
      </c>
      <c r="D193" s="180" t="s">
        <v>208</v>
      </c>
      <c r="E193" s="181" t="s">
        <v>748</v>
      </c>
      <c r="F193" s="182" t="s">
        <v>749</v>
      </c>
      <c r="G193" s="183" t="s">
        <v>548</v>
      </c>
      <c r="H193" s="199"/>
      <c r="I193" s="185"/>
      <c r="J193" s="186">
        <f>ROUND(I193*H193,2)</f>
        <v>0</v>
      </c>
      <c r="K193" s="182" t="s">
        <v>212</v>
      </c>
      <c r="L193" s="39"/>
      <c r="M193" s="187" t="s">
        <v>5</v>
      </c>
      <c r="N193" s="188" t="s">
        <v>42</v>
      </c>
      <c r="O193" s="40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AR193" s="22" t="s">
        <v>237</v>
      </c>
      <c r="AT193" s="22" t="s">
        <v>208</v>
      </c>
      <c r="AU193" s="22" t="s">
        <v>80</v>
      </c>
      <c r="AY193" s="22" t="s">
        <v>205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22" t="s">
        <v>78</v>
      </c>
      <c r="BK193" s="191">
        <f>ROUND(I193*H193,2)</f>
        <v>0</v>
      </c>
      <c r="BL193" s="22" t="s">
        <v>237</v>
      </c>
      <c r="BM193" s="22" t="s">
        <v>750</v>
      </c>
    </row>
    <row r="194" spans="2:65" s="11" customFormat="1" ht="29.85" customHeight="1">
      <c r="B194" s="166"/>
      <c r="D194" s="167" t="s">
        <v>70</v>
      </c>
      <c r="E194" s="177" t="s">
        <v>751</v>
      </c>
      <c r="F194" s="177" t="s">
        <v>752</v>
      </c>
      <c r="I194" s="169"/>
      <c r="J194" s="178">
        <f>BK194</f>
        <v>0</v>
      </c>
      <c r="L194" s="166"/>
      <c r="M194" s="171"/>
      <c r="N194" s="172"/>
      <c r="O194" s="172"/>
      <c r="P194" s="173">
        <f>SUM(P195:P196)</f>
        <v>0</v>
      </c>
      <c r="Q194" s="172"/>
      <c r="R194" s="173">
        <f>SUM(R195:R196)</f>
        <v>0</v>
      </c>
      <c r="S194" s="172"/>
      <c r="T194" s="174">
        <f>SUM(T195:T196)</f>
        <v>0</v>
      </c>
      <c r="AR194" s="167" t="s">
        <v>80</v>
      </c>
      <c r="AT194" s="175" t="s">
        <v>70</v>
      </c>
      <c r="AU194" s="175" t="s">
        <v>78</v>
      </c>
      <c r="AY194" s="167" t="s">
        <v>205</v>
      </c>
      <c r="BK194" s="176">
        <f>SUM(BK195:BK196)</f>
        <v>0</v>
      </c>
    </row>
    <row r="195" spans="2:65" s="1" customFormat="1" ht="51" customHeight="1">
      <c r="B195" s="179"/>
      <c r="C195" s="180" t="s">
        <v>753</v>
      </c>
      <c r="D195" s="180" t="s">
        <v>208</v>
      </c>
      <c r="E195" s="181" t="s">
        <v>754</v>
      </c>
      <c r="F195" s="182" t="s">
        <v>755</v>
      </c>
      <c r="G195" s="183" t="s">
        <v>211</v>
      </c>
      <c r="H195" s="184">
        <v>33.6</v>
      </c>
      <c r="I195" s="185"/>
      <c r="J195" s="186">
        <f>ROUND(I195*H195,2)</f>
        <v>0</v>
      </c>
      <c r="K195" s="182" t="s">
        <v>5</v>
      </c>
      <c r="L195" s="39"/>
      <c r="M195" s="187" t="s">
        <v>5</v>
      </c>
      <c r="N195" s="188" t="s">
        <v>42</v>
      </c>
      <c r="O195" s="40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AR195" s="22" t="s">
        <v>237</v>
      </c>
      <c r="AT195" s="22" t="s">
        <v>208</v>
      </c>
      <c r="AU195" s="22" t="s">
        <v>80</v>
      </c>
      <c r="AY195" s="22" t="s">
        <v>205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22" t="s">
        <v>78</v>
      </c>
      <c r="BK195" s="191">
        <f>ROUND(I195*H195,2)</f>
        <v>0</v>
      </c>
      <c r="BL195" s="22" t="s">
        <v>237</v>
      </c>
      <c r="BM195" s="22" t="s">
        <v>756</v>
      </c>
    </row>
    <row r="196" spans="2:65" s="1" customFormat="1" ht="38.25" customHeight="1">
      <c r="B196" s="179"/>
      <c r="C196" s="180" t="s">
        <v>757</v>
      </c>
      <c r="D196" s="180" t="s">
        <v>208</v>
      </c>
      <c r="E196" s="181" t="s">
        <v>758</v>
      </c>
      <c r="F196" s="182" t="s">
        <v>759</v>
      </c>
      <c r="G196" s="183" t="s">
        <v>548</v>
      </c>
      <c r="H196" s="199"/>
      <c r="I196" s="185"/>
      <c r="J196" s="186">
        <f>ROUND(I196*H196,2)</f>
        <v>0</v>
      </c>
      <c r="K196" s="182" t="s">
        <v>212</v>
      </c>
      <c r="L196" s="39"/>
      <c r="M196" s="187" t="s">
        <v>5</v>
      </c>
      <c r="N196" s="188" t="s">
        <v>42</v>
      </c>
      <c r="O196" s="40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AR196" s="22" t="s">
        <v>237</v>
      </c>
      <c r="AT196" s="22" t="s">
        <v>208</v>
      </c>
      <c r="AU196" s="22" t="s">
        <v>80</v>
      </c>
      <c r="AY196" s="22" t="s">
        <v>205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22" t="s">
        <v>78</v>
      </c>
      <c r="BK196" s="191">
        <f>ROUND(I196*H196,2)</f>
        <v>0</v>
      </c>
      <c r="BL196" s="22" t="s">
        <v>237</v>
      </c>
      <c r="BM196" s="22" t="s">
        <v>760</v>
      </c>
    </row>
    <row r="197" spans="2:65" s="11" customFormat="1" ht="29.85" customHeight="1">
      <c r="B197" s="166"/>
      <c r="D197" s="167" t="s">
        <v>70</v>
      </c>
      <c r="E197" s="177" t="s">
        <v>396</v>
      </c>
      <c r="F197" s="177" t="s">
        <v>397</v>
      </c>
      <c r="I197" s="169"/>
      <c r="J197" s="178">
        <f>BK197</f>
        <v>0</v>
      </c>
      <c r="L197" s="166"/>
      <c r="M197" s="171"/>
      <c r="N197" s="172"/>
      <c r="O197" s="172"/>
      <c r="P197" s="173">
        <f>SUM(P198:P199)</f>
        <v>0</v>
      </c>
      <c r="Q197" s="172"/>
      <c r="R197" s="173">
        <f>SUM(R198:R199)</f>
        <v>7.2567288000000003</v>
      </c>
      <c r="S197" s="172"/>
      <c r="T197" s="174">
        <f>SUM(T198:T199)</f>
        <v>0</v>
      </c>
      <c r="AR197" s="167" t="s">
        <v>80</v>
      </c>
      <c r="AT197" s="175" t="s">
        <v>70</v>
      </c>
      <c r="AU197" s="175" t="s">
        <v>78</v>
      </c>
      <c r="AY197" s="167" t="s">
        <v>205</v>
      </c>
      <c r="BK197" s="176">
        <f>SUM(BK198:BK199)</f>
        <v>0</v>
      </c>
    </row>
    <row r="198" spans="2:65" s="1" customFormat="1" ht="51" customHeight="1">
      <c r="B198" s="179"/>
      <c r="C198" s="180" t="s">
        <v>761</v>
      </c>
      <c r="D198" s="180" t="s">
        <v>208</v>
      </c>
      <c r="E198" s="181" t="s">
        <v>762</v>
      </c>
      <c r="F198" s="182" t="s">
        <v>763</v>
      </c>
      <c r="G198" s="183" t="s">
        <v>211</v>
      </c>
      <c r="H198" s="184">
        <v>412.08</v>
      </c>
      <c r="I198" s="185"/>
      <c r="J198" s="186">
        <f>ROUND(I198*H198,2)</f>
        <v>0</v>
      </c>
      <c r="K198" s="182" t="s">
        <v>5</v>
      </c>
      <c r="L198" s="39"/>
      <c r="M198" s="187" t="s">
        <v>5</v>
      </c>
      <c r="N198" s="188" t="s">
        <v>42</v>
      </c>
      <c r="O198" s="40"/>
      <c r="P198" s="189">
        <f>O198*H198</f>
        <v>0</v>
      </c>
      <c r="Q198" s="189">
        <v>1.7610000000000001E-2</v>
      </c>
      <c r="R198" s="189">
        <f>Q198*H198</f>
        <v>7.2567288000000003</v>
      </c>
      <c r="S198" s="189">
        <v>0</v>
      </c>
      <c r="T198" s="190">
        <f>S198*H198</f>
        <v>0</v>
      </c>
      <c r="AR198" s="22" t="s">
        <v>237</v>
      </c>
      <c r="AT198" s="22" t="s">
        <v>208</v>
      </c>
      <c r="AU198" s="22" t="s">
        <v>80</v>
      </c>
      <c r="AY198" s="22" t="s">
        <v>205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22" t="s">
        <v>78</v>
      </c>
      <c r="BK198" s="191">
        <f>ROUND(I198*H198,2)</f>
        <v>0</v>
      </c>
      <c r="BL198" s="22" t="s">
        <v>237</v>
      </c>
      <c r="BM198" s="22" t="s">
        <v>764</v>
      </c>
    </row>
    <row r="199" spans="2:65" s="1" customFormat="1" ht="38.25" customHeight="1">
      <c r="B199" s="179"/>
      <c r="C199" s="180" t="s">
        <v>765</v>
      </c>
      <c r="D199" s="180" t="s">
        <v>208</v>
      </c>
      <c r="E199" s="181" t="s">
        <v>766</v>
      </c>
      <c r="F199" s="182" t="s">
        <v>767</v>
      </c>
      <c r="G199" s="183" t="s">
        <v>548</v>
      </c>
      <c r="H199" s="199"/>
      <c r="I199" s="185"/>
      <c r="J199" s="186">
        <f>ROUND(I199*H199,2)</f>
        <v>0</v>
      </c>
      <c r="K199" s="182" t="s">
        <v>212</v>
      </c>
      <c r="L199" s="39"/>
      <c r="M199" s="187" t="s">
        <v>5</v>
      </c>
      <c r="N199" s="188" t="s">
        <v>42</v>
      </c>
      <c r="O199" s="40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AR199" s="22" t="s">
        <v>237</v>
      </c>
      <c r="AT199" s="22" t="s">
        <v>208</v>
      </c>
      <c r="AU199" s="22" t="s">
        <v>80</v>
      </c>
      <c r="AY199" s="22" t="s">
        <v>205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22" t="s">
        <v>78</v>
      </c>
      <c r="BK199" s="191">
        <f>ROUND(I199*H199,2)</f>
        <v>0</v>
      </c>
      <c r="BL199" s="22" t="s">
        <v>237</v>
      </c>
      <c r="BM199" s="22" t="s">
        <v>768</v>
      </c>
    </row>
    <row r="200" spans="2:65" s="11" customFormat="1" ht="29.85" customHeight="1">
      <c r="B200" s="166"/>
      <c r="D200" s="167" t="s">
        <v>70</v>
      </c>
      <c r="E200" s="177" t="s">
        <v>769</v>
      </c>
      <c r="F200" s="177" t="s">
        <v>770</v>
      </c>
      <c r="I200" s="169"/>
      <c r="J200" s="178">
        <f>BK200</f>
        <v>0</v>
      </c>
      <c r="L200" s="166"/>
      <c r="M200" s="171"/>
      <c r="N200" s="172"/>
      <c r="O200" s="172"/>
      <c r="P200" s="173">
        <f>SUM(P201:P202)</f>
        <v>0</v>
      </c>
      <c r="Q200" s="172"/>
      <c r="R200" s="173">
        <f>SUM(R201:R202)</f>
        <v>0.37447200000000003</v>
      </c>
      <c r="S200" s="172"/>
      <c r="T200" s="174">
        <f>SUM(T201:T202)</f>
        <v>0</v>
      </c>
      <c r="AR200" s="167" t="s">
        <v>80</v>
      </c>
      <c r="AT200" s="175" t="s">
        <v>70</v>
      </c>
      <c r="AU200" s="175" t="s">
        <v>78</v>
      </c>
      <c r="AY200" s="167" t="s">
        <v>205</v>
      </c>
      <c r="BK200" s="176">
        <f>SUM(BK201:BK202)</f>
        <v>0</v>
      </c>
    </row>
    <row r="201" spans="2:65" s="1" customFormat="1" ht="38.25" customHeight="1">
      <c r="B201" s="179"/>
      <c r="C201" s="180" t="s">
        <v>771</v>
      </c>
      <c r="D201" s="180" t="s">
        <v>208</v>
      </c>
      <c r="E201" s="181" t="s">
        <v>772</v>
      </c>
      <c r="F201" s="182" t="s">
        <v>773</v>
      </c>
      <c r="G201" s="183" t="s">
        <v>211</v>
      </c>
      <c r="H201" s="184">
        <v>16.8</v>
      </c>
      <c r="I201" s="185"/>
      <c r="J201" s="186">
        <f>ROUND(I201*H201,2)</f>
        <v>0</v>
      </c>
      <c r="K201" s="182" t="s">
        <v>5</v>
      </c>
      <c r="L201" s="39"/>
      <c r="M201" s="187" t="s">
        <v>5</v>
      </c>
      <c r="N201" s="188" t="s">
        <v>42</v>
      </c>
      <c r="O201" s="40"/>
      <c r="P201" s="189">
        <f>O201*H201</f>
        <v>0</v>
      </c>
      <c r="Q201" s="189">
        <v>2.2290000000000001E-2</v>
      </c>
      <c r="R201" s="189">
        <f>Q201*H201</f>
        <v>0.37447200000000003</v>
      </c>
      <c r="S201" s="189">
        <v>0</v>
      </c>
      <c r="T201" s="190">
        <f>S201*H201</f>
        <v>0</v>
      </c>
      <c r="AR201" s="22" t="s">
        <v>237</v>
      </c>
      <c r="AT201" s="22" t="s">
        <v>208</v>
      </c>
      <c r="AU201" s="22" t="s">
        <v>80</v>
      </c>
      <c r="AY201" s="22" t="s">
        <v>205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22" t="s">
        <v>78</v>
      </c>
      <c r="BK201" s="191">
        <f>ROUND(I201*H201,2)</f>
        <v>0</v>
      </c>
      <c r="BL201" s="22" t="s">
        <v>237</v>
      </c>
      <c r="BM201" s="22" t="s">
        <v>774</v>
      </c>
    </row>
    <row r="202" spans="2:65" s="1" customFormat="1" ht="38.25" customHeight="1">
      <c r="B202" s="179"/>
      <c r="C202" s="180" t="s">
        <v>775</v>
      </c>
      <c r="D202" s="180" t="s">
        <v>208</v>
      </c>
      <c r="E202" s="181" t="s">
        <v>776</v>
      </c>
      <c r="F202" s="182" t="s">
        <v>777</v>
      </c>
      <c r="G202" s="183" t="s">
        <v>548</v>
      </c>
      <c r="H202" s="199"/>
      <c r="I202" s="185"/>
      <c r="J202" s="186">
        <f>ROUND(I202*H202,2)</f>
        <v>0</v>
      </c>
      <c r="K202" s="182" t="s">
        <v>212</v>
      </c>
      <c r="L202" s="39"/>
      <c r="M202" s="187" t="s">
        <v>5</v>
      </c>
      <c r="N202" s="188" t="s">
        <v>42</v>
      </c>
      <c r="O202" s="40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AR202" s="22" t="s">
        <v>237</v>
      </c>
      <c r="AT202" s="22" t="s">
        <v>208</v>
      </c>
      <c r="AU202" s="22" t="s">
        <v>80</v>
      </c>
      <c r="AY202" s="22" t="s">
        <v>205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22" t="s">
        <v>78</v>
      </c>
      <c r="BK202" s="191">
        <f>ROUND(I202*H202,2)</f>
        <v>0</v>
      </c>
      <c r="BL202" s="22" t="s">
        <v>237</v>
      </c>
      <c r="BM202" s="22" t="s">
        <v>778</v>
      </c>
    </row>
    <row r="203" spans="2:65" s="11" customFormat="1" ht="29.85" customHeight="1">
      <c r="B203" s="166"/>
      <c r="D203" s="167" t="s">
        <v>70</v>
      </c>
      <c r="E203" s="177" t="s">
        <v>779</v>
      </c>
      <c r="F203" s="177" t="s">
        <v>780</v>
      </c>
      <c r="I203" s="169"/>
      <c r="J203" s="178">
        <f>BK203</f>
        <v>0</v>
      </c>
      <c r="L203" s="166"/>
      <c r="M203" s="171"/>
      <c r="N203" s="172"/>
      <c r="O203" s="172"/>
      <c r="P203" s="173">
        <f>SUM(P204:P210)</f>
        <v>0</v>
      </c>
      <c r="Q203" s="172"/>
      <c r="R203" s="173">
        <f>SUM(R204:R210)</f>
        <v>3.4838255999999999</v>
      </c>
      <c r="S203" s="172"/>
      <c r="T203" s="174">
        <f>SUM(T204:T210)</f>
        <v>0</v>
      </c>
      <c r="AR203" s="167" t="s">
        <v>80</v>
      </c>
      <c r="AT203" s="175" t="s">
        <v>70</v>
      </c>
      <c r="AU203" s="175" t="s">
        <v>78</v>
      </c>
      <c r="AY203" s="167" t="s">
        <v>205</v>
      </c>
      <c r="BK203" s="176">
        <f>SUM(BK204:BK210)</f>
        <v>0</v>
      </c>
    </row>
    <row r="204" spans="2:65" s="1" customFormat="1" ht="51" customHeight="1">
      <c r="B204" s="179"/>
      <c r="C204" s="180" t="s">
        <v>781</v>
      </c>
      <c r="D204" s="180" t="s">
        <v>208</v>
      </c>
      <c r="E204" s="181" t="s">
        <v>782</v>
      </c>
      <c r="F204" s="182" t="s">
        <v>783</v>
      </c>
      <c r="G204" s="183" t="s">
        <v>211</v>
      </c>
      <c r="H204" s="184">
        <v>258.93099999999998</v>
      </c>
      <c r="I204" s="185"/>
      <c r="J204" s="186">
        <f>ROUND(I204*H204,2)</f>
        <v>0</v>
      </c>
      <c r="K204" s="182" t="s">
        <v>5</v>
      </c>
      <c r="L204" s="39"/>
      <c r="M204" s="187" t="s">
        <v>5</v>
      </c>
      <c r="N204" s="188" t="s">
        <v>42</v>
      </c>
      <c r="O204" s="40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AR204" s="22" t="s">
        <v>237</v>
      </c>
      <c r="AT204" s="22" t="s">
        <v>208</v>
      </c>
      <c r="AU204" s="22" t="s">
        <v>80</v>
      </c>
      <c r="AY204" s="22" t="s">
        <v>205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22" t="s">
        <v>78</v>
      </c>
      <c r="BK204" s="191">
        <f>ROUND(I204*H204,2)</f>
        <v>0</v>
      </c>
      <c r="BL204" s="22" t="s">
        <v>237</v>
      </c>
      <c r="BM204" s="22" t="s">
        <v>784</v>
      </c>
    </row>
    <row r="205" spans="2:65" s="1" customFormat="1" ht="67.5">
      <c r="B205" s="39"/>
      <c r="D205" s="192" t="s">
        <v>336</v>
      </c>
      <c r="F205" s="193" t="s">
        <v>785</v>
      </c>
      <c r="I205" s="154"/>
      <c r="L205" s="39"/>
      <c r="M205" s="194"/>
      <c r="N205" s="40"/>
      <c r="O205" s="40"/>
      <c r="P205" s="40"/>
      <c r="Q205" s="40"/>
      <c r="R205" s="40"/>
      <c r="S205" s="40"/>
      <c r="T205" s="68"/>
      <c r="AT205" s="22" t="s">
        <v>336</v>
      </c>
      <c r="AU205" s="22" t="s">
        <v>80</v>
      </c>
    </row>
    <row r="206" spans="2:65" s="1" customFormat="1" ht="25.5" customHeight="1">
      <c r="B206" s="179"/>
      <c r="C206" s="180" t="s">
        <v>786</v>
      </c>
      <c r="D206" s="180" t="s">
        <v>208</v>
      </c>
      <c r="E206" s="181" t="s">
        <v>787</v>
      </c>
      <c r="F206" s="182" t="s">
        <v>788</v>
      </c>
      <c r="G206" s="183" t="s">
        <v>211</v>
      </c>
      <c r="H206" s="184">
        <v>174.05799999999999</v>
      </c>
      <c r="I206" s="185"/>
      <c r="J206" s="186">
        <f>ROUND(I206*H206,2)</f>
        <v>0</v>
      </c>
      <c r="K206" s="182" t="s">
        <v>212</v>
      </c>
      <c r="L206" s="39"/>
      <c r="M206" s="187" t="s">
        <v>5</v>
      </c>
      <c r="N206" s="188" t="s">
        <v>42</v>
      </c>
      <c r="O206" s="40"/>
      <c r="P206" s="189">
        <f>O206*H206</f>
        <v>0</v>
      </c>
      <c r="Q206" s="189">
        <v>5.7000000000000002E-3</v>
      </c>
      <c r="R206" s="189">
        <f>Q206*H206</f>
        <v>0.99213059999999997</v>
      </c>
      <c r="S206" s="189">
        <v>0</v>
      </c>
      <c r="T206" s="190">
        <f>S206*H206</f>
        <v>0</v>
      </c>
      <c r="AR206" s="22" t="s">
        <v>237</v>
      </c>
      <c r="AT206" s="22" t="s">
        <v>208</v>
      </c>
      <c r="AU206" s="22" t="s">
        <v>80</v>
      </c>
      <c r="AY206" s="22" t="s">
        <v>205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22" t="s">
        <v>78</v>
      </c>
      <c r="BK206" s="191">
        <f>ROUND(I206*H206,2)</f>
        <v>0</v>
      </c>
      <c r="BL206" s="22" t="s">
        <v>237</v>
      </c>
      <c r="BM206" s="22" t="s">
        <v>789</v>
      </c>
    </row>
    <row r="207" spans="2:65" s="1" customFormat="1" ht="16.5" customHeight="1">
      <c r="B207" s="179"/>
      <c r="C207" s="200" t="s">
        <v>790</v>
      </c>
      <c r="D207" s="200" t="s">
        <v>791</v>
      </c>
      <c r="E207" s="201" t="s">
        <v>792</v>
      </c>
      <c r="F207" s="202" t="s">
        <v>793</v>
      </c>
      <c r="G207" s="203" t="s">
        <v>211</v>
      </c>
      <c r="H207" s="204">
        <v>191.464</v>
      </c>
      <c r="I207" s="205"/>
      <c r="J207" s="206">
        <f>ROUND(I207*H207,2)</f>
        <v>0</v>
      </c>
      <c r="K207" s="202" t="s">
        <v>5</v>
      </c>
      <c r="L207" s="207"/>
      <c r="M207" s="208" t="s">
        <v>5</v>
      </c>
      <c r="N207" s="209" t="s">
        <v>42</v>
      </c>
      <c r="O207" s="40"/>
      <c r="P207" s="189">
        <f>O207*H207</f>
        <v>0</v>
      </c>
      <c r="Q207" s="189">
        <v>1.29E-2</v>
      </c>
      <c r="R207" s="189">
        <f>Q207*H207</f>
        <v>2.4698856</v>
      </c>
      <c r="S207" s="189">
        <v>0</v>
      </c>
      <c r="T207" s="190">
        <f>S207*H207</f>
        <v>0</v>
      </c>
      <c r="AR207" s="22" t="s">
        <v>343</v>
      </c>
      <c r="AT207" s="22" t="s">
        <v>791</v>
      </c>
      <c r="AU207" s="22" t="s">
        <v>80</v>
      </c>
      <c r="AY207" s="22" t="s">
        <v>205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22" t="s">
        <v>78</v>
      </c>
      <c r="BK207" s="191">
        <f>ROUND(I207*H207,2)</f>
        <v>0</v>
      </c>
      <c r="BL207" s="22" t="s">
        <v>237</v>
      </c>
      <c r="BM207" s="22" t="s">
        <v>794</v>
      </c>
    </row>
    <row r="208" spans="2:65" s="12" customFormat="1" ht="13.5">
      <c r="B208" s="210"/>
      <c r="D208" s="192" t="s">
        <v>795</v>
      </c>
      <c r="F208" s="211" t="s">
        <v>796</v>
      </c>
      <c r="H208" s="212">
        <v>191.464</v>
      </c>
      <c r="I208" s="213"/>
      <c r="L208" s="210"/>
      <c r="M208" s="214"/>
      <c r="N208" s="215"/>
      <c r="O208" s="215"/>
      <c r="P208" s="215"/>
      <c r="Q208" s="215"/>
      <c r="R208" s="215"/>
      <c r="S208" s="215"/>
      <c r="T208" s="216"/>
      <c r="AT208" s="217" t="s">
        <v>795</v>
      </c>
      <c r="AU208" s="217" t="s">
        <v>80</v>
      </c>
      <c r="AV208" s="12" t="s">
        <v>80</v>
      </c>
      <c r="AW208" s="12" t="s">
        <v>6</v>
      </c>
      <c r="AX208" s="12" t="s">
        <v>78</v>
      </c>
      <c r="AY208" s="217" t="s">
        <v>205</v>
      </c>
    </row>
    <row r="209" spans="2:65" s="1" customFormat="1" ht="16.5" customHeight="1">
      <c r="B209" s="179"/>
      <c r="C209" s="180" t="s">
        <v>797</v>
      </c>
      <c r="D209" s="180" t="s">
        <v>208</v>
      </c>
      <c r="E209" s="181" t="s">
        <v>798</v>
      </c>
      <c r="F209" s="182" t="s">
        <v>799</v>
      </c>
      <c r="G209" s="183" t="s">
        <v>211</v>
      </c>
      <c r="H209" s="184">
        <v>72.697999999999993</v>
      </c>
      <c r="I209" s="185"/>
      <c r="J209" s="186">
        <f>ROUND(I209*H209,2)</f>
        <v>0</v>
      </c>
      <c r="K209" s="182" t="s">
        <v>212</v>
      </c>
      <c r="L209" s="39"/>
      <c r="M209" s="187" t="s">
        <v>5</v>
      </c>
      <c r="N209" s="188" t="s">
        <v>42</v>
      </c>
      <c r="O209" s="40"/>
      <c r="P209" s="189">
        <f>O209*H209</f>
        <v>0</v>
      </c>
      <c r="Q209" s="189">
        <v>2.9999999999999997E-4</v>
      </c>
      <c r="R209" s="189">
        <f>Q209*H209</f>
        <v>2.1809399999999996E-2</v>
      </c>
      <c r="S209" s="189">
        <v>0</v>
      </c>
      <c r="T209" s="190">
        <f>S209*H209</f>
        <v>0</v>
      </c>
      <c r="AR209" s="22" t="s">
        <v>237</v>
      </c>
      <c r="AT209" s="22" t="s">
        <v>208</v>
      </c>
      <c r="AU209" s="22" t="s">
        <v>80</v>
      </c>
      <c r="AY209" s="22" t="s">
        <v>205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22" t="s">
        <v>78</v>
      </c>
      <c r="BK209" s="191">
        <f>ROUND(I209*H209,2)</f>
        <v>0</v>
      </c>
      <c r="BL209" s="22" t="s">
        <v>237</v>
      </c>
      <c r="BM209" s="22" t="s">
        <v>800</v>
      </c>
    </row>
    <row r="210" spans="2:65" s="1" customFormat="1" ht="38.25" customHeight="1">
      <c r="B210" s="179"/>
      <c r="C210" s="180" t="s">
        <v>801</v>
      </c>
      <c r="D210" s="180" t="s">
        <v>208</v>
      </c>
      <c r="E210" s="181" t="s">
        <v>802</v>
      </c>
      <c r="F210" s="182" t="s">
        <v>803</v>
      </c>
      <c r="G210" s="183" t="s">
        <v>548</v>
      </c>
      <c r="H210" s="199"/>
      <c r="I210" s="185"/>
      <c r="J210" s="186">
        <f>ROUND(I210*H210,2)</f>
        <v>0</v>
      </c>
      <c r="K210" s="182" t="s">
        <v>212</v>
      </c>
      <c r="L210" s="39"/>
      <c r="M210" s="187" t="s">
        <v>5</v>
      </c>
      <c r="N210" s="188" t="s">
        <v>42</v>
      </c>
      <c r="O210" s="40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AR210" s="22" t="s">
        <v>237</v>
      </c>
      <c r="AT210" s="22" t="s">
        <v>208</v>
      </c>
      <c r="AU210" s="22" t="s">
        <v>80</v>
      </c>
      <c r="AY210" s="22" t="s">
        <v>205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22" t="s">
        <v>78</v>
      </c>
      <c r="BK210" s="191">
        <f>ROUND(I210*H210,2)</f>
        <v>0</v>
      </c>
      <c r="BL210" s="22" t="s">
        <v>237</v>
      </c>
      <c r="BM210" s="22" t="s">
        <v>804</v>
      </c>
    </row>
    <row r="211" spans="2:65" s="11" customFormat="1" ht="29.85" customHeight="1">
      <c r="B211" s="166"/>
      <c r="D211" s="167" t="s">
        <v>70</v>
      </c>
      <c r="E211" s="177" t="s">
        <v>805</v>
      </c>
      <c r="F211" s="177" t="s">
        <v>806</v>
      </c>
      <c r="I211" s="169"/>
      <c r="J211" s="178">
        <f>BK211</f>
        <v>0</v>
      </c>
      <c r="L211" s="166"/>
      <c r="M211" s="171"/>
      <c r="N211" s="172"/>
      <c r="O211" s="172"/>
      <c r="P211" s="173">
        <f>SUM(P212:P214)</f>
        <v>0</v>
      </c>
      <c r="Q211" s="172"/>
      <c r="R211" s="173">
        <f>SUM(R212:R214)</f>
        <v>1.08171576</v>
      </c>
      <c r="S211" s="172"/>
      <c r="T211" s="174">
        <f>SUM(T212:T214)</f>
        <v>0.15774226</v>
      </c>
      <c r="AR211" s="167" t="s">
        <v>80</v>
      </c>
      <c r="AT211" s="175" t="s">
        <v>70</v>
      </c>
      <c r="AU211" s="175" t="s">
        <v>78</v>
      </c>
      <c r="AY211" s="167" t="s">
        <v>205</v>
      </c>
      <c r="BK211" s="176">
        <f>SUM(BK212:BK214)</f>
        <v>0</v>
      </c>
    </row>
    <row r="212" spans="2:65" s="1" customFormat="1" ht="16.5" customHeight="1">
      <c r="B212" s="179"/>
      <c r="C212" s="180" t="s">
        <v>807</v>
      </c>
      <c r="D212" s="180" t="s">
        <v>208</v>
      </c>
      <c r="E212" s="181" t="s">
        <v>808</v>
      </c>
      <c r="F212" s="182" t="s">
        <v>809</v>
      </c>
      <c r="G212" s="183" t="s">
        <v>211</v>
      </c>
      <c r="H212" s="184">
        <v>508.846</v>
      </c>
      <c r="I212" s="185"/>
      <c r="J212" s="186">
        <f>ROUND(I212*H212,2)</f>
        <v>0</v>
      </c>
      <c r="K212" s="182" t="s">
        <v>212</v>
      </c>
      <c r="L212" s="39"/>
      <c r="M212" s="187" t="s">
        <v>5</v>
      </c>
      <c r="N212" s="188" t="s">
        <v>42</v>
      </c>
      <c r="O212" s="40"/>
      <c r="P212" s="189">
        <f>O212*H212</f>
        <v>0</v>
      </c>
      <c r="Q212" s="189">
        <v>1E-3</v>
      </c>
      <c r="R212" s="189">
        <f>Q212*H212</f>
        <v>0.50884600000000002</v>
      </c>
      <c r="S212" s="189">
        <v>3.1E-4</v>
      </c>
      <c r="T212" s="190">
        <f>S212*H212</f>
        <v>0.15774226</v>
      </c>
      <c r="AR212" s="22" t="s">
        <v>237</v>
      </c>
      <c r="AT212" s="22" t="s">
        <v>208</v>
      </c>
      <c r="AU212" s="22" t="s">
        <v>80</v>
      </c>
      <c r="AY212" s="22" t="s">
        <v>205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22" t="s">
        <v>78</v>
      </c>
      <c r="BK212" s="191">
        <f>ROUND(I212*H212,2)</f>
        <v>0</v>
      </c>
      <c r="BL212" s="22" t="s">
        <v>237</v>
      </c>
      <c r="BM212" s="22" t="s">
        <v>810</v>
      </c>
    </row>
    <row r="213" spans="2:65" s="1" customFormat="1" ht="16.5" customHeight="1">
      <c r="B213" s="179"/>
      <c r="C213" s="180" t="s">
        <v>811</v>
      </c>
      <c r="D213" s="180" t="s">
        <v>208</v>
      </c>
      <c r="E213" s="181" t="s">
        <v>812</v>
      </c>
      <c r="F213" s="182" t="s">
        <v>813</v>
      </c>
      <c r="G213" s="183" t="s">
        <v>211</v>
      </c>
      <c r="H213" s="184">
        <v>515.56600000000003</v>
      </c>
      <c r="I213" s="185"/>
      <c r="J213" s="186">
        <f>ROUND(I213*H213,2)</f>
        <v>0</v>
      </c>
      <c r="K213" s="182" t="s">
        <v>212</v>
      </c>
      <c r="L213" s="39"/>
      <c r="M213" s="187" t="s">
        <v>5</v>
      </c>
      <c r="N213" s="188" t="s">
        <v>42</v>
      </c>
      <c r="O213" s="40"/>
      <c r="P213" s="189">
        <f>O213*H213</f>
        <v>0</v>
      </c>
      <c r="Q213" s="189">
        <v>2.0000000000000001E-4</v>
      </c>
      <c r="R213" s="189">
        <f>Q213*H213</f>
        <v>0.10311320000000002</v>
      </c>
      <c r="S213" s="189">
        <v>0</v>
      </c>
      <c r="T213" s="190">
        <f>S213*H213</f>
        <v>0</v>
      </c>
      <c r="AR213" s="22" t="s">
        <v>237</v>
      </c>
      <c r="AT213" s="22" t="s">
        <v>208</v>
      </c>
      <c r="AU213" s="22" t="s">
        <v>80</v>
      </c>
      <c r="AY213" s="22" t="s">
        <v>205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22" t="s">
        <v>78</v>
      </c>
      <c r="BK213" s="191">
        <f>ROUND(I213*H213,2)</f>
        <v>0</v>
      </c>
      <c r="BL213" s="22" t="s">
        <v>237</v>
      </c>
      <c r="BM213" s="22" t="s">
        <v>814</v>
      </c>
    </row>
    <row r="214" spans="2:65" s="1" customFormat="1" ht="25.5" customHeight="1">
      <c r="B214" s="179"/>
      <c r="C214" s="180" t="s">
        <v>815</v>
      </c>
      <c r="D214" s="180" t="s">
        <v>208</v>
      </c>
      <c r="E214" s="181" t="s">
        <v>816</v>
      </c>
      <c r="F214" s="182" t="s">
        <v>817</v>
      </c>
      <c r="G214" s="183" t="s">
        <v>211</v>
      </c>
      <c r="H214" s="184">
        <v>1806.7560000000001</v>
      </c>
      <c r="I214" s="185"/>
      <c r="J214" s="186">
        <f>ROUND(I214*H214,2)</f>
        <v>0</v>
      </c>
      <c r="K214" s="182" t="s">
        <v>212</v>
      </c>
      <c r="L214" s="39"/>
      <c r="M214" s="187" t="s">
        <v>5</v>
      </c>
      <c r="N214" s="188" t="s">
        <v>42</v>
      </c>
      <c r="O214" s="40"/>
      <c r="P214" s="189">
        <f>O214*H214</f>
        <v>0</v>
      </c>
      <c r="Q214" s="189">
        <v>2.5999999999999998E-4</v>
      </c>
      <c r="R214" s="189">
        <f>Q214*H214</f>
        <v>0.46975655999999999</v>
      </c>
      <c r="S214" s="189">
        <v>0</v>
      </c>
      <c r="T214" s="190">
        <f>S214*H214</f>
        <v>0</v>
      </c>
      <c r="AR214" s="22" t="s">
        <v>237</v>
      </c>
      <c r="AT214" s="22" t="s">
        <v>208</v>
      </c>
      <c r="AU214" s="22" t="s">
        <v>80</v>
      </c>
      <c r="AY214" s="22" t="s">
        <v>205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22" t="s">
        <v>78</v>
      </c>
      <c r="BK214" s="191">
        <f>ROUND(I214*H214,2)</f>
        <v>0</v>
      </c>
      <c r="BL214" s="22" t="s">
        <v>237</v>
      </c>
      <c r="BM214" s="22" t="s">
        <v>818</v>
      </c>
    </row>
    <row r="215" spans="2:65" s="11" customFormat="1" ht="37.35" customHeight="1">
      <c r="B215" s="166"/>
      <c r="D215" s="167" t="s">
        <v>70</v>
      </c>
      <c r="E215" s="168" t="s">
        <v>819</v>
      </c>
      <c r="F215" s="168" t="s">
        <v>437</v>
      </c>
      <c r="I215" s="169"/>
      <c r="J215" s="170">
        <f>BK215</f>
        <v>0</v>
      </c>
      <c r="L215" s="166"/>
      <c r="M215" s="171"/>
      <c r="N215" s="172"/>
      <c r="O215" s="172"/>
      <c r="P215" s="173">
        <f>SUM(P216:P230)</f>
        <v>0</v>
      </c>
      <c r="Q215" s="172"/>
      <c r="R215" s="173">
        <f>SUM(R216:R230)</f>
        <v>25.540690000000009</v>
      </c>
      <c r="S215" s="172"/>
      <c r="T215" s="174">
        <f>SUM(T216:T230)</f>
        <v>0</v>
      </c>
      <c r="AR215" s="167" t="s">
        <v>213</v>
      </c>
      <c r="AT215" s="175" t="s">
        <v>70</v>
      </c>
      <c r="AU215" s="175" t="s">
        <v>71</v>
      </c>
      <c r="AY215" s="167" t="s">
        <v>205</v>
      </c>
      <c r="BK215" s="176">
        <f>SUM(BK216:BK230)</f>
        <v>0</v>
      </c>
    </row>
    <row r="216" spans="2:65" s="1" customFormat="1" ht="38.25" customHeight="1">
      <c r="B216" s="179"/>
      <c r="C216" s="180" t="s">
        <v>820</v>
      </c>
      <c r="D216" s="180" t="s">
        <v>208</v>
      </c>
      <c r="E216" s="181" t="s">
        <v>821</v>
      </c>
      <c r="F216" s="182" t="s">
        <v>822</v>
      </c>
      <c r="G216" s="183" t="s">
        <v>441</v>
      </c>
      <c r="H216" s="184">
        <v>1</v>
      </c>
      <c r="I216" s="185"/>
      <c r="J216" s="186">
        <f t="shared" ref="J216:J230" si="30">ROUND(I216*H216,2)</f>
        <v>0</v>
      </c>
      <c r="K216" s="182" t="s">
        <v>5</v>
      </c>
      <c r="L216" s="39"/>
      <c r="M216" s="187" t="s">
        <v>5</v>
      </c>
      <c r="N216" s="188" t="s">
        <v>42</v>
      </c>
      <c r="O216" s="40"/>
      <c r="P216" s="189">
        <f t="shared" ref="P216:P230" si="31">O216*H216</f>
        <v>0</v>
      </c>
      <c r="Q216" s="189">
        <v>0.443</v>
      </c>
      <c r="R216" s="189">
        <f t="shared" ref="R216:R230" si="32">Q216*H216</f>
        <v>0.443</v>
      </c>
      <c r="S216" s="189">
        <v>0</v>
      </c>
      <c r="T216" s="190">
        <f t="shared" ref="T216:T230" si="33">S216*H216</f>
        <v>0</v>
      </c>
      <c r="AR216" s="22" t="s">
        <v>442</v>
      </c>
      <c r="AT216" s="22" t="s">
        <v>208</v>
      </c>
      <c r="AU216" s="22" t="s">
        <v>78</v>
      </c>
      <c r="AY216" s="22" t="s">
        <v>205</v>
      </c>
      <c r="BE216" s="191">
        <f t="shared" ref="BE216:BE230" si="34">IF(N216="základní",J216,0)</f>
        <v>0</v>
      </c>
      <c r="BF216" s="191">
        <f t="shared" ref="BF216:BF230" si="35">IF(N216="snížená",J216,0)</f>
        <v>0</v>
      </c>
      <c r="BG216" s="191">
        <f t="shared" ref="BG216:BG230" si="36">IF(N216="zákl. přenesená",J216,0)</f>
        <v>0</v>
      </c>
      <c r="BH216" s="191">
        <f t="shared" ref="BH216:BH230" si="37">IF(N216="sníž. přenesená",J216,0)</f>
        <v>0</v>
      </c>
      <c r="BI216" s="191">
        <f t="shared" ref="BI216:BI230" si="38">IF(N216="nulová",J216,0)</f>
        <v>0</v>
      </c>
      <c r="BJ216" s="22" t="s">
        <v>78</v>
      </c>
      <c r="BK216" s="191">
        <f t="shared" ref="BK216:BK230" si="39">ROUND(I216*H216,2)</f>
        <v>0</v>
      </c>
      <c r="BL216" s="22" t="s">
        <v>442</v>
      </c>
      <c r="BM216" s="22" t="s">
        <v>823</v>
      </c>
    </row>
    <row r="217" spans="2:65" s="1" customFormat="1" ht="51" customHeight="1">
      <c r="B217" s="179"/>
      <c r="C217" s="180" t="s">
        <v>824</v>
      </c>
      <c r="D217" s="180" t="s">
        <v>208</v>
      </c>
      <c r="E217" s="181" t="s">
        <v>825</v>
      </c>
      <c r="F217" s="182" t="s">
        <v>826</v>
      </c>
      <c r="G217" s="183" t="s">
        <v>441</v>
      </c>
      <c r="H217" s="184">
        <v>1</v>
      </c>
      <c r="I217" s="185"/>
      <c r="J217" s="186">
        <f t="shared" si="30"/>
        <v>0</v>
      </c>
      <c r="K217" s="182" t="s">
        <v>5</v>
      </c>
      <c r="L217" s="39"/>
      <c r="M217" s="187" t="s">
        <v>5</v>
      </c>
      <c r="N217" s="188" t="s">
        <v>42</v>
      </c>
      <c r="O217" s="40"/>
      <c r="P217" s="189">
        <f t="shared" si="31"/>
        <v>0</v>
      </c>
      <c r="Q217" s="189">
        <v>0.14799999999999999</v>
      </c>
      <c r="R217" s="189">
        <f t="shared" si="32"/>
        <v>0.14799999999999999</v>
      </c>
      <c r="S217" s="189">
        <v>0</v>
      </c>
      <c r="T217" s="190">
        <f t="shared" si="33"/>
        <v>0</v>
      </c>
      <c r="AR217" s="22" t="s">
        <v>442</v>
      </c>
      <c r="AT217" s="22" t="s">
        <v>208</v>
      </c>
      <c r="AU217" s="22" t="s">
        <v>78</v>
      </c>
      <c r="AY217" s="22" t="s">
        <v>205</v>
      </c>
      <c r="BE217" s="191">
        <f t="shared" si="34"/>
        <v>0</v>
      </c>
      <c r="BF217" s="191">
        <f t="shared" si="35"/>
        <v>0</v>
      </c>
      <c r="BG217" s="191">
        <f t="shared" si="36"/>
        <v>0</v>
      </c>
      <c r="BH217" s="191">
        <f t="shared" si="37"/>
        <v>0</v>
      </c>
      <c r="BI217" s="191">
        <f t="shared" si="38"/>
        <v>0</v>
      </c>
      <c r="BJ217" s="22" t="s">
        <v>78</v>
      </c>
      <c r="BK217" s="191">
        <f t="shared" si="39"/>
        <v>0</v>
      </c>
      <c r="BL217" s="22" t="s">
        <v>442</v>
      </c>
      <c r="BM217" s="22" t="s">
        <v>827</v>
      </c>
    </row>
    <row r="218" spans="2:65" s="1" customFormat="1" ht="38.25" customHeight="1">
      <c r="B218" s="179"/>
      <c r="C218" s="180" t="s">
        <v>828</v>
      </c>
      <c r="D218" s="180" t="s">
        <v>208</v>
      </c>
      <c r="E218" s="181" t="s">
        <v>829</v>
      </c>
      <c r="F218" s="182" t="s">
        <v>830</v>
      </c>
      <c r="G218" s="183" t="s">
        <v>441</v>
      </c>
      <c r="H218" s="184">
        <v>1</v>
      </c>
      <c r="I218" s="185"/>
      <c r="J218" s="186">
        <f t="shared" si="30"/>
        <v>0</v>
      </c>
      <c r="K218" s="182" t="s">
        <v>5</v>
      </c>
      <c r="L218" s="39"/>
      <c r="M218" s="187" t="s">
        <v>5</v>
      </c>
      <c r="N218" s="188" t="s">
        <v>42</v>
      </c>
      <c r="O218" s="40"/>
      <c r="P218" s="189">
        <f t="shared" si="31"/>
        <v>0</v>
      </c>
      <c r="Q218" s="189">
        <v>0.47299999999999998</v>
      </c>
      <c r="R218" s="189">
        <f t="shared" si="32"/>
        <v>0.47299999999999998</v>
      </c>
      <c r="S218" s="189">
        <v>0</v>
      </c>
      <c r="T218" s="190">
        <f t="shared" si="33"/>
        <v>0</v>
      </c>
      <c r="AR218" s="22" t="s">
        <v>442</v>
      </c>
      <c r="AT218" s="22" t="s">
        <v>208</v>
      </c>
      <c r="AU218" s="22" t="s">
        <v>78</v>
      </c>
      <c r="AY218" s="22" t="s">
        <v>205</v>
      </c>
      <c r="BE218" s="191">
        <f t="shared" si="34"/>
        <v>0</v>
      </c>
      <c r="BF218" s="191">
        <f t="shared" si="35"/>
        <v>0</v>
      </c>
      <c r="BG218" s="191">
        <f t="shared" si="36"/>
        <v>0</v>
      </c>
      <c r="BH218" s="191">
        <f t="shared" si="37"/>
        <v>0</v>
      </c>
      <c r="BI218" s="191">
        <f t="shared" si="38"/>
        <v>0</v>
      </c>
      <c r="BJ218" s="22" t="s">
        <v>78</v>
      </c>
      <c r="BK218" s="191">
        <f t="shared" si="39"/>
        <v>0</v>
      </c>
      <c r="BL218" s="22" t="s">
        <v>442</v>
      </c>
      <c r="BM218" s="22" t="s">
        <v>831</v>
      </c>
    </row>
    <row r="219" spans="2:65" s="1" customFormat="1" ht="38.25" customHeight="1">
      <c r="B219" s="179"/>
      <c r="C219" s="180" t="s">
        <v>832</v>
      </c>
      <c r="D219" s="180" t="s">
        <v>208</v>
      </c>
      <c r="E219" s="181" t="s">
        <v>833</v>
      </c>
      <c r="F219" s="182" t="s">
        <v>834</v>
      </c>
      <c r="G219" s="183" t="s">
        <v>441</v>
      </c>
      <c r="H219" s="184">
        <v>3</v>
      </c>
      <c r="I219" s="185"/>
      <c r="J219" s="186">
        <f t="shared" si="30"/>
        <v>0</v>
      </c>
      <c r="K219" s="182" t="s">
        <v>5</v>
      </c>
      <c r="L219" s="39"/>
      <c r="M219" s="187" t="s">
        <v>5</v>
      </c>
      <c r="N219" s="188" t="s">
        <v>42</v>
      </c>
      <c r="O219" s="40"/>
      <c r="P219" s="189">
        <f t="shared" si="31"/>
        <v>0</v>
      </c>
      <c r="Q219" s="189">
        <v>0.46700000000000003</v>
      </c>
      <c r="R219" s="189">
        <f t="shared" si="32"/>
        <v>1.401</v>
      </c>
      <c r="S219" s="189">
        <v>0</v>
      </c>
      <c r="T219" s="190">
        <f t="shared" si="33"/>
        <v>0</v>
      </c>
      <c r="AR219" s="22" t="s">
        <v>442</v>
      </c>
      <c r="AT219" s="22" t="s">
        <v>208</v>
      </c>
      <c r="AU219" s="22" t="s">
        <v>78</v>
      </c>
      <c r="AY219" s="22" t="s">
        <v>205</v>
      </c>
      <c r="BE219" s="191">
        <f t="shared" si="34"/>
        <v>0</v>
      </c>
      <c r="BF219" s="191">
        <f t="shared" si="35"/>
        <v>0</v>
      </c>
      <c r="BG219" s="191">
        <f t="shared" si="36"/>
        <v>0</v>
      </c>
      <c r="BH219" s="191">
        <f t="shared" si="37"/>
        <v>0</v>
      </c>
      <c r="BI219" s="191">
        <f t="shared" si="38"/>
        <v>0</v>
      </c>
      <c r="BJ219" s="22" t="s">
        <v>78</v>
      </c>
      <c r="BK219" s="191">
        <f t="shared" si="39"/>
        <v>0</v>
      </c>
      <c r="BL219" s="22" t="s">
        <v>442</v>
      </c>
      <c r="BM219" s="22" t="s">
        <v>835</v>
      </c>
    </row>
    <row r="220" spans="2:65" s="1" customFormat="1" ht="16.5" customHeight="1">
      <c r="B220" s="179"/>
      <c r="C220" s="180" t="s">
        <v>836</v>
      </c>
      <c r="D220" s="180" t="s">
        <v>208</v>
      </c>
      <c r="E220" s="181" t="s">
        <v>837</v>
      </c>
      <c r="F220" s="182" t="s">
        <v>838</v>
      </c>
      <c r="G220" s="183" t="s">
        <v>341</v>
      </c>
      <c r="H220" s="184">
        <v>39.82</v>
      </c>
      <c r="I220" s="185"/>
      <c r="J220" s="186">
        <f t="shared" si="30"/>
        <v>0</v>
      </c>
      <c r="K220" s="182" t="s">
        <v>5</v>
      </c>
      <c r="L220" s="39"/>
      <c r="M220" s="187" t="s">
        <v>5</v>
      </c>
      <c r="N220" s="188" t="s">
        <v>42</v>
      </c>
      <c r="O220" s="40"/>
      <c r="P220" s="189">
        <f t="shared" si="31"/>
        <v>0</v>
      </c>
      <c r="Q220" s="189">
        <v>0.46700000000000003</v>
      </c>
      <c r="R220" s="189">
        <f t="shared" si="32"/>
        <v>18.595940000000002</v>
      </c>
      <c r="S220" s="189">
        <v>0</v>
      </c>
      <c r="T220" s="190">
        <f t="shared" si="33"/>
        <v>0</v>
      </c>
      <c r="AR220" s="22" t="s">
        <v>442</v>
      </c>
      <c r="AT220" s="22" t="s">
        <v>208</v>
      </c>
      <c r="AU220" s="22" t="s">
        <v>78</v>
      </c>
      <c r="AY220" s="22" t="s">
        <v>205</v>
      </c>
      <c r="BE220" s="191">
        <f t="shared" si="34"/>
        <v>0</v>
      </c>
      <c r="BF220" s="191">
        <f t="shared" si="35"/>
        <v>0</v>
      </c>
      <c r="BG220" s="191">
        <f t="shared" si="36"/>
        <v>0</v>
      </c>
      <c r="BH220" s="191">
        <f t="shared" si="37"/>
        <v>0</v>
      </c>
      <c r="BI220" s="191">
        <f t="shared" si="38"/>
        <v>0</v>
      </c>
      <c r="BJ220" s="22" t="s">
        <v>78</v>
      </c>
      <c r="BK220" s="191">
        <f t="shared" si="39"/>
        <v>0</v>
      </c>
      <c r="BL220" s="22" t="s">
        <v>442</v>
      </c>
      <c r="BM220" s="22" t="s">
        <v>839</v>
      </c>
    </row>
    <row r="221" spans="2:65" s="1" customFormat="1" ht="51" customHeight="1">
      <c r="B221" s="179"/>
      <c r="C221" s="180" t="s">
        <v>840</v>
      </c>
      <c r="D221" s="180" t="s">
        <v>208</v>
      </c>
      <c r="E221" s="181" t="s">
        <v>841</v>
      </c>
      <c r="F221" s="182" t="s">
        <v>842</v>
      </c>
      <c r="G221" s="183" t="s">
        <v>441</v>
      </c>
      <c r="H221" s="184">
        <v>1</v>
      </c>
      <c r="I221" s="185"/>
      <c r="J221" s="186">
        <f t="shared" si="30"/>
        <v>0</v>
      </c>
      <c r="K221" s="182" t="s">
        <v>5</v>
      </c>
      <c r="L221" s="39"/>
      <c r="M221" s="187" t="s">
        <v>5</v>
      </c>
      <c r="N221" s="188" t="s">
        <v>42</v>
      </c>
      <c r="O221" s="40"/>
      <c r="P221" s="189">
        <f t="shared" si="31"/>
        <v>0</v>
      </c>
      <c r="Q221" s="189">
        <v>4.4999999999999998E-2</v>
      </c>
      <c r="R221" s="189">
        <f t="shared" si="32"/>
        <v>4.4999999999999998E-2</v>
      </c>
      <c r="S221" s="189">
        <v>0</v>
      </c>
      <c r="T221" s="190">
        <f t="shared" si="33"/>
        <v>0</v>
      </c>
      <c r="AR221" s="22" t="s">
        <v>237</v>
      </c>
      <c r="AT221" s="22" t="s">
        <v>208</v>
      </c>
      <c r="AU221" s="22" t="s">
        <v>78</v>
      </c>
      <c r="AY221" s="22" t="s">
        <v>205</v>
      </c>
      <c r="BE221" s="191">
        <f t="shared" si="34"/>
        <v>0</v>
      </c>
      <c r="BF221" s="191">
        <f t="shared" si="35"/>
        <v>0</v>
      </c>
      <c r="BG221" s="191">
        <f t="shared" si="36"/>
        <v>0</v>
      </c>
      <c r="BH221" s="191">
        <f t="shared" si="37"/>
        <v>0</v>
      </c>
      <c r="BI221" s="191">
        <f t="shared" si="38"/>
        <v>0</v>
      </c>
      <c r="BJ221" s="22" t="s">
        <v>78</v>
      </c>
      <c r="BK221" s="191">
        <f t="shared" si="39"/>
        <v>0</v>
      </c>
      <c r="BL221" s="22" t="s">
        <v>237</v>
      </c>
      <c r="BM221" s="22" t="s">
        <v>843</v>
      </c>
    </row>
    <row r="222" spans="2:65" s="1" customFormat="1" ht="51" customHeight="1">
      <c r="B222" s="179"/>
      <c r="C222" s="180" t="s">
        <v>844</v>
      </c>
      <c r="D222" s="180" t="s">
        <v>208</v>
      </c>
      <c r="E222" s="181" t="s">
        <v>845</v>
      </c>
      <c r="F222" s="182" t="s">
        <v>846</v>
      </c>
      <c r="G222" s="183" t="s">
        <v>441</v>
      </c>
      <c r="H222" s="184">
        <v>1</v>
      </c>
      <c r="I222" s="185"/>
      <c r="J222" s="186">
        <f t="shared" si="30"/>
        <v>0</v>
      </c>
      <c r="K222" s="182" t="s">
        <v>5</v>
      </c>
      <c r="L222" s="39"/>
      <c r="M222" s="187" t="s">
        <v>5</v>
      </c>
      <c r="N222" s="188" t="s">
        <v>42</v>
      </c>
      <c r="O222" s="40"/>
      <c r="P222" s="189">
        <f t="shared" si="31"/>
        <v>0</v>
      </c>
      <c r="Q222" s="189">
        <v>4.4999999999999998E-2</v>
      </c>
      <c r="R222" s="189">
        <f t="shared" si="32"/>
        <v>4.4999999999999998E-2</v>
      </c>
      <c r="S222" s="189">
        <v>0</v>
      </c>
      <c r="T222" s="190">
        <f t="shared" si="33"/>
        <v>0</v>
      </c>
      <c r="AR222" s="22" t="s">
        <v>237</v>
      </c>
      <c r="AT222" s="22" t="s">
        <v>208</v>
      </c>
      <c r="AU222" s="22" t="s">
        <v>78</v>
      </c>
      <c r="AY222" s="22" t="s">
        <v>205</v>
      </c>
      <c r="BE222" s="191">
        <f t="shared" si="34"/>
        <v>0</v>
      </c>
      <c r="BF222" s="191">
        <f t="shared" si="35"/>
        <v>0</v>
      </c>
      <c r="BG222" s="191">
        <f t="shared" si="36"/>
        <v>0</v>
      </c>
      <c r="BH222" s="191">
        <f t="shared" si="37"/>
        <v>0</v>
      </c>
      <c r="BI222" s="191">
        <f t="shared" si="38"/>
        <v>0</v>
      </c>
      <c r="BJ222" s="22" t="s">
        <v>78</v>
      </c>
      <c r="BK222" s="191">
        <f t="shared" si="39"/>
        <v>0</v>
      </c>
      <c r="BL222" s="22" t="s">
        <v>237</v>
      </c>
      <c r="BM222" s="22" t="s">
        <v>847</v>
      </c>
    </row>
    <row r="223" spans="2:65" s="1" customFormat="1" ht="38.25" customHeight="1">
      <c r="B223" s="179"/>
      <c r="C223" s="180" t="s">
        <v>848</v>
      </c>
      <c r="D223" s="180" t="s">
        <v>208</v>
      </c>
      <c r="E223" s="181" t="s">
        <v>849</v>
      </c>
      <c r="F223" s="182" t="s">
        <v>850</v>
      </c>
      <c r="G223" s="183" t="s">
        <v>211</v>
      </c>
      <c r="H223" s="184">
        <v>55.55</v>
      </c>
      <c r="I223" s="185"/>
      <c r="J223" s="186">
        <f t="shared" si="30"/>
        <v>0</v>
      </c>
      <c r="K223" s="182" t="s">
        <v>5</v>
      </c>
      <c r="L223" s="39"/>
      <c r="M223" s="187" t="s">
        <v>5</v>
      </c>
      <c r="N223" s="188" t="s">
        <v>42</v>
      </c>
      <c r="O223" s="40"/>
      <c r="P223" s="189">
        <f t="shared" si="31"/>
        <v>0</v>
      </c>
      <c r="Q223" s="189">
        <v>4.4999999999999998E-2</v>
      </c>
      <c r="R223" s="189">
        <f t="shared" si="32"/>
        <v>2.4997499999999997</v>
      </c>
      <c r="S223" s="189">
        <v>0</v>
      </c>
      <c r="T223" s="190">
        <f t="shared" si="33"/>
        <v>0</v>
      </c>
      <c r="AR223" s="22" t="s">
        <v>237</v>
      </c>
      <c r="AT223" s="22" t="s">
        <v>208</v>
      </c>
      <c r="AU223" s="22" t="s">
        <v>78</v>
      </c>
      <c r="AY223" s="22" t="s">
        <v>205</v>
      </c>
      <c r="BE223" s="191">
        <f t="shared" si="34"/>
        <v>0</v>
      </c>
      <c r="BF223" s="191">
        <f t="shared" si="35"/>
        <v>0</v>
      </c>
      <c r="BG223" s="191">
        <f t="shared" si="36"/>
        <v>0</v>
      </c>
      <c r="BH223" s="191">
        <f t="shared" si="37"/>
        <v>0</v>
      </c>
      <c r="BI223" s="191">
        <f t="shared" si="38"/>
        <v>0</v>
      </c>
      <c r="BJ223" s="22" t="s">
        <v>78</v>
      </c>
      <c r="BK223" s="191">
        <f t="shared" si="39"/>
        <v>0</v>
      </c>
      <c r="BL223" s="22" t="s">
        <v>237</v>
      </c>
      <c r="BM223" s="22" t="s">
        <v>851</v>
      </c>
    </row>
    <row r="224" spans="2:65" s="1" customFormat="1" ht="51" customHeight="1">
      <c r="B224" s="179"/>
      <c r="C224" s="180" t="s">
        <v>852</v>
      </c>
      <c r="D224" s="180" t="s">
        <v>208</v>
      </c>
      <c r="E224" s="181" t="s">
        <v>853</v>
      </c>
      <c r="F224" s="182" t="s">
        <v>854</v>
      </c>
      <c r="G224" s="183" t="s">
        <v>674</v>
      </c>
      <c r="H224" s="184">
        <v>15</v>
      </c>
      <c r="I224" s="185"/>
      <c r="J224" s="186">
        <f t="shared" si="30"/>
        <v>0</v>
      </c>
      <c r="K224" s="182" t="s">
        <v>5</v>
      </c>
      <c r="L224" s="39"/>
      <c r="M224" s="187" t="s">
        <v>5</v>
      </c>
      <c r="N224" s="188" t="s">
        <v>42</v>
      </c>
      <c r="O224" s="40"/>
      <c r="P224" s="189">
        <f t="shared" si="31"/>
        <v>0</v>
      </c>
      <c r="Q224" s="189">
        <v>4.4999999999999998E-2</v>
      </c>
      <c r="R224" s="189">
        <f t="shared" si="32"/>
        <v>0.67499999999999993</v>
      </c>
      <c r="S224" s="189">
        <v>0</v>
      </c>
      <c r="T224" s="190">
        <f t="shared" si="33"/>
        <v>0</v>
      </c>
      <c r="AR224" s="22" t="s">
        <v>237</v>
      </c>
      <c r="AT224" s="22" t="s">
        <v>208</v>
      </c>
      <c r="AU224" s="22" t="s">
        <v>78</v>
      </c>
      <c r="AY224" s="22" t="s">
        <v>205</v>
      </c>
      <c r="BE224" s="191">
        <f t="shared" si="34"/>
        <v>0</v>
      </c>
      <c r="BF224" s="191">
        <f t="shared" si="35"/>
        <v>0</v>
      </c>
      <c r="BG224" s="191">
        <f t="shared" si="36"/>
        <v>0</v>
      </c>
      <c r="BH224" s="191">
        <f t="shared" si="37"/>
        <v>0</v>
      </c>
      <c r="BI224" s="191">
        <f t="shared" si="38"/>
        <v>0</v>
      </c>
      <c r="BJ224" s="22" t="s">
        <v>78</v>
      </c>
      <c r="BK224" s="191">
        <f t="shared" si="39"/>
        <v>0</v>
      </c>
      <c r="BL224" s="22" t="s">
        <v>237</v>
      </c>
      <c r="BM224" s="22" t="s">
        <v>855</v>
      </c>
    </row>
    <row r="225" spans="2:65" s="1" customFormat="1" ht="51" customHeight="1">
      <c r="B225" s="179"/>
      <c r="C225" s="180" t="s">
        <v>856</v>
      </c>
      <c r="D225" s="180" t="s">
        <v>208</v>
      </c>
      <c r="E225" s="181" t="s">
        <v>857</v>
      </c>
      <c r="F225" s="182" t="s">
        <v>858</v>
      </c>
      <c r="G225" s="183" t="s">
        <v>674</v>
      </c>
      <c r="H225" s="184">
        <v>4</v>
      </c>
      <c r="I225" s="185"/>
      <c r="J225" s="186">
        <f t="shared" si="30"/>
        <v>0</v>
      </c>
      <c r="K225" s="182" t="s">
        <v>5</v>
      </c>
      <c r="L225" s="39"/>
      <c r="M225" s="187" t="s">
        <v>5</v>
      </c>
      <c r="N225" s="188" t="s">
        <v>42</v>
      </c>
      <c r="O225" s="40"/>
      <c r="P225" s="189">
        <f t="shared" si="31"/>
        <v>0</v>
      </c>
      <c r="Q225" s="189">
        <v>4.4999999999999998E-2</v>
      </c>
      <c r="R225" s="189">
        <f t="shared" si="32"/>
        <v>0.18</v>
      </c>
      <c r="S225" s="189">
        <v>0</v>
      </c>
      <c r="T225" s="190">
        <f t="shared" si="33"/>
        <v>0</v>
      </c>
      <c r="AR225" s="22" t="s">
        <v>237</v>
      </c>
      <c r="AT225" s="22" t="s">
        <v>208</v>
      </c>
      <c r="AU225" s="22" t="s">
        <v>78</v>
      </c>
      <c r="AY225" s="22" t="s">
        <v>205</v>
      </c>
      <c r="BE225" s="191">
        <f t="shared" si="34"/>
        <v>0</v>
      </c>
      <c r="BF225" s="191">
        <f t="shared" si="35"/>
        <v>0</v>
      </c>
      <c r="BG225" s="191">
        <f t="shared" si="36"/>
        <v>0</v>
      </c>
      <c r="BH225" s="191">
        <f t="shared" si="37"/>
        <v>0</v>
      </c>
      <c r="BI225" s="191">
        <f t="shared" si="38"/>
        <v>0</v>
      </c>
      <c r="BJ225" s="22" t="s">
        <v>78</v>
      </c>
      <c r="BK225" s="191">
        <f t="shared" si="39"/>
        <v>0</v>
      </c>
      <c r="BL225" s="22" t="s">
        <v>237</v>
      </c>
      <c r="BM225" s="22" t="s">
        <v>859</v>
      </c>
    </row>
    <row r="226" spans="2:65" s="1" customFormat="1" ht="51" customHeight="1">
      <c r="B226" s="179"/>
      <c r="C226" s="180" t="s">
        <v>860</v>
      </c>
      <c r="D226" s="180" t="s">
        <v>208</v>
      </c>
      <c r="E226" s="181" t="s">
        <v>861</v>
      </c>
      <c r="F226" s="182" t="s">
        <v>862</v>
      </c>
      <c r="G226" s="183" t="s">
        <v>674</v>
      </c>
      <c r="H226" s="184">
        <v>11</v>
      </c>
      <c r="I226" s="185"/>
      <c r="J226" s="186">
        <f t="shared" si="30"/>
        <v>0</v>
      </c>
      <c r="K226" s="182" t="s">
        <v>5</v>
      </c>
      <c r="L226" s="39"/>
      <c r="M226" s="187" t="s">
        <v>5</v>
      </c>
      <c r="N226" s="188" t="s">
        <v>42</v>
      </c>
      <c r="O226" s="40"/>
      <c r="P226" s="189">
        <f t="shared" si="31"/>
        <v>0</v>
      </c>
      <c r="Q226" s="189">
        <v>4.4999999999999998E-2</v>
      </c>
      <c r="R226" s="189">
        <f t="shared" si="32"/>
        <v>0.495</v>
      </c>
      <c r="S226" s="189">
        <v>0</v>
      </c>
      <c r="T226" s="190">
        <f t="shared" si="33"/>
        <v>0</v>
      </c>
      <c r="AR226" s="22" t="s">
        <v>237</v>
      </c>
      <c r="AT226" s="22" t="s">
        <v>208</v>
      </c>
      <c r="AU226" s="22" t="s">
        <v>78</v>
      </c>
      <c r="AY226" s="22" t="s">
        <v>205</v>
      </c>
      <c r="BE226" s="191">
        <f t="shared" si="34"/>
        <v>0</v>
      </c>
      <c r="BF226" s="191">
        <f t="shared" si="35"/>
        <v>0</v>
      </c>
      <c r="BG226" s="191">
        <f t="shared" si="36"/>
        <v>0</v>
      </c>
      <c r="BH226" s="191">
        <f t="shared" si="37"/>
        <v>0</v>
      </c>
      <c r="BI226" s="191">
        <f t="shared" si="38"/>
        <v>0</v>
      </c>
      <c r="BJ226" s="22" t="s">
        <v>78</v>
      </c>
      <c r="BK226" s="191">
        <f t="shared" si="39"/>
        <v>0</v>
      </c>
      <c r="BL226" s="22" t="s">
        <v>237</v>
      </c>
      <c r="BM226" s="22" t="s">
        <v>863</v>
      </c>
    </row>
    <row r="227" spans="2:65" s="1" customFormat="1" ht="38.25" customHeight="1">
      <c r="B227" s="179"/>
      <c r="C227" s="180" t="s">
        <v>864</v>
      </c>
      <c r="D227" s="180" t="s">
        <v>208</v>
      </c>
      <c r="E227" s="181" t="s">
        <v>865</v>
      </c>
      <c r="F227" s="182" t="s">
        <v>866</v>
      </c>
      <c r="G227" s="183" t="s">
        <v>441</v>
      </c>
      <c r="H227" s="184">
        <v>7</v>
      </c>
      <c r="I227" s="185"/>
      <c r="J227" s="186">
        <f t="shared" si="30"/>
        <v>0</v>
      </c>
      <c r="K227" s="182" t="s">
        <v>5</v>
      </c>
      <c r="L227" s="39"/>
      <c r="M227" s="187" t="s">
        <v>5</v>
      </c>
      <c r="N227" s="188" t="s">
        <v>42</v>
      </c>
      <c r="O227" s="40"/>
      <c r="P227" s="189">
        <f t="shared" si="31"/>
        <v>0</v>
      </c>
      <c r="Q227" s="189">
        <v>4.4999999999999998E-2</v>
      </c>
      <c r="R227" s="189">
        <f t="shared" si="32"/>
        <v>0.315</v>
      </c>
      <c r="S227" s="189">
        <v>0</v>
      </c>
      <c r="T227" s="190">
        <f t="shared" si="33"/>
        <v>0</v>
      </c>
      <c r="AR227" s="22" t="s">
        <v>237</v>
      </c>
      <c r="AT227" s="22" t="s">
        <v>208</v>
      </c>
      <c r="AU227" s="22" t="s">
        <v>78</v>
      </c>
      <c r="AY227" s="22" t="s">
        <v>205</v>
      </c>
      <c r="BE227" s="191">
        <f t="shared" si="34"/>
        <v>0</v>
      </c>
      <c r="BF227" s="191">
        <f t="shared" si="35"/>
        <v>0</v>
      </c>
      <c r="BG227" s="191">
        <f t="shared" si="36"/>
        <v>0</v>
      </c>
      <c r="BH227" s="191">
        <f t="shared" si="37"/>
        <v>0</v>
      </c>
      <c r="BI227" s="191">
        <f t="shared" si="38"/>
        <v>0</v>
      </c>
      <c r="BJ227" s="22" t="s">
        <v>78</v>
      </c>
      <c r="BK227" s="191">
        <f t="shared" si="39"/>
        <v>0</v>
      </c>
      <c r="BL227" s="22" t="s">
        <v>237</v>
      </c>
      <c r="BM227" s="22" t="s">
        <v>867</v>
      </c>
    </row>
    <row r="228" spans="2:65" s="1" customFormat="1" ht="38.25" customHeight="1">
      <c r="B228" s="179"/>
      <c r="C228" s="180" t="s">
        <v>868</v>
      </c>
      <c r="D228" s="180" t="s">
        <v>208</v>
      </c>
      <c r="E228" s="181" t="s">
        <v>869</v>
      </c>
      <c r="F228" s="182" t="s">
        <v>870</v>
      </c>
      <c r="G228" s="183" t="s">
        <v>674</v>
      </c>
      <c r="H228" s="184">
        <v>2</v>
      </c>
      <c r="I228" s="185"/>
      <c r="J228" s="186">
        <f t="shared" si="30"/>
        <v>0</v>
      </c>
      <c r="K228" s="182" t="s">
        <v>5</v>
      </c>
      <c r="L228" s="39"/>
      <c r="M228" s="187" t="s">
        <v>5</v>
      </c>
      <c r="N228" s="188" t="s">
        <v>42</v>
      </c>
      <c r="O228" s="40"/>
      <c r="P228" s="189">
        <f t="shared" si="31"/>
        <v>0</v>
      </c>
      <c r="Q228" s="189">
        <v>4.4999999999999998E-2</v>
      </c>
      <c r="R228" s="189">
        <f t="shared" si="32"/>
        <v>0.09</v>
      </c>
      <c r="S228" s="189">
        <v>0</v>
      </c>
      <c r="T228" s="190">
        <f t="shared" si="33"/>
        <v>0</v>
      </c>
      <c r="AR228" s="22" t="s">
        <v>237</v>
      </c>
      <c r="AT228" s="22" t="s">
        <v>208</v>
      </c>
      <c r="AU228" s="22" t="s">
        <v>78</v>
      </c>
      <c r="AY228" s="22" t="s">
        <v>205</v>
      </c>
      <c r="BE228" s="191">
        <f t="shared" si="34"/>
        <v>0</v>
      </c>
      <c r="BF228" s="191">
        <f t="shared" si="35"/>
        <v>0</v>
      </c>
      <c r="BG228" s="191">
        <f t="shared" si="36"/>
        <v>0</v>
      </c>
      <c r="BH228" s="191">
        <f t="shared" si="37"/>
        <v>0</v>
      </c>
      <c r="BI228" s="191">
        <f t="shared" si="38"/>
        <v>0</v>
      </c>
      <c r="BJ228" s="22" t="s">
        <v>78</v>
      </c>
      <c r="BK228" s="191">
        <f t="shared" si="39"/>
        <v>0</v>
      </c>
      <c r="BL228" s="22" t="s">
        <v>237</v>
      </c>
      <c r="BM228" s="22" t="s">
        <v>871</v>
      </c>
    </row>
    <row r="229" spans="2:65" s="1" customFormat="1" ht="25.5" customHeight="1">
      <c r="B229" s="179"/>
      <c r="C229" s="180" t="s">
        <v>872</v>
      </c>
      <c r="D229" s="180" t="s">
        <v>208</v>
      </c>
      <c r="E229" s="181" t="s">
        <v>873</v>
      </c>
      <c r="F229" s="182" t="s">
        <v>874</v>
      </c>
      <c r="G229" s="183" t="s">
        <v>674</v>
      </c>
      <c r="H229" s="184">
        <v>2</v>
      </c>
      <c r="I229" s="185"/>
      <c r="J229" s="186">
        <f t="shared" si="30"/>
        <v>0</v>
      </c>
      <c r="K229" s="182" t="s">
        <v>5</v>
      </c>
      <c r="L229" s="39"/>
      <c r="M229" s="187" t="s">
        <v>5</v>
      </c>
      <c r="N229" s="188" t="s">
        <v>42</v>
      </c>
      <c r="O229" s="40"/>
      <c r="P229" s="189">
        <f t="shared" si="31"/>
        <v>0</v>
      </c>
      <c r="Q229" s="189">
        <v>4.4999999999999998E-2</v>
      </c>
      <c r="R229" s="189">
        <f t="shared" si="32"/>
        <v>0.09</v>
      </c>
      <c r="S229" s="189">
        <v>0</v>
      </c>
      <c r="T229" s="190">
        <f t="shared" si="33"/>
        <v>0</v>
      </c>
      <c r="AR229" s="22" t="s">
        <v>237</v>
      </c>
      <c r="AT229" s="22" t="s">
        <v>208</v>
      </c>
      <c r="AU229" s="22" t="s">
        <v>78</v>
      </c>
      <c r="AY229" s="22" t="s">
        <v>205</v>
      </c>
      <c r="BE229" s="191">
        <f t="shared" si="34"/>
        <v>0</v>
      </c>
      <c r="BF229" s="191">
        <f t="shared" si="35"/>
        <v>0</v>
      </c>
      <c r="BG229" s="191">
        <f t="shared" si="36"/>
        <v>0</v>
      </c>
      <c r="BH229" s="191">
        <f t="shared" si="37"/>
        <v>0</v>
      </c>
      <c r="BI229" s="191">
        <f t="shared" si="38"/>
        <v>0</v>
      </c>
      <c r="BJ229" s="22" t="s">
        <v>78</v>
      </c>
      <c r="BK229" s="191">
        <f t="shared" si="39"/>
        <v>0</v>
      </c>
      <c r="BL229" s="22" t="s">
        <v>237</v>
      </c>
      <c r="BM229" s="22" t="s">
        <v>875</v>
      </c>
    </row>
    <row r="230" spans="2:65" s="1" customFormat="1" ht="51" customHeight="1">
      <c r="B230" s="179"/>
      <c r="C230" s="180" t="s">
        <v>876</v>
      </c>
      <c r="D230" s="180" t="s">
        <v>208</v>
      </c>
      <c r="E230" s="181" t="s">
        <v>877</v>
      </c>
      <c r="F230" s="182" t="s">
        <v>878</v>
      </c>
      <c r="G230" s="183" t="s">
        <v>441</v>
      </c>
      <c r="H230" s="184">
        <v>1</v>
      </c>
      <c r="I230" s="185"/>
      <c r="J230" s="186">
        <f t="shared" si="30"/>
        <v>0</v>
      </c>
      <c r="K230" s="182" t="s">
        <v>5</v>
      </c>
      <c r="L230" s="39"/>
      <c r="M230" s="187" t="s">
        <v>5</v>
      </c>
      <c r="N230" s="195" t="s">
        <v>42</v>
      </c>
      <c r="O230" s="196"/>
      <c r="P230" s="197">
        <f t="shared" si="31"/>
        <v>0</v>
      </c>
      <c r="Q230" s="197">
        <v>4.4999999999999998E-2</v>
      </c>
      <c r="R230" s="197">
        <f t="shared" si="32"/>
        <v>4.4999999999999998E-2</v>
      </c>
      <c r="S230" s="197">
        <v>0</v>
      </c>
      <c r="T230" s="198">
        <f t="shared" si="33"/>
        <v>0</v>
      </c>
      <c r="AR230" s="22" t="s">
        <v>237</v>
      </c>
      <c r="AT230" s="22" t="s">
        <v>208</v>
      </c>
      <c r="AU230" s="22" t="s">
        <v>78</v>
      </c>
      <c r="AY230" s="22" t="s">
        <v>205</v>
      </c>
      <c r="BE230" s="191">
        <f t="shared" si="34"/>
        <v>0</v>
      </c>
      <c r="BF230" s="191">
        <f t="shared" si="35"/>
        <v>0</v>
      </c>
      <c r="BG230" s="191">
        <f t="shared" si="36"/>
        <v>0</v>
      </c>
      <c r="BH230" s="191">
        <f t="shared" si="37"/>
        <v>0</v>
      </c>
      <c r="BI230" s="191">
        <f t="shared" si="38"/>
        <v>0</v>
      </c>
      <c r="BJ230" s="22" t="s">
        <v>78</v>
      </c>
      <c r="BK230" s="191">
        <f t="shared" si="39"/>
        <v>0</v>
      </c>
      <c r="BL230" s="22" t="s">
        <v>237</v>
      </c>
      <c r="BM230" s="22" t="s">
        <v>879</v>
      </c>
    </row>
    <row r="231" spans="2:65" s="1" customFormat="1" ht="6.95" customHeight="1">
      <c r="B231" s="54"/>
      <c r="C231" s="55"/>
      <c r="D231" s="55"/>
      <c r="E231" s="55"/>
      <c r="F231" s="55"/>
      <c r="G231" s="55"/>
      <c r="H231" s="55"/>
      <c r="I231" s="132"/>
      <c r="J231" s="55"/>
      <c r="K231" s="55"/>
      <c r="L231" s="39"/>
    </row>
  </sheetData>
  <autoFilter ref="C97:K230"/>
  <mergeCells count="13">
    <mergeCell ref="E90:H90"/>
    <mergeCell ref="G1:H1"/>
    <mergeCell ref="L2:V2"/>
    <mergeCell ref="E49:H49"/>
    <mergeCell ref="E51:H51"/>
    <mergeCell ref="J55:J56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91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41" t="s">
        <v>169</v>
      </c>
      <c r="F9" s="343"/>
      <c r="G9" s="343"/>
      <c r="H9" s="343"/>
      <c r="I9" s="111"/>
      <c r="J9" s="40"/>
      <c r="K9" s="43"/>
    </row>
    <row r="10" spans="1:70" s="1" customFormat="1">
      <c r="B10" s="39"/>
      <c r="C10" s="40"/>
      <c r="D10" s="35" t="s">
        <v>170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44" t="s">
        <v>880</v>
      </c>
      <c r="F11" s="343"/>
      <c r="G11" s="343"/>
      <c r="H11" s="343"/>
      <c r="I11" s="111"/>
      <c r="J11" s="40"/>
      <c r="K11" s="43"/>
    </row>
    <row r="12" spans="1:70" s="1" customFormat="1" ht="13.5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5</v>
      </c>
      <c r="G13" s="40"/>
      <c r="H13" s="40"/>
      <c r="I13" s="112" t="s">
        <v>22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23</v>
      </c>
      <c r="E14" s="40"/>
      <c r="F14" s="33" t="s">
        <v>24</v>
      </c>
      <c r="G14" s="40"/>
      <c r="H14" s="40"/>
      <c r="I14" s="112" t="s">
        <v>25</v>
      </c>
      <c r="J14" s="113" t="str">
        <f>'Rekapitulace stavby'!AN8</f>
        <v>16. 3. 2019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27</v>
      </c>
      <c r="E16" s="40"/>
      <c r="F16" s="40"/>
      <c r="G16" s="40"/>
      <c r="H16" s="40"/>
      <c r="I16" s="112" t="s">
        <v>28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28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28</v>
      </c>
      <c r="J22" s="33" t="s">
        <v>5</v>
      </c>
      <c r="K22" s="43"/>
    </row>
    <row r="23" spans="2:11" s="1" customFormat="1" ht="18" customHeight="1">
      <c r="B23" s="39"/>
      <c r="C23" s="40"/>
      <c r="D23" s="40"/>
      <c r="E23" s="33" t="s">
        <v>34</v>
      </c>
      <c r="F23" s="40"/>
      <c r="G23" s="40"/>
      <c r="H23" s="40"/>
      <c r="I23" s="112" t="s">
        <v>30</v>
      </c>
      <c r="J23" s="33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36</v>
      </c>
      <c r="E25" s="40"/>
      <c r="F25" s="40"/>
      <c r="G25" s="40"/>
      <c r="H25" s="40"/>
      <c r="I25" s="111"/>
      <c r="J25" s="40"/>
      <c r="K25" s="43"/>
    </row>
    <row r="26" spans="2:11" s="7" customFormat="1" ht="270.75" customHeight="1">
      <c r="B26" s="114"/>
      <c r="C26" s="115"/>
      <c r="D26" s="115"/>
      <c r="E26" s="322" t="s">
        <v>172</v>
      </c>
      <c r="F26" s="322"/>
      <c r="G26" s="322"/>
      <c r="H26" s="322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ROUND(J83,2)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ROUND(SUM(BE83:BE101), 2)</f>
        <v>0</v>
      </c>
      <c r="G32" s="40"/>
      <c r="H32" s="40"/>
      <c r="I32" s="124">
        <v>0.21</v>
      </c>
      <c r="J32" s="123">
        <f>ROUND(ROUND((SUM(BE83:BE101)),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ROUND(SUM(BF83:BF101), 2)</f>
        <v>0</v>
      </c>
      <c r="G33" s="40"/>
      <c r="H33" s="40"/>
      <c r="I33" s="124">
        <v>0.15</v>
      </c>
      <c r="J33" s="123">
        <f>ROUND(ROUND((SUM(BF83:BF101)),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ROUND(SUM(BG83:BG101),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ROUND(SUM(BH83:BH101),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ROUND(SUM(BI83:BI101),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173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41" t="str">
        <f>E7</f>
        <v xml:space="preserve"> Dům hudby, Pardubice – modernizace</v>
      </c>
      <c r="F47" s="342"/>
      <c r="G47" s="342"/>
      <c r="H47" s="342"/>
      <c r="I47" s="111"/>
      <c r="J47" s="40"/>
      <c r="K47" s="43"/>
    </row>
    <row r="48" spans="2:11">
      <c r="B48" s="26"/>
      <c r="C48" s="35" t="s">
        <v>168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41" t="s">
        <v>169</v>
      </c>
      <c r="F49" s="343"/>
      <c r="G49" s="343"/>
      <c r="H49" s="343"/>
      <c r="I49" s="111"/>
      <c r="J49" s="40"/>
      <c r="K49" s="43"/>
    </row>
    <row r="50" spans="2:47" s="1" customFormat="1" ht="14.45" customHeight="1">
      <c r="B50" s="39"/>
      <c r="C50" s="35" t="s">
        <v>170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44" t="str">
        <f>E11</f>
        <v>SO 01.3 - Grafické prvky orientačního systému</v>
      </c>
      <c r="F51" s="343"/>
      <c r="G51" s="343"/>
      <c r="H51" s="343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23</v>
      </c>
      <c r="D53" s="40"/>
      <c r="E53" s="40"/>
      <c r="F53" s="33" t="str">
        <f>F14</f>
        <v>Sukova třída 1260, 530 02 Pardubice</v>
      </c>
      <c r="G53" s="40"/>
      <c r="H53" s="40"/>
      <c r="I53" s="112" t="s">
        <v>25</v>
      </c>
      <c r="J53" s="113" t="str">
        <f>IF(J14="","",J14)</f>
        <v>16. 3. 2019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>
      <c r="B55" s="39"/>
      <c r="C55" s="35" t="s">
        <v>27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2" t="str">
        <f>E23</f>
        <v>ing. arch. Ondřej Tuček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45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174</v>
      </c>
      <c r="D58" s="125"/>
      <c r="E58" s="125"/>
      <c r="F58" s="125"/>
      <c r="G58" s="125"/>
      <c r="H58" s="125"/>
      <c r="I58" s="136"/>
      <c r="J58" s="137" t="s">
        <v>175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176</v>
      </c>
      <c r="D60" s="40"/>
      <c r="E60" s="40"/>
      <c r="F60" s="40"/>
      <c r="G60" s="40"/>
      <c r="H60" s="40"/>
      <c r="I60" s="111"/>
      <c r="J60" s="121">
        <f>J83</f>
        <v>0</v>
      </c>
      <c r="K60" s="43"/>
      <c r="AU60" s="22" t="s">
        <v>177</v>
      </c>
    </row>
    <row r="61" spans="2:47" s="8" customFormat="1" ht="24.95" customHeight="1">
      <c r="B61" s="140"/>
      <c r="C61" s="141"/>
      <c r="D61" s="142" t="s">
        <v>881</v>
      </c>
      <c r="E61" s="143"/>
      <c r="F61" s="143"/>
      <c r="G61" s="143"/>
      <c r="H61" s="143"/>
      <c r="I61" s="144"/>
      <c r="J61" s="145">
        <f>J84</f>
        <v>0</v>
      </c>
      <c r="K61" s="146"/>
    </row>
    <row r="62" spans="2:47" s="1" customFormat="1" ht="21.75" customHeight="1">
      <c r="B62" s="39"/>
      <c r="C62" s="40"/>
      <c r="D62" s="40"/>
      <c r="E62" s="40"/>
      <c r="F62" s="40"/>
      <c r="G62" s="40"/>
      <c r="H62" s="40"/>
      <c r="I62" s="111"/>
      <c r="J62" s="40"/>
      <c r="K62" s="43"/>
    </row>
    <row r="63" spans="2:47" s="1" customFormat="1" ht="6.95" customHeight="1">
      <c r="B63" s="54"/>
      <c r="C63" s="55"/>
      <c r="D63" s="55"/>
      <c r="E63" s="55"/>
      <c r="F63" s="55"/>
      <c r="G63" s="55"/>
      <c r="H63" s="55"/>
      <c r="I63" s="132"/>
      <c r="J63" s="55"/>
      <c r="K63" s="5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33"/>
      <c r="J67" s="58"/>
      <c r="K67" s="58"/>
      <c r="L67" s="39"/>
    </row>
    <row r="68" spans="2:12" s="1" customFormat="1" ht="36.950000000000003" customHeight="1">
      <c r="B68" s="39"/>
      <c r="C68" s="59" t="s">
        <v>189</v>
      </c>
      <c r="I68" s="154"/>
      <c r="L68" s="39"/>
    </row>
    <row r="69" spans="2:12" s="1" customFormat="1" ht="6.95" customHeight="1">
      <c r="B69" s="39"/>
      <c r="I69" s="154"/>
      <c r="L69" s="39"/>
    </row>
    <row r="70" spans="2:12" s="1" customFormat="1" ht="14.45" customHeight="1">
      <c r="B70" s="39"/>
      <c r="C70" s="61" t="s">
        <v>19</v>
      </c>
      <c r="I70" s="154"/>
      <c r="L70" s="39"/>
    </row>
    <row r="71" spans="2:12" s="1" customFormat="1" ht="16.5" customHeight="1">
      <c r="B71" s="39"/>
      <c r="E71" s="346" t="str">
        <f>E7</f>
        <v xml:space="preserve"> Dům hudby, Pardubice – modernizace</v>
      </c>
      <c r="F71" s="347"/>
      <c r="G71" s="347"/>
      <c r="H71" s="347"/>
      <c r="I71" s="154"/>
      <c r="L71" s="39"/>
    </row>
    <row r="72" spans="2:12">
      <c r="B72" s="26"/>
      <c r="C72" s="61" t="s">
        <v>168</v>
      </c>
      <c r="L72" s="26"/>
    </row>
    <row r="73" spans="2:12" s="1" customFormat="1" ht="16.5" customHeight="1">
      <c r="B73" s="39"/>
      <c r="E73" s="346" t="s">
        <v>169</v>
      </c>
      <c r="F73" s="348"/>
      <c r="G73" s="348"/>
      <c r="H73" s="348"/>
      <c r="I73" s="154"/>
      <c r="L73" s="39"/>
    </row>
    <row r="74" spans="2:12" s="1" customFormat="1" ht="14.45" customHeight="1">
      <c r="B74" s="39"/>
      <c r="C74" s="61" t="s">
        <v>170</v>
      </c>
      <c r="I74" s="154"/>
      <c r="L74" s="39"/>
    </row>
    <row r="75" spans="2:12" s="1" customFormat="1" ht="17.25" customHeight="1">
      <c r="B75" s="39"/>
      <c r="E75" s="334" t="str">
        <f>E11</f>
        <v>SO 01.3 - Grafické prvky orientačního systému</v>
      </c>
      <c r="F75" s="348"/>
      <c r="G75" s="348"/>
      <c r="H75" s="348"/>
      <c r="I75" s="154"/>
      <c r="L75" s="39"/>
    </row>
    <row r="76" spans="2:12" s="1" customFormat="1" ht="6.95" customHeight="1">
      <c r="B76" s="39"/>
      <c r="I76" s="154"/>
      <c r="L76" s="39"/>
    </row>
    <row r="77" spans="2:12" s="1" customFormat="1" ht="18" customHeight="1">
      <c r="B77" s="39"/>
      <c r="C77" s="61" t="s">
        <v>23</v>
      </c>
      <c r="F77" s="155" t="str">
        <f>F14</f>
        <v>Sukova třída 1260, 530 02 Pardubice</v>
      </c>
      <c r="I77" s="156" t="s">
        <v>25</v>
      </c>
      <c r="J77" s="65" t="str">
        <f>IF(J14="","",J14)</f>
        <v>16. 3. 2019</v>
      </c>
      <c r="L77" s="39"/>
    </row>
    <row r="78" spans="2:12" s="1" customFormat="1" ht="6.95" customHeight="1">
      <c r="B78" s="39"/>
      <c r="I78" s="154"/>
      <c r="L78" s="39"/>
    </row>
    <row r="79" spans="2:12" s="1" customFormat="1">
      <c r="B79" s="39"/>
      <c r="C79" s="61" t="s">
        <v>27</v>
      </c>
      <c r="F79" s="155" t="str">
        <f>E17</f>
        <v xml:space="preserve"> </v>
      </c>
      <c r="I79" s="156" t="s">
        <v>33</v>
      </c>
      <c r="J79" s="155" t="str">
        <f>E23</f>
        <v>ing. arch. Ondřej Tuček</v>
      </c>
      <c r="L79" s="39"/>
    </row>
    <row r="80" spans="2:12" s="1" customFormat="1" ht="14.45" customHeight="1">
      <c r="B80" s="39"/>
      <c r="C80" s="61" t="s">
        <v>31</v>
      </c>
      <c r="F80" s="155" t="str">
        <f>IF(E20="","",E20)</f>
        <v/>
      </c>
      <c r="I80" s="154"/>
      <c r="L80" s="39"/>
    </row>
    <row r="81" spans="2:65" s="1" customFormat="1" ht="10.35" customHeight="1">
      <c r="B81" s="39"/>
      <c r="I81" s="154"/>
      <c r="L81" s="39"/>
    </row>
    <row r="82" spans="2:65" s="10" customFormat="1" ht="29.25" customHeight="1">
      <c r="B82" s="157"/>
      <c r="C82" s="158" t="s">
        <v>190</v>
      </c>
      <c r="D82" s="159" t="s">
        <v>56</v>
      </c>
      <c r="E82" s="159" t="s">
        <v>52</v>
      </c>
      <c r="F82" s="159" t="s">
        <v>191</v>
      </c>
      <c r="G82" s="159" t="s">
        <v>192</v>
      </c>
      <c r="H82" s="159" t="s">
        <v>193</v>
      </c>
      <c r="I82" s="160" t="s">
        <v>194</v>
      </c>
      <c r="J82" s="159" t="s">
        <v>175</v>
      </c>
      <c r="K82" s="161" t="s">
        <v>195</v>
      </c>
      <c r="L82" s="157"/>
      <c r="M82" s="71" t="s">
        <v>196</v>
      </c>
      <c r="N82" s="72" t="s">
        <v>41</v>
      </c>
      <c r="O82" s="72" t="s">
        <v>197</v>
      </c>
      <c r="P82" s="72" t="s">
        <v>198</v>
      </c>
      <c r="Q82" s="72" t="s">
        <v>199</v>
      </c>
      <c r="R82" s="72" t="s">
        <v>200</v>
      </c>
      <c r="S82" s="72" t="s">
        <v>201</v>
      </c>
      <c r="T82" s="73" t="s">
        <v>202</v>
      </c>
    </row>
    <row r="83" spans="2:65" s="1" customFormat="1" ht="29.25" customHeight="1">
      <c r="B83" s="39"/>
      <c r="C83" s="75" t="s">
        <v>176</v>
      </c>
      <c r="I83" s="154"/>
      <c r="J83" s="162">
        <f>BK83</f>
        <v>0</v>
      </c>
      <c r="L83" s="39"/>
      <c r="M83" s="74"/>
      <c r="N83" s="66"/>
      <c r="O83" s="66"/>
      <c r="P83" s="163">
        <f>P84</f>
        <v>0</v>
      </c>
      <c r="Q83" s="66"/>
      <c r="R83" s="163">
        <f>R84</f>
        <v>0</v>
      </c>
      <c r="S83" s="66"/>
      <c r="T83" s="164">
        <f>T84</f>
        <v>0</v>
      </c>
      <c r="AT83" s="22" t="s">
        <v>70</v>
      </c>
      <c r="AU83" s="22" t="s">
        <v>177</v>
      </c>
      <c r="BK83" s="165">
        <f>BK84</f>
        <v>0</v>
      </c>
    </row>
    <row r="84" spans="2:65" s="11" customFormat="1" ht="37.35" customHeight="1">
      <c r="B84" s="166"/>
      <c r="D84" s="167" t="s">
        <v>70</v>
      </c>
      <c r="E84" s="168" t="s">
        <v>882</v>
      </c>
      <c r="F84" s="168" t="s">
        <v>883</v>
      </c>
      <c r="I84" s="169"/>
      <c r="J84" s="170">
        <f>BK84</f>
        <v>0</v>
      </c>
      <c r="L84" s="166"/>
      <c r="M84" s="171"/>
      <c r="N84" s="172"/>
      <c r="O84" s="172"/>
      <c r="P84" s="173">
        <f>SUM(P85:P101)</f>
        <v>0</v>
      </c>
      <c r="Q84" s="172"/>
      <c r="R84" s="173">
        <f>SUM(R85:R101)</f>
        <v>0</v>
      </c>
      <c r="S84" s="172"/>
      <c r="T84" s="174">
        <f>SUM(T85:T101)</f>
        <v>0</v>
      </c>
      <c r="AR84" s="167" t="s">
        <v>78</v>
      </c>
      <c r="AT84" s="175" t="s">
        <v>70</v>
      </c>
      <c r="AU84" s="175" t="s">
        <v>71</v>
      </c>
      <c r="AY84" s="167" t="s">
        <v>205</v>
      </c>
      <c r="BK84" s="176">
        <f>SUM(BK85:BK101)</f>
        <v>0</v>
      </c>
    </row>
    <row r="85" spans="2:65" s="1" customFormat="1" ht="51" customHeight="1">
      <c r="B85" s="179"/>
      <c r="C85" s="180" t="s">
        <v>78</v>
      </c>
      <c r="D85" s="180" t="s">
        <v>208</v>
      </c>
      <c r="E85" s="181" t="s">
        <v>884</v>
      </c>
      <c r="F85" s="182" t="s">
        <v>885</v>
      </c>
      <c r="G85" s="183" t="s">
        <v>441</v>
      </c>
      <c r="H85" s="184">
        <v>1</v>
      </c>
      <c r="I85" s="185"/>
      <c r="J85" s="186">
        <f t="shared" ref="J85:J101" si="0">ROUND(I85*H85,2)</f>
        <v>0</v>
      </c>
      <c r="K85" s="182" t="s">
        <v>5</v>
      </c>
      <c r="L85" s="39"/>
      <c r="M85" s="187" t="s">
        <v>5</v>
      </c>
      <c r="N85" s="188" t="s">
        <v>42</v>
      </c>
      <c r="O85" s="40"/>
      <c r="P85" s="189">
        <f t="shared" ref="P85:P101" si="1">O85*H85</f>
        <v>0</v>
      </c>
      <c r="Q85" s="189">
        <v>0</v>
      </c>
      <c r="R85" s="189">
        <f t="shared" ref="R85:R101" si="2">Q85*H85</f>
        <v>0</v>
      </c>
      <c r="S85" s="189">
        <v>0</v>
      </c>
      <c r="T85" s="190">
        <f t="shared" ref="T85:T101" si="3">S85*H85</f>
        <v>0</v>
      </c>
      <c r="AR85" s="22" t="s">
        <v>213</v>
      </c>
      <c r="AT85" s="22" t="s">
        <v>208</v>
      </c>
      <c r="AU85" s="22" t="s">
        <v>78</v>
      </c>
      <c r="AY85" s="22" t="s">
        <v>205</v>
      </c>
      <c r="BE85" s="191">
        <f t="shared" ref="BE85:BE101" si="4">IF(N85="základní",J85,0)</f>
        <v>0</v>
      </c>
      <c r="BF85" s="191">
        <f t="shared" ref="BF85:BF101" si="5">IF(N85="snížená",J85,0)</f>
        <v>0</v>
      </c>
      <c r="BG85" s="191">
        <f t="shared" ref="BG85:BG101" si="6">IF(N85="zákl. přenesená",J85,0)</f>
        <v>0</v>
      </c>
      <c r="BH85" s="191">
        <f t="shared" ref="BH85:BH101" si="7">IF(N85="sníž. přenesená",J85,0)</f>
        <v>0</v>
      </c>
      <c r="BI85" s="191">
        <f t="shared" ref="BI85:BI101" si="8">IF(N85="nulová",J85,0)</f>
        <v>0</v>
      </c>
      <c r="BJ85" s="22" t="s">
        <v>78</v>
      </c>
      <c r="BK85" s="191">
        <f t="shared" ref="BK85:BK101" si="9">ROUND(I85*H85,2)</f>
        <v>0</v>
      </c>
      <c r="BL85" s="22" t="s">
        <v>213</v>
      </c>
      <c r="BM85" s="22" t="s">
        <v>886</v>
      </c>
    </row>
    <row r="86" spans="2:65" s="1" customFormat="1" ht="51" customHeight="1">
      <c r="B86" s="179"/>
      <c r="C86" s="180" t="s">
        <v>80</v>
      </c>
      <c r="D86" s="180" t="s">
        <v>208</v>
      </c>
      <c r="E86" s="181" t="s">
        <v>887</v>
      </c>
      <c r="F86" s="182" t="s">
        <v>888</v>
      </c>
      <c r="G86" s="183" t="s">
        <v>441</v>
      </c>
      <c r="H86" s="184">
        <v>1</v>
      </c>
      <c r="I86" s="185"/>
      <c r="J86" s="186">
        <f t="shared" si="0"/>
        <v>0</v>
      </c>
      <c r="K86" s="182" t="s">
        <v>5</v>
      </c>
      <c r="L86" s="39"/>
      <c r="M86" s="187" t="s">
        <v>5</v>
      </c>
      <c r="N86" s="188" t="s">
        <v>42</v>
      </c>
      <c r="O86" s="40"/>
      <c r="P86" s="189">
        <f t="shared" si="1"/>
        <v>0</v>
      </c>
      <c r="Q86" s="189">
        <v>0</v>
      </c>
      <c r="R86" s="189">
        <f t="shared" si="2"/>
        <v>0</v>
      </c>
      <c r="S86" s="189">
        <v>0</v>
      </c>
      <c r="T86" s="190">
        <f t="shared" si="3"/>
        <v>0</v>
      </c>
      <c r="AR86" s="22" t="s">
        <v>213</v>
      </c>
      <c r="AT86" s="22" t="s">
        <v>208</v>
      </c>
      <c r="AU86" s="22" t="s">
        <v>78</v>
      </c>
      <c r="AY86" s="22" t="s">
        <v>205</v>
      </c>
      <c r="BE86" s="191">
        <f t="shared" si="4"/>
        <v>0</v>
      </c>
      <c r="BF86" s="191">
        <f t="shared" si="5"/>
        <v>0</v>
      </c>
      <c r="BG86" s="191">
        <f t="shared" si="6"/>
        <v>0</v>
      </c>
      <c r="BH86" s="191">
        <f t="shared" si="7"/>
        <v>0</v>
      </c>
      <c r="BI86" s="191">
        <f t="shared" si="8"/>
        <v>0</v>
      </c>
      <c r="BJ86" s="22" t="s">
        <v>78</v>
      </c>
      <c r="BK86" s="191">
        <f t="shared" si="9"/>
        <v>0</v>
      </c>
      <c r="BL86" s="22" t="s">
        <v>213</v>
      </c>
      <c r="BM86" s="22" t="s">
        <v>889</v>
      </c>
    </row>
    <row r="87" spans="2:65" s="1" customFormat="1" ht="51" customHeight="1">
      <c r="B87" s="179"/>
      <c r="C87" s="180" t="s">
        <v>97</v>
      </c>
      <c r="D87" s="180" t="s">
        <v>208</v>
      </c>
      <c r="E87" s="181" t="s">
        <v>890</v>
      </c>
      <c r="F87" s="182" t="s">
        <v>891</v>
      </c>
      <c r="G87" s="183" t="s">
        <v>441</v>
      </c>
      <c r="H87" s="184">
        <v>1</v>
      </c>
      <c r="I87" s="185"/>
      <c r="J87" s="186">
        <f t="shared" si="0"/>
        <v>0</v>
      </c>
      <c r="K87" s="182" t="s">
        <v>5</v>
      </c>
      <c r="L87" s="39"/>
      <c r="M87" s="187" t="s">
        <v>5</v>
      </c>
      <c r="N87" s="188" t="s">
        <v>42</v>
      </c>
      <c r="O87" s="40"/>
      <c r="P87" s="189">
        <f t="shared" si="1"/>
        <v>0</v>
      </c>
      <c r="Q87" s="189">
        <v>0</v>
      </c>
      <c r="R87" s="189">
        <f t="shared" si="2"/>
        <v>0</v>
      </c>
      <c r="S87" s="189">
        <v>0</v>
      </c>
      <c r="T87" s="190">
        <f t="shared" si="3"/>
        <v>0</v>
      </c>
      <c r="AR87" s="22" t="s">
        <v>213</v>
      </c>
      <c r="AT87" s="22" t="s">
        <v>208</v>
      </c>
      <c r="AU87" s="22" t="s">
        <v>78</v>
      </c>
      <c r="AY87" s="22" t="s">
        <v>205</v>
      </c>
      <c r="BE87" s="191">
        <f t="shared" si="4"/>
        <v>0</v>
      </c>
      <c r="BF87" s="191">
        <f t="shared" si="5"/>
        <v>0</v>
      </c>
      <c r="BG87" s="191">
        <f t="shared" si="6"/>
        <v>0</v>
      </c>
      <c r="BH87" s="191">
        <f t="shared" si="7"/>
        <v>0</v>
      </c>
      <c r="BI87" s="191">
        <f t="shared" si="8"/>
        <v>0</v>
      </c>
      <c r="BJ87" s="22" t="s">
        <v>78</v>
      </c>
      <c r="BK87" s="191">
        <f t="shared" si="9"/>
        <v>0</v>
      </c>
      <c r="BL87" s="22" t="s">
        <v>213</v>
      </c>
      <c r="BM87" s="22" t="s">
        <v>892</v>
      </c>
    </row>
    <row r="88" spans="2:65" s="1" customFormat="1" ht="38.25" customHeight="1">
      <c r="B88" s="179"/>
      <c r="C88" s="180" t="s">
        <v>213</v>
      </c>
      <c r="D88" s="180" t="s">
        <v>208</v>
      </c>
      <c r="E88" s="181" t="s">
        <v>893</v>
      </c>
      <c r="F88" s="182" t="s">
        <v>894</v>
      </c>
      <c r="G88" s="183" t="s">
        <v>441</v>
      </c>
      <c r="H88" s="184">
        <v>1</v>
      </c>
      <c r="I88" s="185"/>
      <c r="J88" s="186">
        <f t="shared" si="0"/>
        <v>0</v>
      </c>
      <c r="K88" s="182" t="s">
        <v>5</v>
      </c>
      <c r="L88" s="39"/>
      <c r="M88" s="187" t="s">
        <v>5</v>
      </c>
      <c r="N88" s="188" t="s">
        <v>42</v>
      </c>
      <c r="O88" s="40"/>
      <c r="P88" s="189">
        <f t="shared" si="1"/>
        <v>0</v>
      </c>
      <c r="Q88" s="189">
        <v>0</v>
      </c>
      <c r="R88" s="189">
        <f t="shared" si="2"/>
        <v>0</v>
      </c>
      <c r="S88" s="189">
        <v>0</v>
      </c>
      <c r="T88" s="190">
        <f t="shared" si="3"/>
        <v>0</v>
      </c>
      <c r="AR88" s="22" t="s">
        <v>213</v>
      </c>
      <c r="AT88" s="22" t="s">
        <v>208</v>
      </c>
      <c r="AU88" s="22" t="s">
        <v>78</v>
      </c>
      <c r="AY88" s="22" t="s">
        <v>205</v>
      </c>
      <c r="BE88" s="191">
        <f t="shared" si="4"/>
        <v>0</v>
      </c>
      <c r="BF88" s="191">
        <f t="shared" si="5"/>
        <v>0</v>
      </c>
      <c r="BG88" s="191">
        <f t="shared" si="6"/>
        <v>0</v>
      </c>
      <c r="BH88" s="191">
        <f t="shared" si="7"/>
        <v>0</v>
      </c>
      <c r="BI88" s="191">
        <f t="shared" si="8"/>
        <v>0</v>
      </c>
      <c r="BJ88" s="22" t="s">
        <v>78</v>
      </c>
      <c r="BK88" s="191">
        <f t="shared" si="9"/>
        <v>0</v>
      </c>
      <c r="BL88" s="22" t="s">
        <v>213</v>
      </c>
      <c r="BM88" s="22" t="s">
        <v>895</v>
      </c>
    </row>
    <row r="89" spans="2:65" s="1" customFormat="1" ht="38.25" customHeight="1">
      <c r="B89" s="179"/>
      <c r="C89" s="180" t="s">
        <v>225</v>
      </c>
      <c r="D89" s="180" t="s">
        <v>208</v>
      </c>
      <c r="E89" s="181" t="s">
        <v>896</v>
      </c>
      <c r="F89" s="182" t="s">
        <v>897</v>
      </c>
      <c r="G89" s="183" t="s">
        <v>441</v>
      </c>
      <c r="H89" s="184">
        <v>1</v>
      </c>
      <c r="I89" s="185"/>
      <c r="J89" s="186">
        <f t="shared" si="0"/>
        <v>0</v>
      </c>
      <c r="K89" s="182" t="s">
        <v>5</v>
      </c>
      <c r="L89" s="39"/>
      <c r="M89" s="187" t="s">
        <v>5</v>
      </c>
      <c r="N89" s="188" t="s">
        <v>42</v>
      </c>
      <c r="O89" s="40"/>
      <c r="P89" s="189">
        <f t="shared" si="1"/>
        <v>0</v>
      </c>
      <c r="Q89" s="189">
        <v>0</v>
      </c>
      <c r="R89" s="189">
        <f t="shared" si="2"/>
        <v>0</v>
      </c>
      <c r="S89" s="189">
        <v>0</v>
      </c>
      <c r="T89" s="190">
        <f t="shared" si="3"/>
        <v>0</v>
      </c>
      <c r="AR89" s="22" t="s">
        <v>213</v>
      </c>
      <c r="AT89" s="22" t="s">
        <v>208</v>
      </c>
      <c r="AU89" s="22" t="s">
        <v>78</v>
      </c>
      <c r="AY89" s="22" t="s">
        <v>205</v>
      </c>
      <c r="BE89" s="191">
        <f t="shared" si="4"/>
        <v>0</v>
      </c>
      <c r="BF89" s="191">
        <f t="shared" si="5"/>
        <v>0</v>
      </c>
      <c r="BG89" s="191">
        <f t="shared" si="6"/>
        <v>0</v>
      </c>
      <c r="BH89" s="191">
        <f t="shared" si="7"/>
        <v>0</v>
      </c>
      <c r="BI89" s="191">
        <f t="shared" si="8"/>
        <v>0</v>
      </c>
      <c r="BJ89" s="22" t="s">
        <v>78</v>
      </c>
      <c r="BK89" s="191">
        <f t="shared" si="9"/>
        <v>0</v>
      </c>
      <c r="BL89" s="22" t="s">
        <v>213</v>
      </c>
      <c r="BM89" s="22" t="s">
        <v>898</v>
      </c>
    </row>
    <row r="90" spans="2:65" s="1" customFormat="1" ht="38.25" customHeight="1">
      <c r="B90" s="179"/>
      <c r="C90" s="180" t="s">
        <v>229</v>
      </c>
      <c r="D90" s="180" t="s">
        <v>208</v>
      </c>
      <c r="E90" s="181" t="s">
        <v>899</v>
      </c>
      <c r="F90" s="182" t="s">
        <v>900</v>
      </c>
      <c r="G90" s="183" t="s">
        <v>441</v>
      </c>
      <c r="H90" s="184">
        <v>1</v>
      </c>
      <c r="I90" s="185"/>
      <c r="J90" s="186">
        <f t="shared" si="0"/>
        <v>0</v>
      </c>
      <c r="K90" s="182" t="s">
        <v>5</v>
      </c>
      <c r="L90" s="39"/>
      <c r="M90" s="187" t="s">
        <v>5</v>
      </c>
      <c r="N90" s="188" t="s">
        <v>42</v>
      </c>
      <c r="O90" s="40"/>
      <c r="P90" s="189">
        <f t="shared" si="1"/>
        <v>0</v>
      </c>
      <c r="Q90" s="189">
        <v>0</v>
      </c>
      <c r="R90" s="189">
        <f t="shared" si="2"/>
        <v>0</v>
      </c>
      <c r="S90" s="189">
        <v>0</v>
      </c>
      <c r="T90" s="190">
        <f t="shared" si="3"/>
        <v>0</v>
      </c>
      <c r="AR90" s="22" t="s">
        <v>213</v>
      </c>
      <c r="AT90" s="22" t="s">
        <v>208</v>
      </c>
      <c r="AU90" s="22" t="s">
        <v>78</v>
      </c>
      <c r="AY90" s="22" t="s">
        <v>205</v>
      </c>
      <c r="BE90" s="191">
        <f t="shared" si="4"/>
        <v>0</v>
      </c>
      <c r="BF90" s="191">
        <f t="shared" si="5"/>
        <v>0</v>
      </c>
      <c r="BG90" s="191">
        <f t="shared" si="6"/>
        <v>0</v>
      </c>
      <c r="BH90" s="191">
        <f t="shared" si="7"/>
        <v>0</v>
      </c>
      <c r="BI90" s="191">
        <f t="shared" si="8"/>
        <v>0</v>
      </c>
      <c r="BJ90" s="22" t="s">
        <v>78</v>
      </c>
      <c r="BK90" s="191">
        <f t="shared" si="9"/>
        <v>0</v>
      </c>
      <c r="BL90" s="22" t="s">
        <v>213</v>
      </c>
      <c r="BM90" s="22" t="s">
        <v>901</v>
      </c>
    </row>
    <row r="91" spans="2:65" s="1" customFormat="1" ht="38.25" customHeight="1">
      <c r="B91" s="179"/>
      <c r="C91" s="180" t="s">
        <v>233</v>
      </c>
      <c r="D91" s="180" t="s">
        <v>208</v>
      </c>
      <c r="E91" s="181" t="s">
        <v>902</v>
      </c>
      <c r="F91" s="182" t="s">
        <v>903</v>
      </c>
      <c r="G91" s="183" t="s">
        <v>441</v>
      </c>
      <c r="H91" s="184">
        <v>1</v>
      </c>
      <c r="I91" s="185"/>
      <c r="J91" s="186">
        <f t="shared" si="0"/>
        <v>0</v>
      </c>
      <c r="K91" s="182" t="s">
        <v>5</v>
      </c>
      <c r="L91" s="39"/>
      <c r="M91" s="187" t="s">
        <v>5</v>
      </c>
      <c r="N91" s="188" t="s">
        <v>42</v>
      </c>
      <c r="O91" s="40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AR91" s="22" t="s">
        <v>213</v>
      </c>
      <c r="AT91" s="22" t="s">
        <v>208</v>
      </c>
      <c r="AU91" s="22" t="s">
        <v>78</v>
      </c>
      <c r="AY91" s="22" t="s">
        <v>205</v>
      </c>
      <c r="BE91" s="191">
        <f t="shared" si="4"/>
        <v>0</v>
      </c>
      <c r="BF91" s="191">
        <f t="shared" si="5"/>
        <v>0</v>
      </c>
      <c r="BG91" s="191">
        <f t="shared" si="6"/>
        <v>0</v>
      </c>
      <c r="BH91" s="191">
        <f t="shared" si="7"/>
        <v>0</v>
      </c>
      <c r="BI91" s="191">
        <f t="shared" si="8"/>
        <v>0</v>
      </c>
      <c r="BJ91" s="22" t="s">
        <v>78</v>
      </c>
      <c r="BK91" s="191">
        <f t="shared" si="9"/>
        <v>0</v>
      </c>
      <c r="BL91" s="22" t="s">
        <v>213</v>
      </c>
      <c r="BM91" s="22" t="s">
        <v>904</v>
      </c>
    </row>
    <row r="92" spans="2:65" s="1" customFormat="1" ht="38.25" customHeight="1">
      <c r="B92" s="179"/>
      <c r="C92" s="180" t="s">
        <v>239</v>
      </c>
      <c r="D92" s="180" t="s">
        <v>208</v>
      </c>
      <c r="E92" s="181" t="s">
        <v>905</v>
      </c>
      <c r="F92" s="182" t="s">
        <v>906</v>
      </c>
      <c r="G92" s="183" t="s">
        <v>441</v>
      </c>
      <c r="H92" s="184">
        <v>1</v>
      </c>
      <c r="I92" s="185"/>
      <c r="J92" s="186">
        <f t="shared" si="0"/>
        <v>0</v>
      </c>
      <c r="K92" s="182" t="s">
        <v>5</v>
      </c>
      <c r="L92" s="39"/>
      <c r="M92" s="187" t="s">
        <v>5</v>
      </c>
      <c r="N92" s="188" t="s">
        <v>42</v>
      </c>
      <c r="O92" s="40"/>
      <c r="P92" s="189">
        <f t="shared" si="1"/>
        <v>0</v>
      </c>
      <c r="Q92" s="189">
        <v>0</v>
      </c>
      <c r="R92" s="189">
        <f t="shared" si="2"/>
        <v>0</v>
      </c>
      <c r="S92" s="189">
        <v>0</v>
      </c>
      <c r="T92" s="190">
        <f t="shared" si="3"/>
        <v>0</v>
      </c>
      <c r="AR92" s="22" t="s">
        <v>213</v>
      </c>
      <c r="AT92" s="22" t="s">
        <v>208</v>
      </c>
      <c r="AU92" s="22" t="s">
        <v>78</v>
      </c>
      <c r="AY92" s="22" t="s">
        <v>205</v>
      </c>
      <c r="BE92" s="191">
        <f t="shared" si="4"/>
        <v>0</v>
      </c>
      <c r="BF92" s="191">
        <f t="shared" si="5"/>
        <v>0</v>
      </c>
      <c r="BG92" s="191">
        <f t="shared" si="6"/>
        <v>0</v>
      </c>
      <c r="BH92" s="191">
        <f t="shared" si="7"/>
        <v>0</v>
      </c>
      <c r="BI92" s="191">
        <f t="shared" si="8"/>
        <v>0</v>
      </c>
      <c r="BJ92" s="22" t="s">
        <v>78</v>
      </c>
      <c r="BK92" s="191">
        <f t="shared" si="9"/>
        <v>0</v>
      </c>
      <c r="BL92" s="22" t="s">
        <v>213</v>
      </c>
      <c r="BM92" s="22" t="s">
        <v>907</v>
      </c>
    </row>
    <row r="93" spans="2:65" s="1" customFormat="1" ht="38.25" customHeight="1">
      <c r="B93" s="179"/>
      <c r="C93" s="180" t="s">
        <v>206</v>
      </c>
      <c r="D93" s="180" t="s">
        <v>208</v>
      </c>
      <c r="E93" s="181" t="s">
        <v>908</v>
      </c>
      <c r="F93" s="182" t="s">
        <v>909</v>
      </c>
      <c r="G93" s="183" t="s">
        <v>441</v>
      </c>
      <c r="H93" s="184">
        <v>1</v>
      </c>
      <c r="I93" s="185"/>
      <c r="J93" s="186">
        <f t="shared" si="0"/>
        <v>0</v>
      </c>
      <c r="K93" s="182" t="s">
        <v>5</v>
      </c>
      <c r="L93" s="39"/>
      <c r="M93" s="187" t="s">
        <v>5</v>
      </c>
      <c r="N93" s="188" t="s">
        <v>42</v>
      </c>
      <c r="O93" s="40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AR93" s="22" t="s">
        <v>213</v>
      </c>
      <c r="AT93" s="22" t="s">
        <v>208</v>
      </c>
      <c r="AU93" s="22" t="s">
        <v>78</v>
      </c>
      <c r="AY93" s="22" t="s">
        <v>205</v>
      </c>
      <c r="BE93" s="191">
        <f t="shared" si="4"/>
        <v>0</v>
      </c>
      <c r="BF93" s="191">
        <f t="shared" si="5"/>
        <v>0</v>
      </c>
      <c r="BG93" s="191">
        <f t="shared" si="6"/>
        <v>0</v>
      </c>
      <c r="BH93" s="191">
        <f t="shared" si="7"/>
        <v>0</v>
      </c>
      <c r="BI93" s="191">
        <f t="shared" si="8"/>
        <v>0</v>
      </c>
      <c r="BJ93" s="22" t="s">
        <v>78</v>
      </c>
      <c r="BK93" s="191">
        <f t="shared" si="9"/>
        <v>0</v>
      </c>
      <c r="BL93" s="22" t="s">
        <v>213</v>
      </c>
      <c r="BM93" s="22" t="s">
        <v>910</v>
      </c>
    </row>
    <row r="94" spans="2:65" s="1" customFormat="1" ht="38.25" customHeight="1">
      <c r="B94" s="179"/>
      <c r="C94" s="180" t="s">
        <v>246</v>
      </c>
      <c r="D94" s="180" t="s">
        <v>208</v>
      </c>
      <c r="E94" s="181" t="s">
        <v>911</v>
      </c>
      <c r="F94" s="182" t="s">
        <v>912</v>
      </c>
      <c r="G94" s="183" t="s">
        <v>441</v>
      </c>
      <c r="H94" s="184">
        <v>1</v>
      </c>
      <c r="I94" s="185"/>
      <c r="J94" s="186">
        <f t="shared" si="0"/>
        <v>0</v>
      </c>
      <c r="K94" s="182" t="s">
        <v>5</v>
      </c>
      <c r="L94" s="39"/>
      <c r="M94" s="187" t="s">
        <v>5</v>
      </c>
      <c r="N94" s="188" t="s">
        <v>42</v>
      </c>
      <c r="O94" s="40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AR94" s="22" t="s">
        <v>213</v>
      </c>
      <c r="AT94" s="22" t="s">
        <v>208</v>
      </c>
      <c r="AU94" s="22" t="s">
        <v>78</v>
      </c>
      <c r="AY94" s="22" t="s">
        <v>205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22" t="s">
        <v>78</v>
      </c>
      <c r="BK94" s="191">
        <f t="shared" si="9"/>
        <v>0</v>
      </c>
      <c r="BL94" s="22" t="s">
        <v>213</v>
      </c>
      <c r="BM94" s="22" t="s">
        <v>913</v>
      </c>
    </row>
    <row r="95" spans="2:65" s="1" customFormat="1" ht="38.25" customHeight="1">
      <c r="B95" s="179"/>
      <c r="C95" s="180" t="s">
        <v>250</v>
      </c>
      <c r="D95" s="180" t="s">
        <v>208</v>
      </c>
      <c r="E95" s="181" t="s">
        <v>914</v>
      </c>
      <c r="F95" s="182" t="s">
        <v>915</v>
      </c>
      <c r="G95" s="183" t="s">
        <v>441</v>
      </c>
      <c r="H95" s="184">
        <v>1</v>
      </c>
      <c r="I95" s="185"/>
      <c r="J95" s="186">
        <f t="shared" si="0"/>
        <v>0</v>
      </c>
      <c r="K95" s="182" t="s">
        <v>5</v>
      </c>
      <c r="L95" s="39"/>
      <c r="M95" s="187" t="s">
        <v>5</v>
      </c>
      <c r="N95" s="188" t="s">
        <v>42</v>
      </c>
      <c r="O95" s="40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AR95" s="22" t="s">
        <v>213</v>
      </c>
      <c r="AT95" s="22" t="s">
        <v>208</v>
      </c>
      <c r="AU95" s="22" t="s">
        <v>78</v>
      </c>
      <c r="AY95" s="22" t="s">
        <v>205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22" t="s">
        <v>78</v>
      </c>
      <c r="BK95" s="191">
        <f t="shared" si="9"/>
        <v>0</v>
      </c>
      <c r="BL95" s="22" t="s">
        <v>213</v>
      </c>
      <c r="BM95" s="22" t="s">
        <v>916</v>
      </c>
    </row>
    <row r="96" spans="2:65" s="1" customFormat="1" ht="38.25" customHeight="1">
      <c r="B96" s="179"/>
      <c r="C96" s="180" t="s">
        <v>256</v>
      </c>
      <c r="D96" s="180" t="s">
        <v>208</v>
      </c>
      <c r="E96" s="181" t="s">
        <v>917</v>
      </c>
      <c r="F96" s="182" t="s">
        <v>918</v>
      </c>
      <c r="G96" s="183" t="s">
        <v>441</v>
      </c>
      <c r="H96" s="184">
        <v>1</v>
      </c>
      <c r="I96" s="185"/>
      <c r="J96" s="186">
        <f t="shared" si="0"/>
        <v>0</v>
      </c>
      <c r="K96" s="182" t="s">
        <v>5</v>
      </c>
      <c r="L96" s="39"/>
      <c r="M96" s="187" t="s">
        <v>5</v>
      </c>
      <c r="N96" s="188" t="s">
        <v>42</v>
      </c>
      <c r="O96" s="40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AR96" s="22" t="s">
        <v>213</v>
      </c>
      <c r="AT96" s="22" t="s">
        <v>208</v>
      </c>
      <c r="AU96" s="22" t="s">
        <v>78</v>
      </c>
      <c r="AY96" s="22" t="s">
        <v>205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22" t="s">
        <v>78</v>
      </c>
      <c r="BK96" s="191">
        <f t="shared" si="9"/>
        <v>0</v>
      </c>
      <c r="BL96" s="22" t="s">
        <v>213</v>
      </c>
      <c r="BM96" s="22" t="s">
        <v>919</v>
      </c>
    </row>
    <row r="97" spans="2:65" s="1" customFormat="1" ht="38.25" customHeight="1">
      <c r="B97" s="179"/>
      <c r="C97" s="180" t="s">
        <v>261</v>
      </c>
      <c r="D97" s="180" t="s">
        <v>208</v>
      </c>
      <c r="E97" s="181" t="s">
        <v>920</v>
      </c>
      <c r="F97" s="182" t="s">
        <v>921</v>
      </c>
      <c r="G97" s="183" t="s">
        <v>441</v>
      </c>
      <c r="H97" s="184">
        <v>1</v>
      </c>
      <c r="I97" s="185"/>
      <c r="J97" s="186">
        <f t="shared" si="0"/>
        <v>0</v>
      </c>
      <c r="K97" s="182" t="s">
        <v>5</v>
      </c>
      <c r="L97" s="39"/>
      <c r="M97" s="187" t="s">
        <v>5</v>
      </c>
      <c r="N97" s="188" t="s">
        <v>42</v>
      </c>
      <c r="O97" s="40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AR97" s="22" t="s">
        <v>213</v>
      </c>
      <c r="AT97" s="22" t="s">
        <v>208</v>
      </c>
      <c r="AU97" s="22" t="s">
        <v>78</v>
      </c>
      <c r="AY97" s="22" t="s">
        <v>205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22" t="s">
        <v>78</v>
      </c>
      <c r="BK97" s="191">
        <f t="shared" si="9"/>
        <v>0</v>
      </c>
      <c r="BL97" s="22" t="s">
        <v>213</v>
      </c>
      <c r="BM97" s="22" t="s">
        <v>922</v>
      </c>
    </row>
    <row r="98" spans="2:65" s="1" customFormat="1" ht="38.25" customHeight="1">
      <c r="B98" s="179"/>
      <c r="C98" s="180" t="s">
        <v>265</v>
      </c>
      <c r="D98" s="180" t="s">
        <v>208</v>
      </c>
      <c r="E98" s="181" t="s">
        <v>923</v>
      </c>
      <c r="F98" s="182" t="s">
        <v>924</v>
      </c>
      <c r="G98" s="183" t="s">
        <v>441</v>
      </c>
      <c r="H98" s="184">
        <v>1</v>
      </c>
      <c r="I98" s="185"/>
      <c r="J98" s="186">
        <f t="shared" si="0"/>
        <v>0</v>
      </c>
      <c r="K98" s="182" t="s">
        <v>5</v>
      </c>
      <c r="L98" s="39"/>
      <c r="M98" s="187" t="s">
        <v>5</v>
      </c>
      <c r="N98" s="188" t="s">
        <v>42</v>
      </c>
      <c r="O98" s="40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22" t="s">
        <v>213</v>
      </c>
      <c r="AT98" s="22" t="s">
        <v>208</v>
      </c>
      <c r="AU98" s="22" t="s">
        <v>78</v>
      </c>
      <c r="AY98" s="22" t="s">
        <v>205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22" t="s">
        <v>78</v>
      </c>
      <c r="BK98" s="191">
        <f t="shared" si="9"/>
        <v>0</v>
      </c>
      <c r="BL98" s="22" t="s">
        <v>213</v>
      </c>
      <c r="BM98" s="22" t="s">
        <v>925</v>
      </c>
    </row>
    <row r="99" spans="2:65" s="1" customFormat="1" ht="38.25" customHeight="1">
      <c r="B99" s="179"/>
      <c r="C99" s="180" t="s">
        <v>11</v>
      </c>
      <c r="D99" s="180" t="s">
        <v>208</v>
      </c>
      <c r="E99" s="181" t="s">
        <v>926</v>
      </c>
      <c r="F99" s="182" t="s">
        <v>927</v>
      </c>
      <c r="G99" s="183" t="s">
        <v>674</v>
      </c>
      <c r="H99" s="184">
        <v>500</v>
      </c>
      <c r="I99" s="185"/>
      <c r="J99" s="186">
        <f t="shared" si="0"/>
        <v>0</v>
      </c>
      <c r="K99" s="182" t="s">
        <v>5</v>
      </c>
      <c r="L99" s="39"/>
      <c r="M99" s="187" t="s">
        <v>5</v>
      </c>
      <c r="N99" s="188" t="s">
        <v>42</v>
      </c>
      <c r="O99" s="40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22" t="s">
        <v>213</v>
      </c>
      <c r="AT99" s="22" t="s">
        <v>208</v>
      </c>
      <c r="AU99" s="22" t="s">
        <v>78</v>
      </c>
      <c r="AY99" s="22" t="s">
        <v>205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22" t="s">
        <v>78</v>
      </c>
      <c r="BK99" s="191">
        <f t="shared" si="9"/>
        <v>0</v>
      </c>
      <c r="BL99" s="22" t="s">
        <v>213</v>
      </c>
      <c r="BM99" s="22" t="s">
        <v>928</v>
      </c>
    </row>
    <row r="100" spans="2:65" s="1" customFormat="1" ht="25.5" customHeight="1">
      <c r="B100" s="179"/>
      <c r="C100" s="180" t="s">
        <v>237</v>
      </c>
      <c r="D100" s="180" t="s">
        <v>208</v>
      </c>
      <c r="E100" s="181" t="s">
        <v>929</v>
      </c>
      <c r="F100" s="182" t="s">
        <v>930</v>
      </c>
      <c r="G100" s="183" t="s">
        <v>441</v>
      </c>
      <c r="H100" s="184">
        <v>1</v>
      </c>
      <c r="I100" s="185"/>
      <c r="J100" s="186">
        <f t="shared" si="0"/>
        <v>0</v>
      </c>
      <c r="K100" s="182" t="s">
        <v>5</v>
      </c>
      <c r="L100" s="39"/>
      <c r="M100" s="187" t="s">
        <v>5</v>
      </c>
      <c r="N100" s="188" t="s">
        <v>42</v>
      </c>
      <c r="O100" s="40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22" t="s">
        <v>213</v>
      </c>
      <c r="AT100" s="22" t="s">
        <v>208</v>
      </c>
      <c r="AU100" s="22" t="s">
        <v>78</v>
      </c>
      <c r="AY100" s="22" t="s">
        <v>205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22" t="s">
        <v>78</v>
      </c>
      <c r="BK100" s="191">
        <f t="shared" si="9"/>
        <v>0</v>
      </c>
      <c r="BL100" s="22" t="s">
        <v>213</v>
      </c>
      <c r="BM100" s="22" t="s">
        <v>931</v>
      </c>
    </row>
    <row r="101" spans="2:65" s="1" customFormat="1" ht="25.5" customHeight="1">
      <c r="B101" s="179"/>
      <c r="C101" s="180" t="s">
        <v>275</v>
      </c>
      <c r="D101" s="180" t="s">
        <v>208</v>
      </c>
      <c r="E101" s="181" t="s">
        <v>932</v>
      </c>
      <c r="F101" s="182" t="s">
        <v>933</v>
      </c>
      <c r="G101" s="183" t="s">
        <v>674</v>
      </c>
      <c r="H101" s="184">
        <v>160</v>
      </c>
      <c r="I101" s="185"/>
      <c r="J101" s="186">
        <f t="shared" si="0"/>
        <v>0</v>
      </c>
      <c r="K101" s="182" t="s">
        <v>5</v>
      </c>
      <c r="L101" s="39"/>
      <c r="M101" s="187" t="s">
        <v>5</v>
      </c>
      <c r="N101" s="195" t="s">
        <v>42</v>
      </c>
      <c r="O101" s="196"/>
      <c r="P101" s="197">
        <f t="shared" si="1"/>
        <v>0</v>
      </c>
      <c r="Q101" s="197">
        <v>0</v>
      </c>
      <c r="R101" s="197">
        <f t="shared" si="2"/>
        <v>0</v>
      </c>
      <c r="S101" s="197">
        <v>0</v>
      </c>
      <c r="T101" s="198">
        <f t="shared" si="3"/>
        <v>0</v>
      </c>
      <c r="AR101" s="22" t="s">
        <v>213</v>
      </c>
      <c r="AT101" s="22" t="s">
        <v>208</v>
      </c>
      <c r="AU101" s="22" t="s">
        <v>78</v>
      </c>
      <c r="AY101" s="22" t="s">
        <v>205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22" t="s">
        <v>78</v>
      </c>
      <c r="BK101" s="191">
        <f t="shared" si="9"/>
        <v>0</v>
      </c>
      <c r="BL101" s="22" t="s">
        <v>213</v>
      </c>
      <c r="BM101" s="22" t="s">
        <v>934</v>
      </c>
    </row>
    <row r="102" spans="2:65" s="1" customFormat="1" ht="6.95" customHeight="1">
      <c r="B102" s="54"/>
      <c r="C102" s="55"/>
      <c r="D102" s="55"/>
      <c r="E102" s="55"/>
      <c r="F102" s="55"/>
      <c r="G102" s="55"/>
      <c r="H102" s="55"/>
      <c r="I102" s="132"/>
      <c r="J102" s="55"/>
      <c r="K102" s="55"/>
      <c r="L102" s="39"/>
    </row>
  </sheetData>
  <autoFilter ref="C82:K101"/>
  <mergeCells count="13">
    <mergeCell ref="E75:H75"/>
    <mergeCell ref="G1:H1"/>
    <mergeCell ref="L2:V2"/>
    <mergeCell ref="E49:H49"/>
    <mergeCell ref="E51:H51"/>
    <mergeCell ref="J55:J56"/>
    <mergeCell ref="E71:H71"/>
    <mergeCell ref="E73:H7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98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ht="16.5" customHeight="1">
      <c r="B9" s="26"/>
      <c r="C9" s="27"/>
      <c r="D9" s="27"/>
      <c r="E9" s="341" t="s">
        <v>169</v>
      </c>
      <c r="F9" s="308"/>
      <c r="G9" s="308"/>
      <c r="H9" s="308"/>
      <c r="I9" s="110"/>
      <c r="J9" s="27"/>
      <c r="K9" s="29"/>
    </row>
    <row r="10" spans="1:70">
      <c r="B10" s="26"/>
      <c r="C10" s="27"/>
      <c r="D10" s="35" t="s">
        <v>170</v>
      </c>
      <c r="E10" s="27"/>
      <c r="F10" s="27"/>
      <c r="G10" s="27"/>
      <c r="H10" s="27"/>
      <c r="I10" s="110"/>
      <c r="J10" s="27"/>
      <c r="K10" s="29"/>
    </row>
    <row r="11" spans="1:70" s="1" customFormat="1" ht="16.5" customHeight="1">
      <c r="B11" s="39"/>
      <c r="C11" s="40"/>
      <c r="D11" s="40"/>
      <c r="E11" s="331" t="s">
        <v>935</v>
      </c>
      <c r="F11" s="343"/>
      <c r="G11" s="343"/>
      <c r="H11" s="343"/>
      <c r="I11" s="111"/>
      <c r="J11" s="40"/>
      <c r="K11" s="43"/>
    </row>
    <row r="12" spans="1:70" s="1" customFormat="1">
      <c r="B12" s="39"/>
      <c r="C12" s="40"/>
      <c r="D12" s="35" t="s">
        <v>936</v>
      </c>
      <c r="E12" s="40"/>
      <c r="F12" s="40"/>
      <c r="G12" s="40"/>
      <c r="H12" s="40"/>
      <c r="I12" s="111"/>
      <c r="J12" s="40"/>
      <c r="K12" s="43"/>
    </row>
    <row r="13" spans="1:70" s="1" customFormat="1" ht="36.950000000000003" customHeight="1">
      <c r="B13" s="39"/>
      <c r="C13" s="40"/>
      <c r="D13" s="40"/>
      <c r="E13" s="344" t="s">
        <v>937</v>
      </c>
      <c r="F13" s="343"/>
      <c r="G13" s="343"/>
      <c r="H13" s="343"/>
      <c r="I13" s="111"/>
      <c r="J13" s="40"/>
      <c r="K13" s="43"/>
    </row>
    <row r="14" spans="1:70" s="1" customFormat="1" ht="13.5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21</v>
      </c>
      <c r="E15" s="40"/>
      <c r="F15" s="33" t="s">
        <v>5</v>
      </c>
      <c r="G15" s="40"/>
      <c r="H15" s="40"/>
      <c r="I15" s="112" t="s">
        <v>22</v>
      </c>
      <c r="J15" s="33" t="s">
        <v>5</v>
      </c>
      <c r="K15" s="43"/>
    </row>
    <row r="16" spans="1:70" s="1" customFormat="1" ht="14.45" customHeight="1">
      <c r="B16" s="39"/>
      <c r="C16" s="40"/>
      <c r="D16" s="35" t="s">
        <v>23</v>
      </c>
      <c r="E16" s="40"/>
      <c r="F16" s="33" t="s">
        <v>24</v>
      </c>
      <c r="G16" s="40"/>
      <c r="H16" s="40"/>
      <c r="I16" s="112" t="s">
        <v>25</v>
      </c>
      <c r="J16" s="113" t="str">
        <f>'Rekapitulace stavby'!AN8</f>
        <v>16. 3. 2019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27</v>
      </c>
      <c r="E18" s="40"/>
      <c r="F18" s="40"/>
      <c r="G18" s="40"/>
      <c r="H18" s="40"/>
      <c r="I18" s="112" t="s">
        <v>28</v>
      </c>
      <c r="J18" s="33" t="str">
        <f>IF('Rekapitulace stavby'!AN10="","",'Rekapitulace stavby'!AN10)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stavby'!E11="","",'Rekapitulace stavby'!E11)</f>
        <v xml:space="preserve"> </v>
      </c>
      <c r="F19" s="40"/>
      <c r="G19" s="40"/>
      <c r="H19" s="40"/>
      <c r="I19" s="112" t="s">
        <v>30</v>
      </c>
      <c r="J19" s="33" t="str">
        <f>IF('Rekapitulace stavby'!AN11="","",'Rekapitulace stavby'!AN11)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31</v>
      </c>
      <c r="E21" s="40"/>
      <c r="F21" s="40"/>
      <c r="G21" s="40"/>
      <c r="H21" s="40"/>
      <c r="I21" s="112" t="s">
        <v>28</v>
      </c>
      <c r="J21" s="33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stavby'!E14="Vyplň údaj","",IF('Rekapitulace stavby'!E14="","",'Rekapitulace stavby'!E14))</f>
        <v/>
      </c>
      <c r="F22" s="40"/>
      <c r="G22" s="40"/>
      <c r="H22" s="40"/>
      <c r="I22" s="112" t="s">
        <v>30</v>
      </c>
      <c r="J22" s="33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33</v>
      </c>
      <c r="E24" s="40"/>
      <c r="F24" s="40"/>
      <c r="G24" s="40"/>
      <c r="H24" s="40"/>
      <c r="I24" s="112" t="s">
        <v>28</v>
      </c>
      <c r="J24" s="33" t="s">
        <v>5</v>
      </c>
      <c r="K24" s="43"/>
    </row>
    <row r="25" spans="2:11" s="1" customFormat="1" ht="18" customHeight="1">
      <c r="B25" s="39"/>
      <c r="C25" s="40"/>
      <c r="D25" s="40"/>
      <c r="E25" s="33" t="s">
        <v>34</v>
      </c>
      <c r="F25" s="40"/>
      <c r="G25" s="40"/>
      <c r="H25" s="40"/>
      <c r="I25" s="112" t="s">
        <v>30</v>
      </c>
      <c r="J25" s="33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14.45" customHeight="1">
      <c r="B27" s="39"/>
      <c r="C27" s="40"/>
      <c r="D27" s="35" t="s">
        <v>36</v>
      </c>
      <c r="E27" s="40"/>
      <c r="F27" s="40"/>
      <c r="G27" s="40"/>
      <c r="H27" s="40"/>
      <c r="I27" s="111"/>
      <c r="J27" s="40"/>
      <c r="K27" s="43"/>
    </row>
    <row r="28" spans="2:11" s="7" customFormat="1" ht="270.75" customHeight="1">
      <c r="B28" s="114"/>
      <c r="C28" s="115"/>
      <c r="D28" s="115"/>
      <c r="E28" s="322" t="s">
        <v>172</v>
      </c>
      <c r="F28" s="322"/>
      <c r="G28" s="322"/>
      <c r="H28" s="322"/>
      <c r="I28" s="116"/>
      <c r="J28" s="115"/>
      <c r="K28" s="117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111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25.35" customHeight="1">
      <c r="B31" s="39"/>
      <c r="C31" s="40"/>
      <c r="D31" s="120" t="s">
        <v>37</v>
      </c>
      <c r="E31" s="40"/>
      <c r="F31" s="40"/>
      <c r="G31" s="40"/>
      <c r="H31" s="40"/>
      <c r="I31" s="111"/>
      <c r="J31" s="121">
        <f>ROUND(J94,2)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118"/>
      <c r="J32" s="66"/>
      <c r="K32" s="119"/>
    </row>
    <row r="33" spans="2:11" s="1" customFormat="1" ht="14.45" customHeight="1">
      <c r="B33" s="39"/>
      <c r="C33" s="40"/>
      <c r="D33" s="40"/>
      <c r="E33" s="40"/>
      <c r="F33" s="44" t="s">
        <v>39</v>
      </c>
      <c r="G33" s="40"/>
      <c r="H33" s="40"/>
      <c r="I33" s="122" t="s">
        <v>38</v>
      </c>
      <c r="J33" s="44" t="s">
        <v>40</v>
      </c>
      <c r="K33" s="43"/>
    </row>
    <row r="34" spans="2:11" s="1" customFormat="1" ht="14.45" customHeight="1">
      <c r="B34" s="39"/>
      <c r="C34" s="40"/>
      <c r="D34" s="47" t="s">
        <v>41</v>
      </c>
      <c r="E34" s="47" t="s">
        <v>42</v>
      </c>
      <c r="F34" s="123">
        <f>ROUND(SUM(BE94:BE179), 2)</f>
        <v>0</v>
      </c>
      <c r="G34" s="40"/>
      <c r="H34" s="40"/>
      <c r="I34" s="124">
        <v>0.21</v>
      </c>
      <c r="J34" s="123">
        <f>ROUND(ROUND((SUM(BE94:BE179)), 2)*I34, 2)</f>
        <v>0</v>
      </c>
      <c r="K34" s="43"/>
    </row>
    <row r="35" spans="2:11" s="1" customFormat="1" ht="14.45" customHeight="1">
      <c r="B35" s="39"/>
      <c r="C35" s="40"/>
      <c r="D35" s="40"/>
      <c r="E35" s="47" t="s">
        <v>43</v>
      </c>
      <c r="F35" s="123">
        <f>ROUND(SUM(BF94:BF179), 2)</f>
        <v>0</v>
      </c>
      <c r="G35" s="40"/>
      <c r="H35" s="40"/>
      <c r="I35" s="124">
        <v>0.15</v>
      </c>
      <c r="J35" s="123">
        <f>ROUND(ROUND((SUM(BF94:BF179)), 2)*I35, 2)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44</v>
      </c>
      <c r="F36" s="123">
        <f>ROUND(SUM(BG94:BG179), 2)</f>
        <v>0</v>
      </c>
      <c r="G36" s="40"/>
      <c r="H36" s="40"/>
      <c r="I36" s="124">
        <v>0.21</v>
      </c>
      <c r="J36" s="123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45</v>
      </c>
      <c r="F37" s="123">
        <f>ROUND(SUM(BH94:BH179), 2)</f>
        <v>0</v>
      </c>
      <c r="G37" s="40"/>
      <c r="H37" s="40"/>
      <c r="I37" s="124">
        <v>0.15</v>
      </c>
      <c r="J37" s="123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46</v>
      </c>
      <c r="F38" s="123">
        <f>ROUND(SUM(BI94:BI179), 2)</f>
        <v>0</v>
      </c>
      <c r="G38" s="40"/>
      <c r="H38" s="40"/>
      <c r="I38" s="124">
        <v>0</v>
      </c>
      <c r="J38" s="123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111"/>
      <c r="J39" s="40"/>
      <c r="K39" s="43"/>
    </row>
    <row r="40" spans="2:11" s="1" customFormat="1" ht="25.35" customHeight="1">
      <c r="B40" s="39"/>
      <c r="C40" s="125"/>
      <c r="D40" s="126" t="s">
        <v>47</v>
      </c>
      <c r="E40" s="69"/>
      <c r="F40" s="69"/>
      <c r="G40" s="127" t="s">
        <v>48</v>
      </c>
      <c r="H40" s="128" t="s">
        <v>49</v>
      </c>
      <c r="I40" s="129"/>
      <c r="J40" s="130">
        <f>SUM(J31:J38)</f>
        <v>0</v>
      </c>
      <c r="K40" s="131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132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133"/>
      <c r="J45" s="58"/>
      <c r="K45" s="134"/>
    </row>
    <row r="46" spans="2:11" s="1" customFormat="1" ht="36.950000000000003" customHeight="1">
      <c r="B46" s="39"/>
      <c r="C46" s="28" t="s">
        <v>173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111"/>
      <c r="J47" s="40"/>
      <c r="K47" s="43"/>
    </row>
    <row r="48" spans="2:11" s="1" customFormat="1" ht="14.45" customHeight="1">
      <c r="B48" s="39"/>
      <c r="C48" s="35" t="s">
        <v>19</v>
      </c>
      <c r="D48" s="40"/>
      <c r="E48" s="40"/>
      <c r="F48" s="40"/>
      <c r="G48" s="40"/>
      <c r="H48" s="40"/>
      <c r="I48" s="111"/>
      <c r="J48" s="40"/>
      <c r="K48" s="43"/>
    </row>
    <row r="49" spans="2:47" s="1" customFormat="1" ht="16.5" customHeight="1">
      <c r="B49" s="39"/>
      <c r="C49" s="40"/>
      <c r="D49" s="40"/>
      <c r="E49" s="341" t="str">
        <f>E7</f>
        <v xml:space="preserve"> Dům hudby, Pardubice – modernizace</v>
      </c>
      <c r="F49" s="342"/>
      <c r="G49" s="342"/>
      <c r="H49" s="342"/>
      <c r="I49" s="111"/>
      <c r="J49" s="40"/>
      <c r="K49" s="43"/>
    </row>
    <row r="50" spans="2:47">
      <c r="B50" s="26"/>
      <c r="C50" s="35" t="s">
        <v>168</v>
      </c>
      <c r="D50" s="27"/>
      <c r="E50" s="27"/>
      <c r="F50" s="27"/>
      <c r="G50" s="27"/>
      <c r="H50" s="27"/>
      <c r="I50" s="110"/>
      <c r="J50" s="27"/>
      <c r="K50" s="29"/>
    </row>
    <row r="51" spans="2:47" ht="16.5" customHeight="1">
      <c r="B51" s="26"/>
      <c r="C51" s="27"/>
      <c r="D51" s="27"/>
      <c r="E51" s="341" t="s">
        <v>169</v>
      </c>
      <c r="F51" s="308"/>
      <c r="G51" s="308"/>
      <c r="H51" s="308"/>
      <c r="I51" s="110"/>
      <c r="J51" s="27"/>
      <c r="K51" s="29"/>
    </row>
    <row r="52" spans="2:47">
      <c r="B52" s="26"/>
      <c r="C52" s="35" t="s">
        <v>170</v>
      </c>
      <c r="D52" s="27"/>
      <c r="E52" s="27"/>
      <c r="F52" s="27"/>
      <c r="G52" s="27"/>
      <c r="H52" s="27"/>
      <c r="I52" s="110"/>
      <c r="J52" s="27"/>
      <c r="K52" s="29"/>
    </row>
    <row r="53" spans="2:47" s="1" customFormat="1" ht="16.5" customHeight="1">
      <c r="B53" s="39"/>
      <c r="C53" s="40"/>
      <c r="D53" s="40"/>
      <c r="E53" s="331" t="s">
        <v>935</v>
      </c>
      <c r="F53" s="343"/>
      <c r="G53" s="343"/>
      <c r="H53" s="343"/>
      <c r="I53" s="111"/>
      <c r="J53" s="40"/>
      <c r="K53" s="43"/>
    </row>
    <row r="54" spans="2:47" s="1" customFormat="1" ht="14.45" customHeight="1">
      <c r="B54" s="39"/>
      <c r="C54" s="35" t="s">
        <v>936</v>
      </c>
      <c r="D54" s="40"/>
      <c r="E54" s="40"/>
      <c r="F54" s="40"/>
      <c r="G54" s="40"/>
      <c r="H54" s="40"/>
      <c r="I54" s="111"/>
      <c r="J54" s="40"/>
      <c r="K54" s="43"/>
    </row>
    <row r="55" spans="2:47" s="1" customFormat="1" ht="17.25" customHeight="1">
      <c r="B55" s="39"/>
      <c r="C55" s="40"/>
      <c r="D55" s="40"/>
      <c r="E55" s="344" t="str">
        <f>E13</f>
        <v>SO 01.7.1 - Silnoproudá elektroinstalace</v>
      </c>
      <c r="F55" s="343"/>
      <c r="G55" s="343"/>
      <c r="H55" s="343"/>
      <c r="I55" s="111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47" s="1" customFormat="1" ht="18" customHeight="1">
      <c r="B57" s="39"/>
      <c r="C57" s="35" t="s">
        <v>23</v>
      </c>
      <c r="D57" s="40"/>
      <c r="E57" s="40"/>
      <c r="F57" s="33" t="str">
        <f>F16</f>
        <v>Sukova třída 1260, 530 02 Pardubice</v>
      </c>
      <c r="G57" s="40"/>
      <c r="H57" s="40"/>
      <c r="I57" s="112" t="s">
        <v>25</v>
      </c>
      <c r="J57" s="113" t="str">
        <f>IF(J16="","",J16)</f>
        <v>16. 3. 2019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47" s="1" customFormat="1">
      <c r="B59" s="39"/>
      <c r="C59" s="35" t="s">
        <v>27</v>
      </c>
      <c r="D59" s="40"/>
      <c r="E59" s="40"/>
      <c r="F59" s="33" t="str">
        <f>E19</f>
        <v xml:space="preserve"> </v>
      </c>
      <c r="G59" s="40"/>
      <c r="H59" s="40"/>
      <c r="I59" s="112" t="s">
        <v>33</v>
      </c>
      <c r="J59" s="322" t="str">
        <f>E25</f>
        <v>ing. arch. Ondřej Tuček</v>
      </c>
      <c r="K59" s="43"/>
    </row>
    <row r="60" spans="2:47" s="1" customFormat="1" ht="14.45" customHeight="1">
      <c r="B60" s="39"/>
      <c r="C60" s="35" t="s">
        <v>31</v>
      </c>
      <c r="D60" s="40"/>
      <c r="E60" s="40"/>
      <c r="F60" s="33" t="str">
        <f>IF(E22="","",E22)</f>
        <v/>
      </c>
      <c r="G60" s="40"/>
      <c r="H60" s="40"/>
      <c r="I60" s="111"/>
      <c r="J60" s="345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11"/>
      <c r="J61" s="40"/>
      <c r="K61" s="43"/>
    </row>
    <row r="62" spans="2:47" s="1" customFormat="1" ht="29.25" customHeight="1">
      <c r="B62" s="39"/>
      <c r="C62" s="135" t="s">
        <v>174</v>
      </c>
      <c r="D62" s="125"/>
      <c r="E62" s="125"/>
      <c r="F62" s="125"/>
      <c r="G62" s="125"/>
      <c r="H62" s="125"/>
      <c r="I62" s="136"/>
      <c r="J62" s="137" t="s">
        <v>175</v>
      </c>
      <c r="K62" s="138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11"/>
      <c r="J63" s="40"/>
      <c r="K63" s="43"/>
    </row>
    <row r="64" spans="2:47" s="1" customFormat="1" ht="29.25" customHeight="1">
      <c r="B64" s="39"/>
      <c r="C64" s="139" t="s">
        <v>176</v>
      </c>
      <c r="D64" s="40"/>
      <c r="E64" s="40"/>
      <c r="F64" s="40"/>
      <c r="G64" s="40"/>
      <c r="H64" s="40"/>
      <c r="I64" s="111"/>
      <c r="J64" s="121">
        <f>J94</f>
        <v>0</v>
      </c>
      <c r="K64" s="43"/>
      <c r="AU64" s="22" t="s">
        <v>177</v>
      </c>
    </row>
    <row r="65" spans="2:12" s="8" customFormat="1" ht="24.95" customHeight="1">
      <c r="B65" s="140"/>
      <c r="C65" s="141"/>
      <c r="D65" s="142" t="s">
        <v>938</v>
      </c>
      <c r="E65" s="143"/>
      <c r="F65" s="143"/>
      <c r="G65" s="143"/>
      <c r="H65" s="143"/>
      <c r="I65" s="144"/>
      <c r="J65" s="145">
        <f>J95</f>
        <v>0</v>
      </c>
      <c r="K65" s="146"/>
    </row>
    <row r="66" spans="2:12" s="9" customFormat="1" ht="19.899999999999999" customHeight="1">
      <c r="B66" s="147"/>
      <c r="C66" s="148"/>
      <c r="D66" s="149" t="s">
        <v>939</v>
      </c>
      <c r="E66" s="150"/>
      <c r="F66" s="150"/>
      <c r="G66" s="150"/>
      <c r="H66" s="150"/>
      <c r="I66" s="151"/>
      <c r="J66" s="152">
        <f>J96</f>
        <v>0</v>
      </c>
      <c r="K66" s="153"/>
    </row>
    <row r="67" spans="2:12" s="9" customFormat="1" ht="19.899999999999999" customHeight="1">
      <c r="B67" s="147"/>
      <c r="C67" s="148"/>
      <c r="D67" s="149" t="s">
        <v>940</v>
      </c>
      <c r="E67" s="150"/>
      <c r="F67" s="150"/>
      <c r="G67" s="150"/>
      <c r="H67" s="150"/>
      <c r="I67" s="151"/>
      <c r="J67" s="152">
        <f>J110</f>
        <v>0</v>
      </c>
      <c r="K67" s="153"/>
    </row>
    <row r="68" spans="2:12" s="9" customFormat="1" ht="19.899999999999999" customHeight="1">
      <c r="B68" s="147"/>
      <c r="C68" s="148"/>
      <c r="D68" s="149" t="s">
        <v>941</v>
      </c>
      <c r="E68" s="150"/>
      <c r="F68" s="150"/>
      <c r="G68" s="150"/>
      <c r="H68" s="150"/>
      <c r="I68" s="151"/>
      <c r="J68" s="152">
        <f>J132</f>
        <v>0</v>
      </c>
      <c r="K68" s="153"/>
    </row>
    <row r="69" spans="2:12" s="9" customFormat="1" ht="19.899999999999999" customHeight="1">
      <c r="B69" s="147"/>
      <c r="C69" s="148"/>
      <c r="D69" s="149" t="s">
        <v>942</v>
      </c>
      <c r="E69" s="150"/>
      <c r="F69" s="150"/>
      <c r="G69" s="150"/>
      <c r="H69" s="150"/>
      <c r="I69" s="151"/>
      <c r="J69" s="152">
        <f>J143</f>
        <v>0</v>
      </c>
      <c r="K69" s="153"/>
    </row>
    <row r="70" spans="2:12" s="9" customFormat="1" ht="19.899999999999999" customHeight="1">
      <c r="B70" s="147"/>
      <c r="C70" s="148"/>
      <c r="D70" s="149" t="s">
        <v>943</v>
      </c>
      <c r="E70" s="150"/>
      <c r="F70" s="150"/>
      <c r="G70" s="150"/>
      <c r="H70" s="150"/>
      <c r="I70" s="151"/>
      <c r="J70" s="152">
        <f>J164</f>
        <v>0</v>
      </c>
      <c r="K70" s="153"/>
    </row>
    <row r="71" spans="2:12" s="1" customFormat="1" ht="21.75" customHeight="1">
      <c r="B71" s="39"/>
      <c r="C71" s="40"/>
      <c r="D71" s="40"/>
      <c r="E71" s="40"/>
      <c r="F71" s="40"/>
      <c r="G71" s="40"/>
      <c r="H71" s="40"/>
      <c r="I71" s="111"/>
      <c r="J71" s="40"/>
      <c r="K71" s="43"/>
    </row>
    <row r="72" spans="2:12" s="1" customFormat="1" ht="6.95" customHeight="1">
      <c r="B72" s="54"/>
      <c r="C72" s="55"/>
      <c r="D72" s="55"/>
      <c r="E72" s="55"/>
      <c r="F72" s="55"/>
      <c r="G72" s="55"/>
      <c r="H72" s="55"/>
      <c r="I72" s="132"/>
      <c r="J72" s="55"/>
      <c r="K72" s="5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33"/>
      <c r="J76" s="58"/>
      <c r="K76" s="58"/>
      <c r="L76" s="39"/>
    </row>
    <row r="77" spans="2:12" s="1" customFormat="1" ht="36.950000000000003" customHeight="1">
      <c r="B77" s="39"/>
      <c r="C77" s="59" t="s">
        <v>189</v>
      </c>
      <c r="I77" s="154"/>
      <c r="L77" s="39"/>
    </row>
    <row r="78" spans="2:12" s="1" customFormat="1" ht="6.95" customHeight="1">
      <c r="B78" s="39"/>
      <c r="I78" s="154"/>
      <c r="L78" s="39"/>
    </row>
    <row r="79" spans="2:12" s="1" customFormat="1" ht="14.45" customHeight="1">
      <c r="B79" s="39"/>
      <c r="C79" s="61" t="s">
        <v>19</v>
      </c>
      <c r="I79" s="154"/>
      <c r="L79" s="39"/>
    </row>
    <row r="80" spans="2:12" s="1" customFormat="1" ht="16.5" customHeight="1">
      <c r="B80" s="39"/>
      <c r="E80" s="346" t="str">
        <f>E7</f>
        <v xml:space="preserve"> Dům hudby, Pardubice – modernizace</v>
      </c>
      <c r="F80" s="347"/>
      <c r="G80" s="347"/>
      <c r="H80" s="347"/>
      <c r="I80" s="154"/>
      <c r="L80" s="39"/>
    </row>
    <row r="81" spans="2:63">
      <c r="B81" s="26"/>
      <c r="C81" s="61" t="s">
        <v>168</v>
      </c>
      <c r="L81" s="26"/>
    </row>
    <row r="82" spans="2:63" ht="16.5" customHeight="1">
      <c r="B82" s="26"/>
      <c r="E82" s="346" t="s">
        <v>169</v>
      </c>
      <c r="F82" s="318"/>
      <c r="G82" s="318"/>
      <c r="H82" s="318"/>
      <c r="L82" s="26"/>
    </row>
    <row r="83" spans="2:63">
      <c r="B83" s="26"/>
      <c r="C83" s="61" t="s">
        <v>170</v>
      </c>
      <c r="L83" s="26"/>
    </row>
    <row r="84" spans="2:63" s="1" customFormat="1" ht="16.5" customHeight="1">
      <c r="B84" s="39"/>
      <c r="E84" s="350" t="s">
        <v>935</v>
      </c>
      <c r="F84" s="348"/>
      <c r="G84" s="348"/>
      <c r="H84" s="348"/>
      <c r="I84" s="154"/>
      <c r="L84" s="39"/>
    </row>
    <row r="85" spans="2:63" s="1" customFormat="1" ht="14.45" customHeight="1">
      <c r="B85" s="39"/>
      <c r="C85" s="61" t="s">
        <v>936</v>
      </c>
      <c r="I85" s="154"/>
      <c r="L85" s="39"/>
    </row>
    <row r="86" spans="2:63" s="1" customFormat="1" ht="17.25" customHeight="1">
      <c r="B86" s="39"/>
      <c r="E86" s="334" t="str">
        <f>E13</f>
        <v>SO 01.7.1 - Silnoproudá elektroinstalace</v>
      </c>
      <c r="F86" s="348"/>
      <c r="G86" s="348"/>
      <c r="H86" s="348"/>
      <c r="I86" s="154"/>
      <c r="L86" s="39"/>
    </row>
    <row r="87" spans="2:63" s="1" customFormat="1" ht="6.95" customHeight="1">
      <c r="B87" s="39"/>
      <c r="I87" s="154"/>
      <c r="L87" s="39"/>
    </row>
    <row r="88" spans="2:63" s="1" customFormat="1" ht="18" customHeight="1">
      <c r="B88" s="39"/>
      <c r="C88" s="61" t="s">
        <v>23</v>
      </c>
      <c r="F88" s="155" t="str">
        <f>F16</f>
        <v>Sukova třída 1260, 530 02 Pardubice</v>
      </c>
      <c r="I88" s="156" t="s">
        <v>25</v>
      </c>
      <c r="J88" s="65" t="str">
        <f>IF(J16="","",J16)</f>
        <v>16. 3. 2019</v>
      </c>
      <c r="L88" s="39"/>
    </row>
    <row r="89" spans="2:63" s="1" customFormat="1" ht="6.95" customHeight="1">
      <c r="B89" s="39"/>
      <c r="I89" s="154"/>
      <c r="L89" s="39"/>
    </row>
    <row r="90" spans="2:63" s="1" customFormat="1">
      <c r="B90" s="39"/>
      <c r="C90" s="61" t="s">
        <v>27</v>
      </c>
      <c r="F90" s="155" t="str">
        <f>E19</f>
        <v xml:space="preserve"> </v>
      </c>
      <c r="I90" s="156" t="s">
        <v>33</v>
      </c>
      <c r="J90" s="155" t="str">
        <f>E25</f>
        <v>ing. arch. Ondřej Tuček</v>
      </c>
      <c r="L90" s="39"/>
    </row>
    <row r="91" spans="2:63" s="1" customFormat="1" ht="14.45" customHeight="1">
      <c r="B91" s="39"/>
      <c r="C91" s="61" t="s">
        <v>31</v>
      </c>
      <c r="F91" s="155" t="str">
        <f>IF(E22="","",E22)</f>
        <v/>
      </c>
      <c r="I91" s="154"/>
      <c r="L91" s="39"/>
    </row>
    <row r="92" spans="2:63" s="1" customFormat="1" ht="10.35" customHeight="1">
      <c r="B92" s="39"/>
      <c r="I92" s="154"/>
      <c r="L92" s="39"/>
    </row>
    <row r="93" spans="2:63" s="10" customFormat="1" ht="29.25" customHeight="1">
      <c r="B93" s="157"/>
      <c r="C93" s="158" t="s">
        <v>190</v>
      </c>
      <c r="D93" s="159" t="s">
        <v>56</v>
      </c>
      <c r="E93" s="159" t="s">
        <v>52</v>
      </c>
      <c r="F93" s="159" t="s">
        <v>191</v>
      </c>
      <c r="G93" s="159" t="s">
        <v>192</v>
      </c>
      <c r="H93" s="159" t="s">
        <v>193</v>
      </c>
      <c r="I93" s="160" t="s">
        <v>194</v>
      </c>
      <c r="J93" s="159" t="s">
        <v>175</v>
      </c>
      <c r="K93" s="161" t="s">
        <v>195</v>
      </c>
      <c r="L93" s="157"/>
      <c r="M93" s="71" t="s">
        <v>196</v>
      </c>
      <c r="N93" s="72" t="s">
        <v>41</v>
      </c>
      <c r="O93" s="72" t="s">
        <v>197</v>
      </c>
      <c r="P93" s="72" t="s">
        <v>198</v>
      </c>
      <c r="Q93" s="72" t="s">
        <v>199</v>
      </c>
      <c r="R93" s="72" t="s">
        <v>200</v>
      </c>
      <c r="S93" s="72" t="s">
        <v>201</v>
      </c>
      <c r="T93" s="73" t="s">
        <v>202</v>
      </c>
    </row>
    <row r="94" spans="2:63" s="1" customFormat="1" ht="29.25" customHeight="1">
      <c r="B94" s="39"/>
      <c r="C94" s="75" t="s">
        <v>176</v>
      </c>
      <c r="I94" s="154"/>
      <c r="J94" s="162">
        <f>BK94</f>
        <v>0</v>
      </c>
      <c r="L94" s="39"/>
      <c r="M94" s="74"/>
      <c r="N94" s="66"/>
      <c r="O94" s="66"/>
      <c r="P94" s="163">
        <f>P95</f>
        <v>0</v>
      </c>
      <c r="Q94" s="66"/>
      <c r="R94" s="163">
        <f>R95</f>
        <v>14.950429999999997</v>
      </c>
      <c r="S94" s="66"/>
      <c r="T94" s="164">
        <f>T95</f>
        <v>0</v>
      </c>
      <c r="AT94" s="22" t="s">
        <v>70</v>
      </c>
      <c r="AU94" s="22" t="s">
        <v>177</v>
      </c>
      <c r="BK94" s="165">
        <f>BK95</f>
        <v>0</v>
      </c>
    </row>
    <row r="95" spans="2:63" s="11" customFormat="1" ht="37.35" customHeight="1">
      <c r="B95" s="166"/>
      <c r="D95" s="167" t="s">
        <v>70</v>
      </c>
      <c r="E95" s="168" t="s">
        <v>944</v>
      </c>
      <c r="F95" s="168" t="s">
        <v>945</v>
      </c>
      <c r="I95" s="169"/>
      <c r="J95" s="170">
        <f>BK95</f>
        <v>0</v>
      </c>
      <c r="L95" s="166"/>
      <c r="M95" s="171"/>
      <c r="N95" s="172"/>
      <c r="O95" s="172"/>
      <c r="P95" s="173">
        <f>P96+P110+P132+P143+P164</f>
        <v>0</v>
      </c>
      <c r="Q95" s="172"/>
      <c r="R95" s="173">
        <f>R96+R110+R132+R143+R164</f>
        <v>14.950429999999997</v>
      </c>
      <c r="S95" s="172"/>
      <c r="T95" s="174">
        <f>T96+T110+T132+T143+T164</f>
        <v>0</v>
      </c>
      <c r="AR95" s="167" t="s">
        <v>97</v>
      </c>
      <c r="AT95" s="175" t="s">
        <v>70</v>
      </c>
      <c r="AU95" s="175" t="s">
        <v>71</v>
      </c>
      <c r="AY95" s="167" t="s">
        <v>205</v>
      </c>
      <c r="BK95" s="176">
        <f>BK96+BK110+BK132+BK143+BK164</f>
        <v>0</v>
      </c>
    </row>
    <row r="96" spans="2:63" s="11" customFormat="1" ht="19.899999999999999" customHeight="1">
      <c r="B96" s="166"/>
      <c r="D96" s="167" t="s">
        <v>70</v>
      </c>
      <c r="E96" s="177" t="s">
        <v>946</v>
      </c>
      <c r="F96" s="177" t="s">
        <v>947</v>
      </c>
      <c r="I96" s="169"/>
      <c r="J96" s="178">
        <f>BK96</f>
        <v>0</v>
      </c>
      <c r="L96" s="166"/>
      <c r="M96" s="171"/>
      <c r="N96" s="172"/>
      <c r="O96" s="172"/>
      <c r="P96" s="173">
        <f>SUM(P97:P109)</f>
        <v>0</v>
      </c>
      <c r="Q96" s="172"/>
      <c r="R96" s="173">
        <f>SUM(R97:R109)</f>
        <v>0.05</v>
      </c>
      <c r="S96" s="172"/>
      <c r="T96" s="174">
        <f>SUM(T97:T109)</f>
        <v>0</v>
      </c>
      <c r="AR96" s="167" t="s">
        <v>97</v>
      </c>
      <c r="AT96" s="175" t="s">
        <v>70</v>
      </c>
      <c r="AU96" s="175" t="s">
        <v>78</v>
      </c>
      <c r="AY96" s="167" t="s">
        <v>205</v>
      </c>
      <c r="BK96" s="176">
        <f>SUM(BK97:BK109)</f>
        <v>0</v>
      </c>
    </row>
    <row r="97" spans="2:65" s="1" customFormat="1" ht="25.5" customHeight="1">
      <c r="B97" s="179"/>
      <c r="C97" s="180" t="s">
        <v>78</v>
      </c>
      <c r="D97" s="180" t="s">
        <v>208</v>
      </c>
      <c r="E97" s="181" t="s">
        <v>948</v>
      </c>
      <c r="F97" s="182" t="s">
        <v>949</v>
      </c>
      <c r="G97" s="183" t="s">
        <v>950</v>
      </c>
      <c r="H97" s="184">
        <v>6</v>
      </c>
      <c r="I97" s="185"/>
      <c r="J97" s="186">
        <f t="shared" ref="J97:J109" si="0">ROUND(I97*H97,2)</f>
        <v>0</v>
      </c>
      <c r="K97" s="182" t="s">
        <v>5</v>
      </c>
      <c r="L97" s="39"/>
      <c r="M97" s="187" t="s">
        <v>5</v>
      </c>
      <c r="N97" s="188" t="s">
        <v>42</v>
      </c>
      <c r="O97" s="40"/>
      <c r="P97" s="189">
        <f t="shared" ref="P97:P109" si="1">O97*H97</f>
        <v>0</v>
      </c>
      <c r="Q97" s="189">
        <v>0</v>
      </c>
      <c r="R97" s="189">
        <f t="shared" ref="R97:R109" si="2">Q97*H97</f>
        <v>0</v>
      </c>
      <c r="S97" s="189">
        <v>0</v>
      </c>
      <c r="T97" s="190">
        <f t="shared" ref="T97:T109" si="3">S97*H97</f>
        <v>0</v>
      </c>
      <c r="AR97" s="22" t="s">
        <v>663</v>
      </c>
      <c r="AT97" s="22" t="s">
        <v>208</v>
      </c>
      <c r="AU97" s="22" t="s">
        <v>80</v>
      </c>
      <c r="AY97" s="22" t="s">
        <v>205</v>
      </c>
      <c r="BE97" s="191">
        <f t="shared" ref="BE97:BE109" si="4">IF(N97="základní",J97,0)</f>
        <v>0</v>
      </c>
      <c r="BF97" s="191">
        <f t="shared" ref="BF97:BF109" si="5">IF(N97="snížená",J97,0)</f>
        <v>0</v>
      </c>
      <c r="BG97" s="191">
        <f t="shared" ref="BG97:BG109" si="6">IF(N97="zákl. přenesená",J97,0)</f>
        <v>0</v>
      </c>
      <c r="BH97" s="191">
        <f t="shared" ref="BH97:BH109" si="7">IF(N97="sníž. přenesená",J97,0)</f>
        <v>0</v>
      </c>
      <c r="BI97" s="191">
        <f t="shared" ref="BI97:BI109" si="8">IF(N97="nulová",J97,0)</f>
        <v>0</v>
      </c>
      <c r="BJ97" s="22" t="s">
        <v>78</v>
      </c>
      <c r="BK97" s="191">
        <f t="shared" ref="BK97:BK109" si="9">ROUND(I97*H97,2)</f>
        <v>0</v>
      </c>
      <c r="BL97" s="22" t="s">
        <v>663</v>
      </c>
      <c r="BM97" s="22" t="s">
        <v>951</v>
      </c>
    </row>
    <row r="98" spans="2:65" s="1" customFormat="1" ht="25.5" customHeight="1">
      <c r="B98" s="179"/>
      <c r="C98" s="200" t="s">
        <v>80</v>
      </c>
      <c r="D98" s="200" t="s">
        <v>791</v>
      </c>
      <c r="E98" s="201" t="s">
        <v>952</v>
      </c>
      <c r="F98" s="202" t="s">
        <v>953</v>
      </c>
      <c r="G98" s="203" t="s">
        <v>236</v>
      </c>
      <c r="H98" s="204">
        <v>1</v>
      </c>
      <c r="I98" s="205"/>
      <c r="J98" s="206">
        <f t="shared" si="0"/>
        <v>0</v>
      </c>
      <c r="K98" s="202" t="s">
        <v>5</v>
      </c>
      <c r="L98" s="207"/>
      <c r="M98" s="208" t="s">
        <v>5</v>
      </c>
      <c r="N98" s="209" t="s">
        <v>42</v>
      </c>
      <c r="O98" s="40"/>
      <c r="P98" s="189">
        <f t="shared" si="1"/>
        <v>0</v>
      </c>
      <c r="Q98" s="189">
        <v>0.01</v>
      </c>
      <c r="R98" s="189">
        <f t="shared" si="2"/>
        <v>0.01</v>
      </c>
      <c r="S98" s="189">
        <v>0</v>
      </c>
      <c r="T98" s="190">
        <f t="shared" si="3"/>
        <v>0</v>
      </c>
      <c r="AR98" s="22" t="s">
        <v>954</v>
      </c>
      <c r="AT98" s="22" t="s">
        <v>791</v>
      </c>
      <c r="AU98" s="22" t="s">
        <v>80</v>
      </c>
      <c r="AY98" s="22" t="s">
        <v>205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22" t="s">
        <v>78</v>
      </c>
      <c r="BK98" s="191">
        <f t="shared" si="9"/>
        <v>0</v>
      </c>
      <c r="BL98" s="22" t="s">
        <v>954</v>
      </c>
      <c r="BM98" s="22" t="s">
        <v>955</v>
      </c>
    </row>
    <row r="99" spans="2:65" s="1" customFormat="1" ht="25.5" customHeight="1">
      <c r="B99" s="179"/>
      <c r="C99" s="180" t="s">
        <v>97</v>
      </c>
      <c r="D99" s="180" t="s">
        <v>208</v>
      </c>
      <c r="E99" s="181" t="s">
        <v>956</v>
      </c>
      <c r="F99" s="182" t="s">
        <v>949</v>
      </c>
      <c r="G99" s="183" t="s">
        <v>950</v>
      </c>
      <c r="H99" s="184">
        <v>46</v>
      </c>
      <c r="I99" s="185"/>
      <c r="J99" s="186">
        <f t="shared" si="0"/>
        <v>0</v>
      </c>
      <c r="K99" s="182" t="s">
        <v>5</v>
      </c>
      <c r="L99" s="39"/>
      <c r="M99" s="187" t="s">
        <v>5</v>
      </c>
      <c r="N99" s="188" t="s">
        <v>42</v>
      </c>
      <c r="O99" s="40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22" t="s">
        <v>663</v>
      </c>
      <c r="AT99" s="22" t="s">
        <v>208</v>
      </c>
      <c r="AU99" s="22" t="s">
        <v>80</v>
      </c>
      <c r="AY99" s="22" t="s">
        <v>205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22" t="s">
        <v>78</v>
      </c>
      <c r="BK99" s="191">
        <f t="shared" si="9"/>
        <v>0</v>
      </c>
      <c r="BL99" s="22" t="s">
        <v>663</v>
      </c>
      <c r="BM99" s="22" t="s">
        <v>957</v>
      </c>
    </row>
    <row r="100" spans="2:65" s="1" customFormat="1" ht="25.5" customHeight="1">
      <c r="B100" s="179"/>
      <c r="C100" s="200" t="s">
        <v>213</v>
      </c>
      <c r="D100" s="200" t="s">
        <v>791</v>
      </c>
      <c r="E100" s="201" t="s">
        <v>958</v>
      </c>
      <c r="F100" s="202" t="s">
        <v>953</v>
      </c>
      <c r="G100" s="203" t="s">
        <v>236</v>
      </c>
      <c r="H100" s="204">
        <v>1</v>
      </c>
      <c r="I100" s="205"/>
      <c r="J100" s="206">
        <f t="shared" si="0"/>
        <v>0</v>
      </c>
      <c r="K100" s="202" t="s">
        <v>5</v>
      </c>
      <c r="L100" s="207"/>
      <c r="M100" s="208" t="s">
        <v>5</v>
      </c>
      <c r="N100" s="209" t="s">
        <v>42</v>
      </c>
      <c r="O100" s="40"/>
      <c r="P100" s="189">
        <f t="shared" si="1"/>
        <v>0</v>
      </c>
      <c r="Q100" s="189">
        <v>0.01</v>
      </c>
      <c r="R100" s="189">
        <f t="shared" si="2"/>
        <v>0.01</v>
      </c>
      <c r="S100" s="189">
        <v>0</v>
      </c>
      <c r="T100" s="190">
        <f t="shared" si="3"/>
        <v>0</v>
      </c>
      <c r="AR100" s="22" t="s">
        <v>954</v>
      </c>
      <c r="AT100" s="22" t="s">
        <v>791</v>
      </c>
      <c r="AU100" s="22" t="s">
        <v>80</v>
      </c>
      <c r="AY100" s="22" t="s">
        <v>205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22" t="s">
        <v>78</v>
      </c>
      <c r="BK100" s="191">
        <f t="shared" si="9"/>
        <v>0</v>
      </c>
      <c r="BL100" s="22" t="s">
        <v>954</v>
      </c>
      <c r="BM100" s="22" t="s">
        <v>959</v>
      </c>
    </row>
    <row r="101" spans="2:65" s="1" customFormat="1" ht="25.5" customHeight="1">
      <c r="B101" s="179"/>
      <c r="C101" s="180" t="s">
        <v>225</v>
      </c>
      <c r="D101" s="180" t="s">
        <v>208</v>
      </c>
      <c r="E101" s="181" t="s">
        <v>960</v>
      </c>
      <c r="F101" s="182" t="s">
        <v>949</v>
      </c>
      <c r="G101" s="183" t="s">
        <v>950</v>
      </c>
      <c r="H101" s="184">
        <v>10</v>
      </c>
      <c r="I101" s="185"/>
      <c r="J101" s="186">
        <f t="shared" si="0"/>
        <v>0</v>
      </c>
      <c r="K101" s="182" t="s">
        <v>5</v>
      </c>
      <c r="L101" s="39"/>
      <c r="M101" s="187" t="s">
        <v>5</v>
      </c>
      <c r="N101" s="188" t="s">
        <v>42</v>
      </c>
      <c r="O101" s="40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22" t="s">
        <v>663</v>
      </c>
      <c r="AT101" s="22" t="s">
        <v>208</v>
      </c>
      <c r="AU101" s="22" t="s">
        <v>80</v>
      </c>
      <c r="AY101" s="22" t="s">
        <v>205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22" t="s">
        <v>78</v>
      </c>
      <c r="BK101" s="191">
        <f t="shared" si="9"/>
        <v>0</v>
      </c>
      <c r="BL101" s="22" t="s">
        <v>663</v>
      </c>
      <c r="BM101" s="22" t="s">
        <v>961</v>
      </c>
    </row>
    <row r="102" spans="2:65" s="1" customFormat="1" ht="25.5" customHeight="1">
      <c r="B102" s="179"/>
      <c r="C102" s="200" t="s">
        <v>229</v>
      </c>
      <c r="D102" s="200" t="s">
        <v>791</v>
      </c>
      <c r="E102" s="201" t="s">
        <v>962</v>
      </c>
      <c r="F102" s="202" t="s">
        <v>953</v>
      </c>
      <c r="G102" s="203" t="s">
        <v>236</v>
      </c>
      <c r="H102" s="204">
        <v>1</v>
      </c>
      <c r="I102" s="205"/>
      <c r="J102" s="206">
        <f t="shared" si="0"/>
        <v>0</v>
      </c>
      <c r="K102" s="202" t="s">
        <v>5</v>
      </c>
      <c r="L102" s="207"/>
      <c r="M102" s="208" t="s">
        <v>5</v>
      </c>
      <c r="N102" s="209" t="s">
        <v>42</v>
      </c>
      <c r="O102" s="40"/>
      <c r="P102" s="189">
        <f t="shared" si="1"/>
        <v>0</v>
      </c>
      <c r="Q102" s="189">
        <v>0.01</v>
      </c>
      <c r="R102" s="189">
        <f t="shared" si="2"/>
        <v>0.01</v>
      </c>
      <c r="S102" s="189">
        <v>0</v>
      </c>
      <c r="T102" s="190">
        <f t="shared" si="3"/>
        <v>0</v>
      </c>
      <c r="AR102" s="22" t="s">
        <v>954</v>
      </c>
      <c r="AT102" s="22" t="s">
        <v>791</v>
      </c>
      <c r="AU102" s="22" t="s">
        <v>80</v>
      </c>
      <c r="AY102" s="22" t="s">
        <v>205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22" t="s">
        <v>78</v>
      </c>
      <c r="BK102" s="191">
        <f t="shared" si="9"/>
        <v>0</v>
      </c>
      <c r="BL102" s="22" t="s">
        <v>954</v>
      </c>
      <c r="BM102" s="22" t="s">
        <v>963</v>
      </c>
    </row>
    <row r="103" spans="2:65" s="1" customFormat="1" ht="25.5" customHeight="1">
      <c r="B103" s="179"/>
      <c r="C103" s="180" t="s">
        <v>233</v>
      </c>
      <c r="D103" s="180" t="s">
        <v>208</v>
      </c>
      <c r="E103" s="181" t="s">
        <v>964</v>
      </c>
      <c r="F103" s="182" t="s">
        <v>949</v>
      </c>
      <c r="G103" s="183" t="s">
        <v>950</v>
      </c>
      <c r="H103" s="184">
        <v>30</v>
      </c>
      <c r="I103" s="185"/>
      <c r="J103" s="186">
        <f t="shared" si="0"/>
        <v>0</v>
      </c>
      <c r="K103" s="182" t="s">
        <v>5</v>
      </c>
      <c r="L103" s="39"/>
      <c r="M103" s="187" t="s">
        <v>5</v>
      </c>
      <c r="N103" s="188" t="s">
        <v>42</v>
      </c>
      <c r="O103" s="40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AR103" s="22" t="s">
        <v>663</v>
      </c>
      <c r="AT103" s="22" t="s">
        <v>208</v>
      </c>
      <c r="AU103" s="22" t="s">
        <v>80</v>
      </c>
      <c r="AY103" s="22" t="s">
        <v>205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22" t="s">
        <v>78</v>
      </c>
      <c r="BK103" s="191">
        <f t="shared" si="9"/>
        <v>0</v>
      </c>
      <c r="BL103" s="22" t="s">
        <v>663</v>
      </c>
      <c r="BM103" s="22" t="s">
        <v>965</v>
      </c>
    </row>
    <row r="104" spans="2:65" s="1" customFormat="1" ht="25.5" customHeight="1">
      <c r="B104" s="179"/>
      <c r="C104" s="200" t="s">
        <v>239</v>
      </c>
      <c r="D104" s="200" t="s">
        <v>791</v>
      </c>
      <c r="E104" s="201" t="s">
        <v>966</v>
      </c>
      <c r="F104" s="202" t="s">
        <v>953</v>
      </c>
      <c r="G104" s="203" t="s">
        <v>236</v>
      </c>
      <c r="H104" s="204">
        <v>1</v>
      </c>
      <c r="I104" s="205"/>
      <c r="J104" s="206">
        <f t="shared" si="0"/>
        <v>0</v>
      </c>
      <c r="K104" s="202" t="s">
        <v>5</v>
      </c>
      <c r="L104" s="207"/>
      <c r="M104" s="208" t="s">
        <v>5</v>
      </c>
      <c r="N104" s="209" t="s">
        <v>42</v>
      </c>
      <c r="O104" s="40"/>
      <c r="P104" s="189">
        <f t="shared" si="1"/>
        <v>0</v>
      </c>
      <c r="Q104" s="189">
        <v>0.01</v>
      </c>
      <c r="R104" s="189">
        <f t="shared" si="2"/>
        <v>0.01</v>
      </c>
      <c r="S104" s="189">
        <v>0</v>
      </c>
      <c r="T104" s="190">
        <f t="shared" si="3"/>
        <v>0</v>
      </c>
      <c r="AR104" s="22" t="s">
        <v>954</v>
      </c>
      <c r="AT104" s="22" t="s">
        <v>791</v>
      </c>
      <c r="AU104" s="22" t="s">
        <v>80</v>
      </c>
      <c r="AY104" s="22" t="s">
        <v>205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22" t="s">
        <v>78</v>
      </c>
      <c r="BK104" s="191">
        <f t="shared" si="9"/>
        <v>0</v>
      </c>
      <c r="BL104" s="22" t="s">
        <v>954</v>
      </c>
      <c r="BM104" s="22" t="s">
        <v>967</v>
      </c>
    </row>
    <row r="105" spans="2:65" s="1" customFormat="1" ht="25.5" customHeight="1">
      <c r="B105" s="179"/>
      <c r="C105" s="180" t="s">
        <v>206</v>
      </c>
      <c r="D105" s="180" t="s">
        <v>208</v>
      </c>
      <c r="E105" s="181" t="s">
        <v>968</v>
      </c>
      <c r="F105" s="182" t="s">
        <v>949</v>
      </c>
      <c r="G105" s="183" t="s">
        <v>950</v>
      </c>
      <c r="H105" s="184">
        <v>14</v>
      </c>
      <c r="I105" s="185"/>
      <c r="J105" s="186">
        <f t="shared" si="0"/>
        <v>0</v>
      </c>
      <c r="K105" s="182" t="s">
        <v>5</v>
      </c>
      <c r="L105" s="39"/>
      <c r="M105" s="187" t="s">
        <v>5</v>
      </c>
      <c r="N105" s="188" t="s">
        <v>42</v>
      </c>
      <c r="O105" s="40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AR105" s="22" t="s">
        <v>663</v>
      </c>
      <c r="AT105" s="22" t="s">
        <v>208</v>
      </c>
      <c r="AU105" s="22" t="s">
        <v>80</v>
      </c>
      <c r="AY105" s="22" t="s">
        <v>205</v>
      </c>
      <c r="BE105" s="191">
        <f t="shared" si="4"/>
        <v>0</v>
      </c>
      <c r="BF105" s="191">
        <f t="shared" si="5"/>
        <v>0</v>
      </c>
      <c r="BG105" s="191">
        <f t="shared" si="6"/>
        <v>0</v>
      </c>
      <c r="BH105" s="191">
        <f t="shared" si="7"/>
        <v>0</v>
      </c>
      <c r="BI105" s="191">
        <f t="shared" si="8"/>
        <v>0</v>
      </c>
      <c r="BJ105" s="22" t="s">
        <v>78</v>
      </c>
      <c r="BK105" s="191">
        <f t="shared" si="9"/>
        <v>0</v>
      </c>
      <c r="BL105" s="22" t="s">
        <v>663</v>
      </c>
      <c r="BM105" s="22" t="s">
        <v>969</v>
      </c>
    </row>
    <row r="106" spans="2:65" s="1" customFormat="1" ht="25.5" customHeight="1">
      <c r="B106" s="179"/>
      <c r="C106" s="200" t="s">
        <v>246</v>
      </c>
      <c r="D106" s="200" t="s">
        <v>791</v>
      </c>
      <c r="E106" s="201" t="s">
        <v>970</v>
      </c>
      <c r="F106" s="202" t="s">
        <v>953</v>
      </c>
      <c r="G106" s="203" t="s">
        <v>236</v>
      </c>
      <c r="H106" s="204">
        <v>1</v>
      </c>
      <c r="I106" s="205"/>
      <c r="J106" s="206">
        <f t="shared" si="0"/>
        <v>0</v>
      </c>
      <c r="K106" s="202" t="s">
        <v>5</v>
      </c>
      <c r="L106" s="207"/>
      <c r="M106" s="208" t="s">
        <v>5</v>
      </c>
      <c r="N106" s="209" t="s">
        <v>42</v>
      </c>
      <c r="O106" s="40"/>
      <c r="P106" s="189">
        <f t="shared" si="1"/>
        <v>0</v>
      </c>
      <c r="Q106" s="189">
        <v>0.01</v>
      </c>
      <c r="R106" s="189">
        <f t="shared" si="2"/>
        <v>0.01</v>
      </c>
      <c r="S106" s="189">
        <v>0</v>
      </c>
      <c r="T106" s="190">
        <f t="shared" si="3"/>
        <v>0</v>
      </c>
      <c r="AR106" s="22" t="s">
        <v>954</v>
      </c>
      <c r="AT106" s="22" t="s">
        <v>791</v>
      </c>
      <c r="AU106" s="22" t="s">
        <v>80</v>
      </c>
      <c r="AY106" s="22" t="s">
        <v>205</v>
      </c>
      <c r="BE106" s="191">
        <f t="shared" si="4"/>
        <v>0</v>
      </c>
      <c r="BF106" s="191">
        <f t="shared" si="5"/>
        <v>0</v>
      </c>
      <c r="BG106" s="191">
        <f t="shared" si="6"/>
        <v>0</v>
      </c>
      <c r="BH106" s="191">
        <f t="shared" si="7"/>
        <v>0</v>
      </c>
      <c r="BI106" s="191">
        <f t="shared" si="8"/>
        <v>0</v>
      </c>
      <c r="BJ106" s="22" t="s">
        <v>78</v>
      </c>
      <c r="BK106" s="191">
        <f t="shared" si="9"/>
        <v>0</v>
      </c>
      <c r="BL106" s="22" t="s">
        <v>954</v>
      </c>
      <c r="BM106" s="22" t="s">
        <v>971</v>
      </c>
    </row>
    <row r="107" spans="2:65" s="1" customFormat="1" ht="25.5" customHeight="1">
      <c r="B107" s="179"/>
      <c r="C107" s="180" t="s">
        <v>250</v>
      </c>
      <c r="D107" s="180" t="s">
        <v>208</v>
      </c>
      <c r="E107" s="181" t="s">
        <v>972</v>
      </c>
      <c r="F107" s="182" t="s">
        <v>973</v>
      </c>
      <c r="G107" s="183" t="s">
        <v>236</v>
      </c>
      <c r="H107" s="184">
        <v>3</v>
      </c>
      <c r="I107" s="185"/>
      <c r="J107" s="186">
        <f t="shared" si="0"/>
        <v>0</v>
      </c>
      <c r="K107" s="182" t="s">
        <v>5</v>
      </c>
      <c r="L107" s="39"/>
      <c r="M107" s="187" t="s">
        <v>5</v>
      </c>
      <c r="N107" s="188" t="s">
        <v>42</v>
      </c>
      <c r="O107" s="40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AR107" s="22" t="s">
        <v>663</v>
      </c>
      <c r="AT107" s="22" t="s">
        <v>208</v>
      </c>
      <c r="AU107" s="22" t="s">
        <v>80</v>
      </c>
      <c r="AY107" s="22" t="s">
        <v>205</v>
      </c>
      <c r="BE107" s="191">
        <f t="shared" si="4"/>
        <v>0</v>
      </c>
      <c r="BF107" s="191">
        <f t="shared" si="5"/>
        <v>0</v>
      </c>
      <c r="BG107" s="191">
        <f t="shared" si="6"/>
        <v>0</v>
      </c>
      <c r="BH107" s="191">
        <f t="shared" si="7"/>
        <v>0</v>
      </c>
      <c r="BI107" s="191">
        <f t="shared" si="8"/>
        <v>0</v>
      </c>
      <c r="BJ107" s="22" t="s">
        <v>78</v>
      </c>
      <c r="BK107" s="191">
        <f t="shared" si="9"/>
        <v>0</v>
      </c>
      <c r="BL107" s="22" t="s">
        <v>663</v>
      </c>
      <c r="BM107" s="22" t="s">
        <v>974</v>
      </c>
    </row>
    <row r="108" spans="2:65" s="1" customFormat="1" ht="38.25" customHeight="1">
      <c r="B108" s="179"/>
      <c r="C108" s="180" t="s">
        <v>256</v>
      </c>
      <c r="D108" s="180" t="s">
        <v>208</v>
      </c>
      <c r="E108" s="181" t="s">
        <v>975</v>
      </c>
      <c r="F108" s="182" t="s">
        <v>976</v>
      </c>
      <c r="G108" s="183" t="s">
        <v>236</v>
      </c>
      <c r="H108" s="184">
        <v>1</v>
      </c>
      <c r="I108" s="185"/>
      <c r="J108" s="186">
        <f t="shared" si="0"/>
        <v>0</v>
      </c>
      <c r="K108" s="182" t="s">
        <v>5</v>
      </c>
      <c r="L108" s="39"/>
      <c r="M108" s="187" t="s">
        <v>5</v>
      </c>
      <c r="N108" s="188" t="s">
        <v>42</v>
      </c>
      <c r="O108" s="40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AR108" s="22" t="s">
        <v>663</v>
      </c>
      <c r="AT108" s="22" t="s">
        <v>208</v>
      </c>
      <c r="AU108" s="22" t="s">
        <v>80</v>
      </c>
      <c r="AY108" s="22" t="s">
        <v>205</v>
      </c>
      <c r="BE108" s="191">
        <f t="shared" si="4"/>
        <v>0</v>
      </c>
      <c r="BF108" s="191">
        <f t="shared" si="5"/>
        <v>0</v>
      </c>
      <c r="BG108" s="191">
        <f t="shared" si="6"/>
        <v>0</v>
      </c>
      <c r="BH108" s="191">
        <f t="shared" si="7"/>
        <v>0</v>
      </c>
      <c r="BI108" s="191">
        <f t="shared" si="8"/>
        <v>0</v>
      </c>
      <c r="BJ108" s="22" t="s">
        <v>78</v>
      </c>
      <c r="BK108" s="191">
        <f t="shared" si="9"/>
        <v>0</v>
      </c>
      <c r="BL108" s="22" t="s">
        <v>663</v>
      </c>
      <c r="BM108" s="22" t="s">
        <v>977</v>
      </c>
    </row>
    <row r="109" spans="2:65" s="1" customFormat="1" ht="51" customHeight="1">
      <c r="B109" s="179"/>
      <c r="C109" s="180" t="s">
        <v>261</v>
      </c>
      <c r="D109" s="180" t="s">
        <v>208</v>
      </c>
      <c r="E109" s="181" t="s">
        <v>978</v>
      </c>
      <c r="F109" s="182" t="s">
        <v>979</v>
      </c>
      <c r="G109" s="183" t="s">
        <v>236</v>
      </c>
      <c r="H109" s="184">
        <v>4</v>
      </c>
      <c r="I109" s="185"/>
      <c r="J109" s="186">
        <f t="shared" si="0"/>
        <v>0</v>
      </c>
      <c r="K109" s="182" t="s">
        <v>5</v>
      </c>
      <c r="L109" s="39"/>
      <c r="M109" s="187" t="s">
        <v>5</v>
      </c>
      <c r="N109" s="188" t="s">
        <v>42</v>
      </c>
      <c r="O109" s="40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AR109" s="22" t="s">
        <v>663</v>
      </c>
      <c r="AT109" s="22" t="s">
        <v>208</v>
      </c>
      <c r="AU109" s="22" t="s">
        <v>80</v>
      </c>
      <c r="AY109" s="22" t="s">
        <v>205</v>
      </c>
      <c r="BE109" s="191">
        <f t="shared" si="4"/>
        <v>0</v>
      </c>
      <c r="BF109" s="191">
        <f t="shared" si="5"/>
        <v>0</v>
      </c>
      <c r="BG109" s="191">
        <f t="shared" si="6"/>
        <v>0</v>
      </c>
      <c r="BH109" s="191">
        <f t="shared" si="7"/>
        <v>0</v>
      </c>
      <c r="BI109" s="191">
        <f t="shared" si="8"/>
        <v>0</v>
      </c>
      <c r="BJ109" s="22" t="s">
        <v>78</v>
      </c>
      <c r="BK109" s="191">
        <f t="shared" si="9"/>
        <v>0</v>
      </c>
      <c r="BL109" s="22" t="s">
        <v>663</v>
      </c>
      <c r="BM109" s="22" t="s">
        <v>980</v>
      </c>
    </row>
    <row r="110" spans="2:65" s="11" customFormat="1" ht="29.85" customHeight="1">
      <c r="B110" s="166"/>
      <c r="D110" s="167" t="s">
        <v>70</v>
      </c>
      <c r="E110" s="177" t="s">
        <v>981</v>
      </c>
      <c r="F110" s="177" t="s">
        <v>982</v>
      </c>
      <c r="I110" s="169"/>
      <c r="J110" s="178">
        <f>BK110</f>
        <v>0</v>
      </c>
      <c r="L110" s="166"/>
      <c r="M110" s="171"/>
      <c r="N110" s="172"/>
      <c r="O110" s="172"/>
      <c r="P110" s="173">
        <f>SUM(P111:P131)</f>
        <v>0</v>
      </c>
      <c r="Q110" s="172"/>
      <c r="R110" s="173">
        <f>SUM(R111:R131)</f>
        <v>11.442699999999999</v>
      </c>
      <c r="S110" s="172"/>
      <c r="T110" s="174">
        <f>SUM(T111:T131)</f>
        <v>0</v>
      </c>
      <c r="AR110" s="167" t="s">
        <v>97</v>
      </c>
      <c r="AT110" s="175" t="s">
        <v>70</v>
      </c>
      <c r="AU110" s="175" t="s">
        <v>78</v>
      </c>
      <c r="AY110" s="167" t="s">
        <v>205</v>
      </c>
      <c r="BK110" s="176">
        <f>SUM(BK111:BK131)</f>
        <v>0</v>
      </c>
    </row>
    <row r="111" spans="2:65" s="1" customFormat="1" ht="25.5" customHeight="1">
      <c r="B111" s="179"/>
      <c r="C111" s="180" t="s">
        <v>265</v>
      </c>
      <c r="D111" s="180" t="s">
        <v>208</v>
      </c>
      <c r="E111" s="181" t="s">
        <v>983</v>
      </c>
      <c r="F111" s="182" t="s">
        <v>984</v>
      </c>
      <c r="G111" s="183" t="s">
        <v>236</v>
      </c>
      <c r="H111" s="184">
        <v>838</v>
      </c>
      <c r="I111" s="185"/>
      <c r="J111" s="186">
        <f t="shared" ref="J111:J131" si="10">ROUND(I111*H111,2)</f>
        <v>0</v>
      </c>
      <c r="K111" s="182" t="s">
        <v>5</v>
      </c>
      <c r="L111" s="39"/>
      <c r="M111" s="187" t="s">
        <v>5</v>
      </c>
      <c r="N111" s="188" t="s">
        <v>42</v>
      </c>
      <c r="O111" s="40"/>
      <c r="P111" s="189">
        <f t="shared" ref="P111:P131" si="11">O111*H111</f>
        <v>0</v>
      </c>
      <c r="Q111" s="189">
        <v>0</v>
      </c>
      <c r="R111" s="189">
        <f t="shared" ref="R111:R131" si="12">Q111*H111</f>
        <v>0</v>
      </c>
      <c r="S111" s="189">
        <v>0</v>
      </c>
      <c r="T111" s="190">
        <f t="shared" ref="T111:T131" si="13">S111*H111</f>
        <v>0</v>
      </c>
      <c r="AR111" s="22" t="s">
        <v>663</v>
      </c>
      <c r="AT111" s="22" t="s">
        <v>208</v>
      </c>
      <c r="AU111" s="22" t="s">
        <v>80</v>
      </c>
      <c r="AY111" s="22" t="s">
        <v>205</v>
      </c>
      <c r="BE111" s="191">
        <f t="shared" ref="BE111:BE131" si="14">IF(N111="základní",J111,0)</f>
        <v>0</v>
      </c>
      <c r="BF111" s="191">
        <f t="shared" ref="BF111:BF131" si="15">IF(N111="snížená",J111,0)</f>
        <v>0</v>
      </c>
      <c r="BG111" s="191">
        <f t="shared" ref="BG111:BG131" si="16">IF(N111="zákl. přenesená",J111,0)</f>
        <v>0</v>
      </c>
      <c r="BH111" s="191">
        <f t="shared" ref="BH111:BH131" si="17">IF(N111="sníž. přenesená",J111,0)</f>
        <v>0</v>
      </c>
      <c r="BI111" s="191">
        <f t="shared" ref="BI111:BI131" si="18">IF(N111="nulová",J111,0)</f>
        <v>0</v>
      </c>
      <c r="BJ111" s="22" t="s">
        <v>78</v>
      </c>
      <c r="BK111" s="191">
        <f t="shared" ref="BK111:BK131" si="19">ROUND(I111*H111,2)</f>
        <v>0</v>
      </c>
      <c r="BL111" s="22" t="s">
        <v>663</v>
      </c>
      <c r="BM111" s="22" t="s">
        <v>985</v>
      </c>
    </row>
    <row r="112" spans="2:65" s="1" customFormat="1" ht="16.5" customHeight="1">
      <c r="B112" s="179"/>
      <c r="C112" s="200" t="s">
        <v>11</v>
      </c>
      <c r="D112" s="200" t="s">
        <v>791</v>
      </c>
      <c r="E112" s="201" t="s">
        <v>986</v>
      </c>
      <c r="F112" s="202" t="s">
        <v>987</v>
      </c>
      <c r="G112" s="203" t="s">
        <v>236</v>
      </c>
      <c r="H112" s="204">
        <v>37</v>
      </c>
      <c r="I112" s="205"/>
      <c r="J112" s="206">
        <f t="shared" si="10"/>
        <v>0</v>
      </c>
      <c r="K112" s="202" t="s">
        <v>5</v>
      </c>
      <c r="L112" s="207"/>
      <c r="M112" s="208" t="s">
        <v>5</v>
      </c>
      <c r="N112" s="209" t="s">
        <v>42</v>
      </c>
      <c r="O112" s="40"/>
      <c r="P112" s="189">
        <f t="shared" si="11"/>
        <v>0</v>
      </c>
      <c r="Q112" s="189">
        <v>8.0999999999999996E-3</v>
      </c>
      <c r="R112" s="189">
        <f t="shared" si="12"/>
        <v>0.29969999999999997</v>
      </c>
      <c r="S112" s="189">
        <v>0</v>
      </c>
      <c r="T112" s="190">
        <f t="shared" si="13"/>
        <v>0</v>
      </c>
      <c r="AR112" s="22" t="s">
        <v>954</v>
      </c>
      <c r="AT112" s="22" t="s">
        <v>791</v>
      </c>
      <c r="AU112" s="22" t="s">
        <v>80</v>
      </c>
      <c r="AY112" s="22" t="s">
        <v>205</v>
      </c>
      <c r="BE112" s="191">
        <f t="shared" si="14"/>
        <v>0</v>
      </c>
      <c r="BF112" s="191">
        <f t="shared" si="15"/>
        <v>0</v>
      </c>
      <c r="BG112" s="191">
        <f t="shared" si="16"/>
        <v>0</v>
      </c>
      <c r="BH112" s="191">
        <f t="shared" si="17"/>
        <v>0</v>
      </c>
      <c r="BI112" s="191">
        <f t="shared" si="18"/>
        <v>0</v>
      </c>
      <c r="BJ112" s="22" t="s">
        <v>78</v>
      </c>
      <c r="BK112" s="191">
        <f t="shared" si="19"/>
        <v>0</v>
      </c>
      <c r="BL112" s="22" t="s">
        <v>954</v>
      </c>
      <c r="BM112" s="22" t="s">
        <v>988</v>
      </c>
    </row>
    <row r="113" spans="2:65" s="1" customFormat="1" ht="16.5" customHeight="1">
      <c r="B113" s="179"/>
      <c r="C113" s="200" t="s">
        <v>237</v>
      </c>
      <c r="D113" s="200" t="s">
        <v>791</v>
      </c>
      <c r="E113" s="201" t="s">
        <v>989</v>
      </c>
      <c r="F113" s="202" t="s">
        <v>990</v>
      </c>
      <c r="G113" s="203" t="s">
        <v>236</v>
      </c>
      <c r="H113" s="204">
        <v>14</v>
      </c>
      <c r="I113" s="205"/>
      <c r="J113" s="206">
        <f t="shared" si="10"/>
        <v>0</v>
      </c>
      <c r="K113" s="202" t="s">
        <v>5</v>
      </c>
      <c r="L113" s="207"/>
      <c r="M113" s="208" t="s">
        <v>5</v>
      </c>
      <c r="N113" s="209" t="s">
        <v>42</v>
      </c>
      <c r="O113" s="40"/>
      <c r="P113" s="189">
        <f t="shared" si="11"/>
        <v>0</v>
      </c>
      <c r="Q113" s="189">
        <v>8.0999999999999996E-3</v>
      </c>
      <c r="R113" s="189">
        <f t="shared" si="12"/>
        <v>0.1134</v>
      </c>
      <c r="S113" s="189">
        <v>0</v>
      </c>
      <c r="T113" s="190">
        <f t="shared" si="13"/>
        <v>0</v>
      </c>
      <c r="AR113" s="22" t="s">
        <v>954</v>
      </c>
      <c r="AT113" s="22" t="s">
        <v>791</v>
      </c>
      <c r="AU113" s="22" t="s">
        <v>80</v>
      </c>
      <c r="AY113" s="22" t="s">
        <v>205</v>
      </c>
      <c r="BE113" s="191">
        <f t="shared" si="14"/>
        <v>0</v>
      </c>
      <c r="BF113" s="191">
        <f t="shared" si="15"/>
        <v>0</v>
      </c>
      <c r="BG113" s="191">
        <f t="shared" si="16"/>
        <v>0</v>
      </c>
      <c r="BH113" s="191">
        <f t="shared" si="17"/>
        <v>0</v>
      </c>
      <c r="BI113" s="191">
        <f t="shared" si="18"/>
        <v>0</v>
      </c>
      <c r="BJ113" s="22" t="s">
        <v>78</v>
      </c>
      <c r="BK113" s="191">
        <f t="shared" si="19"/>
        <v>0</v>
      </c>
      <c r="BL113" s="22" t="s">
        <v>954</v>
      </c>
      <c r="BM113" s="22" t="s">
        <v>991</v>
      </c>
    </row>
    <row r="114" spans="2:65" s="1" customFormat="1" ht="16.5" customHeight="1">
      <c r="B114" s="179"/>
      <c r="C114" s="200" t="s">
        <v>275</v>
      </c>
      <c r="D114" s="200" t="s">
        <v>791</v>
      </c>
      <c r="E114" s="201" t="s">
        <v>992</v>
      </c>
      <c r="F114" s="202" t="s">
        <v>993</v>
      </c>
      <c r="G114" s="203" t="s">
        <v>236</v>
      </c>
      <c r="H114" s="204">
        <v>42</v>
      </c>
      <c r="I114" s="205"/>
      <c r="J114" s="206">
        <f t="shared" si="10"/>
        <v>0</v>
      </c>
      <c r="K114" s="202" t="s">
        <v>5</v>
      </c>
      <c r="L114" s="207"/>
      <c r="M114" s="208" t="s">
        <v>5</v>
      </c>
      <c r="N114" s="209" t="s">
        <v>42</v>
      </c>
      <c r="O114" s="40"/>
      <c r="P114" s="189">
        <f t="shared" si="11"/>
        <v>0</v>
      </c>
      <c r="Q114" s="189">
        <v>8.0999999999999996E-3</v>
      </c>
      <c r="R114" s="189">
        <f t="shared" si="12"/>
        <v>0.3402</v>
      </c>
      <c r="S114" s="189">
        <v>0</v>
      </c>
      <c r="T114" s="190">
        <f t="shared" si="13"/>
        <v>0</v>
      </c>
      <c r="AR114" s="22" t="s">
        <v>954</v>
      </c>
      <c r="AT114" s="22" t="s">
        <v>791</v>
      </c>
      <c r="AU114" s="22" t="s">
        <v>80</v>
      </c>
      <c r="AY114" s="22" t="s">
        <v>205</v>
      </c>
      <c r="BE114" s="191">
        <f t="shared" si="14"/>
        <v>0</v>
      </c>
      <c r="BF114" s="191">
        <f t="shared" si="15"/>
        <v>0</v>
      </c>
      <c r="BG114" s="191">
        <f t="shared" si="16"/>
        <v>0</v>
      </c>
      <c r="BH114" s="191">
        <f t="shared" si="17"/>
        <v>0</v>
      </c>
      <c r="BI114" s="191">
        <f t="shared" si="18"/>
        <v>0</v>
      </c>
      <c r="BJ114" s="22" t="s">
        <v>78</v>
      </c>
      <c r="BK114" s="191">
        <f t="shared" si="19"/>
        <v>0</v>
      </c>
      <c r="BL114" s="22" t="s">
        <v>954</v>
      </c>
      <c r="BM114" s="22" t="s">
        <v>994</v>
      </c>
    </row>
    <row r="115" spans="2:65" s="1" customFormat="1" ht="16.5" customHeight="1">
      <c r="B115" s="179"/>
      <c r="C115" s="200" t="s">
        <v>279</v>
      </c>
      <c r="D115" s="200" t="s">
        <v>791</v>
      </c>
      <c r="E115" s="201" t="s">
        <v>995</v>
      </c>
      <c r="F115" s="202" t="s">
        <v>996</v>
      </c>
      <c r="G115" s="203" t="s">
        <v>236</v>
      </c>
      <c r="H115" s="204">
        <v>94</v>
      </c>
      <c r="I115" s="205"/>
      <c r="J115" s="206">
        <f t="shared" si="10"/>
        <v>0</v>
      </c>
      <c r="K115" s="202" t="s">
        <v>5</v>
      </c>
      <c r="L115" s="207"/>
      <c r="M115" s="208" t="s">
        <v>5</v>
      </c>
      <c r="N115" s="209" t="s">
        <v>42</v>
      </c>
      <c r="O115" s="40"/>
      <c r="P115" s="189">
        <f t="shared" si="11"/>
        <v>0</v>
      </c>
      <c r="Q115" s="189">
        <v>8.0999999999999996E-3</v>
      </c>
      <c r="R115" s="189">
        <f t="shared" si="12"/>
        <v>0.76139999999999997</v>
      </c>
      <c r="S115" s="189">
        <v>0</v>
      </c>
      <c r="T115" s="190">
        <f t="shared" si="13"/>
        <v>0</v>
      </c>
      <c r="AR115" s="22" t="s">
        <v>954</v>
      </c>
      <c r="AT115" s="22" t="s">
        <v>791</v>
      </c>
      <c r="AU115" s="22" t="s">
        <v>80</v>
      </c>
      <c r="AY115" s="22" t="s">
        <v>205</v>
      </c>
      <c r="BE115" s="191">
        <f t="shared" si="14"/>
        <v>0</v>
      </c>
      <c r="BF115" s="191">
        <f t="shared" si="15"/>
        <v>0</v>
      </c>
      <c r="BG115" s="191">
        <f t="shared" si="16"/>
        <v>0</v>
      </c>
      <c r="BH115" s="191">
        <f t="shared" si="17"/>
        <v>0</v>
      </c>
      <c r="BI115" s="191">
        <f t="shared" si="18"/>
        <v>0</v>
      </c>
      <c r="BJ115" s="22" t="s">
        <v>78</v>
      </c>
      <c r="BK115" s="191">
        <f t="shared" si="19"/>
        <v>0</v>
      </c>
      <c r="BL115" s="22" t="s">
        <v>954</v>
      </c>
      <c r="BM115" s="22" t="s">
        <v>997</v>
      </c>
    </row>
    <row r="116" spans="2:65" s="1" customFormat="1" ht="16.5" customHeight="1">
      <c r="B116" s="179"/>
      <c r="C116" s="200" t="s">
        <v>283</v>
      </c>
      <c r="D116" s="200" t="s">
        <v>791</v>
      </c>
      <c r="E116" s="201" t="s">
        <v>998</v>
      </c>
      <c r="F116" s="202" t="s">
        <v>996</v>
      </c>
      <c r="G116" s="203" t="s">
        <v>236</v>
      </c>
      <c r="H116" s="204">
        <v>105</v>
      </c>
      <c r="I116" s="205"/>
      <c r="J116" s="206">
        <f t="shared" si="10"/>
        <v>0</v>
      </c>
      <c r="K116" s="202" t="s">
        <v>5</v>
      </c>
      <c r="L116" s="207"/>
      <c r="M116" s="208" t="s">
        <v>5</v>
      </c>
      <c r="N116" s="209" t="s">
        <v>42</v>
      </c>
      <c r="O116" s="40"/>
      <c r="P116" s="189">
        <f t="shared" si="11"/>
        <v>0</v>
      </c>
      <c r="Q116" s="189">
        <v>8.0999999999999996E-3</v>
      </c>
      <c r="R116" s="189">
        <f t="shared" si="12"/>
        <v>0.85049999999999992</v>
      </c>
      <c r="S116" s="189">
        <v>0</v>
      </c>
      <c r="T116" s="190">
        <f t="shared" si="13"/>
        <v>0</v>
      </c>
      <c r="AR116" s="22" t="s">
        <v>954</v>
      </c>
      <c r="AT116" s="22" t="s">
        <v>791</v>
      </c>
      <c r="AU116" s="22" t="s">
        <v>80</v>
      </c>
      <c r="AY116" s="22" t="s">
        <v>205</v>
      </c>
      <c r="BE116" s="191">
        <f t="shared" si="14"/>
        <v>0</v>
      </c>
      <c r="BF116" s="191">
        <f t="shared" si="15"/>
        <v>0</v>
      </c>
      <c r="BG116" s="191">
        <f t="shared" si="16"/>
        <v>0</v>
      </c>
      <c r="BH116" s="191">
        <f t="shared" si="17"/>
        <v>0</v>
      </c>
      <c r="BI116" s="191">
        <f t="shared" si="18"/>
        <v>0</v>
      </c>
      <c r="BJ116" s="22" t="s">
        <v>78</v>
      </c>
      <c r="BK116" s="191">
        <f t="shared" si="19"/>
        <v>0</v>
      </c>
      <c r="BL116" s="22" t="s">
        <v>954</v>
      </c>
      <c r="BM116" s="22" t="s">
        <v>999</v>
      </c>
    </row>
    <row r="117" spans="2:65" s="1" customFormat="1" ht="16.5" customHeight="1">
      <c r="B117" s="179"/>
      <c r="C117" s="200" t="s">
        <v>291</v>
      </c>
      <c r="D117" s="200" t="s">
        <v>791</v>
      </c>
      <c r="E117" s="201" t="s">
        <v>1000</v>
      </c>
      <c r="F117" s="202" t="s">
        <v>996</v>
      </c>
      <c r="G117" s="203" t="s">
        <v>236</v>
      </c>
      <c r="H117" s="204">
        <v>27</v>
      </c>
      <c r="I117" s="205"/>
      <c r="J117" s="206">
        <f t="shared" si="10"/>
        <v>0</v>
      </c>
      <c r="K117" s="202" t="s">
        <v>5</v>
      </c>
      <c r="L117" s="207"/>
      <c r="M117" s="208" t="s">
        <v>5</v>
      </c>
      <c r="N117" s="209" t="s">
        <v>42</v>
      </c>
      <c r="O117" s="40"/>
      <c r="P117" s="189">
        <f t="shared" si="11"/>
        <v>0</v>
      </c>
      <c r="Q117" s="189">
        <v>8.0999999999999996E-3</v>
      </c>
      <c r="R117" s="189">
        <f t="shared" si="12"/>
        <v>0.21869999999999998</v>
      </c>
      <c r="S117" s="189">
        <v>0</v>
      </c>
      <c r="T117" s="190">
        <f t="shared" si="13"/>
        <v>0</v>
      </c>
      <c r="AR117" s="22" t="s">
        <v>954</v>
      </c>
      <c r="AT117" s="22" t="s">
        <v>791</v>
      </c>
      <c r="AU117" s="22" t="s">
        <v>80</v>
      </c>
      <c r="AY117" s="22" t="s">
        <v>205</v>
      </c>
      <c r="BE117" s="191">
        <f t="shared" si="14"/>
        <v>0</v>
      </c>
      <c r="BF117" s="191">
        <f t="shared" si="15"/>
        <v>0</v>
      </c>
      <c r="BG117" s="191">
        <f t="shared" si="16"/>
        <v>0</v>
      </c>
      <c r="BH117" s="191">
        <f t="shared" si="17"/>
        <v>0</v>
      </c>
      <c r="BI117" s="191">
        <f t="shared" si="18"/>
        <v>0</v>
      </c>
      <c r="BJ117" s="22" t="s">
        <v>78</v>
      </c>
      <c r="BK117" s="191">
        <f t="shared" si="19"/>
        <v>0</v>
      </c>
      <c r="BL117" s="22" t="s">
        <v>954</v>
      </c>
      <c r="BM117" s="22" t="s">
        <v>1001</v>
      </c>
    </row>
    <row r="118" spans="2:65" s="1" customFormat="1" ht="25.5" customHeight="1">
      <c r="B118" s="179"/>
      <c r="C118" s="200" t="s">
        <v>10</v>
      </c>
      <c r="D118" s="200" t="s">
        <v>791</v>
      </c>
      <c r="E118" s="201" t="s">
        <v>1002</v>
      </c>
      <c r="F118" s="202" t="s">
        <v>1003</v>
      </c>
      <c r="G118" s="203" t="s">
        <v>236</v>
      </c>
      <c r="H118" s="204">
        <v>18</v>
      </c>
      <c r="I118" s="205"/>
      <c r="J118" s="206">
        <f t="shared" si="10"/>
        <v>0</v>
      </c>
      <c r="K118" s="202" t="s">
        <v>5</v>
      </c>
      <c r="L118" s="207"/>
      <c r="M118" s="208" t="s">
        <v>5</v>
      </c>
      <c r="N118" s="209" t="s">
        <v>42</v>
      </c>
      <c r="O118" s="40"/>
      <c r="P118" s="189">
        <f t="shared" si="11"/>
        <v>0</v>
      </c>
      <c r="Q118" s="189">
        <v>7.1000000000000004E-3</v>
      </c>
      <c r="R118" s="189">
        <f t="shared" si="12"/>
        <v>0.1278</v>
      </c>
      <c r="S118" s="189">
        <v>0</v>
      </c>
      <c r="T118" s="190">
        <f t="shared" si="13"/>
        <v>0</v>
      </c>
      <c r="AR118" s="22" t="s">
        <v>954</v>
      </c>
      <c r="AT118" s="22" t="s">
        <v>791</v>
      </c>
      <c r="AU118" s="22" t="s">
        <v>80</v>
      </c>
      <c r="AY118" s="22" t="s">
        <v>205</v>
      </c>
      <c r="BE118" s="191">
        <f t="shared" si="14"/>
        <v>0</v>
      </c>
      <c r="BF118" s="191">
        <f t="shared" si="15"/>
        <v>0</v>
      </c>
      <c r="BG118" s="191">
        <f t="shared" si="16"/>
        <v>0</v>
      </c>
      <c r="BH118" s="191">
        <f t="shared" si="17"/>
        <v>0</v>
      </c>
      <c r="BI118" s="191">
        <f t="shared" si="18"/>
        <v>0</v>
      </c>
      <c r="BJ118" s="22" t="s">
        <v>78</v>
      </c>
      <c r="BK118" s="191">
        <f t="shared" si="19"/>
        <v>0</v>
      </c>
      <c r="BL118" s="22" t="s">
        <v>954</v>
      </c>
      <c r="BM118" s="22" t="s">
        <v>1004</v>
      </c>
    </row>
    <row r="119" spans="2:65" s="1" customFormat="1" ht="16.5" customHeight="1">
      <c r="B119" s="179"/>
      <c r="C119" s="200" t="s">
        <v>298</v>
      </c>
      <c r="D119" s="200" t="s">
        <v>791</v>
      </c>
      <c r="E119" s="201" t="s">
        <v>1005</v>
      </c>
      <c r="F119" s="202" t="s">
        <v>1006</v>
      </c>
      <c r="G119" s="203" t="s">
        <v>236</v>
      </c>
      <c r="H119" s="204">
        <v>3</v>
      </c>
      <c r="I119" s="205"/>
      <c r="J119" s="206">
        <f t="shared" si="10"/>
        <v>0</v>
      </c>
      <c r="K119" s="202" t="s">
        <v>5</v>
      </c>
      <c r="L119" s="207"/>
      <c r="M119" s="208" t="s">
        <v>5</v>
      </c>
      <c r="N119" s="209" t="s">
        <v>42</v>
      </c>
      <c r="O119" s="40"/>
      <c r="P119" s="189">
        <f t="shared" si="11"/>
        <v>0</v>
      </c>
      <c r="Q119" s="189">
        <v>7.1000000000000004E-3</v>
      </c>
      <c r="R119" s="189">
        <f t="shared" si="12"/>
        <v>2.1299999999999999E-2</v>
      </c>
      <c r="S119" s="189">
        <v>0</v>
      </c>
      <c r="T119" s="190">
        <f t="shared" si="13"/>
        <v>0</v>
      </c>
      <c r="AR119" s="22" t="s">
        <v>954</v>
      </c>
      <c r="AT119" s="22" t="s">
        <v>791</v>
      </c>
      <c r="AU119" s="22" t="s">
        <v>80</v>
      </c>
      <c r="AY119" s="22" t="s">
        <v>205</v>
      </c>
      <c r="BE119" s="191">
        <f t="shared" si="14"/>
        <v>0</v>
      </c>
      <c r="BF119" s="191">
        <f t="shared" si="15"/>
        <v>0</v>
      </c>
      <c r="BG119" s="191">
        <f t="shared" si="16"/>
        <v>0</v>
      </c>
      <c r="BH119" s="191">
        <f t="shared" si="17"/>
        <v>0</v>
      </c>
      <c r="BI119" s="191">
        <f t="shared" si="18"/>
        <v>0</v>
      </c>
      <c r="BJ119" s="22" t="s">
        <v>78</v>
      </c>
      <c r="BK119" s="191">
        <f t="shared" si="19"/>
        <v>0</v>
      </c>
      <c r="BL119" s="22" t="s">
        <v>954</v>
      </c>
      <c r="BM119" s="22" t="s">
        <v>1007</v>
      </c>
    </row>
    <row r="120" spans="2:65" s="1" customFormat="1" ht="16.5" customHeight="1">
      <c r="B120" s="179"/>
      <c r="C120" s="200" t="s">
        <v>302</v>
      </c>
      <c r="D120" s="200" t="s">
        <v>791</v>
      </c>
      <c r="E120" s="201" t="s">
        <v>1008</v>
      </c>
      <c r="F120" s="202" t="s">
        <v>1009</v>
      </c>
      <c r="G120" s="203" t="s">
        <v>236</v>
      </c>
      <c r="H120" s="204">
        <v>25</v>
      </c>
      <c r="I120" s="205"/>
      <c r="J120" s="206">
        <f t="shared" si="10"/>
        <v>0</v>
      </c>
      <c r="K120" s="202" t="s">
        <v>5</v>
      </c>
      <c r="L120" s="207"/>
      <c r="M120" s="208" t="s">
        <v>5</v>
      </c>
      <c r="N120" s="209" t="s">
        <v>42</v>
      </c>
      <c r="O120" s="40"/>
      <c r="P120" s="189">
        <f t="shared" si="11"/>
        <v>0</v>
      </c>
      <c r="Q120" s="189">
        <v>6.4999999999999997E-3</v>
      </c>
      <c r="R120" s="189">
        <f t="shared" si="12"/>
        <v>0.16250000000000001</v>
      </c>
      <c r="S120" s="189">
        <v>0</v>
      </c>
      <c r="T120" s="190">
        <f t="shared" si="13"/>
        <v>0</v>
      </c>
      <c r="AR120" s="22" t="s">
        <v>954</v>
      </c>
      <c r="AT120" s="22" t="s">
        <v>791</v>
      </c>
      <c r="AU120" s="22" t="s">
        <v>80</v>
      </c>
      <c r="AY120" s="22" t="s">
        <v>205</v>
      </c>
      <c r="BE120" s="191">
        <f t="shared" si="14"/>
        <v>0</v>
      </c>
      <c r="BF120" s="191">
        <f t="shared" si="15"/>
        <v>0</v>
      </c>
      <c r="BG120" s="191">
        <f t="shared" si="16"/>
        <v>0</v>
      </c>
      <c r="BH120" s="191">
        <f t="shared" si="17"/>
        <v>0</v>
      </c>
      <c r="BI120" s="191">
        <f t="shared" si="18"/>
        <v>0</v>
      </c>
      <c r="BJ120" s="22" t="s">
        <v>78</v>
      </c>
      <c r="BK120" s="191">
        <f t="shared" si="19"/>
        <v>0</v>
      </c>
      <c r="BL120" s="22" t="s">
        <v>954</v>
      </c>
      <c r="BM120" s="22" t="s">
        <v>1010</v>
      </c>
    </row>
    <row r="121" spans="2:65" s="1" customFormat="1" ht="16.5" customHeight="1">
      <c r="B121" s="179"/>
      <c r="C121" s="200" t="s">
        <v>308</v>
      </c>
      <c r="D121" s="200" t="s">
        <v>791</v>
      </c>
      <c r="E121" s="201" t="s">
        <v>1011</v>
      </c>
      <c r="F121" s="202" t="s">
        <v>1012</v>
      </c>
      <c r="G121" s="203" t="s">
        <v>236</v>
      </c>
      <c r="H121" s="204">
        <v>36</v>
      </c>
      <c r="I121" s="205"/>
      <c r="J121" s="206">
        <f t="shared" si="10"/>
        <v>0</v>
      </c>
      <c r="K121" s="202" t="s">
        <v>5</v>
      </c>
      <c r="L121" s="207"/>
      <c r="M121" s="208" t="s">
        <v>5</v>
      </c>
      <c r="N121" s="209" t="s">
        <v>42</v>
      </c>
      <c r="O121" s="40"/>
      <c r="P121" s="189">
        <f t="shared" si="11"/>
        <v>0</v>
      </c>
      <c r="Q121" s="189">
        <v>6.4999999999999997E-3</v>
      </c>
      <c r="R121" s="189">
        <f t="shared" si="12"/>
        <v>0.23399999999999999</v>
      </c>
      <c r="S121" s="189">
        <v>0</v>
      </c>
      <c r="T121" s="190">
        <f t="shared" si="13"/>
        <v>0</v>
      </c>
      <c r="AR121" s="22" t="s">
        <v>954</v>
      </c>
      <c r="AT121" s="22" t="s">
        <v>791</v>
      </c>
      <c r="AU121" s="22" t="s">
        <v>80</v>
      </c>
      <c r="AY121" s="22" t="s">
        <v>205</v>
      </c>
      <c r="BE121" s="191">
        <f t="shared" si="14"/>
        <v>0</v>
      </c>
      <c r="BF121" s="191">
        <f t="shared" si="15"/>
        <v>0</v>
      </c>
      <c r="BG121" s="191">
        <f t="shared" si="16"/>
        <v>0</v>
      </c>
      <c r="BH121" s="191">
        <f t="shared" si="17"/>
        <v>0</v>
      </c>
      <c r="BI121" s="191">
        <f t="shared" si="18"/>
        <v>0</v>
      </c>
      <c r="BJ121" s="22" t="s">
        <v>78</v>
      </c>
      <c r="BK121" s="191">
        <f t="shared" si="19"/>
        <v>0</v>
      </c>
      <c r="BL121" s="22" t="s">
        <v>954</v>
      </c>
      <c r="BM121" s="22" t="s">
        <v>1013</v>
      </c>
    </row>
    <row r="122" spans="2:65" s="1" customFormat="1" ht="16.5" customHeight="1">
      <c r="B122" s="179"/>
      <c r="C122" s="200" t="s">
        <v>312</v>
      </c>
      <c r="D122" s="200" t="s">
        <v>791</v>
      </c>
      <c r="E122" s="201" t="s">
        <v>1014</v>
      </c>
      <c r="F122" s="202" t="s">
        <v>1015</v>
      </c>
      <c r="G122" s="203" t="s">
        <v>236</v>
      </c>
      <c r="H122" s="204">
        <v>151</v>
      </c>
      <c r="I122" s="205"/>
      <c r="J122" s="206">
        <f t="shared" si="10"/>
        <v>0</v>
      </c>
      <c r="K122" s="202" t="s">
        <v>5</v>
      </c>
      <c r="L122" s="207"/>
      <c r="M122" s="208" t="s">
        <v>5</v>
      </c>
      <c r="N122" s="209" t="s">
        <v>42</v>
      </c>
      <c r="O122" s="40"/>
      <c r="P122" s="189">
        <f t="shared" si="11"/>
        <v>0</v>
      </c>
      <c r="Q122" s="189">
        <v>6.4999999999999997E-3</v>
      </c>
      <c r="R122" s="189">
        <f t="shared" si="12"/>
        <v>0.98149999999999993</v>
      </c>
      <c r="S122" s="189">
        <v>0</v>
      </c>
      <c r="T122" s="190">
        <f t="shared" si="13"/>
        <v>0</v>
      </c>
      <c r="AR122" s="22" t="s">
        <v>954</v>
      </c>
      <c r="AT122" s="22" t="s">
        <v>791</v>
      </c>
      <c r="AU122" s="22" t="s">
        <v>80</v>
      </c>
      <c r="AY122" s="22" t="s">
        <v>205</v>
      </c>
      <c r="BE122" s="191">
        <f t="shared" si="14"/>
        <v>0</v>
      </c>
      <c r="BF122" s="191">
        <f t="shared" si="15"/>
        <v>0</v>
      </c>
      <c r="BG122" s="191">
        <f t="shared" si="16"/>
        <v>0</v>
      </c>
      <c r="BH122" s="191">
        <f t="shared" si="17"/>
        <v>0</v>
      </c>
      <c r="BI122" s="191">
        <f t="shared" si="18"/>
        <v>0</v>
      </c>
      <c r="BJ122" s="22" t="s">
        <v>78</v>
      </c>
      <c r="BK122" s="191">
        <f t="shared" si="19"/>
        <v>0</v>
      </c>
      <c r="BL122" s="22" t="s">
        <v>954</v>
      </c>
      <c r="BM122" s="22" t="s">
        <v>1016</v>
      </c>
    </row>
    <row r="123" spans="2:65" s="1" customFormat="1" ht="16.5" customHeight="1">
      <c r="B123" s="179"/>
      <c r="C123" s="200" t="s">
        <v>316</v>
      </c>
      <c r="D123" s="200" t="s">
        <v>791</v>
      </c>
      <c r="E123" s="201" t="s">
        <v>1017</v>
      </c>
      <c r="F123" s="202" t="s">
        <v>1018</v>
      </c>
      <c r="G123" s="203" t="s">
        <v>236</v>
      </c>
      <c r="H123" s="204">
        <v>15</v>
      </c>
      <c r="I123" s="205"/>
      <c r="J123" s="206">
        <f t="shared" si="10"/>
        <v>0</v>
      </c>
      <c r="K123" s="202" t="s">
        <v>5</v>
      </c>
      <c r="L123" s="207"/>
      <c r="M123" s="208" t="s">
        <v>5</v>
      </c>
      <c r="N123" s="209" t="s">
        <v>42</v>
      </c>
      <c r="O123" s="40"/>
      <c r="P123" s="189">
        <f t="shared" si="11"/>
        <v>0</v>
      </c>
      <c r="Q123" s="189">
        <v>6.4999999999999997E-3</v>
      </c>
      <c r="R123" s="189">
        <f t="shared" si="12"/>
        <v>9.7499999999999989E-2</v>
      </c>
      <c r="S123" s="189">
        <v>0</v>
      </c>
      <c r="T123" s="190">
        <f t="shared" si="13"/>
        <v>0</v>
      </c>
      <c r="AR123" s="22" t="s">
        <v>954</v>
      </c>
      <c r="AT123" s="22" t="s">
        <v>791</v>
      </c>
      <c r="AU123" s="22" t="s">
        <v>80</v>
      </c>
      <c r="AY123" s="22" t="s">
        <v>205</v>
      </c>
      <c r="BE123" s="191">
        <f t="shared" si="14"/>
        <v>0</v>
      </c>
      <c r="BF123" s="191">
        <f t="shared" si="15"/>
        <v>0</v>
      </c>
      <c r="BG123" s="191">
        <f t="shared" si="16"/>
        <v>0</v>
      </c>
      <c r="BH123" s="191">
        <f t="shared" si="17"/>
        <v>0</v>
      </c>
      <c r="BI123" s="191">
        <f t="shared" si="18"/>
        <v>0</v>
      </c>
      <c r="BJ123" s="22" t="s">
        <v>78</v>
      </c>
      <c r="BK123" s="191">
        <f t="shared" si="19"/>
        <v>0</v>
      </c>
      <c r="BL123" s="22" t="s">
        <v>954</v>
      </c>
      <c r="BM123" s="22" t="s">
        <v>1019</v>
      </c>
    </row>
    <row r="124" spans="2:65" s="1" customFormat="1" ht="16.5" customHeight="1">
      <c r="B124" s="179"/>
      <c r="C124" s="200" t="s">
        <v>320</v>
      </c>
      <c r="D124" s="200" t="s">
        <v>791</v>
      </c>
      <c r="E124" s="201" t="s">
        <v>1020</v>
      </c>
      <c r="F124" s="202" t="s">
        <v>1021</v>
      </c>
      <c r="G124" s="203" t="s">
        <v>236</v>
      </c>
      <c r="H124" s="204">
        <v>5</v>
      </c>
      <c r="I124" s="205"/>
      <c r="J124" s="206">
        <f t="shared" si="10"/>
        <v>0</v>
      </c>
      <c r="K124" s="202" t="s">
        <v>5</v>
      </c>
      <c r="L124" s="207"/>
      <c r="M124" s="208" t="s">
        <v>5</v>
      </c>
      <c r="N124" s="209" t="s">
        <v>42</v>
      </c>
      <c r="O124" s="40"/>
      <c r="P124" s="189">
        <f t="shared" si="11"/>
        <v>0</v>
      </c>
      <c r="Q124" s="189">
        <v>1.95E-2</v>
      </c>
      <c r="R124" s="189">
        <f t="shared" si="12"/>
        <v>9.7500000000000003E-2</v>
      </c>
      <c r="S124" s="189">
        <v>0</v>
      </c>
      <c r="T124" s="190">
        <f t="shared" si="13"/>
        <v>0</v>
      </c>
      <c r="AR124" s="22" t="s">
        <v>954</v>
      </c>
      <c r="AT124" s="22" t="s">
        <v>791</v>
      </c>
      <c r="AU124" s="22" t="s">
        <v>80</v>
      </c>
      <c r="AY124" s="22" t="s">
        <v>205</v>
      </c>
      <c r="BE124" s="191">
        <f t="shared" si="14"/>
        <v>0</v>
      </c>
      <c r="BF124" s="191">
        <f t="shared" si="15"/>
        <v>0</v>
      </c>
      <c r="BG124" s="191">
        <f t="shared" si="16"/>
        <v>0</v>
      </c>
      <c r="BH124" s="191">
        <f t="shared" si="17"/>
        <v>0</v>
      </c>
      <c r="BI124" s="191">
        <f t="shared" si="18"/>
        <v>0</v>
      </c>
      <c r="BJ124" s="22" t="s">
        <v>78</v>
      </c>
      <c r="BK124" s="191">
        <f t="shared" si="19"/>
        <v>0</v>
      </c>
      <c r="BL124" s="22" t="s">
        <v>954</v>
      </c>
      <c r="BM124" s="22" t="s">
        <v>1022</v>
      </c>
    </row>
    <row r="125" spans="2:65" s="1" customFormat="1" ht="16.5" customHeight="1">
      <c r="B125" s="179"/>
      <c r="C125" s="200" t="s">
        <v>324</v>
      </c>
      <c r="D125" s="200" t="s">
        <v>791</v>
      </c>
      <c r="E125" s="201" t="s">
        <v>1023</v>
      </c>
      <c r="F125" s="202" t="s">
        <v>1024</v>
      </c>
      <c r="G125" s="203" t="s">
        <v>236</v>
      </c>
      <c r="H125" s="204">
        <v>238</v>
      </c>
      <c r="I125" s="205"/>
      <c r="J125" s="206">
        <f t="shared" si="10"/>
        <v>0</v>
      </c>
      <c r="K125" s="202" t="s">
        <v>5</v>
      </c>
      <c r="L125" s="207"/>
      <c r="M125" s="208" t="s">
        <v>5</v>
      </c>
      <c r="N125" s="209" t="s">
        <v>42</v>
      </c>
      <c r="O125" s="40"/>
      <c r="P125" s="189">
        <f t="shared" si="11"/>
        <v>0</v>
      </c>
      <c r="Q125" s="189">
        <v>1.95E-2</v>
      </c>
      <c r="R125" s="189">
        <f t="shared" si="12"/>
        <v>4.641</v>
      </c>
      <c r="S125" s="189">
        <v>0</v>
      </c>
      <c r="T125" s="190">
        <f t="shared" si="13"/>
        <v>0</v>
      </c>
      <c r="AR125" s="22" t="s">
        <v>954</v>
      </c>
      <c r="AT125" s="22" t="s">
        <v>791</v>
      </c>
      <c r="AU125" s="22" t="s">
        <v>80</v>
      </c>
      <c r="AY125" s="22" t="s">
        <v>205</v>
      </c>
      <c r="BE125" s="191">
        <f t="shared" si="14"/>
        <v>0</v>
      </c>
      <c r="BF125" s="191">
        <f t="shared" si="15"/>
        <v>0</v>
      </c>
      <c r="BG125" s="191">
        <f t="shared" si="16"/>
        <v>0</v>
      </c>
      <c r="BH125" s="191">
        <f t="shared" si="17"/>
        <v>0</v>
      </c>
      <c r="BI125" s="191">
        <f t="shared" si="18"/>
        <v>0</v>
      </c>
      <c r="BJ125" s="22" t="s">
        <v>78</v>
      </c>
      <c r="BK125" s="191">
        <f t="shared" si="19"/>
        <v>0</v>
      </c>
      <c r="BL125" s="22" t="s">
        <v>954</v>
      </c>
      <c r="BM125" s="22" t="s">
        <v>1025</v>
      </c>
    </row>
    <row r="126" spans="2:65" s="1" customFormat="1" ht="16.5" customHeight="1">
      <c r="B126" s="179"/>
      <c r="C126" s="200" t="s">
        <v>328</v>
      </c>
      <c r="D126" s="200" t="s">
        <v>791</v>
      </c>
      <c r="E126" s="201" t="s">
        <v>1026</v>
      </c>
      <c r="F126" s="202" t="s">
        <v>1027</v>
      </c>
      <c r="G126" s="203" t="s">
        <v>236</v>
      </c>
      <c r="H126" s="204">
        <v>15</v>
      </c>
      <c r="I126" s="205"/>
      <c r="J126" s="206">
        <f t="shared" si="10"/>
        <v>0</v>
      </c>
      <c r="K126" s="202" t="s">
        <v>5</v>
      </c>
      <c r="L126" s="207"/>
      <c r="M126" s="208" t="s">
        <v>5</v>
      </c>
      <c r="N126" s="209" t="s">
        <v>42</v>
      </c>
      <c r="O126" s="40"/>
      <c r="P126" s="189">
        <f t="shared" si="11"/>
        <v>0</v>
      </c>
      <c r="Q126" s="189">
        <v>1.95E-2</v>
      </c>
      <c r="R126" s="189">
        <f t="shared" si="12"/>
        <v>0.29249999999999998</v>
      </c>
      <c r="S126" s="189">
        <v>0</v>
      </c>
      <c r="T126" s="190">
        <f t="shared" si="13"/>
        <v>0</v>
      </c>
      <c r="AR126" s="22" t="s">
        <v>954</v>
      </c>
      <c r="AT126" s="22" t="s">
        <v>791</v>
      </c>
      <c r="AU126" s="22" t="s">
        <v>80</v>
      </c>
      <c r="AY126" s="22" t="s">
        <v>205</v>
      </c>
      <c r="BE126" s="191">
        <f t="shared" si="14"/>
        <v>0</v>
      </c>
      <c r="BF126" s="191">
        <f t="shared" si="15"/>
        <v>0</v>
      </c>
      <c r="BG126" s="191">
        <f t="shared" si="16"/>
        <v>0</v>
      </c>
      <c r="BH126" s="191">
        <f t="shared" si="17"/>
        <v>0</v>
      </c>
      <c r="BI126" s="191">
        <f t="shared" si="18"/>
        <v>0</v>
      </c>
      <c r="BJ126" s="22" t="s">
        <v>78</v>
      </c>
      <c r="BK126" s="191">
        <f t="shared" si="19"/>
        <v>0</v>
      </c>
      <c r="BL126" s="22" t="s">
        <v>954</v>
      </c>
      <c r="BM126" s="22" t="s">
        <v>1028</v>
      </c>
    </row>
    <row r="127" spans="2:65" s="1" customFormat="1" ht="16.5" customHeight="1">
      <c r="B127" s="179"/>
      <c r="C127" s="180" t="s">
        <v>332</v>
      </c>
      <c r="D127" s="180" t="s">
        <v>208</v>
      </c>
      <c r="E127" s="181" t="s">
        <v>1029</v>
      </c>
      <c r="F127" s="182" t="s">
        <v>1030</v>
      </c>
      <c r="G127" s="183" t="s">
        <v>236</v>
      </c>
      <c r="H127" s="184">
        <v>24</v>
      </c>
      <c r="I127" s="185"/>
      <c r="J127" s="186">
        <f t="shared" si="10"/>
        <v>0</v>
      </c>
      <c r="K127" s="182" t="s">
        <v>5</v>
      </c>
      <c r="L127" s="39"/>
      <c r="M127" s="187" t="s">
        <v>5</v>
      </c>
      <c r="N127" s="188" t="s">
        <v>42</v>
      </c>
      <c r="O127" s="40"/>
      <c r="P127" s="189">
        <f t="shared" si="11"/>
        <v>0</v>
      </c>
      <c r="Q127" s="189">
        <v>0</v>
      </c>
      <c r="R127" s="189">
        <f t="shared" si="12"/>
        <v>0</v>
      </c>
      <c r="S127" s="189">
        <v>0</v>
      </c>
      <c r="T127" s="190">
        <f t="shared" si="13"/>
        <v>0</v>
      </c>
      <c r="AR127" s="22" t="s">
        <v>663</v>
      </c>
      <c r="AT127" s="22" t="s">
        <v>208</v>
      </c>
      <c r="AU127" s="22" t="s">
        <v>80</v>
      </c>
      <c r="AY127" s="22" t="s">
        <v>205</v>
      </c>
      <c r="BE127" s="191">
        <f t="shared" si="14"/>
        <v>0</v>
      </c>
      <c r="BF127" s="191">
        <f t="shared" si="15"/>
        <v>0</v>
      </c>
      <c r="BG127" s="191">
        <f t="shared" si="16"/>
        <v>0</v>
      </c>
      <c r="BH127" s="191">
        <f t="shared" si="17"/>
        <v>0</v>
      </c>
      <c r="BI127" s="191">
        <f t="shared" si="18"/>
        <v>0</v>
      </c>
      <c r="BJ127" s="22" t="s">
        <v>78</v>
      </c>
      <c r="BK127" s="191">
        <f t="shared" si="19"/>
        <v>0</v>
      </c>
      <c r="BL127" s="22" t="s">
        <v>663</v>
      </c>
      <c r="BM127" s="22" t="s">
        <v>1031</v>
      </c>
    </row>
    <row r="128" spans="2:65" s="1" customFormat="1" ht="25.5" customHeight="1">
      <c r="B128" s="179"/>
      <c r="C128" s="200" t="s">
        <v>338</v>
      </c>
      <c r="D128" s="200" t="s">
        <v>791</v>
      </c>
      <c r="E128" s="201" t="s">
        <v>1032</v>
      </c>
      <c r="F128" s="202" t="s">
        <v>1033</v>
      </c>
      <c r="G128" s="203" t="s">
        <v>236</v>
      </c>
      <c r="H128" s="204">
        <v>24</v>
      </c>
      <c r="I128" s="205"/>
      <c r="J128" s="206">
        <f t="shared" si="10"/>
        <v>0</v>
      </c>
      <c r="K128" s="202" t="s">
        <v>5</v>
      </c>
      <c r="L128" s="207"/>
      <c r="M128" s="208" t="s">
        <v>5</v>
      </c>
      <c r="N128" s="209" t="s">
        <v>42</v>
      </c>
      <c r="O128" s="40"/>
      <c r="P128" s="189">
        <f t="shared" si="11"/>
        <v>0</v>
      </c>
      <c r="Q128" s="189">
        <v>1.6000000000000001E-3</v>
      </c>
      <c r="R128" s="189">
        <f t="shared" si="12"/>
        <v>3.8400000000000004E-2</v>
      </c>
      <c r="S128" s="189">
        <v>0</v>
      </c>
      <c r="T128" s="190">
        <f t="shared" si="13"/>
        <v>0</v>
      </c>
      <c r="AR128" s="22" t="s">
        <v>954</v>
      </c>
      <c r="AT128" s="22" t="s">
        <v>791</v>
      </c>
      <c r="AU128" s="22" t="s">
        <v>80</v>
      </c>
      <c r="AY128" s="22" t="s">
        <v>205</v>
      </c>
      <c r="BE128" s="191">
        <f t="shared" si="14"/>
        <v>0</v>
      </c>
      <c r="BF128" s="191">
        <f t="shared" si="15"/>
        <v>0</v>
      </c>
      <c r="BG128" s="191">
        <f t="shared" si="16"/>
        <v>0</v>
      </c>
      <c r="BH128" s="191">
        <f t="shared" si="17"/>
        <v>0</v>
      </c>
      <c r="BI128" s="191">
        <f t="shared" si="18"/>
        <v>0</v>
      </c>
      <c r="BJ128" s="22" t="s">
        <v>78</v>
      </c>
      <c r="BK128" s="191">
        <f t="shared" si="19"/>
        <v>0</v>
      </c>
      <c r="BL128" s="22" t="s">
        <v>954</v>
      </c>
      <c r="BM128" s="22" t="s">
        <v>1034</v>
      </c>
    </row>
    <row r="129" spans="2:65" s="1" customFormat="1" ht="25.5" customHeight="1">
      <c r="B129" s="179"/>
      <c r="C129" s="180" t="s">
        <v>343</v>
      </c>
      <c r="D129" s="180" t="s">
        <v>208</v>
      </c>
      <c r="E129" s="181" t="s">
        <v>1035</v>
      </c>
      <c r="F129" s="182" t="s">
        <v>1036</v>
      </c>
      <c r="G129" s="183" t="s">
        <v>236</v>
      </c>
      <c r="H129" s="184">
        <v>328</v>
      </c>
      <c r="I129" s="185"/>
      <c r="J129" s="186">
        <f t="shared" si="10"/>
        <v>0</v>
      </c>
      <c r="K129" s="182" t="s">
        <v>5</v>
      </c>
      <c r="L129" s="39"/>
      <c r="M129" s="187" t="s">
        <v>5</v>
      </c>
      <c r="N129" s="188" t="s">
        <v>42</v>
      </c>
      <c r="O129" s="40"/>
      <c r="P129" s="189">
        <f t="shared" si="11"/>
        <v>0</v>
      </c>
      <c r="Q129" s="189">
        <v>0</v>
      </c>
      <c r="R129" s="189">
        <f t="shared" si="12"/>
        <v>0</v>
      </c>
      <c r="S129" s="189">
        <v>0</v>
      </c>
      <c r="T129" s="190">
        <f t="shared" si="13"/>
        <v>0</v>
      </c>
      <c r="AR129" s="22" t="s">
        <v>663</v>
      </c>
      <c r="AT129" s="22" t="s">
        <v>208</v>
      </c>
      <c r="AU129" s="22" t="s">
        <v>80</v>
      </c>
      <c r="AY129" s="22" t="s">
        <v>205</v>
      </c>
      <c r="BE129" s="191">
        <f t="shared" si="14"/>
        <v>0</v>
      </c>
      <c r="BF129" s="191">
        <f t="shared" si="15"/>
        <v>0</v>
      </c>
      <c r="BG129" s="191">
        <f t="shared" si="16"/>
        <v>0</v>
      </c>
      <c r="BH129" s="191">
        <f t="shared" si="17"/>
        <v>0</v>
      </c>
      <c r="BI129" s="191">
        <f t="shared" si="18"/>
        <v>0</v>
      </c>
      <c r="BJ129" s="22" t="s">
        <v>78</v>
      </c>
      <c r="BK129" s="191">
        <f t="shared" si="19"/>
        <v>0</v>
      </c>
      <c r="BL129" s="22" t="s">
        <v>663</v>
      </c>
      <c r="BM129" s="22" t="s">
        <v>1037</v>
      </c>
    </row>
    <row r="130" spans="2:65" s="1" customFormat="1" ht="16.5" customHeight="1">
      <c r="B130" s="179"/>
      <c r="C130" s="200" t="s">
        <v>347</v>
      </c>
      <c r="D130" s="200" t="s">
        <v>791</v>
      </c>
      <c r="E130" s="201" t="s">
        <v>1038</v>
      </c>
      <c r="F130" s="202" t="s">
        <v>1039</v>
      </c>
      <c r="G130" s="203" t="s">
        <v>236</v>
      </c>
      <c r="H130" s="204">
        <v>18</v>
      </c>
      <c r="I130" s="205"/>
      <c r="J130" s="206">
        <f t="shared" si="10"/>
        <v>0</v>
      </c>
      <c r="K130" s="202" t="s">
        <v>5</v>
      </c>
      <c r="L130" s="207"/>
      <c r="M130" s="208" t="s">
        <v>5</v>
      </c>
      <c r="N130" s="209" t="s">
        <v>42</v>
      </c>
      <c r="O130" s="40"/>
      <c r="P130" s="189">
        <f t="shared" si="11"/>
        <v>0</v>
      </c>
      <c r="Q130" s="189">
        <v>6.6E-3</v>
      </c>
      <c r="R130" s="189">
        <f t="shared" si="12"/>
        <v>0.1188</v>
      </c>
      <c r="S130" s="189">
        <v>0</v>
      </c>
      <c r="T130" s="190">
        <f t="shared" si="13"/>
        <v>0</v>
      </c>
      <c r="AR130" s="22" t="s">
        <v>954</v>
      </c>
      <c r="AT130" s="22" t="s">
        <v>791</v>
      </c>
      <c r="AU130" s="22" t="s">
        <v>80</v>
      </c>
      <c r="AY130" s="22" t="s">
        <v>205</v>
      </c>
      <c r="BE130" s="191">
        <f t="shared" si="14"/>
        <v>0</v>
      </c>
      <c r="BF130" s="191">
        <f t="shared" si="15"/>
        <v>0</v>
      </c>
      <c r="BG130" s="191">
        <f t="shared" si="16"/>
        <v>0</v>
      </c>
      <c r="BH130" s="191">
        <f t="shared" si="17"/>
        <v>0</v>
      </c>
      <c r="BI130" s="191">
        <f t="shared" si="18"/>
        <v>0</v>
      </c>
      <c r="BJ130" s="22" t="s">
        <v>78</v>
      </c>
      <c r="BK130" s="191">
        <f t="shared" si="19"/>
        <v>0</v>
      </c>
      <c r="BL130" s="22" t="s">
        <v>954</v>
      </c>
      <c r="BM130" s="22" t="s">
        <v>1040</v>
      </c>
    </row>
    <row r="131" spans="2:65" s="1" customFormat="1" ht="16.5" customHeight="1">
      <c r="B131" s="179"/>
      <c r="C131" s="200" t="s">
        <v>351</v>
      </c>
      <c r="D131" s="200" t="s">
        <v>791</v>
      </c>
      <c r="E131" s="201" t="s">
        <v>1041</v>
      </c>
      <c r="F131" s="202" t="s">
        <v>1042</v>
      </c>
      <c r="G131" s="203" t="s">
        <v>236</v>
      </c>
      <c r="H131" s="204">
        <v>310</v>
      </c>
      <c r="I131" s="205"/>
      <c r="J131" s="206">
        <f t="shared" si="10"/>
        <v>0</v>
      </c>
      <c r="K131" s="202" t="s">
        <v>5</v>
      </c>
      <c r="L131" s="207"/>
      <c r="M131" s="208" t="s">
        <v>5</v>
      </c>
      <c r="N131" s="209" t="s">
        <v>42</v>
      </c>
      <c r="O131" s="40"/>
      <c r="P131" s="189">
        <f t="shared" si="11"/>
        <v>0</v>
      </c>
      <c r="Q131" s="189">
        <v>6.6E-3</v>
      </c>
      <c r="R131" s="189">
        <f t="shared" si="12"/>
        <v>2.0459999999999998</v>
      </c>
      <c r="S131" s="189">
        <v>0</v>
      </c>
      <c r="T131" s="190">
        <f t="shared" si="13"/>
        <v>0</v>
      </c>
      <c r="AR131" s="22" t="s">
        <v>954</v>
      </c>
      <c r="AT131" s="22" t="s">
        <v>791</v>
      </c>
      <c r="AU131" s="22" t="s">
        <v>80</v>
      </c>
      <c r="AY131" s="22" t="s">
        <v>205</v>
      </c>
      <c r="BE131" s="191">
        <f t="shared" si="14"/>
        <v>0</v>
      </c>
      <c r="BF131" s="191">
        <f t="shared" si="15"/>
        <v>0</v>
      </c>
      <c r="BG131" s="191">
        <f t="shared" si="16"/>
        <v>0</v>
      </c>
      <c r="BH131" s="191">
        <f t="shared" si="17"/>
        <v>0</v>
      </c>
      <c r="BI131" s="191">
        <f t="shared" si="18"/>
        <v>0</v>
      </c>
      <c r="BJ131" s="22" t="s">
        <v>78</v>
      </c>
      <c r="BK131" s="191">
        <f t="shared" si="19"/>
        <v>0</v>
      </c>
      <c r="BL131" s="22" t="s">
        <v>954</v>
      </c>
      <c r="BM131" s="22" t="s">
        <v>1043</v>
      </c>
    </row>
    <row r="132" spans="2:65" s="11" customFormat="1" ht="29.85" customHeight="1">
      <c r="B132" s="166"/>
      <c r="D132" s="167" t="s">
        <v>70</v>
      </c>
      <c r="E132" s="177" t="s">
        <v>1044</v>
      </c>
      <c r="F132" s="177" t="s">
        <v>1045</v>
      </c>
      <c r="I132" s="169"/>
      <c r="J132" s="178">
        <f>BK132</f>
        <v>0</v>
      </c>
      <c r="L132" s="166"/>
      <c r="M132" s="171"/>
      <c r="N132" s="172"/>
      <c r="O132" s="172"/>
      <c r="P132" s="173">
        <f>SUM(P133:P142)</f>
        <v>0</v>
      </c>
      <c r="Q132" s="172"/>
      <c r="R132" s="173">
        <f>SUM(R133:R142)</f>
        <v>1.4279999999999999E-2</v>
      </c>
      <c r="S132" s="172"/>
      <c r="T132" s="174">
        <f>SUM(T133:T142)</f>
        <v>0</v>
      </c>
      <c r="AR132" s="167" t="s">
        <v>97</v>
      </c>
      <c r="AT132" s="175" t="s">
        <v>70</v>
      </c>
      <c r="AU132" s="175" t="s">
        <v>78</v>
      </c>
      <c r="AY132" s="167" t="s">
        <v>205</v>
      </c>
      <c r="BK132" s="176">
        <f>SUM(BK133:BK142)</f>
        <v>0</v>
      </c>
    </row>
    <row r="133" spans="2:65" s="1" customFormat="1" ht="16.5" customHeight="1">
      <c r="B133" s="179"/>
      <c r="C133" s="180" t="s">
        <v>357</v>
      </c>
      <c r="D133" s="180" t="s">
        <v>208</v>
      </c>
      <c r="E133" s="181" t="s">
        <v>1046</v>
      </c>
      <c r="F133" s="182" t="s">
        <v>1047</v>
      </c>
      <c r="G133" s="183" t="s">
        <v>236</v>
      </c>
      <c r="H133" s="184">
        <v>27</v>
      </c>
      <c r="I133" s="185"/>
      <c r="J133" s="186">
        <f t="shared" ref="J133:J142" si="20">ROUND(I133*H133,2)</f>
        <v>0</v>
      </c>
      <c r="K133" s="182" t="s">
        <v>5</v>
      </c>
      <c r="L133" s="39"/>
      <c r="M133" s="187" t="s">
        <v>5</v>
      </c>
      <c r="N133" s="188" t="s">
        <v>42</v>
      </c>
      <c r="O133" s="40"/>
      <c r="P133" s="189">
        <f t="shared" ref="P133:P142" si="21">O133*H133</f>
        <v>0</v>
      </c>
      <c r="Q133" s="189">
        <v>0</v>
      </c>
      <c r="R133" s="189">
        <f t="shared" ref="R133:R142" si="22">Q133*H133</f>
        <v>0</v>
      </c>
      <c r="S133" s="189">
        <v>0</v>
      </c>
      <c r="T133" s="190">
        <f t="shared" ref="T133:T142" si="23">S133*H133</f>
        <v>0</v>
      </c>
      <c r="AR133" s="22" t="s">
        <v>663</v>
      </c>
      <c r="AT133" s="22" t="s">
        <v>208</v>
      </c>
      <c r="AU133" s="22" t="s">
        <v>80</v>
      </c>
      <c r="AY133" s="22" t="s">
        <v>205</v>
      </c>
      <c r="BE133" s="191">
        <f t="shared" ref="BE133:BE142" si="24">IF(N133="základní",J133,0)</f>
        <v>0</v>
      </c>
      <c r="BF133" s="191">
        <f t="shared" ref="BF133:BF142" si="25">IF(N133="snížená",J133,0)</f>
        <v>0</v>
      </c>
      <c r="BG133" s="191">
        <f t="shared" ref="BG133:BG142" si="26">IF(N133="zákl. přenesená",J133,0)</f>
        <v>0</v>
      </c>
      <c r="BH133" s="191">
        <f t="shared" ref="BH133:BH142" si="27">IF(N133="sníž. přenesená",J133,0)</f>
        <v>0</v>
      </c>
      <c r="BI133" s="191">
        <f t="shared" ref="BI133:BI142" si="28">IF(N133="nulová",J133,0)</f>
        <v>0</v>
      </c>
      <c r="BJ133" s="22" t="s">
        <v>78</v>
      </c>
      <c r="BK133" s="191">
        <f t="shared" ref="BK133:BK142" si="29">ROUND(I133*H133,2)</f>
        <v>0</v>
      </c>
      <c r="BL133" s="22" t="s">
        <v>663</v>
      </c>
      <c r="BM133" s="22" t="s">
        <v>1048</v>
      </c>
    </row>
    <row r="134" spans="2:65" s="1" customFormat="1" ht="16.5" customHeight="1">
      <c r="B134" s="179"/>
      <c r="C134" s="200" t="s">
        <v>362</v>
      </c>
      <c r="D134" s="200" t="s">
        <v>791</v>
      </c>
      <c r="E134" s="201" t="s">
        <v>1049</v>
      </c>
      <c r="F134" s="202" t="s">
        <v>1050</v>
      </c>
      <c r="G134" s="203" t="s">
        <v>236</v>
      </c>
      <c r="H134" s="204">
        <v>10</v>
      </c>
      <c r="I134" s="205"/>
      <c r="J134" s="206">
        <f t="shared" si="20"/>
        <v>0</v>
      </c>
      <c r="K134" s="202" t="s">
        <v>5</v>
      </c>
      <c r="L134" s="207"/>
      <c r="M134" s="208" t="s">
        <v>5</v>
      </c>
      <c r="N134" s="209" t="s">
        <v>42</v>
      </c>
      <c r="O134" s="40"/>
      <c r="P134" s="189">
        <f t="shared" si="21"/>
        <v>0</v>
      </c>
      <c r="Q134" s="189">
        <v>5.0000000000000002E-5</v>
      </c>
      <c r="R134" s="189">
        <f t="shared" si="22"/>
        <v>5.0000000000000001E-4</v>
      </c>
      <c r="S134" s="189">
        <v>0</v>
      </c>
      <c r="T134" s="190">
        <f t="shared" si="23"/>
        <v>0</v>
      </c>
      <c r="AR134" s="22" t="s">
        <v>954</v>
      </c>
      <c r="AT134" s="22" t="s">
        <v>791</v>
      </c>
      <c r="AU134" s="22" t="s">
        <v>80</v>
      </c>
      <c r="AY134" s="22" t="s">
        <v>205</v>
      </c>
      <c r="BE134" s="191">
        <f t="shared" si="24"/>
        <v>0</v>
      </c>
      <c r="BF134" s="191">
        <f t="shared" si="25"/>
        <v>0</v>
      </c>
      <c r="BG134" s="191">
        <f t="shared" si="26"/>
        <v>0</v>
      </c>
      <c r="BH134" s="191">
        <f t="shared" si="27"/>
        <v>0</v>
      </c>
      <c r="BI134" s="191">
        <f t="shared" si="28"/>
        <v>0</v>
      </c>
      <c r="BJ134" s="22" t="s">
        <v>78</v>
      </c>
      <c r="BK134" s="191">
        <f t="shared" si="29"/>
        <v>0</v>
      </c>
      <c r="BL134" s="22" t="s">
        <v>954</v>
      </c>
      <c r="BM134" s="22" t="s">
        <v>1051</v>
      </c>
    </row>
    <row r="135" spans="2:65" s="1" customFormat="1" ht="16.5" customHeight="1">
      <c r="B135" s="179"/>
      <c r="C135" s="200" t="s">
        <v>366</v>
      </c>
      <c r="D135" s="200" t="s">
        <v>791</v>
      </c>
      <c r="E135" s="201" t="s">
        <v>1052</v>
      </c>
      <c r="F135" s="202" t="s">
        <v>1053</v>
      </c>
      <c r="G135" s="203" t="s">
        <v>236</v>
      </c>
      <c r="H135" s="204">
        <v>17</v>
      </c>
      <c r="I135" s="205"/>
      <c r="J135" s="206">
        <f t="shared" si="20"/>
        <v>0</v>
      </c>
      <c r="K135" s="202" t="s">
        <v>5</v>
      </c>
      <c r="L135" s="207"/>
      <c r="M135" s="208" t="s">
        <v>5</v>
      </c>
      <c r="N135" s="209" t="s">
        <v>42</v>
      </c>
      <c r="O135" s="40"/>
      <c r="P135" s="189">
        <f t="shared" si="21"/>
        <v>0</v>
      </c>
      <c r="Q135" s="189">
        <v>5.0000000000000002E-5</v>
      </c>
      <c r="R135" s="189">
        <f t="shared" si="22"/>
        <v>8.5000000000000006E-4</v>
      </c>
      <c r="S135" s="189">
        <v>0</v>
      </c>
      <c r="T135" s="190">
        <f t="shared" si="23"/>
        <v>0</v>
      </c>
      <c r="AR135" s="22" t="s">
        <v>954</v>
      </c>
      <c r="AT135" s="22" t="s">
        <v>791</v>
      </c>
      <c r="AU135" s="22" t="s">
        <v>80</v>
      </c>
      <c r="AY135" s="22" t="s">
        <v>205</v>
      </c>
      <c r="BE135" s="191">
        <f t="shared" si="24"/>
        <v>0</v>
      </c>
      <c r="BF135" s="191">
        <f t="shared" si="25"/>
        <v>0</v>
      </c>
      <c r="BG135" s="191">
        <f t="shared" si="26"/>
        <v>0</v>
      </c>
      <c r="BH135" s="191">
        <f t="shared" si="27"/>
        <v>0</v>
      </c>
      <c r="BI135" s="191">
        <f t="shared" si="28"/>
        <v>0</v>
      </c>
      <c r="BJ135" s="22" t="s">
        <v>78</v>
      </c>
      <c r="BK135" s="191">
        <f t="shared" si="29"/>
        <v>0</v>
      </c>
      <c r="BL135" s="22" t="s">
        <v>954</v>
      </c>
      <c r="BM135" s="22" t="s">
        <v>1054</v>
      </c>
    </row>
    <row r="136" spans="2:65" s="1" customFormat="1" ht="25.5" customHeight="1">
      <c r="B136" s="179"/>
      <c r="C136" s="180" t="s">
        <v>370</v>
      </c>
      <c r="D136" s="180" t="s">
        <v>208</v>
      </c>
      <c r="E136" s="181" t="s">
        <v>1055</v>
      </c>
      <c r="F136" s="182" t="s">
        <v>1056</v>
      </c>
      <c r="G136" s="183" t="s">
        <v>236</v>
      </c>
      <c r="H136" s="184">
        <v>2</v>
      </c>
      <c r="I136" s="185"/>
      <c r="J136" s="186">
        <f t="shared" si="20"/>
        <v>0</v>
      </c>
      <c r="K136" s="182" t="s">
        <v>5</v>
      </c>
      <c r="L136" s="39"/>
      <c r="M136" s="187" t="s">
        <v>5</v>
      </c>
      <c r="N136" s="188" t="s">
        <v>42</v>
      </c>
      <c r="O136" s="40"/>
      <c r="P136" s="189">
        <f t="shared" si="21"/>
        <v>0</v>
      </c>
      <c r="Q136" s="189">
        <v>0</v>
      </c>
      <c r="R136" s="189">
        <f t="shared" si="22"/>
        <v>0</v>
      </c>
      <c r="S136" s="189">
        <v>0</v>
      </c>
      <c r="T136" s="190">
        <f t="shared" si="23"/>
        <v>0</v>
      </c>
      <c r="AR136" s="22" t="s">
        <v>663</v>
      </c>
      <c r="AT136" s="22" t="s">
        <v>208</v>
      </c>
      <c r="AU136" s="22" t="s">
        <v>80</v>
      </c>
      <c r="AY136" s="22" t="s">
        <v>205</v>
      </c>
      <c r="BE136" s="191">
        <f t="shared" si="24"/>
        <v>0</v>
      </c>
      <c r="BF136" s="191">
        <f t="shared" si="25"/>
        <v>0</v>
      </c>
      <c r="BG136" s="191">
        <f t="shared" si="26"/>
        <v>0</v>
      </c>
      <c r="BH136" s="191">
        <f t="shared" si="27"/>
        <v>0</v>
      </c>
      <c r="BI136" s="191">
        <f t="shared" si="28"/>
        <v>0</v>
      </c>
      <c r="BJ136" s="22" t="s">
        <v>78</v>
      </c>
      <c r="BK136" s="191">
        <f t="shared" si="29"/>
        <v>0</v>
      </c>
      <c r="BL136" s="22" t="s">
        <v>663</v>
      </c>
      <c r="BM136" s="22" t="s">
        <v>1057</v>
      </c>
    </row>
    <row r="137" spans="2:65" s="1" customFormat="1" ht="16.5" customHeight="1">
      <c r="B137" s="179"/>
      <c r="C137" s="200" t="s">
        <v>374</v>
      </c>
      <c r="D137" s="200" t="s">
        <v>791</v>
      </c>
      <c r="E137" s="201" t="s">
        <v>1058</v>
      </c>
      <c r="F137" s="202" t="s">
        <v>1059</v>
      </c>
      <c r="G137" s="203" t="s">
        <v>236</v>
      </c>
      <c r="H137" s="204">
        <v>2</v>
      </c>
      <c r="I137" s="205"/>
      <c r="J137" s="206">
        <f t="shared" si="20"/>
        <v>0</v>
      </c>
      <c r="K137" s="202" t="s">
        <v>5</v>
      </c>
      <c r="L137" s="207"/>
      <c r="M137" s="208" t="s">
        <v>5</v>
      </c>
      <c r="N137" s="209" t="s">
        <v>42</v>
      </c>
      <c r="O137" s="40"/>
      <c r="P137" s="189">
        <f t="shared" si="21"/>
        <v>0</v>
      </c>
      <c r="Q137" s="189">
        <v>5.0000000000000002E-5</v>
      </c>
      <c r="R137" s="189">
        <f t="shared" si="22"/>
        <v>1E-4</v>
      </c>
      <c r="S137" s="189">
        <v>0</v>
      </c>
      <c r="T137" s="190">
        <f t="shared" si="23"/>
        <v>0</v>
      </c>
      <c r="AR137" s="22" t="s">
        <v>954</v>
      </c>
      <c r="AT137" s="22" t="s">
        <v>791</v>
      </c>
      <c r="AU137" s="22" t="s">
        <v>80</v>
      </c>
      <c r="AY137" s="22" t="s">
        <v>205</v>
      </c>
      <c r="BE137" s="191">
        <f t="shared" si="24"/>
        <v>0</v>
      </c>
      <c r="BF137" s="191">
        <f t="shared" si="25"/>
        <v>0</v>
      </c>
      <c r="BG137" s="191">
        <f t="shared" si="26"/>
        <v>0</v>
      </c>
      <c r="BH137" s="191">
        <f t="shared" si="27"/>
        <v>0</v>
      </c>
      <c r="BI137" s="191">
        <f t="shared" si="28"/>
        <v>0</v>
      </c>
      <c r="BJ137" s="22" t="s">
        <v>78</v>
      </c>
      <c r="BK137" s="191">
        <f t="shared" si="29"/>
        <v>0</v>
      </c>
      <c r="BL137" s="22" t="s">
        <v>954</v>
      </c>
      <c r="BM137" s="22" t="s">
        <v>1060</v>
      </c>
    </row>
    <row r="138" spans="2:65" s="1" customFormat="1" ht="16.5" customHeight="1">
      <c r="B138" s="179"/>
      <c r="C138" s="180" t="s">
        <v>380</v>
      </c>
      <c r="D138" s="180" t="s">
        <v>208</v>
      </c>
      <c r="E138" s="181" t="s">
        <v>1061</v>
      </c>
      <c r="F138" s="182" t="s">
        <v>1062</v>
      </c>
      <c r="G138" s="183" t="s">
        <v>236</v>
      </c>
      <c r="H138" s="184">
        <v>41</v>
      </c>
      <c r="I138" s="185"/>
      <c r="J138" s="186">
        <f t="shared" si="20"/>
        <v>0</v>
      </c>
      <c r="K138" s="182" t="s">
        <v>5</v>
      </c>
      <c r="L138" s="39"/>
      <c r="M138" s="187" t="s">
        <v>5</v>
      </c>
      <c r="N138" s="188" t="s">
        <v>42</v>
      </c>
      <c r="O138" s="40"/>
      <c r="P138" s="189">
        <f t="shared" si="21"/>
        <v>0</v>
      </c>
      <c r="Q138" s="189">
        <v>0</v>
      </c>
      <c r="R138" s="189">
        <f t="shared" si="22"/>
        <v>0</v>
      </c>
      <c r="S138" s="189">
        <v>0</v>
      </c>
      <c r="T138" s="190">
        <f t="shared" si="23"/>
        <v>0</v>
      </c>
      <c r="AR138" s="22" t="s">
        <v>663</v>
      </c>
      <c r="AT138" s="22" t="s">
        <v>208</v>
      </c>
      <c r="AU138" s="22" t="s">
        <v>80</v>
      </c>
      <c r="AY138" s="22" t="s">
        <v>205</v>
      </c>
      <c r="BE138" s="191">
        <f t="shared" si="24"/>
        <v>0</v>
      </c>
      <c r="BF138" s="191">
        <f t="shared" si="25"/>
        <v>0</v>
      </c>
      <c r="BG138" s="191">
        <f t="shared" si="26"/>
        <v>0</v>
      </c>
      <c r="BH138" s="191">
        <f t="shared" si="27"/>
        <v>0</v>
      </c>
      <c r="BI138" s="191">
        <f t="shared" si="28"/>
        <v>0</v>
      </c>
      <c r="BJ138" s="22" t="s">
        <v>78</v>
      </c>
      <c r="BK138" s="191">
        <f t="shared" si="29"/>
        <v>0</v>
      </c>
      <c r="BL138" s="22" t="s">
        <v>663</v>
      </c>
      <c r="BM138" s="22" t="s">
        <v>1063</v>
      </c>
    </row>
    <row r="139" spans="2:65" s="1" customFormat="1" ht="16.5" customHeight="1">
      <c r="B139" s="179"/>
      <c r="C139" s="200" t="s">
        <v>384</v>
      </c>
      <c r="D139" s="200" t="s">
        <v>791</v>
      </c>
      <c r="E139" s="201" t="s">
        <v>1064</v>
      </c>
      <c r="F139" s="202" t="s">
        <v>1065</v>
      </c>
      <c r="G139" s="203" t="s">
        <v>236</v>
      </c>
      <c r="H139" s="204">
        <v>6</v>
      </c>
      <c r="I139" s="205"/>
      <c r="J139" s="206">
        <f t="shared" si="20"/>
        <v>0</v>
      </c>
      <c r="K139" s="202" t="s">
        <v>5</v>
      </c>
      <c r="L139" s="207"/>
      <c r="M139" s="208" t="s">
        <v>5</v>
      </c>
      <c r="N139" s="209" t="s">
        <v>42</v>
      </c>
      <c r="O139" s="40"/>
      <c r="P139" s="189">
        <f t="shared" si="21"/>
        <v>0</v>
      </c>
      <c r="Q139" s="189">
        <v>6.0000000000000002E-5</v>
      </c>
      <c r="R139" s="189">
        <f t="shared" si="22"/>
        <v>3.6000000000000002E-4</v>
      </c>
      <c r="S139" s="189">
        <v>0</v>
      </c>
      <c r="T139" s="190">
        <f t="shared" si="23"/>
        <v>0</v>
      </c>
      <c r="AR139" s="22" t="s">
        <v>954</v>
      </c>
      <c r="AT139" s="22" t="s">
        <v>791</v>
      </c>
      <c r="AU139" s="22" t="s">
        <v>80</v>
      </c>
      <c r="AY139" s="22" t="s">
        <v>205</v>
      </c>
      <c r="BE139" s="191">
        <f t="shared" si="24"/>
        <v>0</v>
      </c>
      <c r="BF139" s="191">
        <f t="shared" si="25"/>
        <v>0</v>
      </c>
      <c r="BG139" s="191">
        <f t="shared" si="26"/>
        <v>0</v>
      </c>
      <c r="BH139" s="191">
        <f t="shared" si="27"/>
        <v>0</v>
      </c>
      <c r="BI139" s="191">
        <f t="shared" si="28"/>
        <v>0</v>
      </c>
      <c r="BJ139" s="22" t="s">
        <v>78</v>
      </c>
      <c r="BK139" s="191">
        <f t="shared" si="29"/>
        <v>0</v>
      </c>
      <c r="BL139" s="22" t="s">
        <v>954</v>
      </c>
      <c r="BM139" s="22" t="s">
        <v>1066</v>
      </c>
    </row>
    <row r="140" spans="2:65" s="1" customFormat="1" ht="16.5" customHeight="1">
      <c r="B140" s="179"/>
      <c r="C140" s="200" t="s">
        <v>388</v>
      </c>
      <c r="D140" s="200" t="s">
        <v>791</v>
      </c>
      <c r="E140" s="201" t="s">
        <v>1067</v>
      </c>
      <c r="F140" s="202" t="s">
        <v>1068</v>
      </c>
      <c r="G140" s="203" t="s">
        <v>236</v>
      </c>
      <c r="H140" s="204">
        <v>35</v>
      </c>
      <c r="I140" s="205"/>
      <c r="J140" s="206">
        <f t="shared" si="20"/>
        <v>0</v>
      </c>
      <c r="K140" s="202" t="s">
        <v>5</v>
      </c>
      <c r="L140" s="207"/>
      <c r="M140" s="208" t="s">
        <v>5</v>
      </c>
      <c r="N140" s="209" t="s">
        <v>42</v>
      </c>
      <c r="O140" s="40"/>
      <c r="P140" s="189">
        <f t="shared" si="21"/>
        <v>0</v>
      </c>
      <c r="Q140" s="189">
        <v>6.0000000000000002E-5</v>
      </c>
      <c r="R140" s="189">
        <f t="shared" si="22"/>
        <v>2.0999999999999999E-3</v>
      </c>
      <c r="S140" s="189">
        <v>0</v>
      </c>
      <c r="T140" s="190">
        <f t="shared" si="23"/>
        <v>0</v>
      </c>
      <c r="AR140" s="22" t="s">
        <v>954</v>
      </c>
      <c r="AT140" s="22" t="s">
        <v>791</v>
      </c>
      <c r="AU140" s="22" t="s">
        <v>80</v>
      </c>
      <c r="AY140" s="22" t="s">
        <v>205</v>
      </c>
      <c r="BE140" s="191">
        <f t="shared" si="24"/>
        <v>0</v>
      </c>
      <c r="BF140" s="191">
        <f t="shared" si="25"/>
        <v>0</v>
      </c>
      <c r="BG140" s="191">
        <f t="shared" si="26"/>
        <v>0</v>
      </c>
      <c r="BH140" s="191">
        <f t="shared" si="27"/>
        <v>0</v>
      </c>
      <c r="BI140" s="191">
        <f t="shared" si="28"/>
        <v>0</v>
      </c>
      <c r="BJ140" s="22" t="s">
        <v>78</v>
      </c>
      <c r="BK140" s="191">
        <f t="shared" si="29"/>
        <v>0</v>
      </c>
      <c r="BL140" s="22" t="s">
        <v>954</v>
      </c>
      <c r="BM140" s="22" t="s">
        <v>1069</v>
      </c>
    </row>
    <row r="141" spans="2:65" s="1" customFormat="1" ht="38.25" customHeight="1">
      <c r="B141" s="179"/>
      <c r="C141" s="180" t="s">
        <v>392</v>
      </c>
      <c r="D141" s="180" t="s">
        <v>208</v>
      </c>
      <c r="E141" s="181" t="s">
        <v>1070</v>
      </c>
      <c r="F141" s="182" t="s">
        <v>1071</v>
      </c>
      <c r="G141" s="183" t="s">
        <v>236</v>
      </c>
      <c r="H141" s="184">
        <v>17</v>
      </c>
      <c r="I141" s="185"/>
      <c r="J141" s="186">
        <f t="shared" si="20"/>
        <v>0</v>
      </c>
      <c r="K141" s="182" t="s">
        <v>5</v>
      </c>
      <c r="L141" s="39"/>
      <c r="M141" s="187" t="s">
        <v>5</v>
      </c>
      <c r="N141" s="188" t="s">
        <v>42</v>
      </c>
      <c r="O141" s="40"/>
      <c r="P141" s="189">
        <f t="shared" si="21"/>
        <v>0</v>
      </c>
      <c r="Q141" s="189">
        <v>0</v>
      </c>
      <c r="R141" s="189">
        <f t="shared" si="22"/>
        <v>0</v>
      </c>
      <c r="S141" s="189">
        <v>0</v>
      </c>
      <c r="T141" s="190">
        <f t="shared" si="23"/>
        <v>0</v>
      </c>
      <c r="AR141" s="22" t="s">
        <v>663</v>
      </c>
      <c r="AT141" s="22" t="s">
        <v>208</v>
      </c>
      <c r="AU141" s="22" t="s">
        <v>80</v>
      </c>
      <c r="AY141" s="22" t="s">
        <v>205</v>
      </c>
      <c r="BE141" s="191">
        <f t="shared" si="24"/>
        <v>0</v>
      </c>
      <c r="BF141" s="191">
        <f t="shared" si="25"/>
        <v>0</v>
      </c>
      <c r="BG141" s="191">
        <f t="shared" si="26"/>
        <v>0</v>
      </c>
      <c r="BH141" s="191">
        <f t="shared" si="27"/>
        <v>0</v>
      </c>
      <c r="BI141" s="191">
        <f t="shared" si="28"/>
        <v>0</v>
      </c>
      <c r="BJ141" s="22" t="s">
        <v>78</v>
      </c>
      <c r="BK141" s="191">
        <f t="shared" si="29"/>
        <v>0</v>
      </c>
      <c r="BL141" s="22" t="s">
        <v>663</v>
      </c>
      <c r="BM141" s="22" t="s">
        <v>1072</v>
      </c>
    </row>
    <row r="142" spans="2:65" s="1" customFormat="1" ht="16.5" customHeight="1">
      <c r="B142" s="179"/>
      <c r="C142" s="200" t="s">
        <v>398</v>
      </c>
      <c r="D142" s="200" t="s">
        <v>791</v>
      </c>
      <c r="E142" s="201" t="s">
        <v>1073</v>
      </c>
      <c r="F142" s="202" t="s">
        <v>1074</v>
      </c>
      <c r="G142" s="203" t="s">
        <v>236</v>
      </c>
      <c r="H142" s="204">
        <v>17</v>
      </c>
      <c r="I142" s="205"/>
      <c r="J142" s="206">
        <f t="shared" si="20"/>
        <v>0</v>
      </c>
      <c r="K142" s="202" t="s">
        <v>5</v>
      </c>
      <c r="L142" s="207"/>
      <c r="M142" s="208" t="s">
        <v>5</v>
      </c>
      <c r="N142" s="209" t="s">
        <v>42</v>
      </c>
      <c r="O142" s="40"/>
      <c r="P142" s="189">
        <f t="shared" si="21"/>
        <v>0</v>
      </c>
      <c r="Q142" s="189">
        <v>6.0999999999999997E-4</v>
      </c>
      <c r="R142" s="189">
        <f t="shared" si="22"/>
        <v>1.0369999999999999E-2</v>
      </c>
      <c r="S142" s="189">
        <v>0</v>
      </c>
      <c r="T142" s="190">
        <f t="shared" si="23"/>
        <v>0</v>
      </c>
      <c r="AR142" s="22" t="s">
        <v>954</v>
      </c>
      <c r="AT142" s="22" t="s">
        <v>791</v>
      </c>
      <c r="AU142" s="22" t="s">
        <v>80</v>
      </c>
      <c r="AY142" s="22" t="s">
        <v>205</v>
      </c>
      <c r="BE142" s="191">
        <f t="shared" si="24"/>
        <v>0</v>
      </c>
      <c r="BF142" s="191">
        <f t="shared" si="25"/>
        <v>0</v>
      </c>
      <c r="BG142" s="191">
        <f t="shared" si="26"/>
        <v>0</v>
      </c>
      <c r="BH142" s="191">
        <f t="shared" si="27"/>
        <v>0</v>
      </c>
      <c r="BI142" s="191">
        <f t="shared" si="28"/>
        <v>0</v>
      </c>
      <c r="BJ142" s="22" t="s">
        <v>78</v>
      </c>
      <c r="BK142" s="191">
        <f t="shared" si="29"/>
        <v>0</v>
      </c>
      <c r="BL142" s="22" t="s">
        <v>954</v>
      </c>
      <c r="BM142" s="22" t="s">
        <v>1075</v>
      </c>
    </row>
    <row r="143" spans="2:65" s="11" customFormat="1" ht="29.85" customHeight="1">
      <c r="B143" s="166"/>
      <c r="D143" s="167" t="s">
        <v>70</v>
      </c>
      <c r="E143" s="177" t="s">
        <v>1076</v>
      </c>
      <c r="F143" s="177" t="s">
        <v>1077</v>
      </c>
      <c r="I143" s="169"/>
      <c r="J143" s="178">
        <f>BK143</f>
        <v>0</v>
      </c>
      <c r="L143" s="166"/>
      <c r="M143" s="171"/>
      <c r="N143" s="172"/>
      <c r="O143" s="172"/>
      <c r="P143" s="173">
        <f>SUM(P144:P163)</f>
        <v>0</v>
      </c>
      <c r="Q143" s="172"/>
      <c r="R143" s="173">
        <f>SUM(R144:R163)</f>
        <v>2.1275500000000003</v>
      </c>
      <c r="S143" s="172"/>
      <c r="T143" s="174">
        <f>SUM(T144:T163)</f>
        <v>0</v>
      </c>
      <c r="AR143" s="167" t="s">
        <v>97</v>
      </c>
      <c r="AT143" s="175" t="s">
        <v>70</v>
      </c>
      <c r="AU143" s="175" t="s">
        <v>78</v>
      </c>
      <c r="AY143" s="167" t="s">
        <v>205</v>
      </c>
      <c r="BK143" s="176">
        <f>SUM(BK144:BK163)</f>
        <v>0</v>
      </c>
    </row>
    <row r="144" spans="2:65" s="1" customFormat="1" ht="25.5" customHeight="1">
      <c r="B144" s="179"/>
      <c r="C144" s="180" t="s">
        <v>402</v>
      </c>
      <c r="D144" s="180" t="s">
        <v>208</v>
      </c>
      <c r="E144" s="181" t="s">
        <v>1078</v>
      </c>
      <c r="F144" s="182" t="s">
        <v>1079</v>
      </c>
      <c r="G144" s="183" t="s">
        <v>360</v>
      </c>
      <c r="H144" s="184">
        <v>300</v>
      </c>
      <c r="I144" s="185"/>
      <c r="J144" s="186">
        <f t="shared" ref="J144:J163" si="30">ROUND(I144*H144,2)</f>
        <v>0</v>
      </c>
      <c r="K144" s="182" t="s">
        <v>5</v>
      </c>
      <c r="L144" s="39"/>
      <c r="M144" s="187" t="s">
        <v>5</v>
      </c>
      <c r="N144" s="188" t="s">
        <v>42</v>
      </c>
      <c r="O144" s="40"/>
      <c r="P144" s="189">
        <f t="shared" ref="P144:P163" si="31">O144*H144</f>
        <v>0</v>
      </c>
      <c r="Q144" s="189">
        <v>0</v>
      </c>
      <c r="R144" s="189">
        <f t="shared" ref="R144:R163" si="32">Q144*H144</f>
        <v>0</v>
      </c>
      <c r="S144" s="189">
        <v>0</v>
      </c>
      <c r="T144" s="190">
        <f t="shared" ref="T144:T163" si="33">S144*H144</f>
        <v>0</v>
      </c>
      <c r="AR144" s="22" t="s">
        <v>663</v>
      </c>
      <c r="AT144" s="22" t="s">
        <v>208</v>
      </c>
      <c r="AU144" s="22" t="s">
        <v>80</v>
      </c>
      <c r="AY144" s="22" t="s">
        <v>205</v>
      </c>
      <c r="BE144" s="191">
        <f t="shared" ref="BE144:BE163" si="34">IF(N144="základní",J144,0)</f>
        <v>0</v>
      </c>
      <c r="BF144" s="191">
        <f t="shared" ref="BF144:BF163" si="35">IF(N144="snížená",J144,0)</f>
        <v>0</v>
      </c>
      <c r="BG144" s="191">
        <f t="shared" ref="BG144:BG163" si="36">IF(N144="zákl. přenesená",J144,0)</f>
        <v>0</v>
      </c>
      <c r="BH144" s="191">
        <f t="shared" ref="BH144:BH163" si="37">IF(N144="sníž. přenesená",J144,0)</f>
        <v>0</v>
      </c>
      <c r="BI144" s="191">
        <f t="shared" ref="BI144:BI163" si="38">IF(N144="nulová",J144,0)</f>
        <v>0</v>
      </c>
      <c r="BJ144" s="22" t="s">
        <v>78</v>
      </c>
      <c r="BK144" s="191">
        <f t="shared" ref="BK144:BK163" si="39">ROUND(I144*H144,2)</f>
        <v>0</v>
      </c>
      <c r="BL144" s="22" t="s">
        <v>663</v>
      </c>
      <c r="BM144" s="22" t="s">
        <v>1080</v>
      </c>
    </row>
    <row r="145" spans="2:65" s="1" customFormat="1" ht="38.25" customHeight="1">
      <c r="B145" s="179"/>
      <c r="C145" s="200" t="s">
        <v>406</v>
      </c>
      <c r="D145" s="200" t="s">
        <v>791</v>
      </c>
      <c r="E145" s="201" t="s">
        <v>1081</v>
      </c>
      <c r="F145" s="202" t="s">
        <v>1082</v>
      </c>
      <c r="G145" s="203" t="s">
        <v>360</v>
      </c>
      <c r="H145" s="204">
        <v>300</v>
      </c>
      <c r="I145" s="205"/>
      <c r="J145" s="206">
        <f t="shared" si="30"/>
        <v>0</v>
      </c>
      <c r="K145" s="202" t="s">
        <v>5</v>
      </c>
      <c r="L145" s="207"/>
      <c r="M145" s="208" t="s">
        <v>5</v>
      </c>
      <c r="N145" s="209" t="s">
        <v>42</v>
      </c>
      <c r="O145" s="40"/>
      <c r="P145" s="189">
        <f t="shared" si="31"/>
        <v>0</v>
      </c>
      <c r="Q145" s="189">
        <v>5.1E-5</v>
      </c>
      <c r="R145" s="189">
        <f t="shared" si="32"/>
        <v>1.5299999999999999E-2</v>
      </c>
      <c r="S145" s="189">
        <v>0</v>
      </c>
      <c r="T145" s="190">
        <f t="shared" si="33"/>
        <v>0</v>
      </c>
      <c r="AR145" s="22" t="s">
        <v>954</v>
      </c>
      <c r="AT145" s="22" t="s">
        <v>791</v>
      </c>
      <c r="AU145" s="22" t="s">
        <v>80</v>
      </c>
      <c r="AY145" s="22" t="s">
        <v>205</v>
      </c>
      <c r="BE145" s="191">
        <f t="shared" si="34"/>
        <v>0</v>
      </c>
      <c r="BF145" s="191">
        <f t="shared" si="35"/>
        <v>0</v>
      </c>
      <c r="BG145" s="191">
        <f t="shared" si="36"/>
        <v>0</v>
      </c>
      <c r="BH145" s="191">
        <f t="shared" si="37"/>
        <v>0</v>
      </c>
      <c r="BI145" s="191">
        <f t="shared" si="38"/>
        <v>0</v>
      </c>
      <c r="BJ145" s="22" t="s">
        <v>78</v>
      </c>
      <c r="BK145" s="191">
        <f t="shared" si="39"/>
        <v>0</v>
      </c>
      <c r="BL145" s="22" t="s">
        <v>954</v>
      </c>
      <c r="BM145" s="22" t="s">
        <v>1083</v>
      </c>
    </row>
    <row r="146" spans="2:65" s="1" customFormat="1" ht="38.25" customHeight="1">
      <c r="B146" s="179"/>
      <c r="C146" s="180" t="s">
        <v>410</v>
      </c>
      <c r="D146" s="180" t="s">
        <v>208</v>
      </c>
      <c r="E146" s="181" t="s">
        <v>1084</v>
      </c>
      <c r="F146" s="182" t="s">
        <v>1085</v>
      </c>
      <c r="G146" s="183" t="s">
        <v>360</v>
      </c>
      <c r="H146" s="184">
        <v>450</v>
      </c>
      <c r="I146" s="185"/>
      <c r="J146" s="186">
        <f t="shared" si="30"/>
        <v>0</v>
      </c>
      <c r="K146" s="182" t="s">
        <v>5</v>
      </c>
      <c r="L146" s="39"/>
      <c r="M146" s="187" t="s">
        <v>5</v>
      </c>
      <c r="N146" s="188" t="s">
        <v>42</v>
      </c>
      <c r="O146" s="40"/>
      <c r="P146" s="189">
        <f t="shared" si="31"/>
        <v>0</v>
      </c>
      <c r="Q146" s="189">
        <v>0</v>
      </c>
      <c r="R146" s="189">
        <f t="shared" si="32"/>
        <v>0</v>
      </c>
      <c r="S146" s="189">
        <v>0</v>
      </c>
      <c r="T146" s="190">
        <f t="shared" si="33"/>
        <v>0</v>
      </c>
      <c r="AR146" s="22" t="s">
        <v>663</v>
      </c>
      <c r="AT146" s="22" t="s">
        <v>208</v>
      </c>
      <c r="AU146" s="22" t="s">
        <v>80</v>
      </c>
      <c r="AY146" s="22" t="s">
        <v>205</v>
      </c>
      <c r="BE146" s="191">
        <f t="shared" si="34"/>
        <v>0</v>
      </c>
      <c r="BF146" s="191">
        <f t="shared" si="35"/>
        <v>0</v>
      </c>
      <c r="BG146" s="191">
        <f t="shared" si="36"/>
        <v>0</v>
      </c>
      <c r="BH146" s="191">
        <f t="shared" si="37"/>
        <v>0</v>
      </c>
      <c r="BI146" s="191">
        <f t="shared" si="38"/>
        <v>0</v>
      </c>
      <c r="BJ146" s="22" t="s">
        <v>78</v>
      </c>
      <c r="BK146" s="191">
        <f t="shared" si="39"/>
        <v>0</v>
      </c>
      <c r="BL146" s="22" t="s">
        <v>663</v>
      </c>
      <c r="BM146" s="22" t="s">
        <v>1086</v>
      </c>
    </row>
    <row r="147" spans="2:65" s="1" customFormat="1" ht="38.25" customHeight="1">
      <c r="B147" s="179"/>
      <c r="C147" s="200" t="s">
        <v>416</v>
      </c>
      <c r="D147" s="200" t="s">
        <v>791</v>
      </c>
      <c r="E147" s="201" t="s">
        <v>1087</v>
      </c>
      <c r="F147" s="202" t="s">
        <v>1088</v>
      </c>
      <c r="G147" s="203" t="s">
        <v>360</v>
      </c>
      <c r="H147" s="204">
        <v>450</v>
      </c>
      <c r="I147" s="205"/>
      <c r="J147" s="206">
        <f t="shared" si="30"/>
        <v>0</v>
      </c>
      <c r="K147" s="202" t="s">
        <v>5</v>
      </c>
      <c r="L147" s="207"/>
      <c r="M147" s="208" t="s">
        <v>5</v>
      </c>
      <c r="N147" s="209" t="s">
        <v>42</v>
      </c>
      <c r="O147" s="40"/>
      <c r="P147" s="189">
        <f t="shared" si="31"/>
        <v>0</v>
      </c>
      <c r="Q147" s="189">
        <v>1.94E-4</v>
      </c>
      <c r="R147" s="189">
        <f t="shared" si="32"/>
        <v>8.7300000000000003E-2</v>
      </c>
      <c r="S147" s="189">
        <v>0</v>
      </c>
      <c r="T147" s="190">
        <f t="shared" si="33"/>
        <v>0</v>
      </c>
      <c r="AR147" s="22" t="s">
        <v>954</v>
      </c>
      <c r="AT147" s="22" t="s">
        <v>791</v>
      </c>
      <c r="AU147" s="22" t="s">
        <v>80</v>
      </c>
      <c r="AY147" s="22" t="s">
        <v>205</v>
      </c>
      <c r="BE147" s="191">
        <f t="shared" si="34"/>
        <v>0</v>
      </c>
      <c r="BF147" s="191">
        <f t="shared" si="35"/>
        <v>0</v>
      </c>
      <c r="BG147" s="191">
        <f t="shared" si="36"/>
        <v>0</v>
      </c>
      <c r="BH147" s="191">
        <f t="shared" si="37"/>
        <v>0</v>
      </c>
      <c r="BI147" s="191">
        <f t="shared" si="38"/>
        <v>0</v>
      </c>
      <c r="BJ147" s="22" t="s">
        <v>78</v>
      </c>
      <c r="BK147" s="191">
        <f t="shared" si="39"/>
        <v>0</v>
      </c>
      <c r="BL147" s="22" t="s">
        <v>954</v>
      </c>
      <c r="BM147" s="22" t="s">
        <v>1089</v>
      </c>
    </row>
    <row r="148" spans="2:65" s="1" customFormat="1" ht="38.25" customHeight="1">
      <c r="B148" s="179"/>
      <c r="C148" s="180" t="s">
        <v>420</v>
      </c>
      <c r="D148" s="180" t="s">
        <v>208</v>
      </c>
      <c r="E148" s="181" t="s">
        <v>1090</v>
      </c>
      <c r="F148" s="182" t="s">
        <v>1091</v>
      </c>
      <c r="G148" s="183" t="s">
        <v>360</v>
      </c>
      <c r="H148" s="184">
        <v>1480</v>
      </c>
      <c r="I148" s="185"/>
      <c r="J148" s="186">
        <f t="shared" si="30"/>
        <v>0</v>
      </c>
      <c r="K148" s="182" t="s">
        <v>5</v>
      </c>
      <c r="L148" s="39"/>
      <c r="M148" s="187" t="s">
        <v>5</v>
      </c>
      <c r="N148" s="188" t="s">
        <v>42</v>
      </c>
      <c r="O148" s="40"/>
      <c r="P148" s="189">
        <f t="shared" si="31"/>
        <v>0</v>
      </c>
      <c r="Q148" s="189">
        <v>0</v>
      </c>
      <c r="R148" s="189">
        <f t="shared" si="32"/>
        <v>0</v>
      </c>
      <c r="S148" s="189">
        <v>0</v>
      </c>
      <c r="T148" s="190">
        <f t="shared" si="33"/>
        <v>0</v>
      </c>
      <c r="AR148" s="22" t="s">
        <v>663</v>
      </c>
      <c r="AT148" s="22" t="s">
        <v>208</v>
      </c>
      <c r="AU148" s="22" t="s">
        <v>80</v>
      </c>
      <c r="AY148" s="22" t="s">
        <v>205</v>
      </c>
      <c r="BE148" s="191">
        <f t="shared" si="34"/>
        <v>0</v>
      </c>
      <c r="BF148" s="191">
        <f t="shared" si="35"/>
        <v>0</v>
      </c>
      <c r="BG148" s="191">
        <f t="shared" si="36"/>
        <v>0</v>
      </c>
      <c r="BH148" s="191">
        <f t="shared" si="37"/>
        <v>0</v>
      </c>
      <c r="BI148" s="191">
        <f t="shared" si="38"/>
        <v>0</v>
      </c>
      <c r="BJ148" s="22" t="s">
        <v>78</v>
      </c>
      <c r="BK148" s="191">
        <f t="shared" si="39"/>
        <v>0</v>
      </c>
      <c r="BL148" s="22" t="s">
        <v>663</v>
      </c>
      <c r="BM148" s="22" t="s">
        <v>1092</v>
      </c>
    </row>
    <row r="149" spans="2:65" s="1" customFormat="1" ht="38.25" customHeight="1">
      <c r="B149" s="179"/>
      <c r="C149" s="200" t="s">
        <v>424</v>
      </c>
      <c r="D149" s="200" t="s">
        <v>791</v>
      </c>
      <c r="E149" s="201" t="s">
        <v>1093</v>
      </c>
      <c r="F149" s="202" t="s">
        <v>1094</v>
      </c>
      <c r="G149" s="203" t="s">
        <v>360</v>
      </c>
      <c r="H149" s="204">
        <v>1480</v>
      </c>
      <c r="I149" s="205"/>
      <c r="J149" s="206">
        <f t="shared" si="30"/>
        <v>0</v>
      </c>
      <c r="K149" s="202" t="s">
        <v>5</v>
      </c>
      <c r="L149" s="207"/>
      <c r="M149" s="208" t="s">
        <v>5</v>
      </c>
      <c r="N149" s="209" t="s">
        <v>42</v>
      </c>
      <c r="O149" s="40"/>
      <c r="P149" s="189">
        <f t="shared" si="31"/>
        <v>0</v>
      </c>
      <c r="Q149" s="189">
        <v>1E-4</v>
      </c>
      <c r="R149" s="189">
        <f t="shared" si="32"/>
        <v>0.14800000000000002</v>
      </c>
      <c r="S149" s="189">
        <v>0</v>
      </c>
      <c r="T149" s="190">
        <f t="shared" si="33"/>
        <v>0</v>
      </c>
      <c r="AR149" s="22" t="s">
        <v>954</v>
      </c>
      <c r="AT149" s="22" t="s">
        <v>791</v>
      </c>
      <c r="AU149" s="22" t="s">
        <v>80</v>
      </c>
      <c r="AY149" s="22" t="s">
        <v>205</v>
      </c>
      <c r="BE149" s="191">
        <f t="shared" si="34"/>
        <v>0</v>
      </c>
      <c r="BF149" s="191">
        <f t="shared" si="35"/>
        <v>0</v>
      </c>
      <c r="BG149" s="191">
        <f t="shared" si="36"/>
        <v>0</v>
      </c>
      <c r="BH149" s="191">
        <f t="shared" si="37"/>
        <v>0</v>
      </c>
      <c r="BI149" s="191">
        <f t="shared" si="38"/>
        <v>0</v>
      </c>
      <c r="BJ149" s="22" t="s">
        <v>78</v>
      </c>
      <c r="BK149" s="191">
        <f t="shared" si="39"/>
        <v>0</v>
      </c>
      <c r="BL149" s="22" t="s">
        <v>954</v>
      </c>
      <c r="BM149" s="22" t="s">
        <v>1095</v>
      </c>
    </row>
    <row r="150" spans="2:65" s="1" customFormat="1" ht="38.25" customHeight="1">
      <c r="B150" s="179"/>
      <c r="C150" s="180" t="s">
        <v>428</v>
      </c>
      <c r="D150" s="180" t="s">
        <v>208</v>
      </c>
      <c r="E150" s="181" t="s">
        <v>1096</v>
      </c>
      <c r="F150" s="182" t="s">
        <v>1097</v>
      </c>
      <c r="G150" s="183" t="s">
        <v>360</v>
      </c>
      <c r="H150" s="184">
        <v>1550</v>
      </c>
      <c r="I150" s="185"/>
      <c r="J150" s="186">
        <f t="shared" si="30"/>
        <v>0</v>
      </c>
      <c r="K150" s="182" t="s">
        <v>5</v>
      </c>
      <c r="L150" s="39"/>
      <c r="M150" s="187" t="s">
        <v>5</v>
      </c>
      <c r="N150" s="188" t="s">
        <v>42</v>
      </c>
      <c r="O150" s="40"/>
      <c r="P150" s="189">
        <f t="shared" si="31"/>
        <v>0</v>
      </c>
      <c r="Q150" s="189">
        <v>0</v>
      </c>
      <c r="R150" s="189">
        <f t="shared" si="32"/>
        <v>0</v>
      </c>
      <c r="S150" s="189">
        <v>0</v>
      </c>
      <c r="T150" s="190">
        <f t="shared" si="33"/>
        <v>0</v>
      </c>
      <c r="AR150" s="22" t="s">
        <v>663</v>
      </c>
      <c r="AT150" s="22" t="s">
        <v>208</v>
      </c>
      <c r="AU150" s="22" t="s">
        <v>80</v>
      </c>
      <c r="AY150" s="22" t="s">
        <v>205</v>
      </c>
      <c r="BE150" s="191">
        <f t="shared" si="34"/>
        <v>0</v>
      </c>
      <c r="BF150" s="191">
        <f t="shared" si="35"/>
        <v>0</v>
      </c>
      <c r="BG150" s="191">
        <f t="shared" si="36"/>
        <v>0</v>
      </c>
      <c r="BH150" s="191">
        <f t="shared" si="37"/>
        <v>0</v>
      </c>
      <c r="BI150" s="191">
        <f t="shared" si="38"/>
        <v>0</v>
      </c>
      <c r="BJ150" s="22" t="s">
        <v>78</v>
      </c>
      <c r="BK150" s="191">
        <f t="shared" si="39"/>
        <v>0</v>
      </c>
      <c r="BL150" s="22" t="s">
        <v>663</v>
      </c>
      <c r="BM150" s="22" t="s">
        <v>1098</v>
      </c>
    </row>
    <row r="151" spans="2:65" s="1" customFormat="1" ht="38.25" customHeight="1">
      <c r="B151" s="179"/>
      <c r="C151" s="200" t="s">
        <v>432</v>
      </c>
      <c r="D151" s="200" t="s">
        <v>791</v>
      </c>
      <c r="E151" s="201" t="s">
        <v>1099</v>
      </c>
      <c r="F151" s="202" t="s">
        <v>1100</v>
      </c>
      <c r="G151" s="203" t="s">
        <v>360</v>
      </c>
      <c r="H151" s="204">
        <v>1550</v>
      </c>
      <c r="I151" s="205"/>
      <c r="J151" s="206">
        <f t="shared" si="30"/>
        <v>0</v>
      </c>
      <c r="K151" s="202" t="s">
        <v>5</v>
      </c>
      <c r="L151" s="207"/>
      <c r="M151" s="208" t="s">
        <v>5</v>
      </c>
      <c r="N151" s="209" t="s">
        <v>42</v>
      </c>
      <c r="O151" s="40"/>
      <c r="P151" s="189">
        <f t="shared" si="31"/>
        <v>0</v>
      </c>
      <c r="Q151" s="189">
        <v>1.2E-4</v>
      </c>
      <c r="R151" s="189">
        <f t="shared" si="32"/>
        <v>0.186</v>
      </c>
      <c r="S151" s="189">
        <v>0</v>
      </c>
      <c r="T151" s="190">
        <f t="shared" si="33"/>
        <v>0</v>
      </c>
      <c r="AR151" s="22" t="s">
        <v>954</v>
      </c>
      <c r="AT151" s="22" t="s">
        <v>791</v>
      </c>
      <c r="AU151" s="22" t="s">
        <v>80</v>
      </c>
      <c r="AY151" s="22" t="s">
        <v>205</v>
      </c>
      <c r="BE151" s="191">
        <f t="shared" si="34"/>
        <v>0</v>
      </c>
      <c r="BF151" s="191">
        <f t="shared" si="35"/>
        <v>0</v>
      </c>
      <c r="BG151" s="191">
        <f t="shared" si="36"/>
        <v>0</v>
      </c>
      <c r="BH151" s="191">
        <f t="shared" si="37"/>
        <v>0</v>
      </c>
      <c r="BI151" s="191">
        <f t="shared" si="38"/>
        <v>0</v>
      </c>
      <c r="BJ151" s="22" t="s">
        <v>78</v>
      </c>
      <c r="BK151" s="191">
        <f t="shared" si="39"/>
        <v>0</v>
      </c>
      <c r="BL151" s="22" t="s">
        <v>954</v>
      </c>
      <c r="BM151" s="22" t="s">
        <v>1101</v>
      </c>
    </row>
    <row r="152" spans="2:65" s="1" customFormat="1" ht="38.25" customHeight="1">
      <c r="B152" s="179"/>
      <c r="C152" s="180" t="s">
        <v>438</v>
      </c>
      <c r="D152" s="180" t="s">
        <v>208</v>
      </c>
      <c r="E152" s="181" t="s">
        <v>1102</v>
      </c>
      <c r="F152" s="182" t="s">
        <v>1103</v>
      </c>
      <c r="G152" s="183" t="s">
        <v>360</v>
      </c>
      <c r="H152" s="184">
        <v>3280</v>
      </c>
      <c r="I152" s="185"/>
      <c r="J152" s="186">
        <f t="shared" si="30"/>
        <v>0</v>
      </c>
      <c r="K152" s="182" t="s">
        <v>5</v>
      </c>
      <c r="L152" s="39"/>
      <c r="M152" s="187" t="s">
        <v>5</v>
      </c>
      <c r="N152" s="188" t="s">
        <v>42</v>
      </c>
      <c r="O152" s="40"/>
      <c r="P152" s="189">
        <f t="shared" si="31"/>
        <v>0</v>
      </c>
      <c r="Q152" s="189">
        <v>0</v>
      </c>
      <c r="R152" s="189">
        <f t="shared" si="32"/>
        <v>0</v>
      </c>
      <c r="S152" s="189">
        <v>0</v>
      </c>
      <c r="T152" s="190">
        <f t="shared" si="33"/>
        <v>0</v>
      </c>
      <c r="AR152" s="22" t="s">
        <v>663</v>
      </c>
      <c r="AT152" s="22" t="s">
        <v>208</v>
      </c>
      <c r="AU152" s="22" t="s">
        <v>80</v>
      </c>
      <c r="AY152" s="22" t="s">
        <v>205</v>
      </c>
      <c r="BE152" s="191">
        <f t="shared" si="34"/>
        <v>0</v>
      </c>
      <c r="BF152" s="191">
        <f t="shared" si="35"/>
        <v>0</v>
      </c>
      <c r="BG152" s="191">
        <f t="shared" si="36"/>
        <v>0</v>
      </c>
      <c r="BH152" s="191">
        <f t="shared" si="37"/>
        <v>0</v>
      </c>
      <c r="BI152" s="191">
        <f t="shared" si="38"/>
        <v>0</v>
      </c>
      <c r="BJ152" s="22" t="s">
        <v>78</v>
      </c>
      <c r="BK152" s="191">
        <f t="shared" si="39"/>
        <v>0</v>
      </c>
      <c r="BL152" s="22" t="s">
        <v>663</v>
      </c>
      <c r="BM152" s="22" t="s">
        <v>1104</v>
      </c>
    </row>
    <row r="153" spans="2:65" s="1" customFormat="1" ht="38.25" customHeight="1">
      <c r="B153" s="179"/>
      <c r="C153" s="200" t="s">
        <v>444</v>
      </c>
      <c r="D153" s="200" t="s">
        <v>791</v>
      </c>
      <c r="E153" s="201" t="s">
        <v>1105</v>
      </c>
      <c r="F153" s="202" t="s">
        <v>1106</v>
      </c>
      <c r="G153" s="203" t="s">
        <v>360</v>
      </c>
      <c r="H153" s="204">
        <v>3280</v>
      </c>
      <c r="I153" s="205"/>
      <c r="J153" s="206">
        <f t="shared" si="30"/>
        <v>0</v>
      </c>
      <c r="K153" s="202" t="s">
        <v>5</v>
      </c>
      <c r="L153" s="207"/>
      <c r="M153" s="208" t="s">
        <v>5</v>
      </c>
      <c r="N153" s="209" t="s">
        <v>42</v>
      </c>
      <c r="O153" s="40"/>
      <c r="P153" s="189">
        <f t="shared" si="31"/>
        <v>0</v>
      </c>
      <c r="Q153" s="189">
        <v>1.8000000000000001E-4</v>
      </c>
      <c r="R153" s="189">
        <f t="shared" si="32"/>
        <v>0.59040000000000004</v>
      </c>
      <c r="S153" s="189">
        <v>0</v>
      </c>
      <c r="T153" s="190">
        <f t="shared" si="33"/>
        <v>0</v>
      </c>
      <c r="AR153" s="22" t="s">
        <v>954</v>
      </c>
      <c r="AT153" s="22" t="s">
        <v>791</v>
      </c>
      <c r="AU153" s="22" t="s">
        <v>80</v>
      </c>
      <c r="AY153" s="22" t="s">
        <v>205</v>
      </c>
      <c r="BE153" s="191">
        <f t="shared" si="34"/>
        <v>0</v>
      </c>
      <c r="BF153" s="191">
        <f t="shared" si="35"/>
        <v>0</v>
      </c>
      <c r="BG153" s="191">
        <f t="shared" si="36"/>
        <v>0</v>
      </c>
      <c r="BH153" s="191">
        <f t="shared" si="37"/>
        <v>0</v>
      </c>
      <c r="BI153" s="191">
        <f t="shared" si="38"/>
        <v>0</v>
      </c>
      <c r="BJ153" s="22" t="s">
        <v>78</v>
      </c>
      <c r="BK153" s="191">
        <f t="shared" si="39"/>
        <v>0</v>
      </c>
      <c r="BL153" s="22" t="s">
        <v>954</v>
      </c>
      <c r="BM153" s="22" t="s">
        <v>1107</v>
      </c>
    </row>
    <row r="154" spans="2:65" s="1" customFormat="1" ht="38.25" customHeight="1">
      <c r="B154" s="179"/>
      <c r="C154" s="180" t="s">
        <v>449</v>
      </c>
      <c r="D154" s="180" t="s">
        <v>208</v>
      </c>
      <c r="E154" s="181" t="s">
        <v>1108</v>
      </c>
      <c r="F154" s="182" t="s">
        <v>1109</v>
      </c>
      <c r="G154" s="183" t="s">
        <v>360</v>
      </c>
      <c r="H154" s="184">
        <v>250</v>
      </c>
      <c r="I154" s="185"/>
      <c r="J154" s="186">
        <f t="shared" si="30"/>
        <v>0</v>
      </c>
      <c r="K154" s="182" t="s">
        <v>5</v>
      </c>
      <c r="L154" s="39"/>
      <c r="M154" s="187" t="s">
        <v>5</v>
      </c>
      <c r="N154" s="188" t="s">
        <v>42</v>
      </c>
      <c r="O154" s="40"/>
      <c r="P154" s="189">
        <f t="shared" si="31"/>
        <v>0</v>
      </c>
      <c r="Q154" s="189">
        <v>0</v>
      </c>
      <c r="R154" s="189">
        <f t="shared" si="32"/>
        <v>0</v>
      </c>
      <c r="S154" s="189">
        <v>0</v>
      </c>
      <c r="T154" s="190">
        <f t="shared" si="33"/>
        <v>0</v>
      </c>
      <c r="AR154" s="22" t="s">
        <v>663</v>
      </c>
      <c r="AT154" s="22" t="s">
        <v>208</v>
      </c>
      <c r="AU154" s="22" t="s">
        <v>80</v>
      </c>
      <c r="AY154" s="22" t="s">
        <v>205</v>
      </c>
      <c r="BE154" s="191">
        <f t="shared" si="34"/>
        <v>0</v>
      </c>
      <c r="BF154" s="191">
        <f t="shared" si="35"/>
        <v>0</v>
      </c>
      <c r="BG154" s="191">
        <f t="shared" si="36"/>
        <v>0</v>
      </c>
      <c r="BH154" s="191">
        <f t="shared" si="37"/>
        <v>0</v>
      </c>
      <c r="BI154" s="191">
        <f t="shared" si="38"/>
        <v>0</v>
      </c>
      <c r="BJ154" s="22" t="s">
        <v>78</v>
      </c>
      <c r="BK154" s="191">
        <f t="shared" si="39"/>
        <v>0</v>
      </c>
      <c r="BL154" s="22" t="s">
        <v>663</v>
      </c>
      <c r="BM154" s="22" t="s">
        <v>1110</v>
      </c>
    </row>
    <row r="155" spans="2:65" s="1" customFormat="1" ht="38.25" customHeight="1">
      <c r="B155" s="179"/>
      <c r="C155" s="200" t="s">
        <v>631</v>
      </c>
      <c r="D155" s="200" t="s">
        <v>791</v>
      </c>
      <c r="E155" s="201" t="s">
        <v>1111</v>
      </c>
      <c r="F155" s="202" t="s">
        <v>1112</v>
      </c>
      <c r="G155" s="203" t="s">
        <v>360</v>
      </c>
      <c r="H155" s="204">
        <v>250</v>
      </c>
      <c r="I155" s="205"/>
      <c r="J155" s="206">
        <f t="shared" si="30"/>
        <v>0</v>
      </c>
      <c r="K155" s="202" t="s">
        <v>5</v>
      </c>
      <c r="L155" s="207"/>
      <c r="M155" s="208" t="s">
        <v>5</v>
      </c>
      <c r="N155" s="209" t="s">
        <v>42</v>
      </c>
      <c r="O155" s="40"/>
      <c r="P155" s="189">
        <f t="shared" si="31"/>
        <v>0</v>
      </c>
      <c r="Q155" s="189">
        <v>4.0499999999999998E-4</v>
      </c>
      <c r="R155" s="189">
        <f t="shared" si="32"/>
        <v>0.10124999999999999</v>
      </c>
      <c r="S155" s="189">
        <v>0</v>
      </c>
      <c r="T155" s="190">
        <f t="shared" si="33"/>
        <v>0</v>
      </c>
      <c r="AR155" s="22" t="s">
        <v>954</v>
      </c>
      <c r="AT155" s="22" t="s">
        <v>791</v>
      </c>
      <c r="AU155" s="22" t="s">
        <v>80</v>
      </c>
      <c r="AY155" s="22" t="s">
        <v>205</v>
      </c>
      <c r="BE155" s="191">
        <f t="shared" si="34"/>
        <v>0</v>
      </c>
      <c r="BF155" s="191">
        <f t="shared" si="35"/>
        <v>0</v>
      </c>
      <c r="BG155" s="191">
        <f t="shared" si="36"/>
        <v>0</v>
      </c>
      <c r="BH155" s="191">
        <f t="shared" si="37"/>
        <v>0</v>
      </c>
      <c r="BI155" s="191">
        <f t="shared" si="38"/>
        <v>0</v>
      </c>
      <c r="BJ155" s="22" t="s">
        <v>78</v>
      </c>
      <c r="BK155" s="191">
        <f t="shared" si="39"/>
        <v>0</v>
      </c>
      <c r="BL155" s="22" t="s">
        <v>954</v>
      </c>
      <c r="BM155" s="22" t="s">
        <v>1113</v>
      </c>
    </row>
    <row r="156" spans="2:65" s="1" customFormat="1" ht="38.25" customHeight="1">
      <c r="B156" s="179"/>
      <c r="C156" s="180" t="s">
        <v>635</v>
      </c>
      <c r="D156" s="180" t="s">
        <v>208</v>
      </c>
      <c r="E156" s="181" t="s">
        <v>1114</v>
      </c>
      <c r="F156" s="182" t="s">
        <v>1115</v>
      </c>
      <c r="G156" s="183" t="s">
        <v>360</v>
      </c>
      <c r="H156" s="184">
        <v>350</v>
      </c>
      <c r="I156" s="185"/>
      <c r="J156" s="186">
        <f t="shared" si="30"/>
        <v>0</v>
      </c>
      <c r="K156" s="182" t="s">
        <v>5</v>
      </c>
      <c r="L156" s="39"/>
      <c r="M156" s="187" t="s">
        <v>5</v>
      </c>
      <c r="N156" s="188" t="s">
        <v>42</v>
      </c>
      <c r="O156" s="40"/>
      <c r="P156" s="189">
        <f t="shared" si="31"/>
        <v>0</v>
      </c>
      <c r="Q156" s="189">
        <v>0</v>
      </c>
      <c r="R156" s="189">
        <f t="shared" si="32"/>
        <v>0</v>
      </c>
      <c r="S156" s="189">
        <v>0</v>
      </c>
      <c r="T156" s="190">
        <f t="shared" si="33"/>
        <v>0</v>
      </c>
      <c r="AR156" s="22" t="s">
        <v>663</v>
      </c>
      <c r="AT156" s="22" t="s">
        <v>208</v>
      </c>
      <c r="AU156" s="22" t="s">
        <v>80</v>
      </c>
      <c r="AY156" s="22" t="s">
        <v>205</v>
      </c>
      <c r="BE156" s="191">
        <f t="shared" si="34"/>
        <v>0</v>
      </c>
      <c r="BF156" s="191">
        <f t="shared" si="35"/>
        <v>0</v>
      </c>
      <c r="BG156" s="191">
        <f t="shared" si="36"/>
        <v>0</v>
      </c>
      <c r="BH156" s="191">
        <f t="shared" si="37"/>
        <v>0</v>
      </c>
      <c r="BI156" s="191">
        <f t="shared" si="38"/>
        <v>0</v>
      </c>
      <c r="BJ156" s="22" t="s">
        <v>78</v>
      </c>
      <c r="BK156" s="191">
        <f t="shared" si="39"/>
        <v>0</v>
      </c>
      <c r="BL156" s="22" t="s">
        <v>663</v>
      </c>
      <c r="BM156" s="22" t="s">
        <v>1116</v>
      </c>
    </row>
    <row r="157" spans="2:65" s="1" customFormat="1" ht="38.25" customHeight="1">
      <c r="B157" s="179"/>
      <c r="C157" s="200" t="s">
        <v>639</v>
      </c>
      <c r="D157" s="200" t="s">
        <v>791</v>
      </c>
      <c r="E157" s="201" t="s">
        <v>1117</v>
      </c>
      <c r="F157" s="202" t="s">
        <v>1118</v>
      </c>
      <c r="G157" s="203" t="s">
        <v>360</v>
      </c>
      <c r="H157" s="204">
        <v>350</v>
      </c>
      <c r="I157" s="205"/>
      <c r="J157" s="206">
        <f t="shared" si="30"/>
        <v>0</v>
      </c>
      <c r="K157" s="202" t="s">
        <v>5</v>
      </c>
      <c r="L157" s="207"/>
      <c r="M157" s="208" t="s">
        <v>5</v>
      </c>
      <c r="N157" s="209" t="s">
        <v>42</v>
      </c>
      <c r="O157" s="40"/>
      <c r="P157" s="189">
        <f t="shared" si="31"/>
        <v>0</v>
      </c>
      <c r="Q157" s="189">
        <v>6.2600000000000004E-4</v>
      </c>
      <c r="R157" s="189">
        <f t="shared" si="32"/>
        <v>0.21910000000000002</v>
      </c>
      <c r="S157" s="189">
        <v>0</v>
      </c>
      <c r="T157" s="190">
        <f t="shared" si="33"/>
        <v>0</v>
      </c>
      <c r="AR157" s="22" t="s">
        <v>954</v>
      </c>
      <c r="AT157" s="22" t="s">
        <v>791</v>
      </c>
      <c r="AU157" s="22" t="s">
        <v>80</v>
      </c>
      <c r="AY157" s="22" t="s">
        <v>205</v>
      </c>
      <c r="BE157" s="191">
        <f t="shared" si="34"/>
        <v>0</v>
      </c>
      <c r="BF157" s="191">
        <f t="shared" si="35"/>
        <v>0</v>
      </c>
      <c r="BG157" s="191">
        <f t="shared" si="36"/>
        <v>0</v>
      </c>
      <c r="BH157" s="191">
        <f t="shared" si="37"/>
        <v>0</v>
      </c>
      <c r="BI157" s="191">
        <f t="shared" si="38"/>
        <v>0</v>
      </c>
      <c r="BJ157" s="22" t="s">
        <v>78</v>
      </c>
      <c r="BK157" s="191">
        <f t="shared" si="39"/>
        <v>0</v>
      </c>
      <c r="BL157" s="22" t="s">
        <v>954</v>
      </c>
      <c r="BM157" s="22" t="s">
        <v>1119</v>
      </c>
    </row>
    <row r="158" spans="2:65" s="1" customFormat="1" ht="38.25" customHeight="1">
      <c r="B158" s="179"/>
      <c r="C158" s="180" t="s">
        <v>643</v>
      </c>
      <c r="D158" s="180" t="s">
        <v>208</v>
      </c>
      <c r="E158" s="181" t="s">
        <v>1120</v>
      </c>
      <c r="F158" s="182" t="s">
        <v>1121</v>
      </c>
      <c r="G158" s="183" t="s">
        <v>360</v>
      </c>
      <c r="H158" s="184">
        <v>2290</v>
      </c>
      <c r="I158" s="185"/>
      <c r="J158" s="186">
        <f t="shared" si="30"/>
        <v>0</v>
      </c>
      <c r="K158" s="182" t="s">
        <v>5</v>
      </c>
      <c r="L158" s="39"/>
      <c r="M158" s="187" t="s">
        <v>5</v>
      </c>
      <c r="N158" s="188" t="s">
        <v>42</v>
      </c>
      <c r="O158" s="40"/>
      <c r="P158" s="189">
        <f t="shared" si="31"/>
        <v>0</v>
      </c>
      <c r="Q158" s="189">
        <v>0</v>
      </c>
      <c r="R158" s="189">
        <f t="shared" si="32"/>
        <v>0</v>
      </c>
      <c r="S158" s="189">
        <v>0</v>
      </c>
      <c r="T158" s="190">
        <f t="shared" si="33"/>
        <v>0</v>
      </c>
      <c r="AR158" s="22" t="s">
        <v>663</v>
      </c>
      <c r="AT158" s="22" t="s">
        <v>208</v>
      </c>
      <c r="AU158" s="22" t="s">
        <v>80</v>
      </c>
      <c r="AY158" s="22" t="s">
        <v>205</v>
      </c>
      <c r="BE158" s="191">
        <f t="shared" si="34"/>
        <v>0</v>
      </c>
      <c r="BF158" s="191">
        <f t="shared" si="35"/>
        <v>0</v>
      </c>
      <c r="BG158" s="191">
        <f t="shared" si="36"/>
        <v>0</v>
      </c>
      <c r="BH158" s="191">
        <f t="shared" si="37"/>
        <v>0</v>
      </c>
      <c r="BI158" s="191">
        <f t="shared" si="38"/>
        <v>0</v>
      </c>
      <c r="BJ158" s="22" t="s">
        <v>78</v>
      </c>
      <c r="BK158" s="191">
        <f t="shared" si="39"/>
        <v>0</v>
      </c>
      <c r="BL158" s="22" t="s">
        <v>663</v>
      </c>
      <c r="BM158" s="22" t="s">
        <v>1122</v>
      </c>
    </row>
    <row r="159" spans="2:65" s="1" customFormat="1" ht="38.25" customHeight="1">
      <c r="B159" s="179"/>
      <c r="C159" s="200" t="s">
        <v>647</v>
      </c>
      <c r="D159" s="200" t="s">
        <v>791</v>
      </c>
      <c r="E159" s="201" t="s">
        <v>1123</v>
      </c>
      <c r="F159" s="202" t="s">
        <v>1124</v>
      </c>
      <c r="G159" s="203" t="s">
        <v>360</v>
      </c>
      <c r="H159" s="204">
        <v>2290</v>
      </c>
      <c r="I159" s="205"/>
      <c r="J159" s="206">
        <f t="shared" si="30"/>
        <v>0</v>
      </c>
      <c r="K159" s="202" t="s">
        <v>5</v>
      </c>
      <c r="L159" s="207"/>
      <c r="M159" s="208" t="s">
        <v>5</v>
      </c>
      <c r="N159" s="209" t="s">
        <v>42</v>
      </c>
      <c r="O159" s="40"/>
      <c r="P159" s="189">
        <f t="shared" si="31"/>
        <v>0</v>
      </c>
      <c r="Q159" s="189">
        <v>1.8000000000000001E-4</v>
      </c>
      <c r="R159" s="189">
        <f t="shared" si="32"/>
        <v>0.41220000000000001</v>
      </c>
      <c r="S159" s="189">
        <v>0</v>
      </c>
      <c r="T159" s="190">
        <f t="shared" si="33"/>
        <v>0</v>
      </c>
      <c r="AR159" s="22" t="s">
        <v>954</v>
      </c>
      <c r="AT159" s="22" t="s">
        <v>791</v>
      </c>
      <c r="AU159" s="22" t="s">
        <v>80</v>
      </c>
      <c r="AY159" s="22" t="s">
        <v>205</v>
      </c>
      <c r="BE159" s="191">
        <f t="shared" si="34"/>
        <v>0</v>
      </c>
      <c r="BF159" s="191">
        <f t="shared" si="35"/>
        <v>0</v>
      </c>
      <c r="BG159" s="191">
        <f t="shared" si="36"/>
        <v>0</v>
      </c>
      <c r="BH159" s="191">
        <f t="shared" si="37"/>
        <v>0</v>
      </c>
      <c r="BI159" s="191">
        <f t="shared" si="38"/>
        <v>0</v>
      </c>
      <c r="BJ159" s="22" t="s">
        <v>78</v>
      </c>
      <c r="BK159" s="191">
        <f t="shared" si="39"/>
        <v>0</v>
      </c>
      <c r="BL159" s="22" t="s">
        <v>954</v>
      </c>
      <c r="BM159" s="22" t="s">
        <v>1125</v>
      </c>
    </row>
    <row r="160" spans="2:65" s="1" customFormat="1" ht="38.25" customHeight="1">
      <c r="B160" s="179"/>
      <c r="C160" s="180" t="s">
        <v>651</v>
      </c>
      <c r="D160" s="180" t="s">
        <v>208</v>
      </c>
      <c r="E160" s="181" t="s">
        <v>1126</v>
      </c>
      <c r="F160" s="182" t="s">
        <v>1127</v>
      </c>
      <c r="G160" s="183" t="s">
        <v>360</v>
      </c>
      <c r="H160" s="184">
        <v>800</v>
      </c>
      <c r="I160" s="185"/>
      <c r="J160" s="186">
        <f t="shared" si="30"/>
        <v>0</v>
      </c>
      <c r="K160" s="182" t="s">
        <v>5</v>
      </c>
      <c r="L160" s="39"/>
      <c r="M160" s="187" t="s">
        <v>5</v>
      </c>
      <c r="N160" s="188" t="s">
        <v>42</v>
      </c>
      <c r="O160" s="40"/>
      <c r="P160" s="189">
        <f t="shared" si="31"/>
        <v>0</v>
      </c>
      <c r="Q160" s="189">
        <v>0</v>
      </c>
      <c r="R160" s="189">
        <f t="shared" si="32"/>
        <v>0</v>
      </c>
      <c r="S160" s="189">
        <v>0</v>
      </c>
      <c r="T160" s="190">
        <f t="shared" si="33"/>
        <v>0</v>
      </c>
      <c r="AR160" s="22" t="s">
        <v>663</v>
      </c>
      <c r="AT160" s="22" t="s">
        <v>208</v>
      </c>
      <c r="AU160" s="22" t="s">
        <v>80</v>
      </c>
      <c r="AY160" s="22" t="s">
        <v>205</v>
      </c>
      <c r="BE160" s="191">
        <f t="shared" si="34"/>
        <v>0</v>
      </c>
      <c r="BF160" s="191">
        <f t="shared" si="35"/>
        <v>0</v>
      </c>
      <c r="BG160" s="191">
        <f t="shared" si="36"/>
        <v>0</v>
      </c>
      <c r="BH160" s="191">
        <f t="shared" si="37"/>
        <v>0</v>
      </c>
      <c r="BI160" s="191">
        <f t="shared" si="38"/>
        <v>0</v>
      </c>
      <c r="BJ160" s="22" t="s">
        <v>78</v>
      </c>
      <c r="BK160" s="191">
        <f t="shared" si="39"/>
        <v>0</v>
      </c>
      <c r="BL160" s="22" t="s">
        <v>663</v>
      </c>
      <c r="BM160" s="22" t="s">
        <v>1128</v>
      </c>
    </row>
    <row r="161" spans="2:65" s="1" customFormat="1" ht="38.25" customHeight="1">
      <c r="B161" s="179"/>
      <c r="C161" s="200" t="s">
        <v>655</v>
      </c>
      <c r="D161" s="200" t="s">
        <v>791</v>
      </c>
      <c r="E161" s="201" t="s">
        <v>1129</v>
      </c>
      <c r="F161" s="202" t="s">
        <v>1130</v>
      </c>
      <c r="G161" s="203" t="s">
        <v>360</v>
      </c>
      <c r="H161" s="204">
        <v>800</v>
      </c>
      <c r="I161" s="205"/>
      <c r="J161" s="206">
        <f t="shared" si="30"/>
        <v>0</v>
      </c>
      <c r="K161" s="202" t="s">
        <v>5</v>
      </c>
      <c r="L161" s="207"/>
      <c r="M161" s="208" t="s">
        <v>5</v>
      </c>
      <c r="N161" s="209" t="s">
        <v>42</v>
      </c>
      <c r="O161" s="40"/>
      <c r="P161" s="189">
        <f t="shared" si="31"/>
        <v>0</v>
      </c>
      <c r="Q161" s="189">
        <v>2.7E-4</v>
      </c>
      <c r="R161" s="189">
        <f t="shared" si="32"/>
        <v>0.216</v>
      </c>
      <c r="S161" s="189">
        <v>0</v>
      </c>
      <c r="T161" s="190">
        <f t="shared" si="33"/>
        <v>0</v>
      </c>
      <c r="AR161" s="22" t="s">
        <v>954</v>
      </c>
      <c r="AT161" s="22" t="s">
        <v>791</v>
      </c>
      <c r="AU161" s="22" t="s">
        <v>80</v>
      </c>
      <c r="AY161" s="22" t="s">
        <v>205</v>
      </c>
      <c r="BE161" s="191">
        <f t="shared" si="34"/>
        <v>0</v>
      </c>
      <c r="BF161" s="191">
        <f t="shared" si="35"/>
        <v>0</v>
      </c>
      <c r="BG161" s="191">
        <f t="shared" si="36"/>
        <v>0</v>
      </c>
      <c r="BH161" s="191">
        <f t="shared" si="37"/>
        <v>0</v>
      </c>
      <c r="BI161" s="191">
        <f t="shared" si="38"/>
        <v>0</v>
      </c>
      <c r="BJ161" s="22" t="s">
        <v>78</v>
      </c>
      <c r="BK161" s="191">
        <f t="shared" si="39"/>
        <v>0</v>
      </c>
      <c r="BL161" s="22" t="s">
        <v>954</v>
      </c>
      <c r="BM161" s="22" t="s">
        <v>1131</v>
      </c>
    </row>
    <row r="162" spans="2:65" s="1" customFormat="1" ht="38.25" customHeight="1">
      <c r="B162" s="179"/>
      <c r="C162" s="180" t="s">
        <v>659</v>
      </c>
      <c r="D162" s="180" t="s">
        <v>208</v>
      </c>
      <c r="E162" s="181" t="s">
        <v>1132</v>
      </c>
      <c r="F162" s="182" t="s">
        <v>1133</v>
      </c>
      <c r="G162" s="183" t="s">
        <v>360</v>
      </c>
      <c r="H162" s="184">
        <v>400</v>
      </c>
      <c r="I162" s="185"/>
      <c r="J162" s="186">
        <f t="shared" si="30"/>
        <v>0</v>
      </c>
      <c r="K162" s="182" t="s">
        <v>5</v>
      </c>
      <c r="L162" s="39"/>
      <c r="M162" s="187" t="s">
        <v>5</v>
      </c>
      <c r="N162" s="188" t="s">
        <v>42</v>
      </c>
      <c r="O162" s="40"/>
      <c r="P162" s="189">
        <f t="shared" si="31"/>
        <v>0</v>
      </c>
      <c r="Q162" s="189">
        <v>0</v>
      </c>
      <c r="R162" s="189">
        <f t="shared" si="32"/>
        <v>0</v>
      </c>
      <c r="S162" s="189">
        <v>0</v>
      </c>
      <c r="T162" s="190">
        <f t="shared" si="33"/>
        <v>0</v>
      </c>
      <c r="AR162" s="22" t="s">
        <v>663</v>
      </c>
      <c r="AT162" s="22" t="s">
        <v>208</v>
      </c>
      <c r="AU162" s="22" t="s">
        <v>80</v>
      </c>
      <c r="AY162" s="22" t="s">
        <v>205</v>
      </c>
      <c r="BE162" s="191">
        <f t="shared" si="34"/>
        <v>0</v>
      </c>
      <c r="BF162" s="191">
        <f t="shared" si="35"/>
        <v>0</v>
      </c>
      <c r="BG162" s="191">
        <f t="shared" si="36"/>
        <v>0</v>
      </c>
      <c r="BH162" s="191">
        <f t="shared" si="37"/>
        <v>0</v>
      </c>
      <c r="BI162" s="191">
        <f t="shared" si="38"/>
        <v>0</v>
      </c>
      <c r="BJ162" s="22" t="s">
        <v>78</v>
      </c>
      <c r="BK162" s="191">
        <f t="shared" si="39"/>
        <v>0</v>
      </c>
      <c r="BL162" s="22" t="s">
        <v>663</v>
      </c>
      <c r="BM162" s="22" t="s">
        <v>1134</v>
      </c>
    </row>
    <row r="163" spans="2:65" s="1" customFormat="1" ht="38.25" customHeight="1">
      <c r="B163" s="179"/>
      <c r="C163" s="200" t="s">
        <v>663</v>
      </c>
      <c r="D163" s="200" t="s">
        <v>791</v>
      </c>
      <c r="E163" s="201" t="s">
        <v>1135</v>
      </c>
      <c r="F163" s="202" t="s">
        <v>1136</v>
      </c>
      <c r="G163" s="203" t="s">
        <v>360</v>
      </c>
      <c r="H163" s="204">
        <v>400</v>
      </c>
      <c r="I163" s="205"/>
      <c r="J163" s="206">
        <f t="shared" si="30"/>
        <v>0</v>
      </c>
      <c r="K163" s="202" t="s">
        <v>5</v>
      </c>
      <c r="L163" s="207"/>
      <c r="M163" s="208" t="s">
        <v>5</v>
      </c>
      <c r="N163" s="209" t="s">
        <v>42</v>
      </c>
      <c r="O163" s="40"/>
      <c r="P163" s="189">
        <f t="shared" si="31"/>
        <v>0</v>
      </c>
      <c r="Q163" s="189">
        <v>3.8000000000000002E-4</v>
      </c>
      <c r="R163" s="189">
        <f t="shared" si="32"/>
        <v>0.152</v>
      </c>
      <c r="S163" s="189">
        <v>0</v>
      </c>
      <c r="T163" s="190">
        <f t="shared" si="33"/>
        <v>0</v>
      </c>
      <c r="AR163" s="22" t="s">
        <v>954</v>
      </c>
      <c r="AT163" s="22" t="s">
        <v>791</v>
      </c>
      <c r="AU163" s="22" t="s">
        <v>80</v>
      </c>
      <c r="AY163" s="22" t="s">
        <v>205</v>
      </c>
      <c r="BE163" s="191">
        <f t="shared" si="34"/>
        <v>0</v>
      </c>
      <c r="BF163" s="191">
        <f t="shared" si="35"/>
        <v>0</v>
      </c>
      <c r="BG163" s="191">
        <f t="shared" si="36"/>
        <v>0</v>
      </c>
      <c r="BH163" s="191">
        <f t="shared" si="37"/>
        <v>0</v>
      </c>
      <c r="BI163" s="191">
        <f t="shared" si="38"/>
        <v>0</v>
      </c>
      <c r="BJ163" s="22" t="s">
        <v>78</v>
      </c>
      <c r="BK163" s="191">
        <f t="shared" si="39"/>
        <v>0</v>
      </c>
      <c r="BL163" s="22" t="s">
        <v>954</v>
      </c>
      <c r="BM163" s="22" t="s">
        <v>1137</v>
      </c>
    </row>
    <row r="164" spans="2:65" s="11" customFormat="1" ht="29.85" customHeight="1">
      <c r="B164" s="166"/>
      <c r="D164" s="167" t="s">
        <v>70</v>
      </c>
      <c r="E164" s="177" t="s">
        <v>1138</v>
      </c>
      <c r="F164" s="177" t="s">
        <v>1139</v>
      </c>
      <c r="I164" s="169"/>
      <c r="J164" s="178">
        <f>BK164</f>
        <v>0</v>
      </c>
      <c r="L164" s="166"/>
      <c r="M164" s="171"/>
      <c r="N164" s="172"/>
      <c r="O164" s="172"/>
      <c r="P164" s="173">
        <f>SUM(P165:P179)</f>
        <v>0</v>
      </c>
      <c r="Q164" s="172"/>
      <c r="R164" s="173">
        <f>SUM(R165:R179)</f>
        <v>1.3158999999999998</v>
      </c>
      <c r="S164" s="172"/>
      <c r="T164" s="174">
        <f>SUM(T165:T179)</f>
        <v>0</v>
      </c>
      <c r="AR164" s="167" t="s">
        <v>97</v>
      </c>
      <c r="AT164" s="175" t="s">
        <v>70</v>
      </c>
      <c r="AU164" s="175" t="s">
        <v>78</v>
      </c>
      <c r="AY164" s="167" t="s">
        <v>205</v>
      </c>
      <c r="BK164" s="176">
        <f>SUM(BK165:BK179)</f>
        <v>0</v>
      </c>
    </row>
    <row r="165" spans="2:65" s="1" customFormat="1" ht="25.5" customHeight="1">
      <c r="B165" s="179"/>
      <c r="C165" s="180" t="s">
        <v>667</v>
      </c>
      <c r="D165" s="180" t="s">
        <v>208</v>
      </c>
      <c r="E165" s="181" t="s">
        <v>1140</v>
      </c>
      <c r="F165" s="182" t="s">
        <v>1141</v>
      </c>
      <c r="G165" s="183" t="s">
        <v>360</v>
      </c>
      <c r="H165" s="184">
        <v>50</v>
      </c>
      <c r="I165" s="185"/>
      <c r="J165" s="186">
        <f t="shared" ref="J165:J179" si="40">ROUND(I165*H165,2)</f>
        <v>0</v>
      </c>
      <c r="K165" s="182" t="s">
        <v>5</v>
      </c>
      <c r="L165" s="39"/>
      <c r="M165" s="187" t="s">
        <v>5</v>
      </c>
      <c r="N165" s="188" t="s">
        <v>42</v>
      </c>
      <c r="O165" s="40"/>
      <c r="P165" s="189">
        <f t="shared" ref="P165:P179" si="41">O165*H165</f>
        <v>0</v>
      </c>
      <c r="Q165" s="189">
        <v>0</v>
      </c>
      <c r="R165" s="189">
        <f t="shared" ref="R165:R179" si="42">Q165*H165</f>
        <v>0</v>
      </c>
      <c r="S165" s="189">
        <v>0</v>
      </c>
      <c r="T165" s="190">
        <f t="shared" ref="T165:T179" si="43">S165*H165</f>
        <v>0</v>
      </c>
      <c r="AR165" s="22" t="s">
        <v>663</v>
      </c>
      <c r="AT165" s="22" t="s">
        <v>208</v>
      </c>
      <c r="AU165" s="22" t="s">
        <v>80</v>
      </c>
      <c r="AY165" s="22" t="s">
        <v>205</v>
      </c>
      <c r="BE165" s="191">
        <f t="shared" ref="BE165:BE179" si="44">IF(N165="základní",J165,0)</f>
        <v>0</v>
      </c>
      <c r="BF165" s="191">
        <f t="shared" ref="BF165:BF179" si="45">IF(N165="snížená",J165,0)</f>
        <v>0</v>
      </c>
      <c r="BG165" s="191">
        <f t="shared" ref="BG165:BG179" si="46">IF(N165="zákl. přenesená",J165,0)</f>
        <v>0</v>
      </c>
      <c r="BH165" s="191">
        <f t="shared" ref="BH165:BH179" si="47">IF(N165="sníž. přenesená",J165,0)</f>
        <v>0</v>
      </c>
      <c r="BI165" s="191">
        <f t="shared" ref="BI165:BI179" si="48">IF(N165="nulová",J165,0)</f>
        <v>0</v>
      </c>
      <c r="BJ165" s="22" t="s">
        <v>78</v>
      </c>
      <c r="BK165" s="191">
        <f t="shared" ref="BK165:BK179" si="49">ROUND(I165*H165,2)</f>
        <v>0</v>
      </c>
      <c r="BL165" s="22" t="s">
        <v>663</v>
      </c>
      <c r="BM165" s="22" t="s">
        <v>1142</v>
      </c>
    </row>
    <row r="166" spans="2:65" s="1" customFormat="1" ht="25.5" customHeight="1">
      <c r="B166" s="179"/>
      <c r="C166" s="200" t="s">
        <v>671</v>
      </c>
      <c r="D166" s="200" t="s">
        <v>791</v>
      </c>
      <c r="E166" s="201" t="s">
        <v>1143</v>
      </c>
      <c r="F166" s="202" t="s">
        <v>1144</v>
      </c>
      <c r="G166" s="203" t="s">
        <v>360</v>
      </c>
      <c r="H166" s="204">
        <v>50</v>
      </c>
      <c r="I166" s="205"/>
      <c r="J166" s="206">
        <f t="shared" si="40"/>
        <v>0</v>
      </c>
      <c r="K166" s="202" t="s">
        <v>5</v>
      </c>
      <c r="L166" s="207"/>
      <c r="M166" s="208" t="s">
        <v>5</v>
      </c>
      <c r="N166" s="209" t="s">
        <v>42</v>
      </c>
      <c r="O166" s="40"/>
      <c r="P166" s="189">
        <f t="shared" si="41"/>
        <v>0</v>
      </c>
      <c r="Q166" s="189">
        <v>2.1000000000000001E-4</v>
      </c>
      <c r="R166" s="189">
        <f t="shared" si="42"/>
        <v>1.0500000000000001E-2</v>
      </c>
      <c r="S166" s="189">
        <v>0</v>
      </c>
      <c r="T166" s="190">
        <f t="shared" si="43"/>
        <v>0</v>
      </c>
      <c r="AR166" s="22" t="s">
        <v>954</v>
      </c>
      <c r="AT166" s="22" t="s">
        <v>791</v>
      </c>
      <c r="AU166" s="22" t="s">
        <v>80</v>
      </c>
      <c r="AY166" s="22" t="s">
        <v>205</v>
      </c>
      <c r="BE166" s="191">
        <f t="shared" si="44"/>
        <v>0</v>
      </c>
      <c r="BF166" s="191">
        <f t="shared" si="45"/>
        <v>0</v>
      </c>
      <c r="BG166" s="191">
        <f t="shared" si="46"/>
        <v>0</v>
      </c>
      <c r="BH166" s="191">
        <f t="shared" si="47"/>
        <v>0</v>
      </c>
      <c r="BI166" s="191">
        <f t="shared" si="48"/>
        <v>0</v>
      </c>
      <c r="BJ166" s="22" t="s">
        <v>78</v>
      </c>
      <c r="BK166" s="191">
        <f t="shared" si="49"/>
        <v>0</v>
      </c>
      <c r="BL166" s="22" t="s">
        <v>954</v>
      </c>
      <c r="BM166" s="22" t="s">
        <v>1145</v>
      </c>
    </row>
    <row r="167" spans="2:65" s="1" customFormat="1" ht="25.5" customHeight="1">
      <c r="B167" s="179"/>
      <c r="C167" s="180" t="s">
        <v>676</v>
      </c>
      <c r="D167" s="180" t="s">
        <v>208</v>
      </c>
      <c r="E167" s="181" t="s">
        <v>1146</v>
      </c>
      <c r="F167" s="182" t="s">
        <v>1147</v>
      </c>
      <c r="G167" s="183" t="s">
        <v>360</v>
      </c>
      <c r="H167" s="184">
        <v>200</v>
      </c>
      <c r="I167" s="185"/>
      <c r="J167" s="186">
        <f t="shared" si="40"/>
        <v>0</v>
      </c>
      <c r="K167" s="182" t="s">
        <v>5</v>
      </c>
      <c r="L167" s="39"/>
      <c r="M167" s="187" t="s">
        <v>5</v>
      </c>
      <c r="N167" s="188" t="s">
        <v>42</v>
      </c>
      <c r="O167" s="40"/>
      <c r="P167" s="189">
        <f t="shared" si="41"/>
        <v>0</v>
      </c>
      <c r="Q167" s="189">
        <v>0</v>
      </c>
      <c r="R167" s="189">
        <f t="shared" si="42"/>
        <v>0</v>
      </c>
      <c r="S167" s="189">
        <v>0</v>
      </c>
      <c r="T167" s="190">
        <f t="shared" si="43"/>
        <v>0</v>
      </c>
      <c r="AR167" s="22" t="s">
        <v>663</v>
      </c>
      <c r="AT167" s="22" t="s">
        <v>208</v>
      </c>
      <c r="AU167" s="22" t="s">
        <v>80</v>
      </c>
      <c r="AY167" s="22" t="s">
        <v>205</v>
      </c>
      <c r="BE167" s="191">
        <f t="shared" si="44"/>
        <v>0</v>
      </c>
      <c r="BF167" s="191">
        <f t="shared" si="45"/>
        <v>0</v>
      </c>
      <c r="BG167" s="191">
        <f t="shared" si="46"/>
        <v>0</v>
      </c>
      <c r="BH167" s="191">
        <f t="shared" si="47"/>
        <v>0</v>
      </c>
      <c r="BI167" s="191">
        <f t="shared" si="48"/>
        <v>0</v>
      </c>
      <c r="BJ167" s="22" t="s">
        <v>78</v>
      </c>
      <c r="BK167" s="191">
        <f t="shared" si="49"/>
        <v>0</v>
      </c>
      <c r="BL167" s="22" t="s">
        <v>663</v>
      </c>
      <c r="BM167" s="22" t="s">
        <v>1148</v>
      </c>
    </row>
    <row r="168" spans="2:65" s="1" customFormat="1" ht="25.5" customHeight="1">
      <c r="B168" s="179"/>
      <c r="C168" s="200" t="s">
        <v>680</v>
      </c>
      <c r="D168" s="200" t="s">
        <v>791</v>
      </c>
      <c r="E168" s="201" t="s">
        <v>1149</v>
      </c>
      <c r="F168" s="202" t="s">
        <v>1150</v>
      </c>
      <c r="G168" s="203" t="s">
        <v>360</v>
      </c>
      <c r="H168" s="204">
        <v>200</v>
      </c>
      <c r="I168" s="205"/>
      <c r="J168" s="206">
        <f t="shared" si="40"/>
        <v>0</v>
      </c>
      <c r="K168" s="202" t="s">
        <v>5</v>
      </c>
      <c r="L168" s="207"/>
      <c r="M168" s="208" t="s">
        <v>5</v>
      </c>
      <c r="N168" s="209" t="s">
        <v>42</v>
      </c>
      <c r="O168" s="40"/>
      <c r="P168" s="189">
        <f t="shared" si="41"/>
        <v>0</v>
      </c>
      <c r="Q168" s="189">
        <v>2.7E-4</v>
      </c>
      <c r="R168" s="189">
        <f t="shared" si="42"/>
        <v>5.3999999999999999E-2</v>
      </c>
      <c r="S168" s="189">
        <v>0</v>
      </c>
      <c r="T168" s="190">
        <f t="shared" si="43"/>
        <v>0</v>
      </c>
      <c r="AR168" s="22" t="s">
        <v>954</v>
      </c>
      <c r="AT168" s="22" t="s">
        <v>791</v>
      </c>
      <c r="AU168" s="22" t="s">
        <v>80</v>
      </c>
      <c r="AY168" s="22" t="s">
        <v>205</v>
      </c>
      <c r="BE168" s="191">
        <f t="shared" si="44"/>
        <v>0</v>
      </c>
      <c r="BF168" s="191">
        <f t="shared" si="45"/>
        <v>0</v>
      </c>
      <c r="BG168" s="191">
        <f t="shared" si="46"/>
        <v>0</v>
      </c>
      <c r="BH168" s="191">
        <f t="shared" si="47"/>
        <v>0</v>
      </c>
      <c r="BI168" s="191">
        <f t="shared" si="48"/>
        <v>0</v>
      </c>
      <c r="BJ168" s="22" t="s">
        <v>78</v>
      </c>
      <c r="BK168" s="191">
        <f t="shared" si="49"/>
        <v>0</v>
      </c>
      <c r="BL168" s="22" t="s">
        <v>954</v>
      </c>
      <c r="BM168" s="22" t="s">
        <v>1151</v>
      </c>
    </row>
    <row r="169" spans="2:65" s="1" customFormat="1" ht="38.25" customHeight="1">
      <c r="B169" s="179"/>
      <c r="C169" s="180" t="s">
        <v>684</v>
      </c>
      <c r="D169" s="180" t="s">
        <v>208</v>
      </c>
      <c r="E169" s="181" t="s">
        <v>1152</v>
      </c>
      <c r="F169" s="182" t="s">
        <v>1153</v>
      </c>
      <c r="G169" s="183" t="s">
        <v>236</v>
      </c>
      <c r="H169" s="184">
        <v>450</v>
      </c>
      <c r="I169" s="185"/>
      <c r="J169" s="186">
        <f t="shared" si="40"/>
        <v>0</v>
      </c>
      <c r="K169" s="182" t="s">
        <v>5</v>
      </c>
      <c r="L169" s="39"/>
      <c r="M169" s="187" t="s">
        <v>5</v>
      </c>
      <c r="N169" s="188" t="s">
        <v>42</v>
      </c>
      <c r="O169" s="40"/>
      <c r="P169" s="189">
        <f t="shared" si="41"/>
        <v>0</v>
      </c>
      <c r="Q169" s="189">
        <v>0</v>
      </c>
      <c r="R169" s="189">
        <f t="shared" si="42"/>
        <v>0</v>
      </c>
      <c r="S169" s="189">
        <v>0</v>
      </c>
      <c r="T169" s="190">
        <f t="shared" si="43"/>
        <v>0</v>
      </c>
      <c r="AR169" s="22" t="s">
        <v>663</v>
      </c>
      <c r="AT169" s="22" t="s">
        <v>208</v>
      </c>
      <c r="AU169" s="22" t="s">
        <v>80</v>
      </c>
      <c r="AY169" s="22" t="s">
        <v>205</v>
      </c>
      <c r="BE169" s="191">
        <f t="shared" si="44"/>
        <v>0</v>
      </c>
      <c r="BF169" s="191">
        <f t="shared" si="45"/>
        <v>0</v>
      </c>
      <c r="BG169" s="191">
        <f t="shared" si="46"/>
        <v>0</v>
      </c>
      <c r="BH169" s="191">
        <f t="shared" si="47"/>
        <v>0</v>
      </c>
      <c r="BI169" s="191">
        <f t="shared" si="48"/>
        <v>0</v>
      </c>
      <c r="BJ169" s="22" t="s">
        <v>78</v>
      </c>
      <c r="BK169" s="191">
        <f t="shared" si="49"/>
        <v>0</v>
      </c>
      <c r="BL169" s="22" t="s">
        <v>663</v>
      </c>
      <c r="BM169" s="22" t="s">
        <v>1154</v>
      </c>
    </row>
    <row r="170" spans="2:65" s="1" customFormat="1" ht="25.5" customHeight="1">
      <c r="B170" s="179"/>
      <c r="C170" s="200" t="s">
        <v>688</v>
      </c>
      <c r="D170" s="200" t="s">
        <v>791</v>
      </c>
      <c r="E170" s="201" t="s">
        <v>1155</v>
      </c>
      <c r="F170" s="202" t="s">
        <v>1156</v>
      </c>
      <c r="G170" s="203" t="s">
        <v>236</v>
      </c>
      <c r="H170" s="204">
        <v>450</v>
      </c>
      <c r="I170" s="205"/>
      <c r="J170" s="206">
        <f t="shared" si="40"/>
        <v>0</v>
      </c>
      <c r="K170" s="202" t="s">
        <v>5</v>
      </c>
      <c r="L170" s="207"/>
      <c r="M170" s="208" t="s">
        <v>5</v>
      </c>
      <c r="N170" s="209" t="s">
        <v>42</v>
      </c>
      <c r="O170" s="40"/>
      <c r="P170" s="189">
        <f t="shared" si="41"/>
        <v>0</v>
      </c>
      <c r="Q170" s="189">
        <v>3.0000000000000001E-5</v>
      </c>
      <c r="R170" s="189">
        <f t="shared" si="42"/>
        <v>1.35E-2</v>
      </c>
      <c r="S170" s="189">
        <v>0</v>
      </c>
      <c r="T170" s="190">
        <f t="shared" si="43"/>
        <v>0</v>
      </c>
      <c r="AR170" s="22" t="s">
        <v>954</v>
      </c>
      <c r="AT170" s="22" t="s">
        <v>791</v>
      </c>
      <c r="AU170" s="22" t="s">
        <v>80</v>
      </c>
      <c r="AY170" s="22" t="s">
        <v>205</v>
      </c>
      <c r="BE170" s="191">
        <f t="shared" si="44"/>
        <v>0</v>
      </c>
      <c r="BF170" s="191">
        <f t="shared" si="45"/>
        <v>0</v>
      </c>
      <c r="BG170" s="191">
        <f t="shared" si="46"/>
        <v>0</v>
      </c>
      <c r="BH170" s="191">
        <f t="shared" si="47"/>
        <v>0</v>
      </c>
      <c r="BI170" s="191">
        <f t="shared" si="48"/>
        <v>0</v>
      </c>
      <c r="BJ170" s="22" t="s">
        <v>78</v>
      </c>
      <c r="BK170" s="191">
        <f t="shared" si="49"/>
        <v>0</v>
      </c>
      <c r="BL170" s="22" t="s">
        <v>954</v>
      </c>
      <c r="BM170" s="22" t="s">
        <v>1157</v>
      </c>
    </row>
    <row r="171" spans="2:65" s="1" customFormat="1" ht="25.5" customHeight="1">
      <c r="B171" s="179"/>
      <c r="C171" s="180" t="s">
        <v>692</v>
      </c>
      <c r="D171" s="180" t="s">
        <v>208</v>
      </c>
      <c r="E171" s="181" t="s">
        <v>1158</v>
      </c>
      <c r="F171" s="182" t="s">
        <v>1159</v>
      </c>
      <c r="G171" s="183" t="s">
        <v>236</v>
      </c>
      <c r="H171" s="184">
        <v>40</v>
      </c>
      <c r="I171" s="185"/>
      <c r="J171" s="186">
        <f t="shared" si="40"/>
        <v>0</v>
      </c>
      <c r="K171" s="182" t="s">
        <v>5</v>
      </c>
      <c r="L171" s="39"/>
      <c r="M171" s="187" t="s">
        <v>5</v>
      </c>
      <c r="N171" s="188" t="s">
        <v>42</v>
      </c>
      <c r="O171" s="40"/>
      <c r="P171" s="189">
        <f t="shared" si="41"/>
        <v>0</v>
      </c>
      <c r="Q171" s="189">
        <v>0</v>
      </c>
      <c r="R171" s="189">
        <f t="shared" si="42"/>
        <v>0</v>
      </c>
      <c r="S171" s="189">
        <v>0</v>
      </c>
      <c r="T171" s="190">
        <f t="shared" si="43"/>
        <v>0</v>
      </c>
      <c r="AR171" s="22" t="s">
        <v>663</v>
      </c>
      <c r="AT171" s="22" t="s">
        <v>208</v>
      </c>
      <c r="AU171" s="22" t="s">
        <v>80</v>
      </c>
      <c r="AY171" s="22" t="s">
        <v>205</v>
      </c>
      <c r="BE171" s="191">
        <f t="shared" si="44"/>
        <v>0</v>
      </c>
      <c r="BF171" s="191">
        <f t="shared" si="45"/>
        <v>0</v>
      </c>
      <c r="BG171" s="191">
        <f t="shared" si="46"/>
        <v>0</v>
      </c>
      <c r="BH171" s="191">
        <f t="shared" si="47"/>
        <v>0</v>
      </c>
      <c r="BI171" s="191">
        <f t="shared" si="48"/>
        <v>0</v>
      </c>
      <c r="BJ171" s="22" t="s">
        <v>78</v>
      </c>
      <c r="BK171" s="191">
        <f t="shared" si="49"/>
        <v>0</v>
      </c>
      <c r="BL171" s="22" t="s">
        <v>663</v>
      </c>
      <c r="BM171" s="22" t="s">
        <v>1160</v>
      </c>
    </row>
    <row r="172" spans="2:65" s="1" customFormat="1" ht="25.5" customHeight="1">
      <c r="B172" s="179"/>
      <c r="C172" s="200" t="s">
        <v>696</v>
      </c>
      <c r="D172" s="200" t="s">
        <v>791</v>
      </c>
      <c r="E172" s="201" t="s">
        <v>1161</v>
      </c>
      <c r="F172" s="202" t="s">
        <v>1162</v>
      </c>
      <c r="G172" s="203" t="s">
        <v>236</v>
      </c>
      <c r="H172" s="204">
        <v>40</v>
      </c>
      <c r="I172" s="205"/>
      <c r="J172" s="206">
        <f t="shared" si="40"/>
        <v>0</v>
      </c>
      <c r="K172" s="202" t="s">
        <v>5</v>
      </c>
      <c r="L172" s="207"/>
      <c r="M172" s="208" t="s">
        <v>5</v>
      </c>
      <c r="N172" s="209" t="s">
        <v>42</v>
      </c>
      <c r="O172" s="40"/>
      <c r="P172" s="189">
        <f t="shared" si="41"/>
        <v>0</v>
      </c>
      <c r="Q172" s="189">
        <v>3.0000000000000001E-5</v>
      </c>
      <c r="R172" s="189">
        <f t="shared" si="42"/>
        <v>1.2000000000000001E-3</v>
      </c>
      <c r="S172" s="189">
        <v>0</v>
      </c>
      <c r="T172" s="190">
        <f t="shared" si="43"/>
        <v>0</v>
      </c>
      <c r="AR172" s="22" t="s">
        <v>954</v>
      </c>
      <c r="AT172" s="22" t="s">
        <v>791</v>
      </c>
      <c r="AU172" s="22" t="s">
        <v>80</v>
      </c>
      <c r="AY172" s="22" t="s">
        <v>205</v>
      </c>
      <c r="BE172" s="191">
        <f t="shared" si="44"/>
        <v>0</v>
      </c>
      <c r="BF172" s="191">
        <f t="shared" si="45"/>
        <v>0</v>
      </c>
      <c r="BG172" s="191">
        <f t="shared" si="46"/>
        <v>0</v>
      </c>
      <c r="BH172" s="191">
        <f t="shared" si="47"/>
        <v>0</v>
      </c>
      <c r="BI172" s="191">
        <f t="shared" si="48"/>
        <v>0</v>
      </c>
      <c r="BJ172" s="22" t="s">
        <v>78</v>
      </c>
      <c r="BK172" s="191">
        <f t="shared" si="49"/>
        <v>0</v>
      </c>
      <c r="BL172" s="22" t="s">
        <v>954</v>
      </c>
      <c r="BM172" s="22" t="s">
        <v>1163</v>
      </c>
    </row>
    <row r="173" spans="2:65" s="1" customFormat="1" ht="38.25" customHeight="1">
      <c r="B173" s="179"/>
      <c r="C173" s="180" t="s">
        <v>700</v>
      </c>
      <c r="D173" s="180" t="s">
        <v>208</v>
      </c>
      <c r="E173" s="181" t="s">
        <v>1164</v>
      </c>
      <c r="F173" s="182" t="s">
        <v>1165</v>
      </c>
      <c r="G173" s="183" t="s">
        <v>360</v>
      </c>
      <c r="H173" s="184">
        <v>30</v>
      </c>
      <c r="I173" s="185"/>
      <c r="J173" s="186">
        <f t="shared" si="40"/>
        <v>0</v>
      </c>
      <c r="K173" s="182" t="s">
        <v>5</v>
      </c>
      <c r="L173" s="39"/>
      <c r="M173" s="187" t="s">
        <v>5</v>
      </c>
      <c r="N173" s="188" t="s">
        <v>42</v>
      </c>
      <c r="O173" s="40"/>
      <c r="P173" s="189">
        <f t="shared" si="41"/>
        <v>0</v>
      </c>
      <c r="Q173" s="189">
        <v>0</v>
      </c>
      <c r="R173" s="189">
        <f t="shared" si="42"/>
        <v>0</v>
      </c>
      <c r="S173" s="189">
        <v>0</v>
      </c>
      <c r="T173" s="190">
        <f t="shared" si="43"/>
        <v>0</v>
      </c>
      <c r="AR173" s="22" t="s">
        <v>663</v>
      </c>
      <c r="AT173" s="22" t="s">
        <v>208</v>
      </c>
      <c r="AU173" s="22" t="s">
        <v>80</v>
      </c>
      <c r="AY173" s="22" t="s">
        <v>205</v>
      </c>
      <c r="BE173" s="191">
        <f t="shared" si="44"/>
        <v>0</v>
      </c>
      <c r="BF173" s="191">
        <f t="shared" si="45"/>
        <v>0</v>
      </c>
      <c r="BG173" s="191">
        <f t="shared" si="46"/>
        <v>0</v>
      </c>
      <c r="BH173" s="191">
        <f t="shared" si="47"/>
        <v>0</v>
      </c>
      <c r="BI173" s="191">
        <f t="shared" si="48"/>
        <v>0</v>
      </c>
      <c r="BJ173" s="22" t="s">
        <v>78</v>
      </c>
      <c r="BK173" s="191">
        <f t="shared" si="49"/>
        <v>0</v>
      </c>
      <c r="BL173" s="22" t="s">
        <v>663</v>
      </c>
      <c r="BM173" s="22" t="s">
        <v>1166</v>
      </c>
    </row>
    <row r="174" spans="2:65" s="1" customFormat="1" ht="16.5" customHeight="1">
      <c r="B174" s="179"/>
      <c r="C174" s="200" t="s">
        <v>704</v>
      </c>
      <c r="D174" s="200" t="s">
        <v>791</v>
      </c>
      <c r="E174" s="201" t="s">
        <v>1167</v>
      </c>
      <c r="F174" s="202" t="s">
        <v>1168</v>
      </c>
      <c r="G174" s="203" t="s">
        <v>360</v>
      </c>
      <c r="H174" s="204">
        <v>30</v>
      </c>
      <c r="I174" s="205"/>
      <c r="J174" s="206">
        <f t="shared" si="40"/>
        <v>0</v>
      </c>
      <c r="K174" s="202" t="s">
        <v>5</v>
      </c>
      <c r="L174" s="207"/>
      <c r="M174" s="208" t="s">
        <v>5</v>
      </c>
      <c r="N174" s="209" t="s">
        <v>42</v>
      </c>
      <c r="O174" s="40"/>
      <c r="P174" s="189">
        <f t="shared" si="41"/>
        <v>0</v>
      </c>
      <c r="Q174" s="189">
        <v>6.4999999999999997E-3</v>
      </c>
      <c r="R174" s="189">
        <f t="shared" si="42"/>
        <v>0.19499999999999998</v>
      </c>
      <c r="S174" s="189">
        <v>0</v>
      </c>
      <c r="T174" s="190">
        <f t="shared" si="43"/>
        <v>0</v>
      </c>
      <c r="AR174" s="22" t="s">
        <v>954</v>
      </c>
      <c r="AT174" s="22" t="s">
        <v>791</v>
      </c>
      <c r="AU174" s="22" t="s">
        <v>80</v>
      </c>
      <c r="AY174" s="22" t="s">
        <v>205</v>
      </c>
      <c r="BE174" s="191">
        <f t="shared" si="44"/>
        <v>0</v>
      </c>
      <c r="BF174" s="191">
        <f t="shared" si="45"/>
        <v>0</v>
      </c>
      <c r="BG174" s="191">
        <f t="shared" si="46"/>
        <v>0</v>
      </c>
      <c r="BH174" s="191">
        <f t="shared" si="47"/>
        <v>0</v>
      </c>
      <c r="BI174" s="191">
        <f t="shared" si="48"/>
        <v>0</v>
      </c>
      <c r="BJ174" s="22" t="s">
        <v>78</v>
      </c>
      <c r="BK174" s="191">
        <f t="shared" si="49"/>
        <v>0</v>
      </c>
      <c r="BL174" s="22" t="s">
        <v>954</v>
      </c>
      <c r="BM174" s="22" t="s">
        <v>1169</v>
      </c>
    </row>
    <row r="175" spans="2:65" s="1" customFormat="1" ht="25.5" customHeight="1">
      <c r="B175" s="179"/>
      <c r="C175" s="180" t="s">
        <v>708</v>
      </c>
      <c r="D175" s="180" t="s">
        <v>208</v>
      </c>
      <c r="E175" s="181" t="s">
        <v>1170</v>
      </c>
      <c r="F175" s="182" t="s">
        <v>1171</v>
      </c>
      <c r="G175" s="183" t="s">
        <v>360</v>
      </c>
      <c r="H175" s="184">
        <v>450</v>
      </c>
      <c r="I175" s="185"/>
      <c r="J175" s="186">
        <f t="shared" si="40"/>
        <v>0</v>
      </c>
      <c r="K175" s="182" t="s">
        <v>5</v>
      </c>
      <c r="L175" s="39"/>
      <c r="M175" s="187" t="s">
        <v>5</v>
      </c>
      <c r="N175" s="188" t="s">
        <v>42</v>
      </c>
      <c r="O175" s="40"/>
      <c r="P175" s="189">
        <f t="shared" si="41"/>
        <v>0</v>
      </c>
      <c r="Q175" s="189">
        <v>0</v>
      </c>
      <c r="R175" s="189">
        <f t="shared" si="42"/>
        <v>0</v>
      </c>
      <c r="S175" s="189">
        <v>0</v>
      </c>
      <c r="T175" s="190">
        <f t="shared" si="43"/>
        <v>0</v>
      </c>
      <c r="AR175" s="22" t="s">
        <v>663</v>
      </c>
      <c r="AT175" s="22" t="s">
        <v>208</v>
      </c>
      <c r="AU175" s="22" t="s">
        <v>80</v>
      </c>
      <c r="AY175" s="22" t="s">
        <v>205</v>
      </c>
      <c r="BE175" s="191">
        <f t="shared" si="44"/>
        <v>0</v>
      </c>
      <c r="BF175" s="191">
        <f t="shared" si="45"/>
        <v>0</v>
      </c>
      <c r="BG175" s="191">
        <f t="shared" si="46"/>
        <v>0</v>
      </c>
      <c r="BH175" s="191">
        <f t="shared" si="47"/>
        <v>0</v>
      </c>
      <c r="BI175" s="191">
        <f t="shared" si="48"/>
        <v>0</v>
      </c>
      <c r="BJ175" s="22" t="s">
        <v>78</v>
      </c>
      <c r="BK175" s="191">
        <f t="shared" si="49"/>
        <v>0</v>
      </c>
      <c r="BL175" s="22" t="s">
        <v>663</v>
      </c>
      <c r="BM175" s="22" t="s">
        <v>1172</v>
      </c>
    </row>
    <row r="176" spans="2:65" s="1" customFormat="1" ht="16.5" customHeight="1">
      <c r="B176" s="179"/>
      <c r="C176" s="200" t="s">
        <v>712</v>
      </c>
      <c r="D176" s="200" t="s">
        <v>791</v>
      </c>
      <c r="E176" s="201" t="s">
        <v>1173</v>
      </c>
      <c r="F176" s="202" t="s">
        <v>1174</v>
      </c>
      <c r="G176" s="203" t="s">
        <v>360</v>
      </c>
      <c r="H176" s="204">
        <v>450</v>
      </c>
      <c r="I176" s="205"/>
      <c r="J176" s="206">
        <f t="shared" si="40"/>
        <v>0</v>
      </c>
      <c r="K176" s="202" t="s">
        <v>5</v>
      </c>
      <c r="L176" s="207"/>
      <c r="M176" s="208" t="s">
        <v>5</v>
      </c>
      <c r="N176" s="209" t="s">
        <v>42</v>
      </c>
      <c r="O176" s="40"/>
      <c r="P176" s="189">
        <f t="shared" si="41"/>
        <v>0</v>
      </c>
      <c r="Q176" s="189">
        <v>2.2499999999999998E-3</v>
      </c>
      <c r="R176" s="189">
        <f t="shared" si="42"/>
        <v>1.0125</v>
      </c>
      <c r="S176" s="189">
        <v>0</v>
      </c>
      <c r="T176" s="190">
        <f t="shared" si="43"/>
        <v>0</v>
      </c>
      <c r="AR176" s="22" t="s">
        <v>954</v>
      </c>
      <c r="AT176" s="22" t="s">
        <v>791</v>
      </c>
      <c r="AU176" s="22" t="s">
        <v>80</v>
      </c>
      <c r="AY176" s="22" t="s">
        <v>205</v>
      </c>
      <c r="BE176" s="191">
        <f t="shared" si="44"/>
        <v>0</v>
      </c>
      <c r="BF176" s="191">
        <f t="shared" si="45"/>
        <v>0</v>
      </c>
      <c r="BG176" s="191">
        <f t="shared" si="46"/>
        <v>0</v>
      </c>
      <c r="BH176" s="191">
        <f t="shared" si="47"/>
        <v>0</v>
      </c>
      <c r="BI176" s="191">
        <f t="shared" si="48"/>
        <v>0</v>
      </c>
      <c r="BJ176" s="22" t="s">
        <v>78</v>
      </c>
      <c r="BK176" s="191">
        <f t="shared" si="49"/>
        <v>0</v>
      </c>
      <c r="BL176" s="22" t="s">
        <v>954</v>
      </c>
      <c r="BM176" s="22" t="s">
        <v>1175</v>
      </c>
    </row>
    <row r="177" spans="2:65" s="1" customFormat="1" ht="25.5" customHeight="1">
      <c r="B177" s="179"/>
      <c r="C177" s="180" t="s">
        <v>716</v>
      </c>
      <c r="D177" s="180" t="s">
        <v>208</v>
      </c>
      <c r="E177" s="181" t="s">
        <v>1176</v>
      </c>
      <c r="F177" s="182" t="s">
        <v>1177</v>
      </c>
      <c r="G177" s="183" t="s">
        <v>236</v>
      </c>
      <c r="H177" s="184">
        <v>300</v>
      </c>
      <c r="I177" s="185"/>
      <c r="J177" s="186">
        <f t="shared" si="40"/>
        <v>0</v>
      </c>
      <c r="K177" s="182" t="s">
        <v>5</v>
      </c>
      <c r="L177" s="39"/>
      <c r="M177" s="187" t="s">
        <v>5</v>
      </c>
      <c r="N177" s="188" t="s">
        <v>42</v>
      </c>
      <c r="O177" s="40"/>
      <c r="P177" s="189">
        <f t="shared" si="41"/>
        <v>0</v>
      </c>
      <c r="Q177" s="189">
        <v>0</v>
      </c>
      <c r="R177" s="189">
        <f t="shared" si="42"/>
        <v>0</v>
      </c>
      <c r="S177" s="189">
        <v>0</v>
      </c>
      <c r="T177" s="190">
        <f t="shared" si="43"/>
        <v>0</v>
      </c>
      <c r="AR177" s="22" t="s">
        <v>663</v>
      </c>
      <c r="AT177" s="22" t="s">
        <v>208</v>
      </c>
      <c r="AU177" s="22" t="s">
        <v>80</v>
      </c>
      <c r="AY177" s="22" t="s">
        <v>205</v>
      </c>
      <c r="BE177" s="191">
        <f t="shared" si="44"/>
        <v>0</v>
      </c>
      <c r="BF177" s="191">
        <f t="shared" si="45"/>
        <v>0</v>
      </c>
      <c r="BG177" s="191">
        <f t="shared" si="46"/>
        <v>0</v>
      </c>
      <c r="BH177" s="191">
        <f t="shared" si="47"/>
        <v>0</v>
      </c>
      <c r="BI177" s="191">
        <f t="shared" si="48"/>
        <v>0</v>
      </c>
      <c r="BJ177" s="22" t="s">
        <v>78</v>
      </c>
      <c r="BK177" s="191">
        <f t="shared" si="49"/>
        <v>0</v>
      </c>
      <c r="BL177" s="22" t="s">
        <v>663</v>
      </c>
      <c r="BM177" s="22" t="s">
        <v>1178</v>
      </c>
    </row>
    <row r="178" spans="2:65" s="1" customFormat="1" ht="25.5" customHeight="1">
      <c r="B178" s="179"/>
      <c r="C178" s="200" t="s">
        <v>720</v>
      </c>
      <c r="D178" s="200" t="s">
        <v>791</v>
      </c>
      <c r="E178" s="201" t="s">
        <v>1179</v>
      </c>
      <c r="F178" s="202" t="s">
        <v>1180</v>
      </c>
      <c r="G178" s="203" t="s">
        <v>236</v>
      </c>
      <c r="H178" s="204">
        <v>190</v>
      </c>
      <c r="I178" s="205"/>
      <c r="J178" s="206">
        <f t="shared" si="40"/>
        <v>0</v>
      </c>
      <c r="K178" s="202" t="s">
        <v>5</v>
      </c>
      <c r="L178" s="207"/>
      <c r="M178" s="208" t="s">
        <v>5</v>
      </c>
      <c r="N178" s="209" t="s">
        <v>42</v>
      </c>
      <c r="O178" s="40"/>
      <c r="P178" s="189">
        <f t="shared" si="41"/>
        <v>0</v>
      </c>
      <c r="Q178" s="189">
        <v>9.0000000000000006E-5</v>
      </c>
      <c r="R178" s="189">
        <f t="shared" si="42"/>
        <v>1.7100000000000001E-2</v>
      </c>
      <c r="S178" s="189">
        <v>0</v>
      </c>
      <c r="T178" s="190">
        <f t="shared" si="43"/>
        <v>0</v>
      </c>
      <c r="AR178" s="22" t="s">
        <v>954</v>
      </c>
      <c r="AT178" s="22" t="s">
        <v>791</v>
      </c>
      <c r="AU178" s="22" t="s">
        <v>80</v>
      </c>
      <c r="AY178" s="22" t="s">
        <v>205</v>
      </c>
      <c r="BE178" s="191">
        <f t="shared" si="44"/>
        <v>0</v>
      </c>
      <c r="BF178" s="191">
        <f t="shared" si="45"/>
        <v>0</v>
      </c>
      <c r="BG178" s="191">
        <f t="shared" si="46"/>
        <v>0</v>
      </c>
      <c r="BH178" s="191">
        <f t="shared" si="47"/>
        <v>0</v>
      </c>
      <c r="BI178" s="191">
        <f t="shared" si="48"/>
        <v>0</v>
      </c>
      <c r="BJ178" s="22" t="s">
        <v>78</v>
      </c>
      <c r="BK178" s="191">
        <f t="shared" si="49"/>
        <v>0</v>
      </c>
      <c r="BL178" s="22" t="s">
        <v>954</v>
      </c>
      <c r="BM178" s="22" t="s">
        <v>1181</v>
      </c>
    </row>
    <row r="179" spans="2:65" s="1" customFormat="1" ht="25.5" customHeight="1">
      <c r="B179" s="179"/>
      <c r="C179" s="200" t="s">
        <v>724</v>
      </c>
      <c r="D179" s="200" t="s">
        <v>791</v>
      </c>
      <c r="E179" s="201" t="s">
        <v>1182</v>
      </c>
      <c r="F179" s="202" t="s">
        <v>1183</v>
      </c>
      <c r="G179" s="203" t="s">
        <v>236</v>
      </c>
      <c r="H179" s="204">
        <v>110</v>
      </c>
      <c r="I179" s="205"/>
      <c r="J179" s="206">
        <f t="shared" si="40"/>
        <v>0</v>
      </c>
      <c r="K179" s="202" t="s">
        <v>5</v>
      </c>
      <c r="L179" s="207"/>
      <c r="M179" s="208" t="s">
        <v>5</v>
      </c>
      <c r="N179" s="218" t="s">
        <v>42</v>
      </c>
      <c r="O179" s="196"/>
      <c r="P179" s="197">
        <f t="shared" si="41"/>
        <v>0</v>
      </c>
      <c r="Q179" s="197">
        <v>1.1E-4</v>
      </c>
      <c r="R179" s="197">
        <f t="shared" si="42"/>
        <v>1.21E-2</v>
      </c>
      <c r="S179" s="197">
        <v>0</v>
      </c>
      <c r="T179" s="198">
        <f t="shared" si="43"/>
        <v>0</v>
      </c>
      <c r="AR179" s="22" t="s">
        <v>954</v>
      </c>
      <c r="AT179" s="22" t="s">
        <v>791</v>
      </c>
      <c r="AU179" s="22" t="s">
        <v>80</v>
      </c>
      <c r="AY179" s="22" t="s">
        <v>205</v>
      </c>
      <c r="BE179" s="191">
        <f t="shared" si="44"/>
        <v>0</v>
      </c>
      <c r="BF179" s="191">
        <f t="shared" si="45"/>
        <v>0</v>
      </c>
      <c r="BG179" s="191">
        <f t="shared" si="46"/>
        <v>0</v>
      </c>
      <c r="BH179" s="191">
        <f t="shared" si="47"/>
        <v>0</v>
      </c>
      <c r="BI179" s="191">
        <f t="shared" si="48"/>
        <v>0</v>
      </c>
      <c r="BJ179" s="22" t="s">
        <v>78</v>
      </c>
      <c r="BK179" s="191">
        <f t="shared" si="49"/>
        <v>0</v>
      </c>
      <c r="BL179" s="22" t="s">
        <v>954</v>
      </c>
      <c r="BM179" s="22" t="s">
        <v>1184</v>
      </c>
    </row>
    <row r="180" spans="2:65" s="1" customFormat="1" ht="6.95" customHeight="1">
      <c r="B180" s="54"/>
      <c r="C180" s="55"/>
      <c r="D180" s="55"/>
      <c r="E180" s="55"/>
      <c r="F180" s="55"/>
      <c r="G180" s="55"/>
      <c r="H180" s="55"/>
      <c r="I180" s="132"/>
      <c r="J180" s="55"/>
      <c r="K180" s="55"/>
      <c r="L180" s="39"/>
    </row>
  </sheetData>
  <autoFilter ref="C93:K179"/>
  <mergeCells count="16">
    <mergeCell ref="L2:V2"/>
    <mergeCell ref="E80:H80"/>
    <mergeCell ref="E84:H84"/>
    <mergeCell ref="E82:H82"/>
    <mergeCell ref="E86:H86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101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ht="16.5" customHeight="1">
      <c r="B9" s="26"/>
      <c r="C9" s="27"/>
      <c r="D9" s="27"/>
      <c r="E9" s="341" t="s">
        <v>169</v>
      </c>
      <c r="F9" s="308"/>
      <c r="G9" s="308"/>
      <c r="H9" s="308"/>
      <c r="I9" s="110"/>
      <c r="J9" s="27"/>
      <c r="K9" s="29"/>
    </row>
    <row r="10" spans="1:70">
      <c r="B10" s="26"/>
      <c r="C10" s="27"/>
      <c r="D10" s="35" t="s">
        <v>170</v>
      </c>
      <c r="E10" s="27"/>
      <c r="F10" s="27"/>
      <c r="G10" s="27"/>
      <c r="H10" s="27"/>
      <c r="I10" s="110"/>
      <c r="J10" s="27"/>
      <c r="K10" s="29"/>
    </row>
    <row r="11" spans="1:70" s="1" customFormat="1" ht="16.5" customHeight="1">
      <c r="B11" s="39"/>
      <c r="C11" s="40"/>
      <c r="D11" s="40"/>
      <c r="E11" s="331" t="s">
        <v>935</v>
      </c>
      <c r="F11" s="343"/>
      <c r="G11" s="343"/>
      <c r="H11" s="343"/>
      <c r="I11" s="111"/>
      <c r="J11" s="40"/>
      <c r="K11" s="43"/>
    </row>
    <row r="12" spans="1:70" s="1" customFormat="1">
      <c r="B12" s="39"/>
      <c r="C12" s="40"/>
      <c r="D12" s="35" t="s">
        <v>936</v>
      </c>
      <c r="E12" s="40"/>
      <c r="F12" s="40"/>
      <c r="G12" s="40"/>
      <c r="H12" s="40"/>
      <c r="I12" s="111"/>
      <c r="J12" s="40"/>
      <c r="K12" s="43"/>
    </row>
    <row r="13" spans="1:70" s="1" customFormat="1" ht="36.950000000000003" customHeight="1">
      <c r="B13" s="39"/>
      <c r="C13" s="40"/>
      <c r="D13" s="40"/>
      <c r="E13" s="344" t="s">
        <v>1185</v>
      </c>
      <c r="F13" s="343"/>
      <c r="G13" s="343"/>
      <c r="H13" s="343"/>
      <c r="I13" s="111"/>
      <c r="J13" s="40"/>
      <c r="K13" s="43"/>
    </row>
    <row r="14" spans="1:70" s="1" customFormat="1" ht="13.5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21</v>
      </c>
      <c r="E15" s="40"/>
      <c r="F15" s="33" t="s">
        <v>5</v>
      </c>
      <c r="G15" s="40"/>
      <c r="H15" s="40"/>
      <c r="I15" s="112" t="s">
        <v>22</v>
      </c>
      <c r="J15" s="33" t="s">
        <v>5</v>
      </c>
      <c r="K15" s="43"/>
    </row>
    <row r="16" spans="1:70" s="1" customFormat="1" ht="14.45" customHeight="1">
      <c r="B16" s="39"/>
      <c r="C16" s="40"/>
      <c r="D16" s="35" t="s">
        <v>23</v>
      </c>
      <c r="E16" s="40"/>
      <c r="F16" s="33" t="s">
        <v>24</v>
      </c>
      <c r="G16" s="40"/>
      <c r="H16" s="40"/>
      <c r="I16" s="112" t="s">
        <v>25</v>
      </c>
      <c r="J16" s="113" t="str">
        <f>'Rekapitulace stavby'!AN8</f>
        <v>16. 3. 2019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27</v>
      </c>
      <c r="E18" s="40"/>
      <c r="F18" s="40"/>
      <c r="G18" s="40"/>
      <c r="H18" s="40"/>
      <c r="I18" s="112" t="s">
        <v>28</v>
      </c>
      <c r="J18" s="33" t="str">
        <f>IF('Rekapitulace stavby'!AN10="","",'Rekapitulace stavby'!AN10)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stavby'!E11="","",'Rekapitulace stavby'!E11)</f>
        <v xml:space="preserve"> </v>
      </c>
      <c r="F19" s="40"/>
      <c r="G19" s="40"/>
      <c r="H19" s="40"/>
      <c r="I19" s="112" t="s">
        <v>30</v>
      </c>
      <c r="J19" s="33" t="str">
        <f>IF('Rekapitulace stavby'!AN11="","",'Rekapitulace stavby'!AN11)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31</v>
      </c>
      <c r="E21" s="40"/>
      <c r="F21" s="40"/>
      <c r="G21" s="40"/>
      <c r="H21" s="40"/>
      <c r="I21" s="112" t="s">
        <v>28</v>
      </c>
      <c r="J21" s="33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stavby'!E14="Vyplň údaj","",IF('Rekapitulace stavby'!E14="","",'Rekapitulace stavby'!E14))</f>
        <v/>
      </c>
      <c r="F22" s="40"/>
      <c r="G22" s="40"/>
      <c r="H22" s="40"/>
      <c r="I22" s="112" t="s">
        <v>30</v>
      </c>
      <c r="J22" s="33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33</v>
      </c>
      <c r="E24" s="40"/>
      <c r="F24" s="40"/>
      <c r="G24" s="40"/>
      <c r="H24" s="40"/>
      <c r="I24" s="112" t="s">
        <v>28</v>
      </c>
      <c r="J24" s="33" t="s">
        <v>5</v>
      </c>
      <c r="K24" s="43"/>
    </row>
    <row r="25" spans="2:11" s="1" customFormat="1" ht="18" customHeight="1">
      <c r="B25" s="39"/>
      <c r="C25" s="40"/>
      <c r="D25" s="40"/>
      <c r="E25" s="33" t="s">
        <v>34</v>
      </c>
      <c r="F25" s="40"/>
      <c r="G25" s="40"/>
      <c r="H25" s="40"/>
      <c r="I25" s="112" t="s">
        <v>30</v>
      </c>
      <c r="J25" s="33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14.45" customHeight="1">
      <c r="B27" s="39"/>
      <c r="C27" s="40"/>
      <c r="D27" s="35" t="s">
        <v>36</v>
      </c>
      <c r="E27" s="40"/>
      <c r="F27" s="40"/>
      <c r="G27" s="40"/>
      <c r="H27" s="40"/>
      <c r="I27" s="111"/>
      <c r="J27" s="40"/>
      <c r="K27" s="43"/>
    </row>
    <row r="28" spans="2:11" s="7" customFormat="1" ht="270.75" customHeight="1">
      <c r="B28" s="114"/>
      <c r="C28" s="115"/>
      <c r="D28" s="115"/>
      <c r="E28" s="322" t="s">
        <v>172</v>
      </c>
      <c r="F28" s="322"/>
      <c r="G28" s="322"/>
      <c r="H28" s="322"/>
      <c r="I28" s="116"/>
      <c r="J28" s="115"/>
      <c r="K28" s="117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111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25.35" customHeight="1">
      <c r="B31" s="39"/>
      <c r="C31" s="40"/>
      <c r="D31" s="120" t="s">
        <v>37</v>
      </c>
      <c r="E31" s="40"/>
      <c r="F31" s="40"/>
      <c r="G31" s="40"/>
      <c r="H31" s="40"/>
      <c r="I31" s="111"/>
      <c r="J31" s="121">
        <f>ROUND(J95,2)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118"/>
      <c r="J32" s="66"/>
      <c r="K32" s="119"/>
    </row>
    <row r="33" spans="2:11" s="1" customFormat="1" ht="14.45" customHeight="1">
      <c r="B33" s="39"/>
      <c r="C33" s="40"/>
      <c r="D33" s="40"/>
      <c r="E33" s="40"/>
      <c r="F33" s="44" t="s">
        <v>39</v>
      </c>
      <c r="G33" s="40"/>
      <c r="H33" s="40"/>
      <c r="I33" s="122" t="s">
        <v>38</v>
      </c>
      <c r="J33" s="44" t="s">
        <v>40</v>
      </c>
      <c r="K33" s="43"/>
    </row>
    <row r="34" spans="2:11" s="1" customFormat="1" ht="14.45" customHeight="1">
      <c r="B34" s="39"/>
      <c r="C34" s="40"/>
      <c r="D34" s="47" t="s">
        <v>41</v>
      </c>
      <c r="E34" s="47" t="s">
        <v>42</v>
      </c>
      <c r="F34" s="123">
        <f>ROUND(SUM(BE95:BE172), 2)</f>
        <v>0</v>
      </c>
      <c r="G34" s="40"/>
      <c r="H34" s="40"/>
      <c r="I34" s="124">
        <v>0.21</v>
      </c>
      <c r="J34" s="123">
        <f>ROUND(ROUND((SUM(BE95:BE172)), 2)*I34, 2)</f>
        <v>0</v>
      </c>
      <c r="K34" s="43"/>
    </row>
    <row r="35" spans="2:11" s="1" customFormat="1" ht="14.45" customHeight="1">
      <c r="B35" s="39"/>
      <c r="C35" s="40"/>
      <c r="D35" s="40"/>
      <c r="E35" s="47" t="s">
        <v>43</v>
      </c>
      <c r="F35" s="123">
        <f>ROUND(SUM(BF95:BF172), 2)</f>
        <v>0</v>
      </c>
      <c r="G35" s="40"/>
      <c r="H35" s="40"/>
      <c r="I35" s="124">
        <v>0.15</v>
      </c>
      <c r="J35" s="123">
        <f>ROUND(ROUND((SUM(BF95:BF172)), 2)*I35, 2)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44</v>
      </c>
      <c r="F36" s="123">
        <f>ROUND(SUM(BG95:BG172), 2)</f>
        <v>0</v>
      </c>
      <c r="G36" s="40"/>
      <c r="H36" s="40"/>
      <c r="I36" s="124">
        <v>0.21</v>
      </c>
      <c r="J36" s="123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45</v>
      </c>
      <c r="F37" s="123">
        <f>ROUND(SUM(BH95:BH172), 2)</f>
        <v>0</v>
      </c>
      <c r="G37" s="40"/>
      <c r="H37" s="40"/>
      <c r="I37" s="124">
        <v>0.15</v>
      </c>
      <c r="J37" s="123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46</v>
      </c>
      <c r="F38" s="123">
        <f>ROUND(SUM(BI95:BI172), 2)</f>
        <v>0</v>
      </c>
      <c r="G38" s="40"/>
      <c r="H38" s="40"/>
      <c r="I38" s="124">
        <v>0</v>
      </c>
      <c r="J38" s="123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111"/>
      <c r="J39" s="40"/>
      <c r="K39" s="43"/>
    </row>
    <row r="40" spans="2:11" s="1" customFormat="1" ht="25.35" customHeight="1">
      <c r="B40" s="39"/>
      <c r="C40" s="125"/>
      <c r="D40" s="126" t="s">
        <v>47</v>
      </c>
      <c r="E40" s="69"/>
      <c r="F40" s="69"/>
      <c r="G40" s="127" t="s">
        <v>48</v>
      </c>
      <c r="H40" s="128" t="s">
        <v>49</v>
      </c>
      <c r="I40" s="129"/>
      <c r="J40" s="130">
        <f>SUM(J31:J38)</f>
        <v>0</v>
      </c>
      <c r="K40" s="131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132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133"/>
      <c r="J45" s="58"/>
      <c r="K45" s="134"/>
    </row>
    <row r="46" spans="2:11" s="1" customFormat="1" ht="36.950000000000003" customHeight="1">
      <c r="B46" s="39"/>
      <c r="C46" s="28" t="s">
        <v>173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111"/>
      <c r="J47" s="40"/>
      <c r="K47" s="43"/>
    </row>
    <row r="48" spans="2:11" s="1" customFormat="1" ht="14.45" customHeight="1">
      <c r="B48" s="39"/>
      <c r="C48" s="35" t="s">
        <v>19</v>
      </c>
      <c r="D48" s="40"/>
      <c r="E48" s="40"/>
      <c r="F48" s="40"/>
      <c r="G48" s="40"/>
      <c r="H48" s="40"/>
      <c r="I48" s="111"/>
      <c r="J48" s="40"/>
      <c r="K48" s="43"/>
    </row>
    <row r="49" spans="2:47" s="1" customFormat="1" ht="16.5" customHeight="1">
      <c r="B49" s="39"/>
      <c r="C49" s="40"/>
      <c r="D49" s="40"/>
      <c r="E49" s="341" t="str">
        <f>E7</f>
        <v xml:space="preserve"> Dům hudby, Pardubice – modernizace</v>
      </c>
      <c r="F49" s="342"/>
      <c r="G49" s="342"/>
      <c r="H49" s="342"/>
      <c r="I49" s="111"/>
      <c r="J49" s="40"/>
      <c r="K49" s="43"/>
    </row>
    <row r="50" spans="2:47">
      <c r="B50" s="26"/>
      <c r="C50" s="35" t="s">
        <v>168</v>
      </c>
      <c r="D50" s="27"/>
      <c r="E50" s="27"/>
      <c r="F50" s="27"/>
      <c r="G50" s="27"/>
      <c r="H50" s="27"/>
      <c r="I50" s="110"/>
      <c r="J50" s="27"/>
      <c r="K50" s="29"/>
    </row>
    <row r="51" spans="2:47" ht="16.5" customHeight="1">
      <c r="B51" s="26"/>
      <c r="C51" s="27"/>
      <c r="D51" s="27"/>
      <c r="E51" s="341" t="s">
        <v>169</v>
      </c>
      <c r="F51" s="308"/>
      <c r="G51" s="308"/>
      <c r="H51" s="308"/>
      <c r="I51" s="110"/>
      <c r="J51" s="27"/>
      <c r="K51" s="29"/>
    </row>
    <row r="52" spans="2:47">
      <c r="B52" s="26"/>
      <c r="C52" s="35" t="s">
        <v>170</v>
      </c>
      <c r="D52" s="27"/>
      <c r="E52" s="27"/>
      <c r="F52" s="27"/>
      <c r="G52" s="27"/>
      <c r="H52" s="27"/>
      <c r="I52" s="110"/>
      <c r="J52" s="27"/>
      <c r="K52" s="29"/>
    </row>
    <row r="53" spans="2:47" s="1" customFormat="1" ht="16.5" customHeight="1">
      <c r="B53" s="39"/>
      <c r="C53" s="40"/>
      <c r="D53" s="40"/>
      <c r="E53" s="331" t="s">
        <v>935</v>
      </c>
      <c r="F53" s="343"/>
      <c r="G53" s="343"/>
      <c r="H53" s="343"/>
      <c r="I53" s="111"/>
      <c r="J53" s="40"/>
      <c r="K53" s="43"/>
    </row>
    <row r="54" spans="2:47" s="1" customFormat="1" ht="14.45" customHeight="1">
      <c r="B54" s="39"/>
      <c r="C54" s="35" t="s">
        <v>936</v>
      </c>
      <c r="D54" s="40"/>
      <c r="E54" s="40"/>
      <c r="F54" s="40"/>
      <c r="G54" s="40"/>
      <c r="H54" s="40"/>
      <c r="I54" s="111"/>
      <c r="J54" s="40"/>
      <c r="K54" s="43"/>
    </row>
    <row r="55" spans="2:47" s="1" customFormat="1" ht="17.25" customHeight="1">
      <c r="B55" s="39"/>
      <c r="C55" s="40"/>
      <c r="D55" s="40"/>
      <c r="E55" s="344" t="str">
        <f>E13</f>
        <v>SO 01.7.2 - Slaborpoudá elektroinstalace</v>
      </c>
      <c r="F55" s="343"/>
      <c r="G55" s="343"/>
      <c r="H55" s="343"/>
      <c r="I55" s="111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47" s="1" customFormat="1" ht="18" customHeight="1">
      <c r="B57" s="39"/>
      <c r="C57" s="35" t="s">
        <v>23</v>
      </c>
      <c r="D57" s="40"/>
      <c r="E57" s="40"/>
      <c r="F57" s="33" t="str">
        <f>F16</f>
        <v>Sukova třída 1260, 530 02 Pardubice</v>
      </c>
      <c r="G57" s="40"/>
      <c r="H57" s="40"/>
      <c r="I57" s="112" t="s">
        <v>25</v>
      </c>
      <c r="J57" s="113" t="str">
        <f>IF(J16="","",J16)</f>
        <v>16. 3. 2019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47" s="1" customFormat="1">
      <c r="B59" s="39"/>
      <c r="C59" s="35" t="s">
        <v>27</v>
      </c>
      <c r="D59" s="40"/>
      <c r="E59" s="40"/>
      <c r="F59" s="33" t="str">
        <f>E19</f>
        <v xml:space="preserve"> </v>
      </c>
      <c r="G59" s="40"/>
      <c r="H59" s="40"/>
      <c r="I59" s="112" t="s">
        <v>33</v>
      </c>
      <c r="J59" s="322" t="str">
        <f>E25</f>
        <v>ing. arch. Ondřej Tuček</v>
      </c>
      <c r="K59" s="43"/>
    </row>
    <row r="60" spans="2:47" s="1" customFormat="1" ht="14.45" customHeight="1">
      <c r="B60" s="39"/>
      <c r="C60" s="35" t="s">
        <v>31</v>
      </c>
      <c r="D60" s="40"/>
      <c r="E60" s="40"/>
      <c r="F60" s="33" t="str">
        <f>IF(E22="","",E22)</f>
        <v/>
      </c>
      <c r="G60" s="40"/>
      <c r="H60" s="40"/>
      <c r="I60" s="111"/>
      <c r="J60" s="345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11"/>
      <c r="J61" s="40"/>
      <c r="K61" s="43"/>
    </row>
    <row r="62" spans="2:47" s="1" customFormat="1" ht="29.25" customHeight="1">
      <c r="B62" s="39"/>
      <c r="C62" s="135" t="s">
        <v>174</v>
      </c>
      <c r="D62" s="125"/>
      <c r="E62" s="125"/>
      <c r="F62" s="125"/>
      <c r="G62" s="125"/>
      <c r="H62" s="125"/>
      <c r="I62" s="136"/>
      <c r="J62" s="137" t="s">
        <v>175</v>
      </c>
      <c r="K62" s="138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11"/>
      <c r="J63" s="40"/>
      <c r="K63" s="43"/>
    </row>
    <row r="64" spans="2:47" s="1" customFormat="1" ht="29.25" customHeight="1">
      <c r="B64" s="39"/>
      <c r="C64" s="139" t="s">
        <v>176</v>
      </c>
      <c r="D64" s="40"/>
      <c r="E64" s="40"/>
      <c r="F64" s="40"/>
      <c r="G64" s="40"/>
      <c r="H64" s="40"/>
      <c r="I64" s="111"/>
      <c r="J64" s="121">
        <f>J95</f>
        <v>0</v>
      </c>
      <c r="K64" s="43"/>
      <c r="AU64" s="22" t="s">
        <v>177</v>
      </c>
    </row>
    <row r="65" spans="2:12" s="8" customFormat="1" ht="24.95" customHeight="1">
      <c r="B65" s="140"/>
      <c r="C65" s="141"/>
      <c r="D65" s="142" t="s">
        <v>1186</v>
      </c>
      <c r="E65" s="143"/>
      <c r="F65" s="143"/>
      <c r="G65" s="143"/>
      <c r="H65" s="143"/>
      <c r="I65" s="144"/>
      <c r="J65" s="145">
        <f>J96</f>
        <v>0</v>
      </c>
      <c r="K65" s="146"/>
    </row>
    <row r="66" spans="2:12" s="9" customFormat="1" ht="19.899999999999999" customHeight="1">
      <c r="B66" s="147"/>
      <c r="C66" s="148"/>
      <c r="D66" s="149" t="s">
        <v>1187</v>
      </c>
      <c r="E66" s="150"/>
      <c r="F66" s="150"/>
      <c r="G66" s="150"/>
      <c r="H66" s="150"/>
      <c r="I66" s="151"/>
      <c r="J66" s="152">
        <f>J97</f>
        <v>0</v>
      </c>
      <c r="K66" s="153"/>
    </row>
    <row r="67" spans="2:12" s="9" customFormat="1" ht="19.899999999999999" customHeight="1">
      <c r="B67" s="147"/>
      <c r="C67" s="148"/>
      <c r="D67" s="149" t="s">
        <v>1188</v>
      </c>
      <c r="E67" s="150"/>
      <c r="F67" s="150"/>
      <c r="G67" s="150"/>
      <c r="H67" s="150"/>
      <c r="I67" s="151"/>
      <c r="J67" s="152">
        <f>J101</f>
        <v>0</v>
      </c>
      <c r="K67" s="153"/>
    </row>
    <row r="68" spans="2:12" s="9" customFormat="1" ht="19.899999999999999" customHeight="1">
      <c r="B68" s="147"/>
      <c r="C68" s="148"/>
      <c r="D68" s="149" t="s">
        <v>1189</v>
      </c>
      <c r="E68" s="150"/>
      <c r="F68" s="150"/>
      <c r="G68" s="150"/>
      <c r="H68" s="150"/>
      <c r="I68" s="151"/>
      <c r="J68" s="152">
        <f>J121</f>
        <v>0</v>
      </c>
      <c r="K68" s="153"/>
    </row>
    <row r="69" spans="2:12" s="9" customFormat="1" ht="19.899999999999999" customHeight="1">
      <c r="B69" s="147"/>
      <c r="C69" s="148"/>
      <c r="D69" s="149" t="s">
        <v>1190</v>
      </c>
      <c r="E69" s="150"/>
      <c r="F69" s="150"/>
      <c r="G69" s="150"/>
      <c r="H69" s="150"/>
      <c r="I69" s="151"/>
      <c r="J69" s="152">
        <f>J141</f>
        <v>0</v>
      </c>
      <c r="K69" s="153"/>
    </row>
    <row r="70" spans="2:12" s="9" customFormat="1" ht="19.899999999999999" customHeight="1">
      <c r="B70" s="147"/>
      <c r="C70" s="148"/>
      <c r="D70" s="149" t="s">
        <v>1191</v>
      </c>
      <c r="E70" s="150"/>
      <c r="F70" s="150"/>
      <c r="G70" s="150"/>
      <c r="H70" s="150"/>
      <c r="I70" s="151"/>
      <c r="J70" s="152">
        <f>J148</f>
        <v>0</v>
      </c>
      <c r="K70" s="153"/>
    </row>
    <row r="71" spans="2:12" s="9" customFormat="1" ht="19.899999999999999" customHeight="1">
      <c r="B71" s="147"/>
      <c r="C71" s="148"/>
      <c r="D71" s="149" t="s">
        <v>1192</v>
      </c>
      <c r="E71" s="150"/>
      <c r="F71" s="150"/>
      <c r="G71" s="150"/>
      <c r="H71" s="150"/>
      <c r="I71" s="151"/>
      <c r="J71" s="152">
        <f>J158</f>
        <v>0</v>
      </c>
      <c r="K71" s="153"/>
    </row>
    <row r="72" spans="2:12" s="1" customFormat="1" ht="21.75" customHeight="1">
      <c r="B72" s="39"/>
      <c r="C72" s="40"/>
      <c r="D72" s="40"/>
      <c r="E72" s="40"/>
      <c r="F72" s="40"/>
      <c r="G72" s="40"/>
      <c r="H72" s="40"/>
      <c r="I72" s="111"/>
      <c r="J72" s="40"/>
      <c r="K72" s="43"/>
    </row>
    <row r="73" spans="2:12" s="1" customFormat="1" ht="6.95" customHeight="1">
      <c r="B73" s="54"/>
      <c r="C73" s="55"/>
      <c r="D73" s="55"/>
      <c r="E73" s="55"/>
      <c r="F73" s="55"/>
      <c r="G73" s="55"/>
      <c r="H73" s="55"/>
      <c r="I73" s="132"/>
      <c r="J73" s="55"/>
      <c r="K73" s="56"/>
    </row>
    <row r="77" spans="2:12" s="1" customFormat="1" ht="6.95" customHeight="1">
      <c r="B77" s="57"/>
      <c r="C77" s="58"/>
      <c r="D77" s="58"/>
      <c r="E77" s="58"/>
      <c r="F77" s="58"/>
      <c r="G77" s="58"/>
      <c r="H77" s="58"/>
      <c r="I77" s="133"/>
      <c r="J77" s="58"/>
      <c r="K77" s="58"/>
      <c r="L77" s="39"/>
    </row>
    <row r="78" spans="2:12" s="1" customFormat="1" ht="36.950000000000003" customHeight="1">
      <c r="B78" s="39"/>
      <c r="C78" s="59" t="s">
        <v>189</v>
      </c>
      <c r="I78" s="154"/>
      <c r="L78" s="39"/>
    </row>
    <row r="79" spans="2:12" s="1" customFormat="1" ht="6.95" customHeight="1">
      <c r="B79" s="39"/>
      <c r="I79" s="154"/>
      <c r="L79" s="39"/>
    </row>
    <row r="80" spans="2:12" s="1" customFormat="1" ht="14.45" customHeight="1">
      <c r="B80" s="39"/>
      <c r="C80" s="61" t="s">
        <v>19</v>
      </c>
      <c r="I80" s="154"/>
      <c r="L80" s="39"/>
    </row>
    <row r="81" spans="2:63" s="1" customFormat="1" ht="16.5" customHeight="1">
      <c r="B81" s="39"/>
      <c r="E81" s="346" t="str">
        <f>E7</f>
        <v xml:space="preserve"> Dům hudby, Pardubice – modernizace</v>
      </c>
      <c r="F81" s="347"/>
      <c r="G81" s="347"/>
      <c r="H81" s="347"/>
      <c r="I81" s="154"/>
      <c r="L81" s="39"/>
    </row>
    <row r="82" spans="2:63">
      <c r="B82" s="26"/>
      <c r="C82" s="61" t="s">
        <v>168</v>
      </c>
      <c r="L82" s="26"/>
    </row>
    <row r="83" spans="2:63" ht="16.5" customHeight="1">
      <c r="B83" s="26"/>
      <c r="E83" s="346" t="s">
        <v>169</v>
      </c>
      <c r="F83" s="318"/>
      <c r="G83" s="318"/>
      <c r="H83" s="318"/>
      <c r="L83" s="26"/>
    </row>
    <row r="84" spans="2:63">
      <c r="B84" s="26"/>
      <c r="C84" s="61" t="s">
        <v>170</v>
      </c>
      <c r="L84" s="26"/>
    </row>
    <row r="85" spans="2:63" s="1" customFormat="1" ht="16.5" customHeight="1">
      <c r="B85" s="39"/>
      <c r="E85" s="350" t="s">
        <v>935</v>
      </c>
      <c r="F85" s="348"/>
      <c r="G85" s="348"/>
      <c r="H85" s="348"/>
      <c r="I85" s="154"/>
      <c r="L85" s="39"/>
    </row>
    <row r="86" spans="2:63" s="1" customFormat="1" ht="14.45" customHeight="1">
      <c r="B86" s="39"/>
      <c r="C86" s="61" t="s">
        <v>936</v>
      </c>
      <c r="I86" s="154"/>
      <c r="L86" s="39"/>
    </row>
    <row r="87" spans="2:63" s="1" customFormat="1" ht="17.25" customHeight="1">
      <c r="B87" s="39"/>
      <c r="E87" s="334" t="str">
        <f>E13</f>
        <v>SO 01.7.2 - Slaborpoudá elektroinstalace</v>
      </c>
      <c r="F87" s="348"/>
      <c r="G87" s="348"/>
      <c r="H87" s="348"/>
      <c r="I87" s="154"/>
      <c r="L87" s="39"/>
    </row>
    <row r="88" spans="2:63" s="1" customFormat="1" ht="6.95" customHeight="1">
      <c r="B88" s="39"/>
      <c r="I88" s="154"/>
      <c r="L88" s="39"/>
    </row>
    <row r="89" spans="2:63" s="1" customFormat="1" ht="18" customHeight="1">
      <c r="B89" s="39"/>
      <c r="C89" s="61" t="s">
        <v>23</v>
      </c>
      <c r="F89" s="155" t="str">
        <f>F16</f>
        <v>Sukova třída 1260, 530 02 Pardubice</v>
      </c>
      <c r="I89" s="156" t="s">
        <v>25</v>
      </c>
      <c r="J89" s="65" t="str">
        <f>IF(J16="","",J16)</f>
        <v>16. 3. 2019</v>
      </c>
      <c r="L89" s="39"/>
    </row>
    <row r="90" spans="2:63" s="1" customFormat="1" ht="6.95" customHeight="1">
      <c r="B90" s="39"/>
      <c r="I90" s="154"/>
      <c r="L90" s="39"/>
    </row>
    <row r="91" spans="2:63" s="1" customFormat="1">
      <c r="B91" s="39"/>
      <c r="C91" s="61" t="s">
        <v>27</v>
      </c>
      <c r="F91" s="155" t="str">
        <f>E19</f>
        <v xml:space="preserve"> </v>
      </c>
      <c r="I91" s="156" t="s">
        <v>33</v>
      </c>
      <c r="J91" s="155" t="str">
        <f>E25</f>
        <v>ing. arch. Ondřej Tuček</v>
      </c>
      <c r="L91" s="39"/>
    </row>
    <row r="92" spans="2:63" s="1" customFormat="1" ht="14.45" customHeight="1">
      <c r="B92" s="39"/>
      <c r="C92" s="61" t="s">
        <v>31</v>
      </c>
      <c r="F92" s="155" t="str">
        <f>IF(E22="","",E22)</f>
        <v/>
      </c>
      <c r="I92" s="154"/>
      <c r="L92" s="39"/>
    </row>
    <row r="93" spans="2:63" s="1" customFormat="1" ht="10.35" customHeight="1">
      <c r="B93" s="39"/>
      <c r="I93" s="154"/>
      <c r="L93" s="39"/>
    </row>
    <row r="94" spans="2:63" s="10" customFormat="1" ht="29.25" customHeight="1">
      <c r="B94" s="157"/>
      <c r="C94" s="158" t="s">
        <v>190</v>
      </c>
      <c r="D94" s="159" t="s">
        <v>56</v>
      </c>
      <c r="E94" s="159" t="s">
        <v>52</v>
      </c>
      <c r="F94" s="159" t="s">
        <v>191</v>
      </c>
      <c r="G94" s="159" t="s">
        <v>192</v>
      </c>
      <c r="H94" s="159" t="s">
        <v>193</v>
      </c>
      <c r="I94" s="160" t="s">
        <v>194</v>
      </c>
      <c r="J94" s="159" t="s">
        <v>175</v>
      </c>
      <c r="K94" s="161" t="s">
        <v>195</v>
      </c>
      <c r="L94" s="157"/>
      <c r="M94" s="71" t="s">
        <v>196</v>
      </c>
      <c r="N94" s="72" t="s">
        <v>41</v>
      </c>
      <c r="O94" s="72" t="s">
        <v>197</v>
      </c>
      <c r="P94" s="72" t="s">
        <v>198</v>
      </c>
      <c r="Q94" s="72" t="s">
        <v>199</v>
      </c>
      <c r="R94" s="72" t="s">
        <v>200</v>
      </c>
      <c r="S94" s="72" t="s">
        <v>201</v>
      </c>
      <c r="T94" s="73" t="s">
        <v>202</v>
      </c>
    </row>
    <row r="95" spans="2:63" s="1" customFormat="1" ht="29.25" customHeight="1">
      <c r="B95" s="39"/>
      <c r="C95" s="75" t="s">
        <v>176</v>
      </c>
      <c r="I95" s="154"/>
      <c r="J95" s="162">
        <f>BK95</f>
        <v>0</v>
      </c>
      <c r="L95" s="39"/>
      <c r="M95" s="74"/>
      <c r="N95" s="66"/>
      <c r="O95" s="66"/>
      <c r="P95" s="163">
        <f>P96</f>
        <v>0</v>
      </c>
      <c r="Q95" s="66"/>
      <c r="R95" s="163">
        <f>R96</f>
        <v>4.2198200000000003</v>
      </c>
      <c r="S95" s="66"/>
      <c r="T95" s="164">
        <f>T96</f>
        <v>0</v>
      </c>
      <c r="AT95" s="22" t="s">
        <v>70</v>
      </c>
      <c r="AU95" s="22" t="s">
        <v>177</v>
      </c>
      <c r="BK95" s="165">
        <f>BK96</f>
        <v>0</v>
      </c>
    </row>
    <row r="96" spans="2:63" s="11" customFormat="1" ht="37.35" customHeight="1">
      <c r="B96" s="166"/>
      <c r="D96" s="167" t="s">
        <v>70</v>
      </c>
      <c r="E96" s="168" t="s">
        <v>1193</v>
      </c>
      <c r="F96" s="168" t="s">
        <v>1194</v>
      </c>
      <c r="I96" s="169"/>
      <c r="J96" s="170">
        <f>BK96</f>
        <v>0</v>
      </c>
      <c r="L96" s="166"/>
      <c r="M96" s="171"/>
      <c r="N96" s="172"/>
      <c r="O96" s="172"/>
      <c r="P96" s="173">
        <f>P97+P101+P121+P141+P148+P158</f>
        <v>0</v>
      </c>
      <c r="Q96" s="172"/>
      <c r="R96" s="173">
        <f>R97+R101+R121+R141+R148+R158</f>
        <v>4.2198200000000003</v>
      </c>
      <c r="S96" s="172"/>
      <c r="T96" s="174">
        <f>T97+T101+T121+T141+T148+T158</f>
        <v>0</v>
      </c>
      <c r="AR96" s="167" t="s">
        <v>97</v>
      </c>
      <c r="AT96" s="175" t="s">
        <v>70</v>
      </c>
      <c r="AU96" s="175" t="s">
        <v>71</v>
      </c>
      <c r="AY96" s="167" t="s">
        <v>205</v>
      </c>
      <c r="BK96" s="176">
        <f>BK97+BK101+BK121+BK141+BK148+BK158</f>
        <v>0</v>
      </c>
    </row>
    <row r="97" spans="2:65" s="11" customFormat="1" ht="19.899999999999999" customHeight="1">
      <c r="B97" s="166"/>
      <c r="D97" s="167" t="s">
        <v>70</v>
      </c>
      <c r="E97" s="177" t="s">
        <v>1195</v>
      </c>
      <c r="F97" s="177" t="s">
        <v>947</v>
      </c>
      <c r="I97" s="169"/>
      <c r="J97" s="178">
        <f>BK97</f>
        <v>0</v>
      </c>
      <c r="L97" s="166"/>
      <c r="M97" s="171"/>
      <c r="N97" s="172"/>
      <c r="O97" s="172"/>
      <c r="P97" s="173">
        <f>SUM(P98:P100)</f>
        <v>0</v>
      </c>
      <c r="Q97" s="172"/>
      <c r="R97" s="173">
        <f>SUM(R98:R100)</f>
        <v>2.3800000000000002E-2</v>
      </c>
      <c r="S97" s="172"/>
      <c r="T97" s="174">
        <f>SUM(T98:T100)</f>
        <v>0</v>
      </c>
      <c r="AR97" s="167" t="s">
        <v>97</v>
      </c>
      <c r="AT97" s="175" t="s">
        <v>70</v>
      </c>
      <c r="AU97" s="175" t="s">
        <v>78</v>
      </c>
      <c r="AY97" s="167" t="s">
        <v>205</v>
      </c>
      <c r="BK97" s="176">
        <f>SUM(BK98:BK100)</f>
        <v>0</v>
      </c>
    </row>
    <row r="98" spans="2:65" s="1" customFormat="1" ht="16.5" customHeight="1">
      <c r="B98" s="179"/>
      <c r="C98" s="180" t="s">
        <v>78</v>
      </c>
      <c r="D98" s="180" t="s">
        <v>208</v>
      </c>
      <c r="E98" s="181" t="s">
        <v>1196</v>
      </c>
      <c r="F98" s="182" t="s">
        <v>1197</v>
      </c>
      <c r="G98" s="183" t="s">
        <v>236</v>
      </c>
      <c r="H98" s="184">
        <v>1</v>
      </c>
      <c r="I98" s="185"/>
      <c r="J98" s="186">
        <f>ROUND(I98*H98,2)</f>
        <v>0</v>
      </c>
      <c r="K98" s="182" t="s">
        <v>5</v>
      </c>
      <c r="L98" s="39"/>
      <c r="M98" s="187" t="s">
        <v>5</v>
      </c>
      <c r="N98" s="188" t="s">
        <v>42</v>
      </c>
      <c r="O98" s="40"/>
      <c r="P98" s="189">
        <f>O98*H98</f>
        <v>0</v>
      </c>
      <c r="Q98" s="189">
        <v>1E-3</v>
      </c>
      <c r="R98" s="189">
        <f>Q98*H98</f>
        <v>1E-3</v>
      </c>
      <c r="S98" s="189">
        <v>0</v>
      </c>
      <c r="T98" s="190">
        <f>S98*H98</f>
        <v>0</v>
      </c>
      <c r="AR98" s="22" t="s">
        <v>663</v>
      </c>
      <c r="AT98" s="22" t="s">
        <v>208</v>
      </c>
      <c r="AU98" s="22" t="s">
        <v>80</v>
      </c>
      <c r="AY98" s="22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22" t="s">
        <v>78</v>
      </c>
      <c r="BK98" s="191">
        <f>ROUND(I98*H98,2)</f>
        <v>0</v>
      </c>
      <c r="BL98" s="22" t="s">
        <v>663</v>
      </c>
      <c r="BM98" s="22" t="s">
        <v>1198</v>
      </c>
    </row>
    <row r="99" spans="2:65" s="1" customFormat="1" ht="16.5" customHeight="1">
      <c r="B99" s="179"/>
      <c r="C99" s="180" t="s">
        <v>80</v>
      </c>
      <c r="D99" s="180" t="s">
        <v>208</v>
      </c>
      <c r="E99" s="181" t="s">
        <v>1199</v>
      </c>
      <c r="F99" s="182" t="s">
        <v>1200</v>
      </c>
      <c r="G99" s="183" t="s">
        <v>950</v>
      </c>
      <c r="H99" s="184">
        <v>16</v>
      </c>
      <c r="I99" s="185"/>
      <c r="J99" s="186">
        <f>ROUND(I99*H99,2)</f>
        <v>0</v>
      </c>
      <c r="K99" s="182" t="s">
        <v>5</v>
      </c>
      <c r="L99" s="39"/>
      <c r="M99" s="187" t="s">
        <v>5</v>
      </c>
      <c r="N99" s="188" t="s">
        <v>42</v>
      </c>
      <c r="O99" s="40"/>
      <c r="P99" s="189">
        <f>O99*H99</f>
        <v>0</v>
      </c>
      <c r="Q99" s="189">
        <v>8.0000000000000004E-4</v>
      </c>
      <c r="R99" s="189">
        <f>Q99*H99</f>
        <v>1.2800000000000001E-2</v>
      </c>
      <c r="S99" s="189">
        <v>0</v>
      </c>
      <c r="T99" s="190">
        <f>S99*H99</f>
        <v>0</v>
      </c>
      <c r="AR99" s="22" t="s">
        <v>663</v>
      </c>
      <c r="AT99" s="22" t="s">
        <v>208</v>
      </c>
      <c r="AU99" s="22" t="s">
        <v>80</v>
      </c>
      <c r="AY99" s="22" t="s">
        <v>205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22" t="s">
        <v>78</v>
      </c>
      <c r="BK99" s="191">
        <f>ROUND(I99*H99,2)</f>
        <v>0</v>
      </c>
      <c r="BL99" s="22" t="s">
        <v>663</v>
      </c>
      <c r="BM99" s="22" t="s">
        <v>1201</v>
      </c>
    </row>
    <row r="100" spans="2:65" s="1" customFormat="1" ht="16.5" customHeight="1">
      <c r="B100" s="179"/>
      <c r="C100" s="200" t="s">
        <v>97</v>
      </c>
      <c r="D100" s="200" t="s">
        <v>791</v>
      </c>
      <c r="E100" s="201" t="s">
        <v>1202</v>
      </c>
      <c r="F100" s="202" t="s">
        <v>1203</v>
      </c>
      <c r="G100" s="203" t="s">
        <v>236</v>
      </c>
      <c r="H100" s="204">
        <v>1</v>
      </c>
      <c r="I100" s="205"/>
      <c r="J100" s="206">
        <f>ROUND(I100*H100,2)</f>
        <v>0</v>
      </c>
      <c r="K100" s="202" t="s">
        <v>5</v>
      </c>
      <c r="L100" s="207"/>
      <c r="M100" s="208" t="s">
        <v>5</v>
      </c>
      <c r="N100" s="209" t="s">
        <v>42</v>
      </c>
      <c r="O100" s="40"/>
      <c r="P100" s="189">
        <f>O100*H100</f>
        <v>0</v>
      </c>
      <c r="Q100" s="189">
        <v>0.01</v>
      </c>
      <c r="R100" s="189">
        <f>Q100*H100</f>
        <v>0.01</v>
      </c>
      <c r="S100" s="189">
        <v>0</v>
      </c>
      <c r="T100" s="190">
        <f>S100*H100</f>
        <v>0</v>
      </c>
      <c r="AR100" s="22" t="s">
        <v>954</v>
      </c>
      <c r="AT100" s="22" t="s">
        <v>791</v>
      </c>
      <c r="AU100" s="22" t="s">
        <v>80</v>
      </c>
      <c r="AY100" s="22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954</v>
      </c>
      <c r="BM100" s="22" t="s">
        <v>1204</v>
      </c>
    </row>
    <row r="101" spans="2:65" s="11" customFormat="1" ht="29.85" customHeight="1">
      <c r="B101" s="166"/>
      <c r="D101" s="167" t="s">
        <v>70</v>
      </c>
      <c r="E101" s="177" t="s">
        <v>1205</v>
      </c>
      <c r="F101" s="177" t="s">
        <v>1206</v>
      </c>
      <c r="I101" s="169"/>
      <c r="J101" s="178">
        <f>BK101</f>
        <v>0</v>
      </c>
      <c r="L101" s="166"/>
      <c r="M101" s="171"/>
      <c r="N101" s="172"/>
      <c r="O101" s="172"/>
      <c r="P101" s="173">
        <f>SUM(P102:P120)</f>
        <v>0</v>
      </c>
      <c r="Q101" s="172"/>
      <c r="R101" s="173">
        <f>SUM(R102:R120)</f>
        <v>1.4328799999999999</v>
      </c>
      <c r="S101" s="172"/>
      <c r="T101" s="174">
        <f>SUM(T102:T120)</f>
        <v>0</v>
      </c>
      <c r="AR101" s="167" t="s">
        <v>97</v>
      </c>
      <c r="AT101" s="175" t="s">
        <v>70</v>
      </c>
      <c r="AU101" s="175" t="s">
        <v>78</v>
      </c>
      <c r="AY101" s="167" t="s">
        <v>205</v>
      </c>
      <c r="BK101" s="176">
        <f>SUM(BK102:BK120)</f>
        <v>0</v>
      </c>
    </row>
    <row r="102" spans="2:65" s="1" customFormat="1" ht="25.5" customHeight="1">
      <c r="B102" s="179"/>
      <c r="C102" s="180" t="s">
        <v>213</v>
      </c>
      <c r="D102" s="180" t="s">
        <v>208</v>
      </c>
      <c r="E102" s="181" t="s">
        <v>1207</v>
      </c>
      <c r="F102" s="182" t="s">
        <v>1208</v>
      </c>
      <c r="G102" s="183" t="s">
        <v>360</v>
      </c>
      <c r="H102" s="184">
        <v>70</v>
      </c>
      <c r="I102" s="185"/>
      <c r="J102" s="186">
        <f t="shared" ref="J102:J120" si="0">ROUND(I102*H102,2)</f>
        <v>0</v>
      </c>
      <c r="K102" s="182" t="s">
        <v>5</v>
      </c>
      <c r="L102" s="39"/>
      <c r="M102" s="187" t="s">
        <v>5</v>
      </c>
      <c r="N102" s="188" t="s">
        <v>42</v>
      </c>
      <c r="O102" s="40"/>
      <c r="P102" s="189">
        <f t="shared" ref="P102:P120" si="1">O102*H102</f>
        <v>0</v>
      </c>
      <c r="Q102" s="189">
        <v>2.0000000000000002E-5</v>
      </c>
      <c r="R102" s="189">
        <f t="shared" ref="R102:R120" si="2">Q102*H102</f>
        <v>1.4000000000000002E-3</v>
      </c>
      <c r="S102" s="189">
        <v>0</v>
      </c>
      <c r="T102" s="190">
        <f t="shared" ref="T102:T120" si="3">S102*H102</f>
        <v>0</v>
      </c>
      <c r="AR102" s="22" t="s">
        <v>663</v>
      </c>
      <c r="AT102" s="22" t="s">
        <v>208</v>
      </c>
      <c r="AU102" s="22" t="s">
        <v>80</v>
      </c>
      <c r="AY102" s="22" t="s">
        <v>205</v>
      </c>
      <c r="BE102" s="191">
        <f t="shared" ref="BE102:BE120" si="4">IF(N102="základní",J102,0)</f>
        <v>0</v>
      </c>
      <c r="BF102" s="191">
        <f t="shared" ref="BF102:BF120" si="5">IF(N102="snížená",J102,0)</f>
        <v>0</v>
      </c>
      <c r="BG102" s="191">
        <f t="shared" ref="BG102:BG120" si="6">IF(N102="zákl. přenesená",J102,0)</f>
        <v>0</v>
      </c>
      <c r="BH102" s="191">
        <f t="shared" ref="BH102:BH120" si="7">IF(N102="sníž. přenesená",J102,0)</f>
        <v>0</v>
      </c>
      <c r="BI102" s="191">
        <f t="shared" ref="BI102:BI120" si="8">IF(N102="nulová",J102,0)</f>
        <v>0</v>
      </c>
      <c r="BJ102" s="22" t="s">
        <v>78</v>
      </c>
      <c r="BK102" s="191">
        <f t="shared" ref="BK102:BK120" si="9">ROUND(I102*H102,2)</f>
        <v>0</v>
      </c>
      <c r="BL102" s="22" t="s">
        <v>663</v>
      </c>
      <c r="BM102" s="22" t="s">
        <v>1209</v>
      </c>
    </row>
    <row r="103" spans="2:65" s="1" customFormat="1" ht="38.25" customHeight="1">
      <c r="B103" s="179"/>
      <c r="C103" s="200" t="s">
        <v>225</v>
      </c>
      <c r="D103" s="200" t="s">
        <v>791</v>
      </c>
      <c r="E103" s="201" t="s">
        <v>1210</v>
      </c>
      <c r="F103" s="202" t="s">
        <v>1211</v>
      </c>
      <c r="G103" s="203" t="s">
        <v>360</v>
      </c>
      <c r="H103" s="204">
        <v>70</v>
      </c>
      <c r="I103" s="205"/>
      <c r="J103" s="206">
        <f t="shared" si="0"/>
        <v>0</v>
      </c>
      <c r="K103" s="202" t="s">
        <v>5</v>
      </c>
      <c r="L103" s="207"/>
      <c r="M103" s="208" t="s">
        <v>5</v>
      </c>
      <c r="N103" s="209" t="s">
        <v>42</v>
      </c>
      <c r="O103" s="40"/>
      <c r="P103" s="189">
        <f t="shared" si="1"/>
        <v>0</v>
      </c>
      <c r="Q103" s="189">
        <v>1.9000000000000001E-4</v>
      </c>
      <c r="R103" s="189">
        <f t="shared" si="2"/>
        <v>1.3300000000000001E-2</v>
      </c>
      <c r="S103" s="189">
        <v>0</v>
      </c>
      <c r="T103" s="190">
        <f t="shared" si="3"/>
        <v>0</v>
      </c>
      <c r="AR103" s="22" t="s">
        <v>954</v>
      </c>
      <c r="AT103" s="22" t="s">
        <v>791</v>
      </c>
      <c r="AU103" s="22" t="s">
        <v>80</v>
      </c>
      <c r="AY103" s="22" t="s">
        <v>205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22" t="s">
        <v>78</v>
      </c>
      <c r="BK103" s="191">
        <f t="shared" si="9"/>
        <v>0</v>
      </c>
      <c r="BL103" s="22" t="s">
        <v>954</v>
      </c>
      <c r="BM103" s="22" t="s">
        <v>1212</v>
      </c>
    </row>
    <row r="104" spans="2:65" s="1" customFormat="1" ht="25.5" customHeight="1">
      <c r="B104" s="179"/>
      <c r="C104" s="180" t="s">
        <v>229</v>
      </c>
      <c r="D104" s="180" t="s">
        <v>208</v>
      </c>
      <c r="E104" s="181" t="s">
        <v>1213</v>
      </c>
      <c r="F104" s="182" t="s">
        <v>1214</v>
      </c>
      <c r="G104" s="183" t="s">
        <v>360</v>
      </c>
      <c r="H104" s="184">
        <v>70</v>
      </c>
      <c r="I104" s="185"/>
      <c r="J104" s="186">
        <f t="shared" si="0"/>
        <v>0</v>
      </c>
      <c r="K104" s="182" t="s">
        <v>5</v>
      </c>
      <c r="L104" s="39"/>
      <c r="M104" s="187" t="s">
        <v>5</v>
      </c>
      <c r="N104" s="188" t="s">
        <v>42</v>
      </c>
      <c r="O104" s="40"/>
      <c r="P104" s="189">
        <f t="shared" si="1"/>
        <v>0</v>
      </c>
      <c r="Q104" s="189">
        <v>2.0000000000000002E-5</v>
      </c>
      <c r="R104" s="189">
        <f t="shared" si="2"/>
        <v>1.4000000000000002E-3</v>
      </c>
      <c r="S104" s="189">
        <v>0</v>
      </c>
      <c r="T104" s="190">
        <f t="shared" si="3"/>
        <v>0</v>
      </c>
      <c r="AR104" s="22" t="s">
        <v>663</v>
      </c>
      <c r="AT104" s="22" t="s">
        <v>208</v>
      </c>
      <c r="AU104" s="22" t="s">
        <v>80</v>
      </c>
      <c r="AY104" s="22" t="s">
        <v>205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22" t="s">
        <v>78</v>
      </c>
      <c r="BK104" s="191">
        <f t="shared" si="9"/>
        <v>0</v>
      </c>
      <c r="BL104" s="22" t="s">
        <v>663</v>
      </c>
      <c r="BM104" s="22" t="s">
        <v>1215</v>
      </c>
    </row>
    <row r="105" spans="2:65" s="1" customFormat="1" ht="25.5" customHeight="1">
      <c r="B105" s="179"/>
      <c r="C105" s="200" t="s">
        <v>233</v>
      </c>
      <c r="D105" s="200" t="s">
        <v>791</v>
      </c>
      <c r="E105" s="201" t="s">
        <v>1216</v>
      </c>
      <c r="F105" s="202" t="s">
        <v>1217</v>
      </c>
      <c r="G105" s="203" t="s">
        <v>360</v>
      </c>
      <c r="H105" s="204">
        <v>70</v>
      </c>
      <c r="I105" s="205"/>
      <c r="J105" s="206">
        <f t="shared" si="0"/>
        <v>0</v>
      </c>
      <c r="K105" s="202" t="s">
        <v>5</v>
      </c>
      <c r="L105" s="207"/>
      <c r="M105" s="208" t="s">
        <v>5</v>
      </c>
      <c r="N105" s="209" t="s">
        <v>42</v>
      </c>
      <c r="O105" s="40"/>
      <c r="P105" s="189">
        <f t="shared" si="1"/>
        <v>0</v>
      </c>
      <c r="Q105" s="189">
        <v>1.4999999999999999E-4</v>
      </c>
      <c r="R105" s="189">
        <f t="shared" si="2"/>
        <v>1.0499999999999999E-2</v>
      </c>
      <c r="S105" s="189">
        <v>0</v>
      </c>
      <c r="T105" s="190">
        <f t="shared" si="3"/>
        <v>0</v>
      </c>
      <c r="AR105" s="22" t="s">
        <v>954</v>
      </c>
      <c r="AT105" s="22" t="s">
        <v>791</v>
      </c>
      <c r="AU105" s="22" t="s">
        <v>80</v>
      </c>
      <c r="AY105" s="22" t="s">
        <v>205</v>
      </c>
      <c r="BE105" s="191">
        <f t="shared" si="4"/>
        <v>0</v>
      </c>
      <c r="BF105" s="191">
        <f t="shared" si="5"/>
        <v>0</v>
      </c>
      <c r="BG105" s="191">
        <f t="shared" si="6"/>
        <v>0</v>
      </c>
      <c r="BH105" s="191">
        <f t="shared" si="7"/>
        <v>0</v>
      </c>
      <c r="BI105" s="191">
        <f t="shared" si="8"/>
        <v>0</v>
      </c>
      <c r="BJ105" s="22" t="s">
        <v>78</v>
      </c>
      <c r="BK105" s="191">
        <f t="shared" si="9"/>
        <v>0</v>
      </c>
      <c r="BL105" s="22" t="s">
        <v>954</v>
      </c>
      <c r="BM105" s="22" t="s">
        <v>1218</v>
      </c>
    </row>
    <row r="106" spans="2:65" s="1" customFormat="1" ht="25.5" customHeight="1">
      <c r="B106" s="179"/>
      <c r="C106" s="180" t="s">
        <v>239</v>
      </c>
      <c r="D106" s="180" t="s">
        <v>208</v>
      </c>
      <c r="E106" s="181" t="s">
        <v>1219</v>
      </c>
      <c r="F106" s="182" t="s">
        <v>1220</v>
      </c>
      <c r="G106" s="183" t="s">
        <v>236</v>
      </c>
      <c r="H106" s="184">
        <v>2</v>
      </c>
      <c r="I106" s="185"/>
      <c r="J106" s="186">
        <f t="shared" si="0"/>
        <v>0</v>
      </c>
      <c r="K106" s="182" t="s">
        <v>5</v>
      </c>
      <c r="L106" s="39"/>
      <c r="M106" s="187" t="s">
        <v>5</v>
      </c>
      <c r="N106" s="188" t="s">
        <v>42</v>
      </c>
      <c r="O106" s="40"/>
      <c r="P106" s="189">
        <f t="shared" si="1"/>
        <v>0</v>
      </c>
      <c r="Q106" s="189">
        <v>2.5999999999999998E-4</v>
      </c>
      <c r="R106" s="189">
        <f t="shared" si="2"/>
        <v>5.1999999999999995E-4</v>
      </c>
      <c r="S106" s="189">
        <v>0</v>
      </c>
      <c r="T106" s="190">
        <f t="shared" si="3"/>
        <v>0</v>
      </c>
      <c r="AR106" s="22" t="s">
        <v>663</v>
      </c>
      <c r="AT106" s="22" t="s">
        <v>208</v>
      </c>
      <c r="AU106" s="22" t="s">
        <v>80</v>
      </c>
      <c r="AY106" s="22" t="s">
        <v>205</v>
      </c>
      <c r="BE106" s="191">
        <f t="shared" si="4"/>
        <v>0</v>
      </c>
      <c r="BF106" s="191">
        <f t="shared" si="5"/>
        <v>0</v>
      </c>
      <c r="BG106" s="191">
        <f t="shared" si="6"/>
        <v>0</v>
      </c>
      <c r="BH106" s="191">
        <f t="shared" si="7"/>
        <v>0</v>
      </c>
      <c r="BI106" s="191">
        <f t="shared" si="8"/>
        <v>0</v>
      </c>
      <c r="BJ106" s="22" t="s">
        <v>78</v>
      </c>
      <c r="BK106" s="191">
        <f t="shared" si="9"/>
        <v>0</v>
      </c>
      <c r="BL106" s="22" t="s">
        <v>663</v>
      </c>
      <c r="BM106" s="22" t="s">
        <v>1221</v>
      </c>
    </row>
    <row r="107" spans="2:65" s="1" customFormat="1" ht="16.5" customHeight="1">
      <c r="B107" s="179"/>
      <c r="C107" s="200" t="s">
        <v>206</v>
      </c>
      <c r="D107" s="200" t="s">
        <v>791</v>
      </c>
      <c r="E107" s="201" t="s">
        <v>1222</v>
      </c>
      <c r="F107" s="202" t="s">
        <v>1223</v>
      </c>
      <c r="G107" s="203" t="s">
        <v>360</v>
      </c>
      <c r="H107" s="204">
        <v>2</v>
      </c>
      <c r="I107" s="205"/>
      <c r="J107" s="206">
        <f t="shared" si="0"/>
        <v>0</v>
      </c>
      <c r="K107" s="202" t="s">
        <v>5</v>
      </c>
      <c r="L107" s="207"/>
      <c r="M107" s="208" t="s">
        <v>5</v>
      </c>
      <c r="N107" s="209" t="s">
        <v>42</v>
      </c>
      <c r="O107" s="40"/>
      <c r="P107" s="189">
        <f t="shared" si="1"/>
        <v>0</v>
      </c>
      <c r="Q107" s="189">
        <v>1.4999999999999999E-4</v>
      </c>
      <c r="R107" s="189">
        <f t="shared" si="2"/>
        <v>2.9999999999999997E-4</v>
      </c>
      <c r="S107" s="189">
        <v>0</v>
      </c>
      <c r="T107" s="190">
        <f t="shared" si="3"/>
        <v>0</v>
      </c>
      <c r="AR107" s="22" t="s">
        <v>954</v>
      </c>
      <c r="AT107" s="22" t="s">
        <v>791</v>
      </c>
      <c r="AU107" s="22" t="s">
        <v>80</v>
      </c>
      <c r="AY107" s="22" t="s">
        <v>205</v>
      </c>
      <c r="BE107" s="191">
        <f t="shared" si="4"/>
        <v>0</v>
      </c>
      <c r="BF107" s="191">
        <f t="shared" si="5"/>
        <v>0</v>
      </c>
      <c r="BG107" s="191">
        <f t="shared" si="6"/>
        <v>0</v>
      </c>
      <c r="BH107" s="191">
        <f t="shared" si="7"/>
        <v>0</v>
      </c>
      <c r="BI107" s="191">
        <f t="shared" si="8"/>
        <v>0</v>
      </c>
      <c r="BJ107" s="22" t="s">
        <v>78</v>
      </c>
      <c r="BK107" s="191">
        <f t="shared" si="9"/>
        <v>0</v>
      </c>
      <c r="BL107" s="22" t="s">
        <v>954</v>
      </c>
      <c r="BM107" s="22" t="s">
        <v>1224</v>
      </c>
    </row>
    <row r="108" spans="2:65" s="1" customFormat="1" ht="25.5" customHeight="1">
      <c r="B108" s="179"/>
      <c r="C108" s="180" t="s">
        <v>246</v>
      </c>
      <c r="D108" s="180" t="s">
        <v>208</v>
      </c>
      <c r="E108" s="181" t="s">
        <v>1225</v>
      </c>
      <c r="F108" s="182" t="s">
        <v>1226</v>
      </c>
      <c r="G108" s="183" t="s">
        <v>360</v>
      </c>
      <c r="H108" s="184">
        <v>150</v>
      </c>
      <c r="I108" s="185"/>
      <c r="J108" s="186">
        <f t="shared" si="0"/>
        <v>0</v>
      </c>
      <c r="K108" s="182" t="s">
        <v>5</v>
      </c>
      <c r="L108" s="39"/>
      <c r="M108" s="187" t="s">
        <v>5</v>
      </c>
      <c r="N108" s="188" t="s">
        <v>42</v>
      </c>
      <c r="O108" s="40"/>
      <c r="P108" s="189">
        <f t="shared" si="1"/>
        <v>0</v>
      </c>
      <c r="Q108" s="189">
        <v>4.6999999999999999E-4</v>
      </c>
      <c r="R108" s="189">
        <f t="shared" si="2"/>
        <v>7.0499999999999993E-2</v>
      </c>
      <c r="S108" s="189">
        <v>0</v>
      </c>
      <c r="T108" s="190">
        <f t="shared" si="3"/>
        <v>0</v>
      </c>
      <c r="AR108" s="22" t="s">
        <v>663</v>
      </c>
      <c r="AT108" s="22" t="s">
        <v>208</v>
      </c>
      <c r="AU108" s="22" t="s">
        <v>80</v>
      </c>
      <c r="AY108" s="22" t="s">
        <v>205</v>
      </c>
      <c r="BE108" s="191">
        <f t="shared" si="4"/>
        <v>0</v>
      </c>
      <c r="BF108" s="191">
        <f t="shared" si="5"/>
        <v>0</v>
      </c>
      <c r="BG108" s="191">
        <f t="shared" si="6"/>
        <v>0</v>
      </c>
      <c r="BH108" s="191">
        <f t="shared" si="7"/>
        <v>0</v>
      </c>
      <c r="BI108" s="191">
        <f t="shared" si="8"/>
        <v>0</v>
      </c>
      <c r="BJ108" s="22" t="s">
        <v>78</v>
      </c>
      <c r="BK108" s="191">
        <f t="shared" si="9"/>
        <v>0</v>
      </c>
      <c r="BL108" s="22" t="s">
        <v>663</v>
      </c>
      <c r="BM108" s="22" t="s">
        <v>1227</v>
      </c>
    </row>
    <row r="109" spans="2:65" s="1" customFormat="1" ht="16.5" customHeight="1">
      <c r="B109" s="179"/>
      <c r="C109" s="200" t="s">
        <v>250</v>
      </c>
      <c r="D109" s="200" t="s">
        <v>791</v>
      </c>
      <c r="E109" s="201" t="s">
        <v>1228</v>
      </c>
      <c r="F109" s="202" t="s">
        <v>1229</v>
      </c>
      <c r="G109" s="203" t="s">
        <v>360</v>
      </c>
      <c r="H109" s="204">
        <v>150</v>
      </c>
      <c r="I109" s="205"/>
      <c r="J109" s="206">
        <f t="shared" si="0"/>
        <v>0</v>
      </c>
      <c r="K109" s="202" t="s">
        <v>5</v>
      </c>
      <c r="L109" s="207"/>
      <c r="M109" s="208" t="s">
        <v>5</v>
      </c>
      <c r="N109" s="209" t="s">
        <v>42</v>
      </c>
      <c r="O109" s="40"/>
      <c r="P109" s="189">
        <f t="shared" si="1"/>
        <v>0</v>
      </c>
      <c r="Q109" s="189">
        <v>6.4999999999999997E-3</v>
      </c>
      <c r="R109" s="189">
        <f t="shared" si="2"/>
        <v>0.97499999999999998</v>
      </c>
      <c r="S109" s="189">
        <v>0</v>
      </c>
      <c r="T109" s="190">
        <f t="shared" si="3"/>
        <v>0</v>
      </c>
      <c r="AR109" s="22" t="s">
        <v>954</v>
      </c>
      <c r="AT109" s="22" t="s">
        <v>791</v>
      </c>
      <c r="AU109" s="22" t="s">
        <v>80</v>
      </c>
      <c r="AY109" s="22" t="s">
        <v>205</v>
      </c>
      <c r="BE109" s="191">
        <f t="shared" si="4"/>
        <v>0</v>
      </c>
      <c r="BF109" s="191">
        <f t="shared" si="5"/>
        <v>0</v>
      </c>
      <c r="BG109" s="191">
        <f t="shared" si="6"/>
        <v>0</v>
      </c>
      <c r="BH109" s="191">
        <f t="shared" si="7"/>
        <v>0</v>
      </c>
      <c r="BI109" s="191">
        <f t="shared" si="8"/>
        <v>0</v>
      </c>
      <c r="BJ109" s="22" t="s">
        <v>78</v>
      </c>
      <c r="BK109" s="191">
        <f t="shared" si="9"/>
        <v>0</v>
      </c>
      <c r="BL109" s="22" t="s">
        <v>954</v>
      </c>
      <c r="BM109" s="22" t="s">
        <v>1230</v>
      </c>
    </row>
    <row r="110" spans="2:65" s="1" customFormat="1" ht="16.5" customHeight="1">
      <c r="B110" s="179"/>
      <c r="C110" s="180" t="s">
        <v>256</v>
      </c>
      <c r="D110" s="180" t="s">
        <v>208</v>
      </c>
      <c r="E110" s="181" t="s">
        <v>1231</v>
      </c>
      <c r="F110" s="182" t="s">
        <v>1232</v>
      </c>
      <c r="G110" s="183" t="s">
        <v>360</v>
      </c>
      <c r="H110" s="184">
        <v>1800</v>
      </c>
      <c r="I110" s="185"/>
      <c r="J110" s="186">
        <f t="shared" si="0"/>
        <v>0</v>
      </c>
      <c r="K110" s="182" t="s">
        <v>5</v>
      </c>
      <c r="L110" s="39"/>
      <c r="M110" s="187" t="s">
        <v>5</v>
      </c>
      <c r="N110" s="188" t="s">
        <v>42</v>
      </c>
      <c r="O110" s="40"/>
      <c r="P110" s="189">
        <f t="shared" si="1"/>
        <v>0</v>
      </c>
      <c r="Q110" s="189">
        <v>1.0000000000000001E-5</v>
      </c>
      <c r="R110" s="189">
        <f t="shared" si="2"/>
        <v>1.8000000000000002E-2</v>
      </c>
      <c r="S110" s="189">
        <v>0</v>
      </c>
      <c r="T110" s="190">
        <f t="shared" si="3"/>
        <v>0</v>
      </c>
      <c r="AR110" s="22" t="s">
        <v>663</v>
      </c>
      <c r="AT110" s="22" t="s">
        <v>208</v>
      </c>
      <c r="AU110" s="22" t="s">
        <v>80</v>
      </c>
      <c r="AY110" s="22" t="s">
        <v>205</v>
      </c>
      <c r="BE110" s="191">
        <f t="shared" si="4"/>
        <v>0</v>
      </c>
      <c r="BF110" s="191">
        <f t="shared" si="5"/>
        <v>0</v>
      </c>
      <c r="BG110" s="191">
        <f t="shared" si="6"/>
        <v>0</v>
      </c>
      <c r="BH110" s="191">
        <f t="shared" si="7"/>
        <v>0</v>
      </c>
      <c r="BI110" s="191">
        <f t="shared" si="8"/>
        <v>0</v>
      </c>
      <c r="BJ110" s="22" t="s">
        <v>78</v>
      </c>
      <c r="BK110" s="191">
        <f t="shared" si="9"/>
        <v>0</v>
      </c>
      <c r="BL110" s="22" t="s">
        <v>663</v>
      </c>
      <c r="BM110" s="22" t="s">
        <v>1233</v>
      </c>
    </row>
    <row r="111" spans="2:65" s="1" customFormat="1" ht="16.5" customHeight="1">
      <c r="B111" s="179"/>
      <c r="C111" s="180" t="s">
        <v>261</v>
      </c>
      <c r="D111" s="180" t="s">
        <v>208</v>
      </c>
      <c r="E111" s="181" t="s">
        <v>1234</v>
      </c>
      <c r="F111" s="182" t="s">
        <v>1235</v>
      </c>
      <c r="G111" s="183" t="s">
        <v>360</v>
      </c>
      <c r="H111" s="184">
        <v>1600</v>
      </c>
      <c r="I111" s="185"/>
      <c r="J111" s="186">
        <f t="shared" si="0"/>
        <v>0</v>
      </c>
      <c r="K111" s="182" t="s">
        <v>5</v>
      </c>
      <c r="L111" s="39"/>
      <c r="M111" s="187" t="s">
        <v>5</v>
      </c>
      <c r="N111" s="188" t="s">
        <v>42</v>
      </c>
      <c r="O111" s="40"/>
      <c r="P111" s="189">
        <f t="shared" si="1"/>
        <v>0</v>
      </c>
      <c r="Q111" s="189">
        <v>1.0000000000000001E-5</v>
      </c>
      <c r="R111" s="189">
        <f t="shared" si="2"/>
        <v>1.6E-2</v>
      </c>
      <c r="S111" s="189">
        <v>0</v>
      </c>
      <c r="T111" s="190">
        <f t="shared" si="3"/>
        <v>0</v>
      </c>
      <c r="AR111" s="22" t="s">
        <v>663</v>
      </c>
      <c r="AT111" s="22" t="s">
        <v>208</v>
      </c>
      <c r="AU111" s="22" t="s">
        <v>80</v>
      </c>
      <c r="AY111" s="22" t="s">
        <v>205</v>
      </c>
      <c r="BE111" s="191">
        <f t="shared" si="4"/>
        <v>0</v>
      </c>
      <c r="BF111" s="191">
        <f t="shared" si="5"/>
        <v>0</v>
      </c>
      <c r="BG111" s="191">
        <f t="shared" si="6"/>
        <v>0</v>
      </c>
      <c r="BH111" s="191">
        <f t="shared" si="7"/>
        <v>0</v>
      </c>
      <c r="BI111" s="191">
        <f t="shared" si="8"/>
        <v>0</v>
      </c>
      <c r="BJ111" s="22" t="s">
        <v>78</v>
      </c>
      <c r="BK111" s="191">
        <f t="shared" si="9"/>
        <v>0</v>
      </c>
      <c r="BL111" s="22" t="s">
        <v>663</v>
      </c>
      <c r="BM111" s="22" t="s">
        <v>1236</v>
      </c>
    </row>
    <row r="112" spans="2:65" s="1" customFormat="1" ht="38.25" customHeight="1">
      <c r="B112" s="179"/>
      <c r="C112" s="200" t="s">
        <v>265</v>
      </c>
      <c r="D112" s="200" t="s">
        <v>791</v>
      </c>
      <c r="E112" s="201" t="s">
        <v>1237</v>
      </c>
      <c r="F112" s="202" t="s">
        <v>1238</v>
      </c>
      <c r="G112" s="203" t="s">
        <v>360</v>
      </c>
      <c r="H112" s="204">
        <v>1600</v>
      </c>
      <c r="I112" s="205"/>
      <c r="J112" s="206">
        <f t="shared" si="0"/>
        <v>0</v>
      </c>
      <c r="K112" s="202" t="s">
        <v>5</v>
      </c>
      <c r="L112" s="207"/>
      <c r="M112" s="208" t="s">
        <v>5</v>
      </c>
      <c r="N112" s="209" t="s">
        <v>42</v>
      </c>
      <c r="O112" s="40"/>
      <c r="P112" s="189">
        <f t="shared" si="1"/>
        <v>0</v>
      </c>
      <c r="Q112" s="189">
        <v>1.4999999999999999E-4</v>
      </c>
      <c r="R112" s="189">
        <f t="shared" si="2"/>
        <v>0.24</v>
      </c>
      <c r="S112" s="189">
        <v>0</v>
      </c>
      <c r="T112" s="190">
        <f t="shared" si="3"/>
        <v>0</v>
      </c>
      <c r="AR112" s="22" t="s">
        <v>954</v>
      </c>
      <c r="AT112" s="22" t="s">
        <v>791</v>
      </c>
      <c r="AU112" s="22" t="s">
        <v>80</v>
      </c>
      <c r="AY112" s="22" t="s">
        <v>205</v>
      </c>
      <c r="BE112" s="191">
        <f t="shared" si="4"/>
        <v>0</v>
      </c>
      <c r="BF112" s="191">
        <f t="shared" si="5"/>
        <v>0</v>
      </c>
      <c r="BG112" s="191">
        <f t="shared" si="6"/>
        <v>0</v>
      </c>
      <c r="BH112" s="191">
        <f t="shared" si="7"/>
        <v>0</v>
      </c>
      <c r="BI112" s="191">
        <f t="shared" si="8"/>
        <v>0</v>
      </c>
      <c r="BJ112" s="22" t="s">
        <v>78</v>
      </c>
      <c r="BK112" s="191">
        <f t="shared" si="9"/>
        <v>0</v>
      </c>
      <c r="BL112" s="22" t="s">
        <v>954</v>
      </c>
      <c r="BM112" s="22" t="s">
        <v>1239</v>
      </c>
    </row>
    <row r="113" spans="2:65" s="1" customFormat="1" ht="25.5" customHeight="1">
      <c r="B113" s="179"/>
      <c r="C113" s="180" t="s">
        <v>11</v>
      </c>
      <c r="D113" s="180" t="s">
        <v>208</v>
      </c>
      <c r="E113" s="181" t="s">
        <v>1240</v>
      </c>
      <c r="F113" s="182" t="s">
        <v>1241</v>
      </c>
      <c r="G113" s="183" t="s">
        <v>360</v>
      </c>
      <c r="H113" s="184">
        <v>200</v>
      </c>
      <c r="I113" s="185"/>
      <c r="J113" s="186">
        <f t="shared" si="0"/>
        <v>0</v>
      </c>
      <c r="K113" s="182" t="s">
        <v>5</v>
      </c>
      <c r="L113" s="39"/>
      <c r="M113" s="187" t="s">
        <v>5</v>
      </c>
      <c r="N113" s="188" t="s">
        <v>42</v>
      </c>
      <c r="O113" s="40"/>
      <c r="P113" s="189">
        <f t="shared" si="1"/>
        <v>0</v>
      </c>
      <c r="Q113" s="189">
        <v>6.9999999999999994E-5</v>
      </c>
      <c r="R113" s="189">
        <f t="shared" si="2"/>
        <v>1.3999999999999999E-2</v>
      </c>
      <c r="S113" s="189">
        <v>0</v>
      </c>
      <c r="T113" s="190">
        <f t="shared" si="3"/>
        <v>0</v>
      </c>
      <c r="AR113" s="22" t="s">
        <v>663</v>
      </c>
      <c r="AT113" s="22" t="s">
        <v>208</v>
      </c>
      <c r="AU113" s="22" t="s">
        <v>80</v>
      </c>
      <c r="AY113" s="22" t="s">
        <v>205</v>
      </c>
      <c r="BE113" s="191">
        <f t="shared" si="4"/>
        <v>0</v>
      </c>
      <c r="BF113" s="191">
        <f t="shared" si="5"/>
        <v>0</v>
      </c>
      <c r="BG113" s="191">
        <f t="shared" si="6"/>
        <v>0</v>
      </c>
      <c r="BH113" s="191">
        <f t="shared" si="7"/>
        <v>0</v>
      </c>
      <c r="BI113" s="191">
        <f t="shared" si="8"/>
        <v>0</v>
      </c>
      <c r="BJ113" s="22" t="s">
        <v>78</v>
      </c>
      <c r="BK113" s="191">
        <f t="shared" si="9"/>
        <v>0</v>
      </c>
      <c r="BL113" s="22" t="s">
        <v>663</v>
      </c>
      <c r="BM113" s="22" t="s">
        <v>1242</v>
      </c>
    </row>
    <row r="114" spans="2:65" s="1" customFormat="1" ht="16.5" customHeight="1">
      <c r="B114" s="179"/>
      <c r="C114" s="200" t="s">
        <v>237</v>
      </c>
      <c r="D114" s="200" t="s">
        <v>791</v>
      </c>
      <c r="E114" s="201" t="s">
        <v>1243</v>
      </c>
      <c r="F114" s="202" t="s">
        <v>1244</v>
      </c>
      <c r="G114" s="203" t="s">
        <v>360</v>
      </c>
      <c r="H114" s="204">
        <v>200</v>
      </c>
      <c r="I114" s="205"/>
      <c r="J114" s="206">
        <f t="shared" si="0"/>
        <v>0</v>
      </c>
      <c r="K114" s="202" t="s">
        <v>5</v>
      </c>
      <c r="L114" s="207"/>
      <c r="M114" s="208" t="s">
        <v>5</v>
      </c>
      <c r="N114" s="209" t="s">
        <v>42</v>
      </c>
      <c r="O114" s="40"/>
      <c r="P114" s="189">
        <f t="shared" si="1"/>
        <v>0</v>
      </c>
      <c r="Q114" s="189">
        <v>2.1000000000000001E-4</v>
      </c>
      <c r="R114" s="189">
        <f t="shared" si="2"/>
        <v>4.2000000000000003E-2</v>
      </c>
      <c r="S114" s="189">
        <v>0</v>
      </c>
      <c r="T114" s="190">
        <f t="shared" si="3"/>
        <v>0</v>
      </c>
      <c r="AR114" s="22" t="s">
        <v>954</v>
      </c>
      <c r="AT114" s="22" t="s">
        <v>791</v>
      </c>
      <c r="AU114" s="22" t="s">
        <v>80</v>
      </c>
      <c r="AY114" s="22" t="s">
        <v>205</v>
      </c>
      <c r="BE114" s="191">
        <f t="shared" si="4"/>
        <v>0</v>
      </c>
      <c r="BF114" s="191">
        <f t="shared" si="5"/>
        <v>0</v>
      </c>
      <c r="BG114" s="191">
        <f t="shared" si="6"/>
        <v>0</v>
      </c>
      <c r="BH114" s="191">
        <f t="shared" si="7"/>
        <v>0</v>
      </c>
      <c r="BI114" s="191">
        <f t="shared" si="8"/>
        <v>0</v>
      </c>
      <c r="BJ114" s="22" t="s">
        <v>78</v>
      </c>
      <c r="BK114" s="191">
        <f t="shared" si="9"/>
        <v>0</v>
      </c>
      <c r="BL114" s="22" t="s">
        <v>954</v>
      </c>
      <c r="BM114" s="22" t="s">
        <v>1245</v>
      </c>
    </row>
    <row r="115" spans="2:65" s="1" customFormat="1" ht="16.5" customHeight="1">
      <c r="B115" s="179"/>
      <c r="C115" s="180" t="s">
        <v>275</v>
      </c>
      <c r="D115" s="180" t="s">
        <v>208</v>
      </c>
      <c r="E115" s="181" t="s">
        <v>1246</v>
      </c>
      <c r="F115" s="182" t="s">
        <v>1247</v>
      </c>
      <c r="G115" s="183" t="s">
        <v>236</v>
      </c>
      <c r="H115" s="184">
        <v>9</v>
      </c>
      <c r="I115" s="185"/>
      <c r="J115" s="186">
        <f t="shared" si="0"/>
        <v>0</v>
      </c>
      <c r="K115" s="182" t="s">
        <v>5</v>
      </c>
      <c r="L115" s="39"/>
      <c r="M115" s="187" t="s">
        <v>5</v>
      </c>
      <c r="N115" s="188" t="s">
        <v>42</v>
      </c>
      <c r="O115" s="40"/>
      <c r="P115" s="189">
        <f t="shared" si="1"/>
        <v>0</v>
      </c>
      <c r="Q115" s="189">
        <v>2.4399999999999999E-3</v>
      </c>
      <c r="R115" s="189">
        <f t="shared" si="2"/>
        <v>2.196E-2</v>
      </c>
      <c r="S115" s="189">
        <v>0</v>
      </c>
      <c r="T115" s="190">
        <f t="shared" si="3"/>
        <v>0</v>
      </c>
      <c r="AR115" s="22" t="s">
        <v>663</v>
      </c>
      <c r="AT115" s="22" t="s">
        <v>208</v>
      </c>
      <c r="AU115" s="22" t="s">
        <v>80</v>
      </c>
      <c r="AY115" s="22" t="s">
        <v>205</v>
      </c>
      <c r="BE115" s="191">
        <f t="shared" si="4"/>
        <v>0</v>
      </c>
      <c r="BF115" s="191">
        <f t="shared" si="5"/>
        <v>0</v>
      </c>
      <c r="BG115" s="191">
        <f t="shared" si="6"/>
        <v>0</v>
      </c>
      <c r="BH115" s="191">
        <f t="shared" si="7"/>
        <v>0</v>
      </c>
      <c r="BI115" s="191">
        <f t="shared" si="8"/>
        <v>0</v>
      </c>
      <c r="BJ115" s="22" t="s">
        <v>78</v>
      </c>
      <c r="BK115" s="191">
        <f t="shared" si="9"/>
        <v>0</v>
      </c>
      <c r="BL115" s="22" t="s">
        <v>663</v>
      </c>
      <c r="BM115" s="22" t="s">
        <v>1248</v>
      </c>
    </row>
    <row r="116" spans="2:65" s="1" customFormat="1" ht="38.25" customHeight="1">
      <c r="B116" s="179"/>
      <c r="C116" s="200" t="s">
        <v>279</v>
      </c>
      <c r="D116" s="200" t="s">
        <v>791</v>
      </c>
      <c r="E116" s="201" t="s">
        <v>1249</v>
      </c>
      <c r="F116" s="202" t="s">
        <v>1250</v>
      </c>
      <c r="G116" s="203" t="s">
        <v>674</v>
      </c>
      <c r="H116" s="204">
        <v>9</v>
      </c>
      <c r="I116" s="205"/>
      <c r="J116" s="206">
        <f t="shared" si="0"/>
        <v>0</v>
      </c>
      <c r="K116" s="202" t="s">
        <v>5</v>
      </c>
      <c r="L116" s="207"/>
      <c r="M116" s="208" t="s">
        <v>5</v>
      </c>
      <c r="N116" s="209" t="s">
        <v>42</v>
      </c>
      <c r="O116" s="40"/>
      <c r="P116" s="189">
        <f t="shared" si="1"/>
        <v>0</v>
      </c>
      <c r="Q116" s="189">
        <v>1.4999999999999999E-4</v>
      </c>
      <c r="R116" s="189">
        <f t="shared" si="2"/>
        <v>1.3499999999999999E-3</v>
      </c>
      <c r="S116" s="189">
        <v>0</v>
      </c>
      <c r="T116" s="190">
        <f t="shared" si="3"/>
        <v>0</v>
      </c>
      <c r="AR116" s="22" t="s">
        <v>954</v>
      </c>
      <c r="AT116" s="22" t="s">
        <v>791</v>
      </c>
      <c r="AU116" s="22" t="s">
        <v>80</v>
      </c>
      <c r="AY116" s="22" t="s">
        <v>205</v>
      </c>
      <c r="BE116" s="191">
        <f t="shared" si="4"/>
        <v>0</v>
      </c>
      <c r="BF116" s="191">
        <f t="shared" si="5"/>
        <v>0</v>
      </c>
      <c r="BG116" s="191">
        <f t="shared" si="6"/>
        <v>0</v>
      </c>
      <c r="BH116" s="191">
        <f t="shared" si="7"/>
        <v>0</v>
      </c>
      <c r="BI116" s="191">
        <f t="shared" si="8"/>
        <v>0</v>
      </c>
      <c r="BJ116" s="22" t="s">
        <v>78</v>
      </c>
      <c r="BK116" s="191">
        <f t="shared" si="9"/>
        <v>0</v>
      </c>
      <c r="BL116" s="22" t="s">
        <v>954</v>
      </c>
      <c r="BM116" s="22" t="s">
        <v>1251</v>
      </c>
    </row>
    <row r="117" spans="2:65" s="1" customFormat="1" ht="16.5" customHeight="1">
      <c r="B117" s="179"/>
      <c r="C117" s="180" t="s">
        <v>283</v>
      </c>
      <c r="D117" s="180" t="s">
        <v>208</v>
      </c>
      <c r="E117" s="181" t="s">
        <v>1252</v>
      </c>
      <c r="F117" s="182" t="s">
        <v>1253</v>
      </c>
      <c r="G117" s="183" t="s">
        <v>236</v>
      </c>
      <c r="H117" s="184">
        <v>25</v>
      </c>
      <c r="I117" s="185"/>
      <c r="J117" s="186">
        <f t="shared" si="0"/>
        <v>0</v>
      </c>
      <c r="K117" s="182" t="s">
        <v>5</v>
      </c>
      <c r="L117" s="39"/>
      <c r="M117" s="187" t="s">
        <v>5</v>
      </c>
      <c r="N117" s="188" t="s">
        <v>42</v>
      </c>
      <c r="O117" s="40"/>
      <c r="P117" s="189">
        <f t="shared" si="1"/>
        <v>0</v>
      </c>
      <c r="Q117" s="189">
        <v>1.2999999999999999E-4</v>
      </c>
      <c r="R117" s="189">
        <f t="shared" si="2"/>
        <v>3.2499999999999999E-3</v>
      </c>
      <c r="S117" s="189">
        <v>0</v>
      </c>
      <c r="T117" s="190">
        <f t="shared" si="3"/>
        <v>0</v>
      </c>
      <c r="AR117" s="22" t="s">
        <v>663</v>
      </c>
      <c r="AT117" s="22" t="s">
        <v>208</v>
      </c>
      <c r="AU117" s="22" t="s">
        <v>80</v>
      </c>
      <c r="AY117" s="22" t="s">
        <v>205</v>
      </c>
      <c r="BE117" s="191">
        <f t="shared" si="4"/>
        <v>0</v>
      </c>
      <c r="BF117" s="191">
        <f t="shared" si="5"/>
        <v>0</v>
      </c>
      <c r="BG117" s="191">
        <f t="shared" si="6"/>
        <v>0</v>
      </c>
      <c r="BH117" s="191">
        <f t="shared" si="7"/>
        <v>0</v>
      </c>
      <c r="BI117" s="191">
        <f t="shared" si="8"/>
        <v>0</v>
      </c>
      <c r="BJ117" s="22" t="s">
        <v>78</v>
      </c>
      <c r="BK117" s="191">
        <f t="shared" si="9"/>
        <v>0</v>
      </c>
      <c r="BL117" s="22" t="s">
        <v>663</v>
      </c>
      <c r="BM117" s="22" t="s">
        <v>1254</v>
      </c>
    </row>
    <row r="118" spans="2:65" s="1" customFormat="1" ht="16.5" customHeight="1">
      <c r="B118" s="179"/>
      <c r="C118" s="200" t="s">
        <v>291</v>
      </c>
      <c r="D118" s="200" t="s">
        <v>791</v>
      </c>
      <c r="E118" s="201" t="s">
        <v>1255</v>
      </c>
      <c r="F118" s="202" t="s">
        <v>1256</v>
      </c>
      <c r="G118" s="203" t="s">
        <v>236</v>
      </c>
      <c r="H118" s="204">
        <v>25</v>
      </c>
      <c r="I118" s="205"/>
      <c r="J118" s="206">
        <f t="shared" si="0"/>
        <v>0</v>
      </c>
      <c r="K118" s="202" t="s">
        <v>5</v>
      </c>
      <c r="L118" s="207"/>
      <c r="M118" s="208" t="s">
        <v>5</v>
      </c>
      <c r="N118" s="209" t="s">
        <v>42</v>
      </c>
      <c r="O118" s="40"/>
      <c r="P118" s="189">
        <f t="shared" si="1"/>
        <v>0</v>
      </c>
      <c r="Q118" s="189">
        <v>6.0000000000000002E-5</v>
      </c>
      <c r="R118" s="189">
        <f t="shared" si="2"/>
        <v>1.5E-3</v>
      </c>
      <c r="S118" s="189">
        <v>0</v>
      </c>
      <c r="T118" s="190">
        <f t="shared" si="3"/>
        <v>0</v>
      </c>
      <c r="AR118" s="22" t="s">
        <v>954</v>
      </c>
      <c r="AT118" s="22" t="s">
        <v>791</v>
      </c>
      <c r="AU118" s="22" t="s">
        <v>80</v>
      </c>
      <c r="AY118" s="22" t="s">
        <v>205</v>
      </c>
      <c r="BE118" s="191">
        <f t="shared" si="4"/>
        <v>0</v>
      </c>
      <c r="BF118" s="191">
        <f t="shared" si="5"/>
        <v>0</v>
      </c>
      <c r="BG118" s="191">
        <f t="shared" si="6"/>
        <v>0</v>
      </c>
      <c r="BH118" s="191">
        <f t="shared" si="7"/>
        <v>0</v>
      </c>
      <c r="BI118" s="191">
        <f t="shared" si="8"/>
        <v>0</v>
      </c>
      <c r="BJ118" s="22" t="s">
        <v>78</v>
      </c>
      <c r="BK118" s="191">
        <f t="shared" si="9"/>
        <v>0</v>
      </c>
      <c r="BL118" s="22" t="s">
        <v>954</v>
      </c>
      <c r="BM118" s="22" t="s">
        <v>1257</v>
      </c>
    </row>
    <row r="119" spans="2:65" s="1" customFormat="1" ht="16.5" customHeight="1">
      <c r="B119" s="179"/>
      <c r="C119" s="180" t="s">
        <v>10</v>
      </c>
      <c r="D119" s="180" t="s">
        <v>208</v>
      </c>
      <c r="E119" s="181" t="s">
        <v>1258</v>
      </c>
      <c r="F119" s="182" t="s">
        <v>1259</v>
      </c>
      <c r="G119" s="183" t="s">
        <v>236</v>
      </c>
      <c r="H119" s="184">
        <v>10</v>
      </c>
      <c r="I119" s="185"/>
      <c r="J119" s="186">
        <f t="shared" si="0"/>
        <v>0</v>
      </c>
      <c r="K119" s="182" t="s">
        <v>5</v>
      </c>
      <c r="L119" s="39"/>
      <c r="M119" s="187" t="s">
        <v>5</v>
      </c>
      <c r="N119" s="188" t="s">
        <v>42</v>
      </c>
      <c r="O119" s="40"/>
      <c r="P119" s="189">
        <f t="shared" si="1"/>
        <v>0</v>
      </c>
      <c r="Q119" s="189">
        <v>1.2999999999999999E-4</v>
      </c>
      <c r="R119" s="189">
        <f t="shared" si="2"/>
        <v>1.2999999999999999E-3</v>
      </c>
      <c r="S119" s="189">
        <v>0</v>
      </c>
      <c r="T119" s="190">
        <f t="shared" si="3"/>
        <v>0</v>
      </c>
      <c r="AR119" s="22" t="s">
        <v>663</v>
      </c>
      <c r="AT119" s="22" t="s">
        <v>208</v>
      </c>
      <c r="AU119" s="22" t="s">
        <v>80</v>
      </c>
      <c r="AY119" s="22" t="s">
        <v>205</v>
      </c>
      <c r="BE119" s="191">
        <f t="shared" si="4"/>
        <v>0</v>
      </c>
      <c r="BF119" s="191">
        <f t="shared" si="5"/>
        <v>0</v>
      </c>
      <c r="BG119" s="191">
        <f t="shared" si="6"/>
        <v>0</v>
      </c>
      <c r="BH119" s="191">
        <f t="shared" si="7"/>
        <v>0</v>
      </c>
      <c r="BI119" s="191">
        <f t="shared" si="8"/>
        <v>0</v>
      </c>
      <c r="BJ119" s="22" t="s">
        <v>78</v>
      </c>
      <c r="BK119" s="191">
        <f t="shared" si="9"/>
        <v>0</v>
      </c>
      <c r="BL119" s="22" t="s">
        <v>663</v>
      </c>
      <c r="BM119" s="22" t="s">
        <v>1260</v>
      </c>
    </row>
    <row r="120" spans="2:65" s="1" customFormat="1" ht="16.5" customHeight="1">
      <c r="B120" s="179"/>
      <c r="C120" s="200" t="s">
        <v>298</v>
      </c>
      <c r="D120" s="200" t="s">
        <v>791</v>
      </c>
      <c r="E120" s="201" t="s">
        <v>1261</v>
      </c>
      <c r="F120" s="202" t="s">
        <v>1262</v>
      </c>
      <c r="G120" s="203" t="s">
        <v>236</v>
      </c>
      <c r="H120" s="204">
        <v>10</v>
      </c>
      <c r="I120" s="205"/>
      <c r="J120" s="206">
        <f t="shared" si="0"/>
        <v>0</v>
      </c>
      <c r="K120" s="202" t="s">
        <v>5</v>
      </c>
      <c r="L120" s="207"/>
      <c r="M120" s="208" t="s">
        <v>5</v>
      </c>
      <c r="N120" s="209" t="s">
        <v>42</v>
      </c>
      <c r="O120" s="40"/>
      <c r="P120" s="189">
        <f t="shared" si="1"/>
        <v>0</v>
      </c>
      <c r="Q120" s="189">
        <v>6.0000000000000002E-5</v>
      </c>
      <c r="R120" s="189">
        <f t="shared" si="2"/>
        <v>6.0000000000000006E-4</v>
      </c>
      <c r="S120" s="189">
        <v>0</v>
      </c>
      <c r="T120" s="190">
        <f t="shared" si="3"/>
        <v>0</v>
      </c>
      <c r="AR120" s="22" t="s">
        <v>954</v>
      </c>
      <c r="AT120" s="22" t="s">
        <v>791</v>
      </c>
      <c r="AU120" s="22" t="s">
        <v>80</v>
      </c>
      <c r="AY120" s="22" t="s">
        <v>205</v>
      </c>
      <c r="BE120" s="191">
        <f t="shared" si="4"/>
        <v>0</v>
      </c>
      <c r="BF120" s="191">
        <f t="shared" si="5"/>
        <v>0</v>
      </c>
      <c r="BG120" s="191">
        <f t="shared" si="6"/>
        <v>0</v>
      </c>
      <c r="BH120" s="191">
        <f t="shared" si="7"/>
        <v>0</v>
      </c>
      <c r="BI120" s="191">
        <f t="shared" si="8"/>
        <v>0</v>
      </c>
      <c r="BJ120" s="22" t="s">
        <v>78</v>
      </c>
      <c r="BK120" s="191">
        <f t="shared" si="9"/>
        <v>0</v>
      </c>
      <c r="BL120" s="22" t="s">
        <v>954</v>
      </c>
      <c r="BM120" s="22" t="s">
        <v>1263</v>
      </c>
    </row>
    <row r="121" spans="2:65" s="11" customFormat="1" ht="29.85" customHeight="1">
      <c r="B121" s="166"/>
      <c r="D121" s="167" t="s">
        <v>70</v>
      </c>
      <c r="E121" s="177" t="s">
        <v>1264</v>
      </c>
      <c r="F121" s="177" t="s">
        <v>1265</v>
      </c>
      <c r="I121" s="169"/>
      <c r="J121" s="178">
        <f>BK121</f>
        <v>0</v>
      </c>
      <c r="L121" s="166"/>
      <c r="M121" s="171"/>
      <c r="N121" s="172"/>
      <c r="O121" s="172"/>
      <c r="P121" s="173">
        <f>SUM(P122:P140)</f>
        <v>0</v>
      </c>
      <c r="Q121" s="172"/>
      <c r="R121" s="173">
        <f>SUM(R122:R140)</f>
        <v>0.21172000000000002</v>
      </c>
      <c r="S121" s="172"/>
      <c r="T121" s="174">
        <f>SUM(T122:T140)</f>
        <v>0</v>
      </c>
      <c r="AR121" s="167" t="s">
        <v>97</v>
      </c>
      <c r="AT121" s="175" t="s">
        <v>70</v>
      </c>
      <c r="AU121" s="175" t="s">
        <v>78</v>
      </c>
      <c r="AY121" s="167" t="s">
        <v>205</v>
      </c>
      <c r="BK121" s="176">
        <f>SUM(BK122:BK140)</f>
        <v>0</v>
      </c>
    </row>
    <row r="122" spans="2:65" s="1" customFormat="1" ht="25.5" customHeight="1">
      <c r="B122" s="179"/>
      <c r="C122" s="180" t="s">
        <v>302</v>
      </c>
      <c r="D122" s="180" t="s">
        <v>208</v>
      </c>
      <c r="E122" s="181" t="s">
        <v>1266</v>
      </c>
      <c r="F122" s="182" t="s">
        <v>1267</v>
      </c>
      <c r="G122" s="183" t="s">
        <v>236</v>
      </c>
      <c r="H122" s="184">
        <v>25</v>
      </c>
      <c r="I122" s="185"/>
      <c r="J122" s="186">
        <f t="shared" ref="J122:J140" si="10">ROUND(I122*H122,2)</f>
        <v>0</v>
      </c>
      <c r="K122" s="182" t="s">
        <v>5</v>
      </c>
      <c r="L122" s="39"/>
      <c r="M122" s="187" t="s">
        <v>5</v>
      </c>
      <c r="N122" s="188" t="s">
        <v>42</v>
      </c>
      <c r="O122" s="40"/>
      <c r="P122" s="189">
        <f t="shared" ref="P122:P140" si="11">O122*H122</f>
        <v>0</v>
      </c>
      <c r="Q122" s="189">
        <v>3.0000000000000001E-5</v>
      </c>
      <c r="R122" s="189">
        <f t="shared" ref="R122:R140" si="12">Q122*H122</f>
        <v>7.5000000000000002E-4</v>
      </c>
      <c r="S122" s="189">
        <v>0</v>
      </c>
      <c r="T122" s="190">
        <f t="shared" ref="T122:T140" si="13">S122*H122</f>
        <v>0</v>
      </c>
      <c r="AR122" s="22" t="s">
        <v>663</v>
      </c>
      <c r="AT122" s="22" t="s">
        <v>208</v>
      </c>
      <c r="AU122" s="22" t="s">
        <v>80</v>
      </c>
      <c r="AY122" s="22" t="s">
        <v>205</v>
      </c>
      <c r="BE122" s="191">
        <f t="shared" ref="BE122:BE140" si="14">IF(N122="základní",J122,0)</f>
        <v>0</v>
      </c>
      <c r="BF122" s="191">
        <f t="shared" ref="BF122:BF140" si="15">IF(N122="snížená",J122,0)</f>
        <v>0</v>
      </c>
      <c r="BG122" s="191">
        <f t="shared" ref="BG122:BG140" si="16">IF(N122="zákl. přenesená",J122,0)</f>
        <v>0</v>
      </c>
      <c r="BH122" s="191">
        <f t="shared" ref="BH122:BH140" si="17">IF(N122="sníž. přenesená",J122,0)</f>
        <v>0</v>
      </c>
      <c r="BI122" s="191">
        <f t="shared" ref="BI122:BI140" si="18">IF(N122="nulová",J122,0)</f>
        <v>0</v>
      </c>
      <c r="BJ122" s="22" t="s">
        <v>78</v>
      </c>
      <c r="BK122" s="191">
        <f t="shared" ref="BK122:BK140" si="19">ROUND(I122*H122,2)</f>
        <v>0</v>
      </c>
      <c r="BL122" s="22" t="s">
        <v>663</v>
      </c>
      <c r="BM122" s="22" t="s">
        <v>1268</v>
      </c>
    </row>
    <row r="123" spans="2:65" s="1" customFormat="1" ht="16.5" customHeight="1">
      <c r="B123" s="179"/>
      <c r="C123" s="200" t="s">
        <v>308</v>
      </c>
      <c r="D123" s="200" t="s">
        <v>791</v>
      </c>
      <c r="E123" s="201" t="s">
        <v>1269</v>
      </c>
      <c r="F123" s="202" t="s">
        <v>1270</v>
      </c>
      <c r="G123" s="203" t="s">
        <v>236</v>
      </c>
      <c r="H123" s="204">
        <v>25</v>
      </c>
      <c r="I123" s="205"/>
      <c r="J123" s="206">
        <f t="shared" si="10"/>
        <v>0</v>
      </c>
      <c r="K123" s="202" t="s">
        <v>5</v>
      </c>
      <c r="L123" s="207"/>
      <c r="M123" s="208" t="s">
        <v>5</v>
      </c>
      <c r="N123" s="209" t="s">
        <v>42</v>
      </c>
      <c r="O123" s="40"/>
      <c r="P123" s="189">
        <f t="shared" si="11"/>
        <v>0</v>
      </c>
      <c r="Q123" s="189">
        <v>3.0000000000000001E-5</v>
      </c>
      <c r="R123" s="189">
        <f t="shared" si="12"/>
        <v>7.5000000000000002E-4</v>
      </c>
      <c r="S123" s="189">
        <v>0</v>
      </c>
      <c r="T123" s="190">
        <f t="shared" si="13"/>
        <v>0</v>
      </c>
      <c r="AR123" s="22" t="s">
        <v>954</v>
      </c>
      <c r="AT123" s="22" t="s">
        <v>791</v>
      </c>
      <c r="AU123" s="22" t="s">
        <v>80</v>
      </c>
      <c r="AY123" s="22" t="s">
        <v>205</v>
      </c>
      <c r="BE123" s="191">
        <f t="shared" si="14"/>
        <v>0</v>
      </c>
      <c r="BF123" s="191">
        <f t="shared" si="15"/>
        <v>0</v>
      </c>
      <c r="BG123" s="191">
        <f t="shared" si="16"/>
        <v>0</v>
      </c>
      <c r="BH123" s="191">
        <f t="shared" si="17"/>
        <v>0</v>
      </c>
      <c r="BI123" s="191">
        <f t="shared" si="18"/>
        <v>0</v>
      </c>
      <c r="BJ123" s="22" t="s">
        <v>78</v>
      </c>
      <c r="BK123" s="191">
        <f t="shared" si="19"/>
        <v>0</v>
      </c>
      <c r="BL123" s="22" t="s">
        <v>954</v>
      </c>
      <c r="BM123" s="22" t="s">
        <v>1271</v>
      </c>
    </row>
    <row r="124" spans="2:65" s="1" customFormat="1" ht="16.5" customHeight="1">
      <c r="B124" s="179"/>
      <c r="C124" s="180" t="s">
        <v>312</v>
      </c>
      <c r="D124" s="180" t="s">
        <v>208</v>
      </c>
      <c r="E124" s="181" t="s">
        <v>1231</v>
      </c>
      <c r="F124" s="182" t="s">
        <v>1232</v>
      </c>
      <c r="G124" s="183" t="s">
        <v>360</v>
      </c>
      <c r="H124" s="184">
        <v>450</v>
      </c>
      <c r="I124" s="185"/>
      <c r="J124" s="186">
        <f t="shared" si="10"/>
        <v>0</v>
      </c>
      <c r="K124" s="182" t="s">
        <v>5</v>
      </c>
      <c r="L124" s="39"/>
      <c r="M124" s="187" t="s">
        <v>5</v>
      </c>
      <c r="N124" s="188" t="s">
        <v>42</v>
      </c>
      <c r="O124" s="40"/>
      <c r="P124" s="189">
        <f t="shared" si="11"/>
        <v>0</v>
      </c>
      <c r="Q124" s="189">
        <v>1.0000000000000001E-5</v>
      </c>
      <c r="R124" s="189">
        <f t="shared" si="12"/>
        <v>4.5000000000000005E-3</v>
      </c>
      <c r="S124" s="189">
        <v>0</v>
      </c>
      <c r="T124" s="190">
        <f t="shared" si="13"/>
        <v>0</v>
      </c>
      <c r="AR124" s="22" t="s">
        <v>663</v>
      </c>
      <c r="AT124" s="22" t="s">
        <v>208</v>
      </c>
      <c r="AU124" s="22" t="s">
        <v>80</v>
      </c>
      <c r="AY124" s="22" t="s">
        <v>205</v>
      </c>
      <c r="BE124" s="191">
        <f t="shared" si="14"/>
        <v>0</v>
      </c>
      <c r="BF124" s="191">
        <f t="shared" si="15"/>
        <v>0</v>
      </c>
      <c r="BG124" s="191">
        <f t="shared" si="16"/>
        <v>0</v>
      </c>
      <c r="BH124" s="191">
        <f t="shared" si="17"/>
        <v>0</v>
      </c>
      <c r="BI124" s="191">
        <f t="shared" si="18"/>
        <v>0</v>
      </c>
      <c r="BJ124" s="22" t="s">
        <v>78</v>
      </c>
      <c r="BK124" s="191">
        <f t="shared" si="19"/>
        <v>0</v>
      </c>
      <c r="BL124" s="22" t="s">
        <v>663</v>
      </c>
      <c r="BM124" s="22" t="s">
        <v>1272</v>
      </c>
    </row>
    <row r="125" spans="2:65" s="1" customFormat="1" ht="16.5" customHeight="1">
      <c r="B125" s="179"/>
      <c r="C125" s="180" t="s">
        <v>316</v>
      </c>
      <c r="D125" s="180" t="s">
        <v>208</v>
      </c>
      <c r="E125" s="181" t="s">
        <v>1273</v>
      </c>
      <c r="F125" s="182" t="s">
        <v>1274</v>
      </c>
      <c r="G125" s="183" t="s">
        <v>360</v>
      </c>
      <c r="H125" s="184">
        <v>450</v>
      </c>
      <c r="I125" s="185"/>
      <c r="J125" s="186">
        <f t="shared" si="10"/>
        <v>0</v>
      </c>
      <c r="K125" s="182" t="s">
        <v>5</v>
      </c>
      <c r="L125" s="39"/>
      <c r="M125" s="187" t="s">
        <v>5</v>
      </c>
      <c r="N125" s="188" t="s">
        <v>42</v>
      </c>
      <c r="O125" s="40"/>
      <c r="P125" s="189">
        <f t="shared" si="11"/>
        <v>0</v>
      </c>
      <c r="Q125" s="189">
        <v>4.0000000000000003E-5</v>
      </c>
      <c r="R125" s="189">
        <f t="shared" si="12"/>
        <v>1.8000000000000002E-2</v>
      </c>
      <c r="S125" s="189">
        <v>0</v>
      </c>
      <c r="T125" s="190">
        <f t="shared" si="13"/>
        <v>0</v>
      </c>
      <c r="AR125" s="22" t="s">
        <v>663</v>
      </c>
      <c r="AT125" s="22" t="s">
        <v>208</v>
      </c>
      <c r="AU125" s="22" t="s">
        <v>80</v>
      </c>
      <c r="AY125" s="22" t="s">
        <v>205</v>
      </c>
      <c r="BE125" s="191">
        <f t="shared" si="14"/>
        <v>0</v>
      </c>
      <c r="BF125" s="191">
        <f t="shared" si="15"/>
        <v>0</v>
      </c>
      <c r="BG125" s="191">
        <f t="shared" si="16"/>
        <v>0</v>
      </c>
      <c r="BH125" s="191">
        <f t="shared" si="17"/>
        <v>0</v>
      </c>
      <c r="BI125" s="191">
        <f t="shared" si="18"/>
        <v>0</v>
      </c>
      <c r="BJ125" s="22" t="s">
        <v>78</v>
      </c>
      <c r="BK125" s="191">
        <f t="shared" si="19"/>
        <v>0</v>
      </c>
      <c r="BL125" s="22" t="s">
        <v>663</v>
      </c>
      <c r="BM125" s="22" t="s">
        <v>1275</v>
      </c>
    </row>
    <row r="126" spans="2:65" s="1" customFormat="1" ht="38.25" customHeight="1">
      <c r="B126" s="179"/>
      <c r="C126" s="200" t="s">
        <v>320</v>
      </c>
      <c r="D126" s="200" t="s">
        <v>791</v>
      </c>
      <c r="E126" s="201" t="s">
        <v>1276</v>
      </c>
      <c r="F126" s="202" t="s">
        <v>1277</v>
      </c>
      <c r="G126" s="203" t="s">
        <v>360</v>
      </c>
      <c r="H126" s="204">
        <v>450</v>
      </c>
      <c r="I126" s="205"/>
      <c r="J126" s="206">
        <f t="shared" si="10"/>
        <v>0</v>
      </c>
      <c r="K126" s="202" t="s">
        <v>5</v>
      </c>
      <c r="L126" s="207"/>
      <c r="M126" s="208" t="s">
        <v>5</v>
      </c>
      <c r="N126" s="209" t="s">
        <v>42</v>
      </c>
      <c r="O126" s="40"/>
      <c r="P126" s="189">
        <f t="shared" si="11"/>
        <v>0</v>
      </c>
      <c r="Q126" s="189">
        <v>5.0000000000000002E-5</v>
      </c>
      <c r="R126" s="189">
        <f t="shared" si="12"/>
        <v>2.2500000000000003E-2</v>
      </c>
      <c r="S126" s="189">
        <v>0</v>
      </c>
      <c r="T126" s="190">
        <f t="shared" si="13"/>
        <v>0</v>
      </c>
      <c r="AR126" s="22" t="s">
        <v>954</v>
      </c>
      <c r="AT126" s="22" t="s">
        <v>791</v>
      </c>
      <c r="AU126" s="22" t="s">
        <v>80</v>
      </c>
      <c r="AY126" s="22" t="s">
        <v>205</v>
      </c>
      <c r="BE126" s="191">
        <f t="shared" si="14"/>
        <v>0</v>
      </c>
      <c r="BF126" s="191">
        <f t="shared" si="15"/>
        <v>0</v>
      </c>
      <c r="BG126" s="191">
        <f t="shared" si="16"/>
        <v>0</v>
      </c>
      <c r="BH126" s="191">
        <f t="shared" si="17"/>
        <v>0</v>
      </c>
      <c r="BI126" s="191">
        <f t="shared" si="18"/>
        <v>0</v>
      </c>
      <c r="BJ126" s="22" t="s">
        <v>78</v>
      </c>
      <c r="BK126" s="191">
        <f t="shared" si="19"/>
        <v>0</v>
      </c>
      <c r="BL126" s="22" t="s">
        <v>954</v>
      </c>
      <c r="BM126" s="22" t="s">
        <v>1278</v>
      </c>
    </row>
    <row r="127" spans="2:65" s="1" customFormat="1" ht="25.5" customHeight="1">
      <c r="B127" s="179"/>
      <c r="C127" s="180" t="s">
        <v>324</v>
      </c>
      <c r="D127" s="180" t="s">
        <v>208</v>
      </c>
      <c r="E127" s="181" t="s">
        <v>1240</v>
      </c>
      <c r="F127" s="182" t="s">
        <v>1241</v>
      </c>
      <c r="G127" s="183" t="s">
        <v>360</v>
      </c>
      <c r="H127" s="184">
        <v>160</v>
      </c>
      <c r="I127" s="185"/>
      <c r="J127" s="186">
        <f t="shared" si="10"/>
        <v>0</v>
      </c>
      <c r="K127" s="182" t="s">
        <v>5</v>
      </c>
      <c r="L127" s="39"/>
      <c r="M127" s="187" t="s">
        <v>5</v>
      </c>
      <c r="N127" s="188" t="s">
        <v>42</v>
      </c>
      <c r="O127" s="40"/>
      <c r="P127" s="189">
        <f t="shared" si="11"/>
        <v>0</v>
      </c>
      <c r="Q127" s="189">
        <v>6.9999999999999994E-5</v>
      </c>
      <c r="R127" s="189">
        <f t="shared" si="12"/>
        <v>1.1199999999999998E-2</v>
      </c>
      <c r="S127" s="189">
        <v>0</v>
      </c>
      <c r="T127" s="190">
        <f t="shared" si="13"/>
        <v>0</v>
      </c>
      <c r="AR127" s="22" t="s">
        <v>663</v>
      </c>
      <c r="AT127" s="22" t="s">
        <v>208</v>
      </c>
      <c r="AU127" s="22" t="s">
        <v>80</v>
      </c>
      <c r="AY127" s="22" t="s">
        <v>205</v>
      </c>
      <c r="BE127" s="191">
        <f t="shared" si="14"/>
        <v>0</v>
      </c>
      <c r="BF127" s="191">
        <f t="shared" si="15"/>
        <v>0</v>
      </c>
      <c r="BG127" s="191">
        <f t="shared" si="16"/>
        <v>0</v>
      </c>
      <c r="BH127" s="191">
        <f t="shared" si="17"/>
        <v>0</v>
      </c>
      <c r="BI127" s="191">
        <f t="shared" si="18"/>
        <v>0</v>
      </c>
      <c r="BJ127" s="22" t="s">
        <v>78</v>
      </c>
      <c r="BK127" s="191">
        <f t="shared" si="19"/>
        <v>0</v>
      </c>
      <c r="BL127" s="22" t="s">
        <v>663</v>
      </c>
      <c r="BM127" s="22" t="s">
        <v>1279</v>
      </c>
    </row>
    <row r="128" spans="2:65" s="1" customFormat="1" ht="16.5" customHeight="1">
      <c r="B128" s="179"/>
      <c r="C128" s="200" t="s">
        <v>328</v>
      </c>
      <c r="D128" s="200" t="s">
        <v>791</v>
      </c>
      <c r="E128" s="201" t="s">
        <v>1243</v>
      </c>
      <c r="F128" s="202" t="s">
        <v>1244</v>
      </c>
      <c r="G128" s="203" t="s">
        <v>360</v>
      </c>
      <c r="H128" s="204">
        <v>160</v>
      </c>
      <c r="I128" s="205"/>
      <c r="J128" s="206">
        <f t="shared" si="10"/>
        <v>0</v>
      </c>
      <c r="K128" s="202" t="s">
        <v>5</v>
      </c>
      <c r="L128" s="207"/>
      <c r="M128" s="208" t="s">
        <v>5</v>
      </c>
      <c r="N128" s="209" t="s">
        <v>42</v>
      </c>
      <c r="O128" s="40"/>
      <c r="P128" s="189">
        <f t="shared" si="11"/>
        <v>0</v>
      </c>
      <c r="Q128" s="189">
        <v>2.1000000000000001E-4</v>
      </c>
      <c r="R128" s="189">
        <f t="shared" si="12"/>
        <v>3.3600000000000005E-2</v>
      </c>
      <c r="S128" s="189">
        <v>0</v>
      </c>
      <c r="T128" s="190">
        <f t="shared" si="13"/>
        <v>0</v>
      </c>
      <c r="AR128" s="22" t="s">
        <v>954</v>
      </c>
      <c r="AT128" s="22" t="s">
        <v>791</v>
      </c>
      <c r="AU128" s="22" t="s">
        <v>80</v>
      </c>
      <c r="AY128" s="22" t="s">
        <v>205</v>
      </c>
      <c r="BE128" s="191">
        <f t="shared" si="14"/>
        <v>0</v>
      </c>
      <c r="BF128" s="191">
        <f t="shared" si="15"/>
        <v>0</v>
      </c>
      <c r="BG128" s="191">
        <f t="shared" si="16"/>
        <v>0</v>
      </c>
      <c r="BH128" s="191">
        <f t="shared" si="17"/>
        <v>0</v>
      </c>
      <c r="BI128" s="191">
        <f t="shared" si="18"/>
        <v>0</v>
      </c>
      <c r="BJ128" s="22" t="s">
        <v>78</v>
      </c>
      <c r="BK128" s="191">
        <f t="shared" si="19"/>
        <v>0</v>
      </c>
      <c r="BL128" s="22" t="s">
        <v>954</v>
      </c>
      <c r="BM128" s="22" t="s">
        <v>1280</v>
      </c>
    </row>
    <row r="129" spans="2:65" s="1" customFormat="1" ht="16.5" customHeight="1">
      <c r="B129" s="179"/>
      <c r="C129" s="180" t="s">
        <v>332</v>
      </c>
      <c r="D129" s="180" t="s">
        <v>208</v>
      </c>
      <c r="E129" s="181" t="s">
        <v>1281</v>
      </c>
      <c r="F129" s="182" t="s">
        <v>1282</v>
      </c>
      <c r="G129" s="183" t="s">
        <v>236</v>
      </c>
      <c r="H129" s="184">
        <v>5</v>
      </c>
      <c r="I129" s="185"/>
      <c r="J129" s="186">
        <f t="shared" si="10"/>
        <v>0</v>
      </c>
      <c r="K129" s="182" t="s">
        <v>5</v>
      </c>
      <c r="L129" s="39"/>
      <c r="M129" s="187" t="s">
        <v>5</v>
      </c>
      <c r="N129" s="188" t="s">
        <v>42</v>
      </c>
      <c r="O129" s="40"/>
      <c r="P129" s="189">
        <f t="shared" si="11"/>
        <v>0</v>
      </c>
      <c r="Q129" s="189">
        <v>3.0100000000000001E-3</v>
      </c>
      <c r="R129" s="189">
        <f t="shared" si="12"/>
        <v>1.5050000000000001E-2</v>
      </c>
      <c r="S129" s="189">
        <v>0</v>
      </c>
      <c r="T129" s="190">
        <f t="shared" si="13"/>
        <v>0</v>
      </c>
      <c r="AR129" s="22" t="s">
        <v>663</v>
      </c>
      <c r="AT129" s="22" t="s">
        <v>208</v>
      </c>
      <c r="AU129" s="22" t="s">
        <v>80</v>
      </c>
      <c r="AY129" s="22" t="s">
        <v>205</v>
      </c>
      <c r="BE129" s="191">
        <f t="shared" si="14"/>
        <v>0</v>
      </c>
      <c r="BF129" s="191">
        <f t="shared" si="15"/>
        <v>0</v>
      </c>
      <c r="BG129" s="191">
        <f t="shared" si="16"/>
        <v>0</v>
      </c>
      <c r="BH129" s="191">
        <f t="shared" si="17"/>
        <v>0</v>
      </c>
      <c r="BI129" s="191">
        <f t="shared" si="18"/>
        <v>0</v>
      </c>
      <c r="BJ129" s="22" t="s">
        <v>78</v>
      </c>
      <c r="BK129" s="191">
        <f t="shared" si="19"/>
        <v>0</v>
      </c>
      <c r="BL129" s="22" t="s">
        <v>663</v>
      </c>
      <c r="BM129" s="22" t="s">
        <v>1283</v>
      </c>
    </row>
    <row r="130" spans="2:65" s="1" customFormat="1" ht="51" customHeight="1">
      <c r="B130" s="179"/>
      <c r="C130" s="200" t="s">
        <v>338</v>
      </c>
      <c r="D130" s="200" t="s">
        <v>791</v>
      </c>
      <c r="E130" s="201" t="s">
        <v>1284</v>
      </c>
      <c r="F130" s="202" t="s">
        <v>1285</v>
      </c>
      <c r="G130" s="203" t="s">
        <v>236</v>
      </c>
      <c r="H130" s="204">
        <v>5</v>
      </c>
      <c r="I130" s="205"/>
      <c r="J130" s="206">
        <f t="shared" si="10"/>
        <v>0</v>
      </c>
      <c r="K130" s="202" t="s">
        <v>5</v>
      </c>
      <c r="L130" s="207"/>
      <c r="M130" s="208" t="s">
        <v>5</v>
      </c>
      <c r="N130" s="209" t="s">
        <v>42</v>
      </c>
      <c r="O130" s="40"/>
      <c r="P130" s="189">
        <f t="shared" si="11"/>
        <v>0</v>
      </c>
      <c r="Q130" s="189">
        <v>1.4999999999999999E-4</v>
      </c>
      <c r="R130" s="189">
        <f t="shared" si="12"/>
        <v>7.4999999999999991E-4</v>
      </c>
      <c r="S130" s="189">
        <v>0</v>
      </c>
      <c r="T130" s="190">
        <f t="shared" si="13"/>
        <v>0</v>
      </c>
      <c r="AR130" s="22" t="s">
        <v>954</v>
      </c>
      <c r="AT130" s="22" t="s">
        <v>791</v>
      </c>
      <c r="AU130" s="22" t="s">
        <v>80</v>
      </c>
      <c r="AY130" s="22" t="s">
        <v>205</v>
      </c>
      <c r="BE130" s="191">
        <f t="shared" si="14"/>
        <v>0</v>
      </c>
      <c r="BF130" s="191">
        <f t="shared" si="15"/>
        <v>0</v>
      </c>
      <c r="BG130" s="191">
        <f t="shared" si="16"/>
        <v>0</v>
      </c>
      <c r="BH130" s="191">
        <f t="shared" si="17"/>
        <v>0</v>
      </c>
      <c r="BI130" s="191">
        <f t="shared" si="18"/>
        <v>0</v>
      </c>
      <c r="BJ130" s="22" t="s">
        <v>78</v>
      </c>
      <c r="BK130" s="191">
        <f t="shared" si="19"/>
        <v>0</v>
      </c>
      <c r="BL130" s="22" t="s">
        <v>954</v>
      </c>
      <c r="BM130" s="22" t="s">
        <v>1286</v>
      </c>
    </row>
    <row r="131" spans="2:65" s="1" customFormat="1" ht="16.5" customHeight="1">
      <c r="B131" s="179"/>
      <c r="C131" s="180" t="s">
        <v>343</v>
      </c>
      <c r="D131" s="180" t="s">
        <v>208</v>
      </c>
      <c r="E131" s="181" t="s">
        <v>1281</v>
      </c>
      <c r="F131" s="182" t="s">
        <v>1282</v>
      </c>
      <c r="G131" s="183" t="s">
        <v>236</v>
      </c>
      <c r="H131" s="184">
        <v>18</v>
      </c>
      <c r="I131" s="185"/>
      <c r="J131" s="186">
        <f t="shared" si="10"/>
        <v>0</v>
      </c>
      <c r="K131" s="182" t="s">
        <v>5</v>
      </c>
      <c r="L131" s="39"/>
      <c r="M131" s="187" t="s">
        <v>5</v>
      </c>
      <c r="N131" s="188" t="s">
        <v>42</v>
      </c>
      <c r="O131" s="40"/>
      <c r="P131" s="189">
        <f t="shared" si="11"/>
        <v>0</v>
      </c>
      <c r="Q131" s="189">
        <v>3.0100000000000001E-3</v>
      </c>
      <c r="R131" s="189">
        <f t="shared" si="12"/>
        <v>5.4179999999999999E-2</v>
      </c>
      <c r="S131" s="189">
        <v>0</v>
      </c>
      <c r="T131" s="190">
        <f t="shared" si="13"/>
        <v>0</v>
      </c>
      <c r="AR131" s="22" t="s">
        <v>663</v>
      </c>
      <c r="AT131" s="22" t="s">
        <v>208</v>
      </c>
      <c r="AU131" s="22" t="s">
        <v>80</v>
      </c>
      <c r="AY131" s="22" t="s">
        <v>205</v>
      </c>
      <c r="BE131" s="191">
        <f t="shared" si="14"/>
        <v>0</v>
      </c>
      <c r="BF131" s="191">
        <f t="shared" si="15"/>
        <v>0</v>
      </c>
      <c r="BG131" s="191">
        <f t="shared" si="16"/>
        <v>0</v>
      </c>
      <c r="BH131" s="191">
        <f t="shared" si="17"/>
        <v>0</v>
      </c>
      <c r="BI131" s="191">
        <f t="shared" si="18"/>
        <v>0</v>
      </c>
      <c r="BJ131" s="22" t="s">
        <v>78</v>
      </c>
      <c r="BK131" s="191">
        <f t="shared" si="19"/>
        <v>0</v>
      </c>
      <c r="BL131" s="22" t="s">
        <v>663</v>
      </c>
      <c r="BM131" s="22" t="s">
        <v>1287</v>
      </c>
    </row>
    <row r="132" spans="2:65" s="1" customFormat="1" ht="38.25" customHeight="1">
      <c r="B132" s="179"/>
      <c r="C132" s="200" t="s">
        <v>347</v>
      </c>
      <c r="D132" s="200" t="s">
        <v>791</v>
      </c>
      <c r="E132" s="201" t="s">
        <v>1288</v>
      </c>
      <c r="F132" s="202" t="s">
        <v>1289</v>
      </c>
      <c r="G132" s="203" t="s">
        <v>236</v>
      </c>
      <c r="H132" s="204">
        <v>18</v>
      </c>
      <c r="I132" s="205"/>
      <c r="J132" s="206">
        <f t="shared" si="10"/>
        <v>0</v>
      </c>
      <c r="K132" s="202" t="s">
        <v>5</v>
      </c>
      <c r="L132" s="207"/>
      <c r="M132" s="208" t="s">
        <v>5</v>
      </c>
      <c r="N132" s="209" t="s">
        <v>42</v>
      </c>
      <c r="O132" s="40"/>
      <c r="P132" s="189">
        <f t="shared" si="11"/>
        <v>0</v>
      </c>
      <c r="Q132" s="189">
        <v>1.4999999999999999E-4</v>
      </c>
      <c r="R132" s="189">
        <f t="shared" si="12"/>
        <v>2.6999999999999997E-3</v>
      </c>
      <c r="S132" s="189">
        <v>0</v>
      </c>
      <c r="T132" s="190">
        <f t="shared" si="13"/>
        <v>0</v>
      </c>
      <c r="AR132" s="22" t="s">
        <v>954</v>
      </c>
      <c r="AT132" s="22" t="s">
        <v>791</v>
      </c>
      <c r="AU132" s="22" t="s">
        <v>80</v>
      </c>
      <c r="AY132" s="22" t="s">
        <v>205</v>
      </c>
      <c r="BE132" s="191">
        <f t="shared" si="14"/>
        <v>0</v>
      </c>
      <c r="BF132" s="191">
        <f t="shared" si="15"/>
        <v>0</v>
      </c>
      <c r="BG132" s="191">
        <f t="shared" si="16"/>
        <v>0</v>
      </c>
      <c r="BH132" s="191">
        <f t="shared" si="17"/>
        <v>0</v>
      </c>
      <c r="BI132" s="191">
        <f t="shared" si="18"/>
        <v>0</v>
      </c>
      <c r="BJ132" s="22" t="s">
        <v>78</v>
      </c>
      <c r="BK132" s="191">
        <f t="shared" si="19"/>
        <v>0</v>
      </c>
      <c r="BL132" s="22" t="s">
        <v>954</v>
      </c>
      <c r="BM132" s="22" t="s">
        <v>1290</v>
      </c>
    </row>
    <row r="133" spans="2:65" s="1" customFormat="1" ht="25.5" customHeight="1">
      <c r="B133" s="179"/>
      <c r="C133" s="180" t="s">
        <v>351</v>
      </c>
      <c r="D133" s="180" t="s">
        <v>208</v>
      </c>
      <c r="E133" s="181" t="s">
        <v>1291</v>
      </c>
      <c r="F133" s="182" t="s">
        <v>1292</v>
      </c>
      <c r="G133" s="183" t="s">
        <v>236</v>
      </c>
      <c r="H133" s="184">
        <v>1</v>
      </c>
      <c r="I133" s="185"/>
      <c r="J133" s="186">
        <f t="shared" si="10"/>
        <v>0</v>
      </c>
      <c r="K133" s="182" t="s">
        <v>5</v>
      </c>
      <c r="L133" s="39"/>
      <c r="M133" s="187" t="s">
        <v>5</v>
      </c>
      <c r="N133" s="188" t="s">
        <v>42</v>
      </c>
      <c r="O133" s="40"/>
      <c r="P133" s="189">
        <f t="shared" si="11"/>
        <v>0</v>
      </c>
      <c r="Q133" s="189">
        <v>4.2009999999999999E-2</v>
      </c>
      <c r="R133" s="189">
        <f t="shared" si="12"/>
        <v>4.2009999999999999E-2</v>
      </c>
      <c r="S133" s="189">
        <v>0</v>
      </c>
      <c r="T133" s="190">
        <f t="shared" si="13"/>
        <v>0</v>
      </c>
      <c r="AR133" s="22" t="s">
        <v>663</v>
      </c>
      <c r="AT133" s="22" t="s">
        <v>208</v>
      </c>
      <c r="AU133" s="22" t="s">
        <v>80</v>
      </c>
      <c r="AY133" s="22" t="s">
        <v>205</v>
      </c>
      <c r="BE133" s="191">
        <f t="shared" si="14"/>
        <v>0</v>
      </c>
      <c r="BF133" s="191">
        <f t="shared" si="15"/>
        <v>0</v>
      </c>
      <c r="BG133" s="191">
        <f t="shared" si="16"/>
        <v>0</v>
      </c>
      <c r="BH133" s="191">
        <f t="shared" si="17"/>
        <v>0</v>
      </c>
      <c r="BI133" s="191">
        <f t="shared" si="18"/>
        <v>0</v>
      </c>
      <c r="BJ133" s="22" t="s">
        <v>78</v>
      </c>
      <c r="BK133" s="191">
        <f t="shared" si="19"/>
        <v>0</v>
      </c>
      <c r="BL133" s="22" t="s">
        <v>663</v>
      </c>
      <c r="BM133" s="22" t="s">
        <v>1293</v>
      </c>
    </row>
    <row r="134" spans="2:65" s="1" customFormat="1" ht="16.5" customHeight="1">
      <c r="B134" s="179"/>
      <c r="C134" s="200" t="s">
        <v>357</v>
      </c>
      <c r="D134" s="200" t="s">
        <v>791</v>
      </c>
      <c r="E134" s="201" t="s">
        <v>1294</v>
      </c>
      <c r="F134" s="202" t="s">
        <v>1295</v>
      </c>
      <c r="G134" s="203" t="s">
        <v>236</v>
      </c>
      <c r="H134" s="204">
        <v>1</v>
      </c>
      <c r="I134" s="205"/>
      <c r="J134" s="206">
        <f t="shared" si="10"/>
        <v>0</v>
      </c>
      <c r="K134" s="202" t="s">
        <v>5</v>
      </c>
      <c r="L134" s="207"/>
      <c r="M134" s="208" t="s">
        <v>5</v>
      </c>
      <c r="N134" s="209" t="s">
        <v>42</v>
      </c>
      <c r="O134" s="40"/>
      <c r="P134" s="189">
        <f t="shared" si="11"/>
        <v>0</v>
      </c>
      <c r="Q134" s="189">
        <v>1.4999999999999999E-4</v>
      </c>
      <c r="R134" s="189">
        <f t="shared" si="12"/>
        <v>1.4999999999999999E-4</v>
      </c>
      <c r="S134" s="189">
        <v>0</v>
      </c>
      <c r="T134" s="190">
        <f t="shared" si="13"/>
        <v>0</v>
      </c>
      <c r="AR134" s="22" t="s">
        <v>954</v>
      </c>
      <c r="AT134" s="22" t="s">
        <v>791</v>
      </c>
      <c r="AU134" s="22" t="s">
        <v>80</v>
      </c>
      <c r="AY134" s="22" t="s">
        <v>205</v>
      </c>
      <c r="BE134" s="191">
        <f t="shared" si="14"/>
        <v>0</v>
      </c>
      <c r="BF134" s="191">
        <f t="shared" si="15"/>
        <v>0</v>
      </c>
      <c r="BG134" s="191">
        <f t="shared" si="16"/>
        <v>0</v>
      </c>
      <c r="BH134" s="191">
        <f t="shared" si="17"/>
        <v>0</v>
      </c>
      <c r="BI134" s="191">
        <f t="shared" si="18"/>
        <v>0</v>
      </c>
      <c r="BJ134" s="22" t="s">
        <v>78</v>
      </c>
      <c r="BK134" s="191">
        <f t="shared" si="19"/>
        <v>0</v>
      </c>
      <c r="BL134" s="22" t="s">
        <v>954</v>
      </c>
      <c r="BM134" s="22" t="s">
        <v>1296</v>
      </c>
    </row>
    <row r="135" spans="2:65" s="1" customFormat="1" ht="51" customHeight="1">
      <c r="B135" s="179"/>
      <c r="C135" s="200" t="s">
        <v>362</v>
      </c>
      <c r="D135" s="200" t="s">
        <v>791</v>
      </c>
      <c r="E135" s="201" t="s">
        <v>1297</v>
      </c>
      <c r="F135" s="202" t="s">
        <v>1298</v>
      </c>
      <c r="G135" s="203" t="s">
        <v>236</v>
      </c>
      <c r="H135" s="204">
        <v>1</v>
      </c>
      <c r="I135" s="205"/>
      <c r="J135" s="206">
        <f t="shared" si="10"/>
        <v>0</v>
      </c>
      <c r="K135" s="202" t="s">
        <v>5</v>
      </c>
      <c r="L135" s="207"/>
      <c r="M135" s="208" t="s">
        <v>5</v>
      </c>
      <c r="N135" s="209" t="s">
        <v>42</v>
      </c>
      <c r="O135" s="40"/>
      <c r="P135" s="189">
        <f t="shared" si="11"/>
        <v>0</v>
      </c>
      <c r="Q135" s="189">
        <v>1.4999999999999999E-4</v>
      </c>
      <c r="R135" s="189">
        <f t="shared" si="12"/>
        <v>1.4999999999999999E-4</v>
      </c>
      <c r="S135" s="189">
        <v>0</v>
      </c>
      <c r="T135" s="190">
        <f t="shared" si="13"/>
        <v>0</v>
      </c>
      <c r="AR135" s="22" t="s">
        <v>954</v>
      </c>
      <c r="AT135" s="22" t="s">
        <v>791</v>
      </c>
      <c r="AU135" s="22" t="s">
        <v>80</v>
      </c>
      <c r="AY135" s="22" t="s">
        <v>205</v>
      </c>
      <c r="BE135" s="191">
        <f t="shared" si="14"/>
        <v>0</v>
      </c>
      <c r="BF135" s="191">
        <f t="shared" si="15"/>
        <v>0</v>
      </c>
      <c r="BG135" s="191">
        <f t="shared" si="16"/>
        <v>0</v>
      </c>
      <c r="BH135" s="191">
        <f t="shared" si="17"/>
        <v>0</v>
      </c>
      <c r="BI135" s="191">
        <f t="shared" si="18"/>
        <v>0</v>
      </c>
      <c r="BJ135" s="22" t="s">
        <v>78</v>
      </c>
      <c r="BK135" s="191">
        <f t="shared" si="19"/>
        <v>0</v>
      </c>
      <c r="BL135" s="22" t="s">
        <v>954</v>
      </c>
      <c r="BM135" s="22" t="s">
        <v>1299</v>
      </c>
    </row>
    <row r="136" spans="2:65" s="1" customFormat="1" ht="38.25" customHeight="1">
      <c r="B136" s="179"/>
      <c r="C136" s="200" t="s">
        <v>366</v>
      </c>
      <c r="D136" s="200" t="s">
        <v>791</v>
      </c>
      <c r="E136" s="201" t="s">
        <v>1300</v>
      </c>
      <c r="F136" s="202" t="s">
        <v>1301</v>
      </c>
      <c r="G136" s="203" t="s">
        <v>236</v>
      </c>
      <c r="H136" s="204">
        <v>1</v>
      </c>
      <c r="I136" s="205"/>
      <c r="J136" s="206">
        <f t="shared" si="10"/>
        <v>0</v>
      </c>
      <c r="K136" s="202" t="s">
        <v>5</v>
      </c>
      <c r="L136" s="207"/>
      <c r="M136" s="208" t="s">
        <v>5</v>
      </c>
      <c r="N136" s="209" t="s">
        <v>42</v>
      </c>
      <c r="O136" s="40"/>
      <c r="P136" s="189">
        <f t="shared" si="11"/>
        <v>0</v>
      </c>
      <c r="Q136" s="189">
        <v>1.4999999999999999E-4</v>
      </c>
      <c r="R136" s="189">
        <f t="shared" si="12"/>
        <v>1.4999999999999999E-4</v>
      </c>
      <c r="S136" s="189">
        <v>0</v>
      </c>
      <c r="T136" s="190">
        <f t="shared" si="13"/>
        <v>0</v>
      </c>
      <c r="AR136" s="22" t="s">
        <v>954</v>
      </c>
      <c r="AT136" s="22" t="s">
        <v>791</v>
      </c>
      <c r="AU136" s="22" t="s">
        <v>80</v>
      </c>
      <c r="AY136" s="22" t="s">
        <v>205</v>
      </c>
      <c r="BE136" s="191">
        <f t="shared" si="14"/>
        <v>0</v>
      </c>
      <c r="BF136" s="191">
        <f t="shared" si="15"/>
        <v>0</v>
      </c>
      <c r="BG136" s="191">
        <f t="shared" si="16"/>
        <v>0</v>
      </c>
      <c r="BH136" s="191">
        <f t="shared" si="17"/>
        <v>0</v>
      </c>
      <c r="BI136" s="191">
        <f t="shared" si="18"/>
        <v>0</v>
      </c>
      <c r="BJ136" s="22" t="s">
        <v>78</v>
      </c>
      <c r="BK136" s="191">
        <f t="shared" si="19"/>
        <v>0</v>
      </c>
      <c r="BL136" s="22" t="s">
        <v>954</v>
      </c>
      <c r="BM136" s="22" t="s">
        <v>1302</v>
      </c>
    </row>
    <row r="137" spans="2:65" s="1" customFormat="1" ht="16.5" customHeight="1">
      <c r="B137" s="179"/>
      <c r="C137" s="180" t="s">
        <v>370</v>
      </c>
      <c r="D137" s="180" t="s">
        <v>208</v>
      </c>
      <c r="E137" s="181" t="s">
        <v>1303</v>
      </c>
      <c r="F137" s="182" t="s">
        <v>1304</v>
      </c>
      <c r="G137" s="183" t="s">
        <v>236</v>
      </c>
      <c r="H137" s="184">
        <v>2</v>
      </c>
      <c r="I137" s="185"/>
      <c r="J137" s="186">
        <f t="shared" si="10"/>
        <v>0</v>
      </c>
      <c r="K137" s="182" t="s">
        <v>5</v>
      </c>
      <c r="L137" s="39"/>
      <c r="M137" s="187" t="s">
        <v>5</v>
      </c>
      <c r="N137" s="188" t="s">
        <v>42</v>
      </c>
      <c r="O137" s="40"/>
      <c r="P137" s="189">
        <f t="shared" si="11"/>
        <v>0</v>
      </c>
      <c r="Q137" s="189">
        <v>5.1000000000000004E-4</v>
      </c>
      <c r="R137" s="189">
        <f t="shared" si="12"/>
        <v>1.0200000000000001E-3</v>
      </c>
      <c r="S137" s="189">
        <v>0</v>
      </c>
      <c r="T137" s="190">
        <f t="shared" si="13"/>
        <v>0</v>
      </c>
      <c r="AR137" s="22" t="s">
        <v>663</v>
      </c>
      <c r="AT137" s="22" t="s">
        <v>208</v>
      </c>
      <c r="AU137" s="22" t="s">
        <v>80</v>
      </c>
      <c r="AY137" s="22" t="s">
        <v>205</v>
      </c>
      <c r="BE137" s="191">
        <f t="shared" si="14"/>
        <v>0</v>
      </c>
      <c r="BF137" s="191">
        <f t="shared" si="15"/>
        <v>0</v>
      </c>
      <c r="BG137" s="191">
        <f t="shared" si="16"/>
        <v>0</v>
      </c>
      <c r="BH137" s="191">
        <f t="shared" si="17"/>
        <v>0</v>
      </c>
      <c r="BI137" s="191">
        <f t="shared" si="18"/>
        <v>0</v>
      </c>
      <c r="BJ137" s="22" t="s">
        <v>78</v>
      </c>
      <c r="BK137" s="191">
        <f t="shared" si="19"/>
        <v>0</v>
      </c>
      <c r="BL137" s="22" t="s">
        <v>663</v>
      </c>
      <c r="BM137" s="22" t="s">
        <v>1305</v>
      </c>
    </row>
    <row r="138" spans="2:65" s="1" customFormat="1" ht="25.5" customHeight="1">
      <c r="B138" s="179"/>
      <c r="C138" s="200" t="s">
        <v>374</v>
      </c>
      <c r="D138" s="200" t="s">
        <v>791</v>
      </c>
      <c r="E138" s="201" t="s">
        <v>1306</v>
      </c>
      <c r="F138" s="202" t="s">
        <v>1307</v>
      </c>
      <c r="G138" s="203" t="s">
        <v>236</v>
      </c>
      <c r="H138" s="204">
        <v>2</v>
      </c>
      <c r="I138" s="205"/>
      <c r="J138" s="206">
        <f t="shared" si="10"/>
        <v>0</v>
      </c>
      <c r="K138" s="202" t="s">
        <v>5</v>
      </c>
      <c r="L138" s="207"/>
      <c r="M138" s="208" t="s">
        <v>5</v>
      </c>
      <c r="N138" s="209" t="s">
        <v>42</v>
      </c>
      <c r="O138" s="40"/>
      <c r="P138" s="189">
        <f t="shared" si="11"/>
        <v>0</v>
      </c>
      <c r="Q138" s="189">
        <v>1.4999999999999999E-4</v>
      </c>
      <c r="R138" s="189">
        <f t="shared" si="12"/>
        <v>2.9999999999999997E-4</v>
      </c>
      <c r="S138" s="189">
        <v>0</v>
      </c>
      <c r="T138" s="190">
        <f t="shared" si="13"/>
        <v>0</v>
      </c>
      <c r="AR138" s="22" t="s">
        <v>954</v>
      </c>
      <c r="AT138" s="22" t="s">
        <v>791</v>
      </c>
      <c r="AU138" s="22" t="s">
        <v>80</v>
      </c>
      <c r="AY138" s="22" t="s">
        <v>205</v>
      </c>
      <c r="BE138" s="191">
        <f t="shared" si="14"/>
        <v>0</v>
      </c>
      <c r="BF138" s="191">
        <f t="shared" si="15"/>
        <v>0</v>
      </c>
      <c r="BG138" s="191">
        <f t="shared" si="16"/>
        <v>0</v>
      </c>
      <c r="BH138" s="191">
        <f t="shared" si="17"/>
        <v>0</v>
      </c>
      <c r="BI138" s="191">
        <f t="shared" si="18"/>
        <v>0</v>
      </c>
      <c r="BJ138" s="22" t="s">
        <v>78</v>
      </c>
      <c r="BK138" s="191">
        <f t="shared" si="19"/>
        <v>0</v>
      </c>
      <c r="BL138" s="22" t="s">
        <v>954</v>
      </c>
      <c r="BM138" s="22" t="s">
        <v>1308</v>
      </c>
    </row>
    <row r="139" spans="2:65" s="1" customFormat="1" ht="16.5" customHeight="1">
      <c r="B139" s="179"/>
      <c r="C139" s="180" t="s">
        <v>380</v>
      </c>
      <c r="D139" s="180" t="s">
        <v>208</v>
      </c>
      <c r="E139" s="181" t="s">
        <v>1309</v>
      </c>
      <c r="F139" s="182" t="s">
        <v>1310</v>
      </c>
      <c r="G139" s="183" t="s">
        <v>236</v>
      </c>
      <c r="H139" s="184">
        <v>4</v>
      </c>
      <c r="I139" s="185"/>
      <c r="J139" s="186">
        <f t="shared" si="10"/>
        <v>0</v>
      </c>
      <c r="K139" s="182" t="s">
        <v>5</v>
      </c>
      <c r="L139" s="39"/>
      <c r="M139" s="187" t="s">
        <v>5</v>
      </c>
      <c r="N139" s="188" t="s">
        <v>42</v>
      </c>
      <c r="O139" s="40"/>
      <c r="P139" s="189">
        <f t="shared" si="11"/>
        <v>0</v>
      </c>
      <c r="Q139" s="189">
        <v>8.4000000000000003E-4</v>
      </c>
      <c r="R139" s="189">
        <f t="shared" si="12"/>
        <v>3.3600000000000001E-3</v>
      </c>
      <c r="S139" s="189">
        <v>0</v>
      </c>
      <c r="T139" s="190">
        <f t="shared" si="13"/>
        <v>0</v>
      </c>
      <c r="AR139" s="22" t="s">
        <v>663</v>
      </c>
      <c r="AT139" s="22" t="s">
        <v>208</v>
      </c>
      <c r="AU139" s="22" t="s">
        <v>80</v>
      </c>
      <c r="AY139" s="22" t="s">
        <v>205</v>
      </c>
      <c r="BE139" s="191">
        <f t="shared" si="14"/>
        <v>0</v>
      </c>
      <c r="BF139" s="191">
        <f t="shared" si="15"/>
        <v>0</v>
      </c>
      <c r="BG139" s="191">
        <f t="shared" si="16"/>
        <v>0</v>
      </c>
      <c r="BH139" s="191">
        <f t="shared" si="17"/>
        <v>0</v>
      </c>
      <c r="BI139" s="191">
        <f t="shared" si="18"/>
        <v>0</v>
      </c>
      <c r="BJ139" s="22" t="s">
        <v>78</v>
      </c>
      <c r="BK139" s="191">
        <f t="shared" si="19"/>
        <v>0</v>
      </c>
      <c r="BL139" s="22" t="s">
        <v>663</v>
      </c>
      <c r="BM139" s="22" t="s">
        <v>1311</v>
      </c>
    </row>
    <row r="140" spans="2:65" s="1" customFormat="1" ht="51" customHeight="1">
      <c r="B140" s="179"/>
      <c r="C140" s="200" t="s">
        <v>384</v>
      </c>
      <c r="D140" s="200" t="s">
        <v>791</v>
      </c>
      <c r="E140" s="201" t="s">
        <v>1312</v>
      </c>
      <c r="F140" s="202" t="s">
        <v>1313</v>
      </c>
      <c r="G140" s="203" t="s">
        <v>236</v>
      </c>
      <c r="H140" s="204">
        <v>4</v>
      </c>
      <c r="I140" s="205"/>
      <c r="J140" s="206">
        <f t="shared" si="10"/>
        <v>0</v>
      </c>
      <c r="K140" s="202" t="s">
        <v>5</v>
      </c>
      <c r="L140" s="207"/>
      <c r="M140" s="208" t="s">
        <v>5</v>
      </c>
      <c r="N140" s="209" t="s">
        <v>42</v>
      </c>
      <c r="O140" s="40"/>
      <c r="P140" s="189">
        <f t="shared" si="11"/>
        <v>0</v>
      </c>
      <c r="Q140" s="189">
        <v>1.4999999999999999E-4</v>
      </c>
      <c r="R140" s="189">
        <f t="shared" si="12"/>
        <v>5.9999999999999995E-4</v>
      </c>
      <c r="S140" s="189">
        <v>0</v>
      </c>
      <c r="T140" s="190">
        <f t="shared" si="13"/>
        <v>0</v>
      </c>
      <c r="AR140" s="22" t="s">
        <v>954</v>
      </c>
      <c r="AT140" s="22" t="s">
        <v>791</v>
      </c>
      <c r="AU140" s="22" t="s">
        <v>80</v>
      </c>
      <c r="AY140" s="22" t="s">
        <v>205</v>
      </c>
      <c r="BE140" s="191">
        <f t="shared" si="14"/>
        <v>0</v>
      </c>
      <c r="BF140" s="191">
        <f t="shared" si="15"/>
        <v>0</v>
      </c>
      <c r="BG140" s="191">
        <f t="shared" si="16"/>
        <v>0</v>
      </c>
      <c r="BH140" s="191">
        <f t="shared" si="17"/>
        <v>0</v>
      </c>
      <c r="BI140" s="191">
        <f t="shared" si="18"/>
        <v>0</v>
      </c>
      <c r="BJ140" s="22" t="s">
        <v>78</v>
      </c>
      <c r="BK140" s="191">
        <f t="shared" si="19"/>
        <v>0</v>
      </c>
      <c r="BL140" s="22" t="s">
        <v>954</v>
      </c>
      <c r="BM140" s="22" t="s">
        <v>1314</v>
      </c>
    </row>
    <row r="141" spans="2:65" s="11" customFormat="1" ht="29.85" customHeight="1">
      <c r="B141" s="166"/>
      <c r="D141" s="167" t="s">
        <v>70</v>
      </c>
      <c r="E141" s="177" t="s">
        <v>1315</v>
      </c>
      <c r="F141" s="177" t="s">
        <v>1316</v>
      </c>
      <c r="I141" s="169"/>
      <c r="J141" s="178">
        <f>BK141</f>
        <v>0</v>
      </c>
      <c r="L141" s="166"/>
      <c r="M141" s="171"/>
      <c r="N141" s="172"/>
      <c r="O141" s="172"/>
      <c r="P141" s="173">
        <f>SUM(P142:P147)</f>
        <v>0</v>
      </c>
      <c r="Q141" s="172"/>
      <c r="R141" s="173">
        <f>SUM(R142:R147)</f>
        <v>2.3024</v>
      </c>
      <c r="S141" s="172"/>
      <c r="T141" s="174">
        <f>SUM(T142:T147)</f>
        <v>0</v>
      </c>
      <c r="AR141" s="167" t="s">
        <v>97</v>
      </c>
      <c r="AT141" s="175" t="s">
        <v>70</v>
      </c>
      <c r="AU141" s="175" t="s">
        <v>78</v>
      </c>
      <c r="AY141" s="167" t="s">
        <v>205</v>
      </c>
      <c r="BK141" s="176">
        <f>SUM(BK142:BK147)</f>
        <v>0</v>
      </c>
    </row>
    <row r="142" spans="2:65" s="1" customFormat="1" ht="16.5" customHeight="1">
      <c r="B142" s="179"/>
      <c r="C142" s="180" t="s">
        <v>388</v>
      </c>
      <c r="D142" s="180" t="s">
        <v>208</v>
      </c>
      <c r="E142" s="181" t="s">
        <v>1234</v>
      </c>
      <c r="F142" s="182" t="s">
        <v>1235</v>
      </c>
      <c r="G142" s="183" t="s">
        <v>360</v>
      </c>
      <c r="H142" s="184">
        <v>2240</v>
      </c>
      <c r="I142" s="185"/>
      <c r="J142" s="186">
        <f t="shared" ref="J142:J147" si="20">ROUND(I142*H142,2)</f>
        <v>0</v>
      </c>
      <c r="K142" s="182" t="s">
        <v>5</v>
      </c>
      <c r="L142" s="39"/>
      <c r="M142" s="187" t="s">
        <v>5</v>
      </c>
      <c r="N142" s="188" t="s">
        <v>42</v>
      </c>
      <c r="O142" s="40"/>
      <c r="P142" s="189">
        <f t="shared" ref="P142:P147" si="21">O142*H142</f>
        <v>0</v>
      </c>
      <c r="Q142" s="189">
        <v>1.0000000000000001E-5</v>
      </c>
      <c r="R142" s="189">
        <f t="shared" ref="R142:R147" si="22">Q142*H142</f>
        <v>2.2400000000000003E-2</v>
      </c>
      <c r="S142" s="189">
        <v>0</v>
      </c>
      <c r="T142" s="190">
        <f t="shared" ref="T142:T147" si="23">S142*H142</f>
        <v>0</v>
      </c>
      <c r="AR142" s="22" t="s">
        <v>663</v>
      </c>
      <c r="AT142" s="22" t="s">
        <v>208</v>
      </c>
      <c r="AU142" s="22" t="s">
        <v>80</v>
      </c>
      <c r="AY142" s="22" t="s">
        <v>205</v>
      </c>
      <c r="BE142" s="191">
        <f t="shared" ref="BE142:BE147" si="24">IF(N142="základní",J142,0)</f>
        <v>0</v>
      </c>
      <c r="BF142" s="191">
        <f t="shared" ref="BF142:BF147" si="25">IF(N142="snížená",J142,0)</f>
        <v>0</v>
      </c>
      <c r="BG142" s="191">
        <f t="shared" ref="BG142:BG147" si="26">IF(N142="zákl. přenesená",J142,0)</f>
        <v>0</v>
      </c>
      <c r="BH142" s="191">
        <f t="shared" ref="BH142:BH147" si="27">IF(N142="sníž. přenesená",J142,0)</f>
        <v>0</v>
      </c>
      <c r="BI142" s="191">
        <f t="shared" ref="BI142:BI147" si="28">IF(N142="nulová",J142,0)</f>
        <v>0</v>
      </c>
      <c r="BJ142" s="22" t="s">
        <v>78</v>
      </c>
      <c r="BK142" s="191">
        <f t="shared" ref="BK142:BK147" si="29">ROUND(I142*H142,2)</f>
        <v>0</v>
      </c>
      <c r="BL142" s="22" t="s">
        <v>663</v>
      </c>
      <c r="BM142" s="22" t="s">
        <v>1317</v>
      </c>
    </row>
    <row r="143" spans="2:65" s="1" customFormat="1" ht="38.25" customHeight="1">
      <c r="B143" s="179"/>
      <c r="C143" s="200" t="s">
        <v>392</v>
      </c>
      <c r="D143" s="200" t="s">
        <v>791</v>
      </c>
      <c r="E143" s="201" t="s">
        <v>1237</v>
      </c>
      <c r="F143" s="202" t="s">
        <v>1238</v>
      </c>
      <c r="G143" s="203" t="s">
        <v>360</v>
      </c>
      <c r="H143" s="204">
        <v>2240</v>
      </c>
      <c r="I143" s="205"/>
      <c r="J143" s="206">
        <f t="shared" si="20"/>
        <v>0</v>
      </c>
      <c r="K143" s="202" t="s">
        <v>5</v>
      </c>
      <c r="L143" s="207"/>
      <c r="M143" s="208" t="s">
        <v>5</v>
      </c>
      <c r="N143" s="209" t="s">
        <v>42</v>
      </c>
      <c r="O143" s="40"/>
      <c r="P143" s="189">
        <f t="shared" si="21"/>
        <v>0</v>
      </c>
      <c r="Q143" s="189">
        <v>1.4999999999999999E-4</v>
      </c>
      <c r="R143" s="189">
        <f t="shared" si="22"/>
        <v>0.33599999999999997</v>
      </c>
      <c r="S143" s="189">
        <v>0</v>
      </c>
      <c r="T143" s="190">
        <f t="shared" si="23"/>
        <v>0</v>
      </c>
      <c r="AR143" s="22" t="s">
        <v>954</v>
      </c>
      <c r="AT143" s="22" t="s">
        <v>791</v>
      </c>
      <c r="AU143" s="22" t="s">
        <v>80</v>
      </c>
      <c r="AY143" s="22" t="s">
        <v>205</v>
      </c>
      <c r="BE143" s="191">
        <f t="shared" si="24"/>
        <v>0</v>
      </c>
      <c r="BF143" s="191">
        <f t="shared" si="25"/>
        <v>0</v>
      </c>
      <c r="BG143" s="191">
        <f t="shared" si="26"/>
        <v>0</v>
      </c>
      <c r="BH143" s="191">
        <f t="shared" si="27"/>
        <v>0</v>
      </c>
      <c r="BI143" s="191">
        <f t="shared" si="28"/>
        <v>0</v>
      </c>
      <c r="BJ143" s="22" t="s">
        <v>78</v>
      </c>
      <c r="BK143" s="191">
        <f t="shared" si="29"/>
        <v>0</v>
      </c>
      <c r="BL143" s="22" t="s">
        <v>954</v>
      </c>
      <c r="BM143" s="22" t="s">
        <v>1318</v>
      </c>
    </row>
    <row r="144" spans="2:65" s="1" customFormat="1" ht="16.5" customHeight="1">
      <c r="B144" s="179"/>
      <c r="C144" s="180" t="s">
        <v>398</v>
      </c>
      <c r="D144" s="180" t="s">
        <v>208</v>
      </c>
      <c r="E144" s="181" t="s">
        <v>1319</v>
      </c>
      <c r="F144" s="182" t="s">
        <v>1320</v>
      </c>
      <c r="G144" s="183" t="s">
        <v>360</v>
      </c>
      <c r="H144" s="184">
        <v>1800</v>
      </c>
      <c r="I144" s="185"/>
      <c r="J144" s="186">
        <f t="shared" si="20"/>
        <v>0</v>
      </c>
      <c r="K144" s="182" t="s">
        <v>5</v>
      </c>
      <c r="L144" s="39"/>
      <c r="M144" s="187" t="s">
        <v>5</v>
      </c>
      <c r="N144" s="188" t="s">
        <v>42</v>
      </c>
      <c r="O144" s="40"/>
      <c r="P144" s="189">
        <f t="shared" si="21"/>
        <v>0</v>
      </c>
      <c r="Q144" s="189">
        <v>4.0000000000000003E-5</v>
      </c>
      <c r="R144" s="189">
        <f t="shared" si="22"/>
        <v>7.2000000000000008E-2</v>
      </c>
      <c r="S144" s="189">
        <v>0</v>
      </c>
      <c r="T144" s="190">
        <f t="shared" si="23"/>
        <v>0</v>
      </c>
      <c r="AR144" s="22" t="s">
        <v>663</v>
      </c>
      <c r="AT144" s="22" t="s">
        <v>208</v>
      </c>
      <c r="AU144" s="22" t="s">
        <v>80</v>
      </c>
      <c r="AY144" s="22" t="s">
        <v>205</v>
      </c>
      <c r="BE144" s="191">
        <f t="shared" si="24"/>
        <v>0</v>
      </c>
      <c r="BF144" s="191">
        <f t="shared" si="25"/>
        <v>0</v>
      </c>
      <c r="BG144" s="191">
        <f t="shared" si="26"/>
        <v>0</v>
      </c>
      <c r="BH144" s="191">
        <f t="shared" si="27"/>
        <v>0</v>
      </c>
      <c r="BI144" s="191">
        <f t="shared" si="28"/>
        <v>0</v>
      </c>
      <c r="BJ144" s="22" t="s">
        <v>78</v>
      </c>
      <c r="BK144" s="191">
        <f t="shared" si="29"/>
        <v>0</v>
      </c>
      <c r="BL144" s="22" t="s">
        <v>663</v>
      </c>
      <c r="BM144" s="22" t="s">
        <v>1321</v>
      </c>
    </row>
    <row r="145" spans="2:65" s="1" customFormat="1" ht="16.5" customHeight="1">
      <c r="B145" s="179"/>
      <c r="C145" s="200" t="s">
        <v>402</v>
      </c>
      <c r="D145" s="200" t="s">
        <v>791</v>
      </c>
      <c r="E145" s="201" t="s">
        <v>1322</v>
      </c>
      <c r="F145" s="202" t="s">
        <v>1323</v>
      </c>
      <c r="G145" s="203" t="s">
        <v>360</v>
      </c>
      <c r="H145" s="204">
        <v>850</v>
      </c>
      <c r="I145" s="205"/>
      <c r="J145" s="206">
        <f t="shared" si="20"/>
        <v>0</v>
      </c>
      <c r="K145" s="202" t="s">
        <v>5</v>
      </c>
      <c r="L145" s="207"/>
      <c r="M145" s="208" t="s">
        <v>5</v>
      </c>
      <c r="N145" s="209" t="s">
        <v>42</v>
      </c>
      <c r="O145" s="40"/>
      <c r="P145" s="189">
        <f t="shared" si="21"/>
        <v>0</v>
      </c>
      <c r="Q145" s="189">
        <v>1.0399999999999999E-3</v>
      </c>
      <c r="R145" s="189">
        <f t="shared" si="22"/>
        <v>0.8839999999999999</v>
      </c>
      <c r="S145" s="189">
        <v>0</v>
      </c>
      <c r="T145" s="190">
        <f t="shared" si="23"/>
        <v>0</v>
      </c>
      <c r="AR145" s="22" t="s">
        <v>954</v>
      </c>
      <c r="AT145" s="22" t="s">
        <v>791</v>
      </c>
      <c r="AU145" s="22" t="s">
        <v>80</v>
      </c>
      <c r="AY145" s="22" t="s">
        <v>205</v>
      </c>
      <c r="BE145" s="191">
        <f t="shared" si="24"/>
        <v>0</v>
      </c>
      <c r="BF145" s="191">
        <f t="shared" si="25"/>
        <v>0</v>
      </c>
      <c r="BG145" s="191">
        <f t="shared" si="26"/>
        <v>0</v>
      </c>
      <c r="BH145" s="191">
        <f t="shared" si="27"/>
        <v>0</v>
      </c>
      <c r="BI145" s="191">
        <f t="shared" si="28"/>
        <v>0</v>
      </c>
      <c r="BJ145" s="22" t="s">
        <v>78</v>
      </c>
      <c r="BK145" s="191">
        <f t="shared" si="29"/>
        <v>0</v>
      </c>
      <c r="BL145" s="22" t="s">
        <v>954</v>
      </c>
      <c r="BM145" s="22" t="s">
        <v>1324</v>
      </c>
    </row>
    <row r="146" spans="2:65" s="1" customFormat="1" ht="16.5" customHeight="1">
      <c r="B146" s="179"/>
      <c r="C146" s="200" t="s">
        <v>406</v>
      </c>
      <c r="D146" s="200" t="s">
        <v>791</v>
      </c>
      <c r="E146" s="201" t="s">
        <v>1325</v>
      </c>
      <c r="F146" s="202" t="s">
        <v>1326</v>
      </c>
      <c r="G146" s="203" t="s">
        <v>360</v>
      </c>
      <c r="H146" s="204">
        <v>900</v>
      </c>
      <c r="I146" s="205"/>
      <c r="J146" s="206">
        <f t="shared" si="20"/>
        <v>0</v>
      </c>
      <c r="K146" s="202" t="s">
        <v>5</v>
      </c>
      <c r="L146" s="207"/>
      <c r="M146" s="208" t="s">
        <v>5</v>
      </c>
      <c r="N146" s="209" t="s">
        <v>42</v>
      </c>
      <c r="O146" s="40"/>
      <c r="P146" s="189">
        <f t="shared" si="21"/>
        <v>0</v>
      </c>
      <c r="Q146" s="189">
        <v>1.0399999999999999E-3</v>
      </c>
      <c r="R146" s="189">
        <f t="shared" si="22"/>
        <v>0.93599999999999994</v>
      </c>
      <c r="S146" s="189">
        <v>0</v>
      </c>
      <c r="T146" s="190">
        <f t="shared" si="23"/>
        <v>0</v>
      </c>
      <c r="AR146" s="22" t="s">
        <v>954</v>
      </c>
      <c r="AT146" s="22" t="s">
        <v>791</v>
      </c>
      <c r="AU146" s="22" t="s">
        <v>80</v>
      </c>
      <c r="AY146" s="22" t="s">
        <v>205</v>
      </c>
      <c r="BE146" s="191">
        <f t="shared" si="24"/>
        <v>0</v>
      </c>
      <c r="BF146" s="191">
        <f t="shared" si="25"/>
        <v>0</v>
      </c>
      <c r="BG146" s="191">
        <f t="shared" si="26"/>
        <v>0</v>
      </c>
      <c r="BH146" s="191">
        <f t="shared" si="27"/>
        <v>0</v>
      </c>
      <c r="BI146" s="191">
        <f t="shared" si="28"/>
        <v>0</v>
      </c>
      <c r="BJ146" s="22" t="s">
        <v>78</v>
      </c>
      <c r="BK146" s="191">
        <f t="shared" si="29"/>
        <v>0</v>
      </c>
      <c r="BL146" s="22" t="s">
        <v>954</v>
      </c>
      <c r="BM146" s="22" t="s">
        <v>1327</v>
      </c>
    </row>
    <row r="147" spans="2:65" s="1" customFormat="1" ht="16.5" customHeight="1">
      <c r="B147" s="179"/>
      <c r="C147" s="200" t="s">
        <v>410</v>
      </c>
      <c r="D147" s="200" t="s">
        <v>791</v>
      </c>
      <c r="E147" s="201" t="s">
        <v>1328</v>
      </c>
      <c r="F147" s="202" t="s">
        <v>1329</v>
      </c>
      <c r="G147" s="203" t="s">
        <v>360</v>
      </c>
      <c r="H147" s="204">
        <v>50</v>
      </c>
      <c r="I147" s="205"/>
      <c r="J147" s="206">
        <f t="shared" si="20"/>
        <v>0</v>
      </c>
      <c r="K147" s="202" t="s">
        <v>5</v>
      </c>
      <c r="L147" s="207"/>
      <c r="M147" s="208" t="s">
        <v>5</v>
      </c>
      <c r="N147" s="209" t="s">
        <v>42</v>
      </c>
      <c r="O147" s="40"/>
      <c r="P147" s="189">
        <f t="shared" si="21"/>
        <v>0</v>
      </c>
      <c r="Q147" s="189">
        <v>1.0399999999999999E-3</v>
      </c>
      <c r="R147" s="189">
        <f t="shared" si="22"/>
        <v>5.1999999999999998E-2</v>
      </c>
      <c r="S147" s="189">
        <v>0</v>
      </c>
      <c r="T147" s="190">
        <f t="shared" si="23"/>
        <v>0</v>
      </c>
      <c r="AR147" s="22" t="s">
        <v>954</v>
      </c>
      <c r="AT147" s="22" t="s">
        <v>791</v>
      </c>
      <c r="AU147" s="22" t="s">
        <v>80</v>
      </c>
      <c r="AY147" s="22" t="s">
        <v>205</v>
      </c>
      <c r="BE147" s="191">
        <f t="shared" si="24"/>
        <v>0</v>
      </c>
      <c r="BF147" s="191">
        <f t="shared" si="25"/>
        <v>0</v>
      </c>
      <c r="BG147" s="191">
        <f t="shared" si="26"/>
        <v>0</v>
      </c>
      <c r="BH147" s="191">
        <f t="shared" si="27"/>
        <v>0</v>
      </c>
      <c r="BI147" s="191">
        <f t="shared" si="28"/>
        <v>0</v>
      </c>
      <c r="BJ147" s="22" t="s">
        <v>78</v>
      </c>
      <c r="BK147" s="191">
        <f t="shared" si="29"/>
        <v>0</v>
      </c>
      <c r="BL147" s="22" t="s">
        <v>954</v>
      </c>
      <c r="BM147" s="22" t="s">
        <v>1330</v>
      </c>
    </row>
    <row r="148" spans="2:65" s="11" customFormat="1" ht="29.85" customHeight="1">
      <c r="B148" s="166"/>
      <c r="D148" s="167" t="s">
        <v>70</v>
      </c>
      <c r="E148" s="177" t="s">
        <v>1331</v>
      </c>
      <c r="F148" s="177" t="s">
        <v>1332</v>
      </c>
      <c r="I148" s="169"/>
      <c r="J148" s="178">
        <f>BK148</f>
        <v>0</v>
      </c>
      <c r="L148" s="166"/>
      <c r="M148" s="171"/>
      <c r="N148" s="172"/>
      <c r="O148" s="172"/>
      <c r="P148" s="173">
        <f>SUM(P149:P157)</f>
        <v>0</v>
      </c>
      <c r="Q148" s="172"/>
      <c r="R148" s="173">
        <f>SUM(R149:R157)</f>
        <v>0.17271999999999998</v>
      </c>
      <c r="S148" s="172"/>
      <c r="T148" s="174">
        <f>SUM(T149:T157)</f>
        <v>0</v>
      </c>
      <c r="AR148" s="167" t="s">
        <v>97</v>
      </c>
      <c r="AT148" s="175" t="s">
        <v>70</v>
      </c>
      <c r="AU148" s="175" t="s">
        <v>78</v>
      </c>
      <c r="AY148" s="167" t="s">
        <v>205</v>
      </c>
      <c r="BK148" s="176">
        <f>SUM(BK149:BK157)</f>
        <v>0</v>
      </c>
    </row>
    <row r="149" spans="2:65" s="1" customFormat="1" ht="25.5" customHeight="1">
      <c r="B149" s="179"/>
      <c r="C149" s="180" t="s">
        <v>416</v>
      </c>
      <c r="D149" s="180" t="s">
        <v>208</v>
      </c>
      <c r="E149" s="181" t="s">
        <v>1240</v>
      </c>
      <c r="F149" s="182" t="s">
        <v>1241</v>
      </c>
      <c r="G149" s="183" t="s">
        <v>360</v>
      </c>
      <c r="H149" s="184">
        <v>150</v>
      </c>
      <c r="I149" s="185"/>
      <c r="J149" s="186">
        <f t="shared" ref="J149:J157" si="30">ROUND(I149*H149,2)</f>
        <v>0</v>
      </c>
      <c r="K149" s="182" t="s">
        <v>5</v>
      </c>
      <c r="L149" s="39"/>
      <c r="M149" s="187" t="s">
        <v>5</v>
      </c>
      <c r="N149" s="188" t="s">
        <v>42</v>
      </c>
      <c r="O149" s="40"/>
      <c r="P149" s="189">
        <f t="shared" ref="P149:P157" si="31">O149*H149</f>
        <v>0</v>
      </c>
      <c r="Q149" s="189">
        <v>6.9999999999999994E-5</v>
      </c>
      <c r="R149" s="189">
        <f t="shared" ref="R149:R157" si="32">Q149*H149</f>
        <v>1.0499999999999999E-2</v>
      </c>
      <c r="S149" s="189">
        <v>0</v>
      </c>
      <c r="T149" s="190">
        <f t="shared" ref="T149:T157" si="33">S149*H149</f>
        <v>0</v>
      </c>
      <c r="AR149" s="22" t="s">
        <v>663</v>
      </c>
      <c r="AT149" s="22" t="s">
        <v>208</v>
      </c>
      <c r="AU149" s="22" t="s">
        <v>80</v>
      </c>
      <c r="AY149" s="22" t="s">
        <v>205</v>
      </c>
      <c r="BE149" s="191">
        <f t="shared" ref="BE149:BE157" si="34">IF(N149="základní",J149,0)</f>
        <v>0</v>
      </c>
      <c r="BF149" s="191">
        <f t="shared" ref="BF149:BF157" si="35">IF(N149="snížená",J149,0)</f>
        <v>0</v>
      </c>
      <c r="BG149" s="191">
        <f t="shared" ref="BG149:BG157" si="36">IF(N149="zákl. přenesená",J149,0)</f>
        <v>0</v>
      </c>
      <c r="BH149" s="191">
        <f t="shared" ref="BH149:BH157" si="37">IF(N149="sníž. přenesená",J149,0)</f>
        <v>0</v>
      </c>
      <c r="BI149" s="191">
        <f t="shared" ref="BI149:BI157" si="38">IF(N149="nulová",J149,0)</f>
        <v>0</v>
      </c>
      <c r="BJ149" s="22" t="s">
        <v>78</v>
      </c>
      <c r="BK149" s="191">
        <f t="shared" ref="BK149:BK157" si="39">ROUND(I149*H149,2)</f>
        <v>0</v>
      </c>
      <c r="BL149" s="22" t="s">
        <v>663</v>
      </c>
      <c r="BM149" s="22" t="s">
        <v>1333</v>
      </c>
    </row>
    <row r="150" spans="2:65" s="1" customFormat="1" ht="16.5" customHeight="1">
      <c r="B150" s="179"/>
      <c r="C150" s="200" t="s">
        <v>420</v>
      </c>
      <c r="D150" s="200" t="s">
        <v>791</v>
      </c>
      <c r="E150" s="201" t="s">
        <v>1243</v>
      </c>
      <c r="F150" s="202" t="s">
        <v>1244</v>
      </c>
      <c r="G150" s="203" t="s">
        <v>360</v>
      </c>
      <c r="H150" s="204">
        <v>150</v>
      </c>
      <c r="I150" s="205"/>
      <c r="J150" s="206">
        <f t="shared" si="30"/>
        <v>0</v>
      </c>
      <c r="K150" s="202" t="s">
        <v>5</v>
      </c>
      <c r="L150" s="207"/>
      <c r="M150" s="208" t="s">
        <v>5</v>
      </c>
      <c r="N150" s="209" t="s">
        <v>42</v>
      </c>
      <c r="O150" s="40"/>
      <c r="P150" s="189">
        <f t="shared" si="31"/>
        <v>0</v>
      </c>
      <c r="Q150" s="189">
        <v>2.1000000000000001E-4</v>
      </c>
      <c r="R150" s="189">
        <f t="shared" si="32"/>
        <v>3.15E-2</v>
      </c>
      <c r="S150" s="189">
        <v>0</v>
      </c>
      <c r="T150" s="190">
        <f t="shared" si="33"/>
        <v>0</v>
      </c>
      <c r="AR150" s="22" t="s">
        <v>954</v>
      </c>
      <c r="AT150" s="22" t="s">
        <v>791</v>
      </c>
      <c r="AU150" s="22" t="s">
        <v>80</v>
      </c>
      <c r="AY150" s="22" t="s">
        <v>205</v>
      </c>
      <c r="BE150" s="191">
        <f t="shared" si="34"/>
        <v>0</v>
      </c>
      <c r="BF150" s="191">
        <f t="shared" si="35"/>
        <v>0</v>
      </c>
      <c r="BG150" s="191">
        <f t="shared" si="36"/>
        <v>0</v>
      </c>
      <c r="BH150" s="191">
        <f t="shared" si="37"/>
        <v>0</v>
      </c>
      <c r="BI150" s="191">
        <f t="shared" si="38"/>
        <v>0</v>
      </c>
      <c r="BJ150" s="22" t="s">
        <v>78</v>
      </c>
      <c r="BK150" s="191">
        <f t="shared" si="39"/>
        <v>0</v>
      </c>
      <c r="BL150" s="22" t="s">
        <v>954</v>
      </c>
      <c r="BM150" s="22" t="s">
        <v>1334</v>
      </c>
    </row>
    <row r="151" spans="2:65" s="1" customFormat="1" ht="25.5" customHeight="1">
      <c r="B151" s="179"/>
      <c r="C151" s="180" t="s">
        <v>424</v>
      </c>
      <c r="D151" s="180" t="s">
        <v>208</v>
      </c>
      <c r="E151" s="181" t="s">
        <v>1335</v>
      </c>
      <c r="F151" s="182" t="s">
        <v>1336</v>
      </c>
      <c r="G151" s="183" t="s">
        <v>236</v>
      </c>
      <c r="H151" s="184">
        <v>1</v>
      </c>
      <c r="I151" s="185"/>
      <c r="J151" s="186">
        <f t="shared" si="30"/>
        <v>0</v>
      </c>
      <c r="K151" s="182" t="s">
        <v>5</v>
      </c>
      <c r="L151" s="39"/>
      <c r="M151" s="187" t="s">
        <v>5</v>
      </c>
      <c r="N151" s="188" t="s">
        <v>42</v>
      </c>
      <c r="O151" s="40"/>
      <c r="P151" s="189">
        <f t="shared" si="31"/>
        <v>0</v>
      </c>
      <c r="Q151" s="189">
        <v>4.3299999999999996E-3</v>
      </c>
      <c r="R151" s="189">
        <f t="shared" si="32"/>
        <v>4.3299999999999996E-3</v>
      </c>
      <c r="S151" s="189">
        <v>0</v>
      </c>
      <c r="T151" s="190">
        <f t="shared" si="33"/>
        <v>0</v>
      </c>
      <c r="AR151" s="22" t="s">
        <v>663</v>
      </c>
      <c r="AT151" s="22" t="s">
        <v>208</v>
      </c>
      <c r="AU151" s="22" t="s">
        <v>80</v>
      </c>
      <c r="AY151" s="22" t="s">
        <v>205</v>
      </c>
      <c r="BE151" s="191">
        <f t="shared" si="34"/>
        <v>0</v>
      </c>
      <c r="BF151" s="191">
        <f t="shared" si="35"/>
        <v>0</v>
      </c>
      <c r="BG151" s="191">
        <f t="shared" si="36"/>
        <v>0</v>
      </c>
      <c r="BH151" s="191">
        <f t="shared" si="37"/>
        <v>0</v>
      </c>
      <c r="BI151" s="191">
        <f t="shared" si="38"/>
        <v>0</v>
      </c>
      <c r="BJ151" s="22" t="s">
        <v>78</v>
      </c>
      <c r="BK151" s="191">
        <f t="shared" si="39"/>
        <v>0</v>
      </c>
      <c r="BL151" s="22" t="s">
        <v>663</v>
      </c>
      <c r="BM151" s="22" t="s">
        <v>1337</v>
      </c>
    </row>
    <row r="152" spans="2:65" s="1" customFormat="1" ht="76.5" customHeight="1">
      <c r="B152" s="179"/>
      <c r="C152" s="200" t="s">
        <v>428</v>
      </c>
      <c r="D152" s="200" t="s">
        <v>791</v>
      </c>
      <c r="E152" s="201" t="s">
        <v>1338</v>
      </c>
      <c r="F152" s="202" t="s">
        <v>1339</v>
      </c>
      <c r="G152" s="203" t="s">
        <v>236</v>
      </c>
      <c r="H152" s="204">
        <v>1</v>
      </c>
      <c r="I152" s="205"/>
      <c r="J152" s="206">
        <f t="shared" si="30"/>
        <v>0</v>
      </c>
      <c r="K152" s="202" t="s">
        <v>5</v>
      </c>
      <c r="L152" s="207"/>
      <c r="M152" s="208" t="s">
        <v>5</v>
      </c>
      <c r="N152" s="209" t="s">
        <v>42</v>
      </c>
      <c r="O152" s="40"/>
      <c r="P152" s="189">
        <f t="shared" si="31"/>
        <v>0</v>
      </c>
      <c r="Q152" s="189">
        <v>1.4999999999999999E-4</v>
      </c>
      <c r="R152" s="189">
        <f t="shared" si="32"/>
        <v>1.4999999999999999E-4</v>
      </c>
      <c r="S152" s="189">
        <v>0</v>
      </c>
      <c r="T152" s="190">
        <f t="shared" si="33"/>
        <v>0</v>
      </c>
      <c r="AR152" s="22" t="s">
        <v>954</v>
      </c>
      <c r="AT152" s="22" t="s">
        <v>791</v>
      </c>
      <c r="AU152" s="22" t="s">
        <v>80</v>
      </c>
      <c r="AY152" s="22" t="s">
        <v>205</v>
      </c>
      <c r="BE152" s="191">
        <f t="shared" si="34"/>
        <v>0</v>
      </c>
      <c r="BF152" s="191">
        <f t="shared" si="35"/>
        <v>0</v>
      </c>
      <c r="BG152" s="191">
        <f t="shared" si="36"/>
        <v>0</v>
      </c>
      <c r="BH152" s="191">
        <f t="shared" si="37"/>
        <v>0</v>
      </c>
      <c r="BI152" s="191">
        <f t="shared" si="38"/>
        <v>0</v>
      </c>
      <c r="BJ152" s="22" t="s">
        <v>78</v>
      </c>
      <c r="BK152" s="191">
        <f t="shared" si="39"/>
        <v>0</v>
      </c>
      <c r="BL152" s="22" t="s">
        <v>954</v>
      </c>
      <c r="BM152" s="22" t="s">
        <v>1340</v>
      </c>
    </row>
    <row r="153" spans="2:65" s="1" customFormat="1" ht="16.5" customHeight="1">
      <c r="B153" s="179"/>
      <c r="C153" s="180" t="s">
        <v>432</v>
      </c>
      <c r="D153" s="180" t="s">
        <v>208</v>
      </c>
      <c r="E153" s="181" t="s">
        <v>1341</v>
      </c>
      <c r="F153" s="182" t="s">
        <v>1342</v>
      </c>
      <c r="G153" s="183" t="s">
        <v>236</v>
      </c>
      <c r="H153" s="184">
        <v>58</v>
      </c>
      <c r="I153" s="185"/>
      <c r="J153" s="186">
        <f t="shared" si="30"/>
        <v>0</v>
      </c>
      <c r="K153" s="182" t="s">
        <v>5</v>
      </c>
      <c r="L153" s="39"/>
      <c r="M153" s="187" t="s">
        <v>5</v>
      </c>
      <c r="N153" s="188" t="s">
        <v>42</v>
      </c>
      <c r="O153" s="40"/>
      <c r="P153" s="189">
        <f t="shared" si="31"/>
        <v>0</v>
      </c>
      <c r="Q153" s="189">
        <v>1.2999999999999999E-4</v>
      </c>
      <c r="R153" s="189">
        <f t="shared" si="32"/>
        <v>7.539999999999999E-3</v>
      </c>
      <c r="S153" s="189">
        <v>0</v>
      </c>
      <c r="T153" s="190">
        <f t="shared" si="33"/>
        <v>0</v>
      </c>
      <c r="AR153" s="22" t="s">
        <v>663</v>
      </c>
      <c r="AT153" s="22" t="s">
        <v>208</v>
      </c>
      <c r="AU153" s="22" t="s">
        <v>80</v>
      </c>
      <c r="AY153" s="22" t="s">
        <v>205</v>
      </c>
      <c r="BE153" s="191">
        <f t="shared" si="34"/>
        <v>0</v>
      </c>
      <c r="BF153" s="191">
        <f t="shared" si="35"/>
        <v>0</v>
      </c>
      <c r="BG153" s="191">
        <f t="shared" si="36"/>
        <v>0</v>
      </c>
      <c r="BH153" s="191">
        <f t="shared" si="37"/>
        <v>0</v>
      </c>
      <c r="BI153" s="191">
        <f t="shared" si="38"/>
        <v>0</v>
      </c>
      <c r="BJ153" s="22" t="s">
        <v>78</v>
      </c>
      <c r="BK153" s="191">
        <f t="shared" si="39"/>
        <v>0</v>
      </c>
      <c r="BL153" s="22" t="s">
        <v>663</v>
      </c>
      <c r="BM153" s="22" t="s">
        <v>1343</v>
      </c>
    </row>
    <row r="154" spans="2:65" s="1" customFormat="1" ht="16.5" customHeight="1">
      <c r="B154" s="179"/>
      <c r="C154" s="200" t="s">
        <v>438</v>
      </c>
      <c r="D154" s="200" t="s">
        <v>791</v>
      </c>
      <c r="E154" s="201" t="s">
        <v>1344</v>
      </c>
      <c r="F154" s="202" t="s">
        <v>1345</v>
      </c>
      <c r="G154" s="203" t="s">
        <v>236</v>
      </c>
      <c r="H154" s="204">
        <v>57</v>
      </c>
      <c r="I154" s="205"/>
      <c r="J154" s="206">
        <f t="shared" si="30"/>
        <v>0</v>
      </c>
      <c r="K154" s="202" t="s">
        <v>5</v>
      </c>
      <c r="L154" s="207"/>
      <c r="M154" s="208" t="s">
        <v>5</v>
      </c>
      <c r="N154" s="209" t="s">
        <v>42</v>
      </c>
      <c r="O154" s="40"/>
      <c r="P154" s="189">
        <f t="shared" si="31"/>
        <v>0</v>
      </c>
      <c r="Q154" s="189">
        <v>1.4999999999999999E-4</v>
      </c>
      <c r="R154" s="189">
        <f t="shared" si="32"/>
        <v>8.5499999999999986E-3</v>
      </c>
      <c r="S154" s="189">
        <v>0</v>
      </c>
      <c r="T154" s="190">
        <f t="shared" si="33"/>
        <v>0</v>
      </c>
      <c r="AR154" s="22" t="s">
        <v>954</v>
      </c>
      <c r="AT154" s="22" t="s">
        <v>791</v>
      </c>
      <c r="AU154" s="22" t="s">
        <v>80</v>
      </c>
      <c r="AY154" s="22" t="s">
        <v>205</v>
      </c>
      <c r="BE154" s="191">
        <f t="shared" si="34"/>
        <v>0</v>
      </c>
      <c r="BF154" s="191">
        <f t="shared" si="35"/>
        <v>0</v>
      </c>
      <c r="BG154" s="191">
        <f t="shared" si="36"/>
        <v>0</v>
      </c>
      <c r="BH154" s="191">
        <f t="shared" si="37"/>
        <v>0</v>
      </c>
      <c r="BI154" s="191">
        <f t="shared" si="38"/>
        <v>0</v>
      </c>
      <c r="BJ154" s="22" t="s">
        <v>78</v>
      </c>
      <c r="BK154" s="191">
        <f t="shared" si="39"/>
        <v>0</v>
      </c>
      <c r="BL154" s="22" t="s">
        <v>954</v>
      </c>
      <c r="BM154" s="22" t="s">
        <v>1346</v>
      </c>
    </row>
    <row r="155" spans="2:65" s="1" customFormat="1" ht="16.5" customHeight="1">
      <c r="B155" s="179"/>
      <c r="C155" s="200" t="s">
        <v>444</v>
      </c>
      <c r="D155" s="200" t="s">
        <v>791</v>
      </c>
      <c r="E155" s="201" t="s">
        <v>1347</v>
      </c>
      <c r="F155" s="202" t="s">
        <v>1345</v>
      </c>
      <c r="G155" s="203" t="s">
        <v>236</v>
      </c>
      <c r="H155" s="204">
        <v>1</v>
      </c>
      <c r="I155" s="205"/>
      <c r="J155" s="206">
        <f t="shared" si="30"/>
        <v>0</v>
      </c>
      <c r="K155" s="202" t="s">
        <v>5</v>
      </c>
      <c r="L155" s="207"/>
      <c r="M155" s="208" t="s">
        <v>5</v>
      </c>
      <c r="N155" s="209" t="s">
        <v>42</v>
      </c>
      <c r="O155" s="40"/>
      <c r="P155" s="189">
        <f t="shared" si="31"/>
        <v>0</v>
      </c>
      <c r="Q155" s="189">
        <v>1.4999999999999999E-4</v>
      </c>
      <c r="R155" s="189">
        <f t="shared" si="32"/>
        <v>1.4999999999999999E-4</v>
      </c>
      <c r="S155" s="189">
        <v>0</v>
      </c>
      <c r="T155" s="190">
        <f t="shared" si="33"/>
        <v>0</v>
      </c>
      <c r="AR155" s="22" t="s">
        <v>954</v>
      </c>
      <c r="AT155" s="22" t="s">
        <v>791</v>
      </c>
      <c r="AU155" s="22" t="s">
        <v>80</v>
      </c>
      <c r="AY155" s="22" t="s">
        <v>205</v>
      </c>
      <c r="BE155" s="191">
        <f t="shared" si="34"/>
        <v>0</v>
      </c>
      <c r="BF155" s="191">
        <f t="shared" si="35"/>
        <v>0</v>
      </c>
      <c r="BG155" s="191">
        <f t="shared" si="36"/>
        <v>0</v>
      </c>
      <c r="BH155" s="191">
        <f t="shared" si="37"/>
        <v>0</v>
      </c>
      <c r="BI155" s="191">
        <f t="shared" si="38"/>
        <v>0</v>
      </c>
      <c r="BJ155" s="22" t="s">
        <v>78</v>
      </c>
      <c r="BK155" s="191">
        <f t="shared" si="39"/>
        <v>0</v>
      </c>
      <c r="BL155" s="22" t="s">
        <v>954</v>
      </c>
      <c r="BM155" s="22" t="s">
        <v>1348</v>
      </c>
    </row>
    <row r="156" spans="2:65" s="1" customFormat="1" ht="25.5" customHeight="1">
      <c r="B156" s="179"/>
      <c r="C156" s="180" t="s">
        <v>449</v>
      </c>
      <c r="D156" s="180" t="s">
        <v>208</v>
      </c>
      <c r="E156" s="181" t="s">
        <v>1349</v>
      </c>
      <c r="F156" s="182" t="s">
        <v>1350</v>
      </c>
      <c r="G156" s="183" t="s">
        <v>360</v>
      </c>
      <c r="H156" s="184">
        <v>550</v>
      </c>
      <c r="I156" s="185"/>
      <c r="J156" s="186">
        <f t="shared" si="30"/>
        <v>0</v>
      </c>
      <c r="K156" s="182" t="s">
        <v>5</v>
      </c>
      <c r="L156" s="39"/>
      <c r="M156" s="187" t="s">
        <v>5</v>
      </c>
      <c r="N156" s="188" t="s">
        <v>42</v>
      </c>
      <c r="O156" s="40"/>
      <c r="P156" s="189">
        <f t="shared" si="31"/>
        <v>0</v>
      </c>
      <c r="Q156" s="189">
        <v>5.0000000000000002E-5</v>
      </c>
      <c r="R156" s="189">
        <f t="shared" si="32"/>
        <v>2.75E-2</v>
      </c>
      <c r="S156" s="189">
        <v>0</v>
      </c>
      <c r="T156" s="190">
        <f t="shared" si="33"/>
        <v>0</v>
      </c>
      <c r="AR156" s="22" t="s">
        <v>663</v>
      </c>
      <c r="AT156" s="22" t="s">
        <v>208</v>
      </c>
      <c r="AU156" s="22" t="s">
        <v>80</v>
      </c>
      <c r="AY156" s="22" t="s">
        <v>205</v>
      </c>
      <c r="BE156" s="191">
        <f t="shared" si="34"/>
        <v>0</v>
      </c>
      <c r="BF156" s="191">
        <f t="shared" si="35"/>
        <v>0</v>
      </c>
      <c r="BG156" s="191">
        <f t="shared" si="36"/>
        <v>0</v>
      </c>
      <c r="BH156" s="191">
        <f t="shared" si="37"/>
        <v>0</v>
      </c>
      <c r="BI156" s="191">
        <f t="shared" si="38"/>
        <v>0</v>
      </c>
      <c r="BJ156" s="22" t="s">
        <v>78</v>
      </c>
      <c r="BK156" s="191">
        <f t="shared" si="39"/>
        <v>0</v>
      </c>
      <c r="BL156" s="22" t="s">
        <v>663</v>
      </c>
      <c r="BM156" s="22" t="s">
        <v>1351</v>
      </c>
    </row>
    <row r="157" spans="2:65" s="1" customFormat="1" ht="25.5" customHeight="1">
      <c r="B157" s="179"/>
      <c r="C157" s="200" t="s">
        <v>631</v>
      </c>
      <c r="D157" s="200" t="s">
        <v>791</v>
      </c>
      <c r="E157" s="201" t="s">
        <v>1352</v>
      </c>
      <c r="F157" s="202" t="s">
        <v>1353</v>
      </c>
      <c r="G157" s="203" t="s">
        <v>360</v>
      </c>
      <c r="H157" s="204">
        <v>550</v>
      </c>
      <c r="I157" s="205"/>
      <c r="J157" s="206">
        <f t="shared" si="30"/>
        <v>0</v>
      </c>
      <c r="K157" s="202" t="s">
        <v>5</v>
      </c>
      <c r="L157" s="207"/>
      <c r="M157" s="208" t="s">
        <v>5</v>
      </c>
      <c r="N157" s="209" t="s">
        <v>42</v>
      </c>
      <c r="O157" s="40"/>
      <c r="P157" s="189">
        <f t="shared" si="31"/>
        <v>0</v>
      </c>
      <c r="Q157" s="189">
        <v>1.4999999999999999E-4</v>
      </c>
      <c r="R157" s="189">
        <f t="shared" si="32"/>
        <v>8.249999999999999E-2</v>
      </c>
      <c r="S157" s="189">
        <v>0</v>
      </c>
      <c r="T157" s="190">
        <f t="shared" si="33"/>
        <v>0</v>
      </c>
      <c r="AR157" s="22" t="s">
        <v>954</v>
      </c>
      <c r="AT157" s="22" t="s">
        <v>791</v>
      </c>
      <c r="AU157" s="22" t="s">
        <v>80</v>
      </c>
      <c r="AY157" s="22" t="s">
        <v>205</v>
      </c>
      <c r="BE157" s="191">
        <f t="shared" si="34"/>
        <v>0</v>
      </c>
      <c r="BF157" s="191">
        <f t="shared" si="35"/>
        <v>0</v>
      </c>
      <c r="BG157" s="191">
        <f t="shared" si="36"/>
        <v>0</v>
      </c>
      <c r="BH157" s="191">
        <f t="shared" si="37"/>
        <v>0</v>
      </c>
      <c r="BI157" s="191">
        <f t="shared" si="38"/>
        <v>0</v>
      </c>
      <c r="BJ157" s="22" t="s">
        <v>78</v>
      </c>
      <c r="BK157" s="191">
        <f t="shared" si="39"/>
        <v>0</v>
      </c>
      <c r="BL157" s="22" t="s">
        <v>954</v>
      </c>
      <c r="BM157" s="22" t="s">
        <v>1354</v>
      </c>
    </row>
    <row r="158" spans="2:65" s="11" customFormat="1" ht="29.85" customHeight="1">
      <c r="B158" s="166"/>
      <c r="D158" s="167" t="s">
        <v>70</v>
      </c>
      <c r="E158" s="177" t="s">
        <v>1355</v>
      </c>
      <c r="F158" s="177" t="s">
        <v>1356</v>
      </c>
      <c r="I158" s="169"/>
      <c r="J158" s="178">
        <f>BK158</f>
        <v>0</v>
      </c>
      <c r="L158" s="166"/>
      <c r="M158" s="171"/>
      <c r="N158" s="172"/>
      <c r="O158" s="172"/>
      <c r="P158" s="173">
        <f>SUM(P159:P172)</f>
        <v>0</v>
      </c>
      <c r="Q158" s="172"/>
      <c r="R158" s="173">
        <f>SUM(R159:R172)</f>
        <v>7.6299999999999993E-2</v>
      </c>
      <c r="S158" s="172"/>
      <c r="T158" s="174">
        <f>SUM(T159:T172)</f>
        <v>0</v>
      </c>
      <c r="AR158" s="167" t="s">
        <v>97</v>
      </c>
      <c r="AT158" s="175" t="s">
        <v>70</v>
      </c>
      <c r="AU158" s="175" t="s">
        <v>78</v>
      </c>
      <c r="AY158" s="167" t="s">
        <v>205</v>
      </c>
      <c r="BK158" s="176">
        <f>SUM(BK159:BK172)</f>
        <v>0</v>
      </c>
    </row>
    <row r="159" spans="2:65" s="1" customFormat="1" ht="16.5" customHeight="1">
      <c r="B159" s="179"/>
      <c r="C159" s="180" t="s">
        <v>635</v>
      </c>
      <c r="D159" s="180" t="s">
        <v>208</v>
      </c>
      <c r="E159" s="181" t="s">
        <v>1234</v>
      </c>
      <c r="F159" s="182" t="s">
        <v>1235</v>
      </c>
      <c r="G159" s="183" t="s">
        <v>360</v>
      </c>
      <c r="H159" s="184">
        <v>380</v>
      </c>
      <c r="I159" s="185"/>
      <c r="J159" s="186">
        <f t="shared" ref="J159:J172" si="40">ROUND(I159*H159,2)</f>
        <v>0</v>
      </c>
      <c r="K159" s="182" t="s">
        <v>5</v>
      </c>
      <c r="L159" s="39"/>
      <c r="M159" s="187" t="s">
        <v>5</v>
      </c>
      <c r="N159" s="188" t="s">
        <v>42</v>
      </c>
      <c r="O159" s="40"/>
      <c r="P159" s="189">
        <f t="shared" ref="P159:P172" si="41">O159*H159</f>
        <v>0</v>
      </c>
      <c r="Q159" s="189">
        <v>1.0000000000000001E-5</v>
      </c>
      <c r="R159" s="189">
        <f t="shared" ref="R159:R172" si="42">Q159*H159</f>
        <v>3.8000000000000004E-3</v>
      </c>
      <c r="S159" s="189">
        <v>0</v>
      </c>
      <c r="T159" s="190">
        <f t="shared" ref="T159:T172" si="43">S159*H159</f>
        <v>0</v>
      </c>
      <c r="AR159" s="22" t="s">
        <v>663</v>
      </c>
      <c r="AT159" s="22" t="s">
        <v>208</v>
      </c>
      <c r="AU159" s="22" t="s">
        <v>80</v>
      </c>
      <c r="AY159" s="22" t="s">
        <v>205</v>
      </c>
      <c r="BE159" s="191">
        <f t="shared" ref="BE159:BE172" si="44">IF(N159="základní",J159,0)</f>
        <v>0</v>
      </c>
      <c r="BF159" s="191">
        <f t="shared" ref="BF159:BF172" si="45">IF(N159="snížená",J159,0)</f>
        <v>0</v>
      </c>
      <c r="BG159" s="191">
        <f t="shared" ref="BG159:BG172" si="46">IF(N159="zákl. přenesená",J159,0)</f>
        <v>0</v>
      </c>
      <c r="BH159" s="191">
        <f t="shared" ref="BH159:BH172" si="47">IF(N159="sníž. přenesená",J159,0)</f>
        <v>0</v>
      </c>
      <c r="BI159" s="191">
        <f t="shared" ref="BI159:BI172" si="48">IF(N159="nulová",J159,0)</f>
        <v>0</v>
      </c>
      <c r="BJ159" s="22" t="s">
        <v>78</v>
      </c>
      <c r="BK159" s="191">
        <f t="shared" ref="BK159:BK172" si="49">ROUND(I159*H159,2)</f>
        <v>0</v>
      </c>
      <c r="BL159" s="22" t="s">
        <v>663</v>
      </c>
      <c r="BM159" s="22" t="s">
        <v>1357</v>
      </c>
    </row>
    <row r="160" spans="2:65" s="1" customFormat="1" ht="38.25" customHeight="1">
      <c r="B160" s="179"/>
      <c r="C160" s="200" t="s">
        <v>639</v>
      </c>
      <c r="D160" s="200" t="s">
        <v>791</v>
      </c>
      <c r="E160" s="201" t="s">
        <v>1237</v>
      </c>
      <c r="F160" s="202" t="s">
        <v>1238</v>
      </c>
      <c r="G160" s="203" t="s">
        <v>360</v>
      </c>
      <c r="H160" s="204">
        <v>380</v>
      </c>
      <c r="I160" s="205"/>
      <c r="J160" s="206">
        <f t="shared" si="40"/>
        <v>0</v>
      </c>
      <c r="K160" s="202" t="s">
        <v>5</v>
      </c>
      <c r="L160" s="207"/>
      <c r="M160" s="208" t="s">
        <v>5</v>
      </c>
      <c r="N160" s="209" t="s">
        <v>42</v>
      </c>
      <c r="O160" s="40"/>
      <c r="P160" s="189">
        <f t="shared" si="41"/>
        <v>0</v>
      </c>
      <c r="Q160" s="189">
        <v>1.4999999999999999E-4</v>
      </c>
      <c r="R160" s="189">
        <f t="shared" si="42"/>
        <v>5.6999999999999995E-2</v>
      </c>
      <c r="S160" s="189">
        <v>0</v>
      </c>
      <c r="T160" s="190">
        <f t="shared" si="43"/>
        <v>0</v>
      </c>
      <c r="AR160" s="22" t="s">
        <v>954</v>
      </c>
      <c r="AT160" s="22" t="s">
        <v>791</v>
      </c>
      <c r="AU160" s="22" t="s">
        <v>80</v>
      </c>
      <c r="AY160" s="22" t="s">
        <v>205</v>
      </c>
      <c r="BE160" s="191">
        <f t="shared" si="44"/>
        <v>0</v>
      </c>
      <c r="BF160" s="191">
        <f t="shared" si="45"/>
        <v>0</v>
      </c>
      <c r="BG160" s="191">
        <f t="shared" si="46"/>
        <v>0</v>
      </c>
      <c r="BH160" s="191">
        <f t="shared" si="47"/>
        <v>0</v>
      </c>
      <c r="BI160" s="191">
        <f t="shared" si="48"/>
        <v>0</v>
      </c>
      <c r="BJ160" s="22" t="s">
        <v>78</v>
      </c>
      <c r="BK160" s="191">
        <f t="shared" si="49"/>
        <v>0</v>
      </c>
      <c r="BL160" s="22" t="s">
        <v>954</v>
      </c>
      <c r="BM160" s="22" t="s">
        <v>1358</v>
      </c>
    </row>
    <row r="161" spans="2:65" s="1" customFormat="1" ht="25.5" customHeight="1">
      <c r="B161" s="179"/>
      <c r="C161" s="180" t="s">
        <v>643</v>
      </c>
      <c r="D161" s="180" t="s">
        <v>208</v>
      </c>
      <c r="E161" s="181" t="s">
        <v>1359</v>
      </c>
      <c r="F161" s="182" t="s">
        <v>1360</v>
      </c>
      <c r="G161" s="183" t="s">
        <v>236</v>
      </c>
      <c r="H161" s="184">
        <v>4</v>
      </c>
      <c r="I161" s="185"/>
      <c r="J161" s="186">
        <f t="shared" si="40"/>
        <v>0</v>
      </c>
      <c r="K161" s="182" t="s">
        <v>5</v>
      </c>
      <c r="L161" s="39"/>
      <c r="M161" s="187" t="s">
        <v>5</v>
      </c>
      <c r="N161" s="188" t="s">
        <v>42</v>
      </c>
      <c r="O161" s="40"/>
      <c r="P161" s="189">
        <f t="shared" si="41"/>
        <v>0</v>
      </c>
      <c r="Q161" s="189">
        <v>1.2999999999999999E-4</v>
      </c>
      <c r="R161" s="189">
        <f t="shared" si="42"/>
        <v>5.1999999999999995E-4</v>
      </c>
      <c r="S161" s="189">
        <v>0</v>
      </c>
      <c r="T161" s="190">
        <f t="shared" si="43"/>
        <v>0</v>
      </c>
      <c r="AR161" s="22" t="s">
        <v>663</v>
      </c>
      <c r="AT161" s="22" t="s">
        <v>208</v>
      </c>
      <c r="AU161" s="22" t="s">
        <v>80</v>
      </c>
      <c r="AY161" s="22" t="s">
        <v>205</v>
      </c>
      <c r="BE161" s="191">
        <f t="shared" si="44"/>
        <v>0</v>
      </c>
      <c r="BF161" s="191">
        <f t="shared" si="45"/>
        <v>0</v>
      </c>
      <c r="BG161" s="191">
        <f t="shared" si="46"/>
        <v>0</v>
      </c>
      <c r="BH161" s="191">
        <f t="shared" si="47"/>
        <v>0</v>
      </c>
      <c r="BI161" s="191">
        <f t="shared" si="48"/>
        <v>0</v>
      </c>
      <c r="BJ161" s="22" t="s">
        <v>78</v>
      </c>
      <c r="BK161" s="191">
        <f t="shared" si="49"/>
        <v>0</v>
      </c>
      <c r="BL161" s="22" t="s">
        <v>663</v>
      </c>
      <c r="BM161" s="22" t="s">
        <v>1361</v>
      </c>
    </row>
    <row r="162" spans="2:65" s="1" customFormat="1" ht="25.5" customHeight="1">
      <c r="B162" s="179"/>
      <c r="C162" s="180" t="s">
        <v>647</v>
      </c>
      <c r="D162" s="180" t="s">
        <v>208</v>
      </c>
      <c r="E162" s="181" t="s">
        <v>1362</v>
      </c>
      <c r="F162" s="182" t="s">
        <v>1363</v>
      </c>
      <c r="G162" s="183" t="s">
        <v>236</v>
      </c>
      <c r="H162" s="184">
        <v>4</v>
      </c>
      <c r="I162" s="185"/>
      <c r="J162" s="186">
        <f t="shared" si="40"/>
        <v>0</v>
      </c>
      <c r="K162" s="182" t="s">
        <v>5</v>
      </c>
      <c r="L162" s="39"/>
      <c r="M162" s="187" t="s">
        <v>5</v>
      </c>
      <c r="N162" s="188" t="s">
        <v>42</v>
      </c>
      <c r="O162" s="40"/>
      <c r="P162" s="189">
        <f t="shared" si="41"/>
        <v>0</v>
      </c>
      <c r="Q162" s="189">
        <v>3.6000000000000002E-4</v>
      </c>
      <c r="R162" s="189">
        <f t="shared" si="42"/>
        <v>1.4400000000000001E-3</v>
      </c>
      <c r="S162" s="189">
        <v>0</v>
      </c>
      <c r="T162" s="190">
        <f t="shared" si="43"/>
        <v>0</v>
      </c>
      <c r="AR162" s="22" t="s">
        <v>663</v>
      </c>
      <c r="AT162" s="22" t="s">
        <v>208</v>
      </c>
      <c r="AU162" s="22" t="s">
        <v>80</v>
      </c>
      <c r="AY162" s="22" t="s">
        <v>205</v>
      </c>
      <c r="BE162" s="191">
        <f t="shared" si="44"/>
        <v>0</v>
      </c>
      <c r="BF162" s="191">
        <f t="shared" si="45"/>
        <v>0</v>
      </c>
      <c r="BG162" s="191">
        <f t="shared" si="46"/>
        <v>0</v>
      </c>
      <c r="BH162" s="191">
        <f t="shared" si="47"/>
        <v>0</v>
      </c>
      <c r="BI162" s="191">
        <f t="shared" si="48"/>
        <v>0</v>
      </c>
      <c r="BJ162" s="22" t="s">
        <v>78</v>
      </c>
      <c r="BK162" s="191">
        <f t="shared" si="49"/>
        <v>0</v>
      </c>
      <c r="BL162" s="22" t="s">
        <v>663</v>
      </c>
      <c r="BM162" s="22" t="s">
        <v>1364</v>
      </c>
    </row>
    <row r="163" spans="2:65" s="1" customFormat="1" ht="38.25" customHeight="1">
      <c r="B163" s="179"/>
      <c r="C163" s="200" t="s">
        <v>651</v>
      </c>
      <c r="D163" s="200" t="s">
        <v>791</v>
      </c>
      <c r="E163" s="201" t="s">
        <v>1365</v>
      </c>
      <c r="F163" s="202" t="s">
        <v>1366</v>
      </c>
      <c r="G163" s="203" t="s">
        <v>236</v>
      </c>
      <c r="H163" s="204">
        <v>2</v>
      </c>
      <c r="I163" s="205"/>
      <c r="J163" s="206">
        <f t="shared" si="40"/>
        <v>0</v>
      </c>
      <c r="K163" s="202" t="s">
        <v>5</v>
      </c>
      <c r="L163" s="207"/>
      <c r="M163" s="208" t="s">
        <v>5</v>
      </c>
      <c r="N163" s="209" t="s">
        <v>42</v>
      </c>
      <c r="O163" s="40"/>
      <c r="P163" s="189">
        <f t="shared" si="41"/>
        <v>0</v>
      </c>
      <c r="Q163" s="189">
        <v>1.4999999999999999E-4</v>
      </c>
      <c r="R163" s="189">
        <f t="shared" si="42"/>
        <v>2.9999999999999997E-4</v>
      </c>
      <c r="S163" s="189">
        <v>0</v>
      </c>
      <c r="T163" s="190">
        <f t="shared" si="43"/>
        <v>0</v>
      </c>
      <c r="AR163" s="22" t="s">
        <v>954</v>
      </c>
      <c r="AT163" s="22" t="s">
        <v>791</v>
      </c>
      <c r="AU163" s="22" t="s">
        <v>80</v>
      </c>
      <c r="AY163" s="22" t="s">
        <v>205</v>
      </c>
      <c r="BE163" s="191">
        <f t="shared" si="44"/>
        <v>0</v>
      </c>
      <c r="BF163" s="191">
        <f t="shared" si="45"/>
        <v>0</v>
      </c>
      <c r="BG163" s="191">
        <f t="shared" si="46"/>
        <v>0</v>
      </c>
      <c r="BH163" s="191">
        <f t="shared" si="47"/>
        <v>0</v>
      </c>
      <c r="BI163" s="191">
        <f t="shared" si="48"/>
        <v>0</v>
      </c>
      <c r="BJ163" s="22" t="s">
        <v>78</v>
      </c>
      <c r="BK163" s="191">
        <f t="shared" si="49"/>
        <v>0</v>
      </c>
      <c r="BL163" s="22" t="s">
        <v>954</v>
      </c>
      <c r="BM163" s="22" t="s">
        <v>1367</v>
      </c>
    </row>
    <row r="164" spans="2:65" s="1" customFormat="1" ht="25.5" customHeight="1">
      <c r="B164" s="179"/>
      <c r="C164" s="200" t="s">
        <v>655</v>
      </c>
      <c r="D164" s="200" t="s">
        <v>791</v>
      </c>
      <c r="E164" s="201" t="s">
        <v>1368</v>
      </c>
      <c r="F164" s="202" t="s">
        <v>1369</v>
      </c>
      <c r="G164" s="203" t="s">
        <v>236</v>
      </c>
      <c r="H164" s="204">
        <v>2</v>
      </c>
      <c r="I164" s="205"/>
      <c r="J164" s="206">
        <f t="shared" si="40"/>
        <v>0</v>
      </c>
      <c r="K164" s="202" t="s">
        <v>5</v>
      </c>
      <c r="L164" s="207"/>
      <c r="M164" s="208" t="s">
        <v>5</v>
      </c>
      <c r="N164" s="209" t="s">
        <v>42</v>
      </c>
      <c r="O164" s="40"/>
      <c r="P164" s="189">
        <f t="shared" si="41"/>
        <v>0</v>
      </c>
      <c r="Q164" s="189">
        <v>1.4999999999999999E-4</v>
      </c>
      <c r="R164" s="189">
        <f t="shared" si="42"/>
        <v>2.9999999999999997E-4</v>
      </c>
      <c r="S164" s="189">
        <v>0</v>
      </c>
      <c r="T164" s="190">
        <f t="shared" si="43"/>
        <v>0</v>
      </c>
      <c r="AR164" s="22" t="s">
        <v>954</v>
      </c>
      <c r="AT164" s="22" t="s">
        <v>791</v>
      </c>
      <c r="AU164" s="22" t="s">
        <v>80</v>
      </c>
      <c r="AY164" s="22" t="s">
        <v>205</v>
      </c>
      <c r="BE164" s="191">
        <f t="shared" si="44"/>
        <v>0</v>
      </c>
      <c r="BF164" s="191">
        <f t="shared" si="45"/>
        <v>0</v>
      </c>
      <c r="BG164" s="191">
        <f t="shared" si="46"/>
        <v>0</v>
      </c>
      <c r="BH164" s="191">
        <f t="shared" si="47"/>
        <v>0</v>
      </c>
      <c r="BI164" s="191">
        <f t="shared" si="48"/>
        <v>0</v>
      </c>
      <c r="BJ164" s="22" t="s">
        <v>78</v>
      </c>
      <c r="BK164" s="191">
        <f t="shared" si="49"/>
        <v>0</v>
      </c>
      <c r="BL164" s="22" t="s">
        <v>954</v>
      </c>
      <c r="BM164" s="22" t="s">
        <v>1370</v>
      </c>
    </row>
    <row r="165" spans="2:65" s="1" customFormat="1" ht="16.5" customHeight="1">
      <c r="B165" s="179"/>
      <c r="C165" s="180" t="s">
        <v>659</v>
      </c>
      <c r="D165" s="180" t="s">
        <v>208</v>
      </c>
      <c r="E165" s="181" t="s">
        <v>1371</v>
      </c>
      <c r="F165" s="182" t="s">
        <v>1282</v>
      </c>
      <c r="G165" s="183" t="s">
        <v>236</v>
      </c>
      <c r="H165" s="184">
        <v>4</v>
      </c>
      <c r="I165" s="185"/>
      <c r="J165" s="186">
        <f t="shared" si="40"/>
        <v>0</v>
      </c>
      <c r="K165" s="182" t="s">
        <v>5</v>
      </c>
      <c r="L165" s="39"/>
      <c r="M165" s="187" t="s">
        <v>5</v>
      </c>
      <c r="N165" s="188" t="s">
        <v>42</v>
      </c>
      <c r="O165" s="40"/>
      <c r="P165" s="189">
        <f t="shared" si="41"/>
        <v>0</v>
      </c>
      <c r="Q165" s="189">
        <v>7.3999999999999999E-4</v>
      </c>
      <c r="R165" s="189">
        <f t="shared" si="42"/>
        <v>2.96E-3</v>
      </c>
      <c r="S165" s="189">
        <v>0</v>
      </c>
      <c r="T165" s="190">
        <f t="shared" si="43"/>
        <v>0</v>
      </c>
      <c r="AR165" s="22" t="s">
        <v>663</v>
      </c>
      <c r="AT165" s="22" t="s">
        <v>208</v>
      </c>
      <c r="AU165" s="22" t="s">
        <v>80</v>
      </c>
      <c r="AY165" s="22" t="s">
        <v>205</v>
      </c>
      <c r="BE165" s="191">
        <f t="shared" si="44"/>
        <v>0</v>
      </c>
      <c r="BF165" s="191">
        <f t="shared" si="45"/>
        <v>0</v>
      </c>
      <c r="BG165" s="191">
        <f t="shared" si="46"/>
        <v>0</v>
      </c>
      <c r="BH165" s="191">
        <f t="shared" si="47"/>
        <v>0</v>
      </c>
      <c r="BI165" s="191">
        <f t="shared" si="48"/>
        <v>0</v>
      </c>
      <c r="BJ165" s="22" t="s">
        <v>78</v>
      </c>
      <c r="BK165" s="191">
        <f t="shared" si="49"/>
        <v>0</v>
      </c>
      <c r="BL165" s="22" t="s">
        <v>663</v>
      </c>
      <c r="BM165" s="22" t="s">
        <v>1372</v>
      </c>
    </row>
    <row r="166" spans="2:65" s="1" customFormat="1" ht="51" customHeight="1">
      <c r="B166" s="179"/>
      <c r="C166" s="200" t="s">
        <v>663</v>
      </c>
      <c r="D166" s="200" t="s">
        <v>791</v>
      </c>
      <c r="E166" s="201" t="s">
        <v>1373</v>
      </c>
      <c r="F166" s="202" t="s">
        <v>1374</v>
      </c>
      <c r="G166" s="203" t="s">
        <v>236</v>
      </c>
      <c r="H166" s="204">
        <v>4</v>
      </c>
      <c r="I166" s="205"/>
      <c r="J166" s="206">
        <f t="shared" si="40"/>
        <v>0</v>
      </c>
      <c r="K166" s="202" t="s">
        <v>5</v>
      </c>
      <c r="L166" s="207"/>
      <c r="M166" s="208" t="s">
        <v>5</v>
      </c>
      <c r="N166" s="209" t="s">
        <v>42</v>
      </c>
      <c r="O166" s="40"/>
      <c r="P166" s="189">
        <f t="shared" si="41"/>
        <v>0</v>
      </c>
      <c r="Q166" s="189">
        <v>1.4999999999999999E-4</v>
      </c>
      <c r="R166" s="189">
        <f t="shared" si="42"/>
        <v>5.9999999999999995E-4</v>
      </c>
      <c r="S166" s="189">
        <v>0</v>
      </c>
      <c r="T166" s="190">
        <f t="shared" si="43"/>
        <v>0</v>
      </c>
      <c r="AR166" s="22" t="s">
        <v>954</v>
      </c>
      <c r="AT166" s="22" t="s">
        <v>791</v>
      </c>
      <c r="AU166" s="22" t="s">
        <v>80</v>
      </c>
      <c r="AY166" s="22" t="s">
        <v>205</v>
      </c>
      <c r="BE166" s="191">
        <f t="shared" si="44"/>
        <v>0</v>
      </c>
      <c r="BF166" s="191">
        <f t="shared" si="45"/>
        <v>0</v>
      </c>
      <c r="BG166" s="191">
        <f t="shared" si="46"/>
        <v>0</v>
      </c>
      <c r="BH166" s="191">
        <f t="shared" si="47"/>
        <v>0</v>
      </c>
      <c r="BI166" s="191">
        <f t="shared" si="48"/>
        <v>0</v>
      </c>
      <c r="BJ166" s="22" t="s">
        <v>78</v>
      </c>
      <c r="BK166" s="191">
        <f t="shared" si="49"/>
        <v>0</v>
      </c>
      <c r="BL166" s="22" t="s">
        <v>954</v>
      </c>
      <c r="BM166" s="22" t="s">
        <v>1375</v>
      </c>
    </row>
    <row r="167" spans="2:65" s="1" customFormat="1" ht="25.5" customHeight="1">
      <c r="B167" s="179"/>
      <c r="C167" s="180" t="s">
        <v>667</v>
      </c>
      <c r="D167" s="180" t="s">
        <v>208</v>
      </c>
      <c r="E167" s="181" t="s">
        <v>1376</v>
      </c>
      <c r="F167" s="182" t="s">
        <v>1377</v>
      </c>
      <c r="G167" s="183" t="s">
        <v>236</v>
      </c>
      <c r="H167" s="184">
        <v>4</v>
      </c>
      <c r="I167" s="185"/>
      <c r="J167" s="186">
        <f t="shared" si="40"/>
        <v>0</v>
      </c>
      <c r="K167" s="182" t="s">
        <v>5</v>
      </c>
      <c r="L167" s="39"/>
      <c r="M167" s="187" t="s">
        <v>5</v>
      </c>
      <c r="N167" s="188" t="s">
        <v>42</v>
      </c>
      <c r="O167" s="40"/>
      <c r="P167" s="189">
        <f t="shared" si="41"/>
        <v>0</v>
      </c>
      <c r="Q167" s="189">
        <v>7.3999999999999999E-4</v>
      </c>
      <c r="R167" s="189">
        <f t="shared" si="42"/>
        <v>2.96E-3</v>
      </c>
      <c r="S167" s="189">
        <v>0</v>
      </c>
      <c r="T167" s="190">
        <f t="shared" si="43"/>
        <v>0</v>
      </c>
      <c r="AR167" s="22" t="s">
        <v>663</v>
      </c>
      <c r="AT167" s="22" t="s">
        <v>208</v>
      </c>
      <c r="AU167" s="22" t="s">
        <v>80</v>
      </c>
      <c r="AY167" s="22" t="s">
        <v>205</v>
      </c>
      <c r="BE167" s="191">
        <f t="shared" si="44"/>
        <v>0</v>
      </c>
      <c r="BF167" s="191">
        <f t="shared" si="45"/>
        <v>0</v>
      </c>
      <c r="BG167" s="191">
        <f t="shared" si="46"/>
        <v>0</v>
      </c>
      <c r="BH167" s="191">
        <f t="shared" si="47"/>
        <v>0</v>
      </c>
      <c r="BI167" s="191">
        <f t="shared" si="48"/>
        <v>0</v>
      </c>
      <c r="BJ167" s="22" t="s">
        <v>78</v>
      </c>
      <c r="BK167" s="191">
        <f t="shared" si="49"/>
        <v>0</v>
      </c>
      <c r="BL167" s="22" t="s">
        <v>663</v>
      </c>
      <c r="BM167" s="22" t="s">
        <v>1378</v>
      </c>
    </row>
    <row r="168" spans="2:65" s="1" customFormat="1" ht="25.5" customHeight="1">
      <c r="B168" s="179"/>
      <c r="C168" s="200" t="s">
        <v>671</v>
      </c>
      <c r="D168" s="200" t="s">
        <v>791</v>
      </c>
      <c r="E168" s="201" t="s">
        <v>1379</v>
      </c>
      <c r="F168" s="202" t="s">
        <v>1380</v>
      </c>
      <c r="G168" s="203" t="s">
        <v>236</v>
      </c>
      <c r="H168" s="204">
        <v>4</v>
      </c>
      <c r="I168" s="205"/>
      <c r="J168" s="206">
        <f t="shared" si="40"/>
        <v>0</v>
      </c>
      <c r="K168" s="202" t="s">
        <v>5</v>
      </c>
      <c r="L168" s="207"/>
      <c r="M168" s="208" t="s">
        <v>5</v>
      </c>
      <c r="N168" s="209" t="s">
        <v>42</v>
      </c>
      <c r="O168" s="40"/>
      <c r="P168" s="189">
        <f t="shared" si="41"/>
        <v>0</v>
      </c>
      <c r="Q168" s="189">
        <v>1.4999999999999999E-4</v>
      </c>
      <c r="R168" s="189">
        <f t="shared" si="42"/>
        <v>5.9999999999999995E-4</v>
      </c>
      <c r="S168" s="189">
        <v>0</v>
      </c>
      <c r="T168" s="190">
        <f t="shared" si="43"/>
        <v>0</v>
      </c>
      <c r="AR168" s="22" t="s">
        <v>954</v>
      </c>
      <c r="AT168" s="22" t="s">
        <v>791</v>
      </c>
      <c r="AU168" s="22" t="s">
        <v>80</v>
      </c>
      <c r="AY168" s="22" t="s">
        <v>205</v>
      </c>
      <c r="BE168" s="191">
        <f t="shared" si="44"/>
        <v>0</v>
      </c>
      <c r="BF168" s="191">
        <f t="shared" si="45"/>
        <v>0</v>
      </c>
      <c r="BG168" s="191">
        <f t="shared" si="46"/>
        <v>0</v>
      </c>
      <c r="BH168" s="191">
        <f t="shared" si="47"/>
        <v>0</v>
      </c>
      <c r="BI168" s="191">
        <f t="shared" si="48"/>
        <v>0</v>
      </c>
      <c r="BJ168" s="22" t="s">
        <v>78</v>
      </c>
      <c r="BK168" s="191">
        <f t="shared" si="49"/>
        <v>0</v>
      </c>
      <c r="BL168" s="22" t="s">
        <v>954</v>
      </c>
      <c r="BM168" s="22" t="s">
        <v>1381</v>
      </c>
    </row>
    <row r="169" spans="2:65" s="1" customFormat="1" ht="16.5" customHeight="1">
      <c r="B169" s="179"/>
      <c r="C169" s="200" t="s">
        <v>676</v>
      </c>
      <c r="D169" s="200" t="s">
        <v>791</v>
      </c>
      <c r="E169" s="201" t="s">
        <v>1382</v>
      </c>
      <c r="F169" s="202" t="s">
        <v>1383</v>
      </c>
      <c r="G169" s="203" t="s">
        <v>236</v>
      </c>
      <c r="H169" s="204">
        <v>30</v>
      </c>
      <c r="I169" s="205"/>
      <c r="J169" s="206">
        <f t="shared" si="40"/>
        <v>0</v>
      </c>
      <c r="K169" s="202" t="s">
        <v>5</v>
      </c>
      <c r="L169" s="207"/>
      <c r="M169" s="208" t="s">
        <v>5</v>
      </c>
      <c r="N169" s="209" t="s">
        <v>42</v>
      </c>
      <c r="O169" s="40"/>
      <c r="P169" s="189">
        <f t="shared" si="41"/>
        <v>0</v>
      </c>
      <c r="Q169" s="189">
        <v>1.4999999999999999E-4</v>
      </c>
      <c r="R169" s="189">
        <f t="shared" si="42"/>
        <v>4.4999999999999997E-3</v>
      </c>
      <c r="S169" s="189">
        <v>0</v>
      </c>
      <c r="T169" s="190">
        <f t="shared" si="43"/>
        <v>0</v>
      </c>
      <c r="AR169" s="22" t="s">
        <v>954</v>
      </c>
      <c r="AT169" s="22" t="s">
        <v>791</v>
      </c>
      <c r="AU169" s="22" t="s">
        <v>80</v>
      </c>
      <c r="AY169" s="22" t="s">
        <v>205</v>
      </c>
      <c r="BE169" s="191">
        <f t="shared" si="44"/>
        <v>0</v>
      </c>
      <c r="BF169" s="191">
        <f t="shared" si="45"/>
        <v>0</v>
      </c>
      <c r="BG169" s="191">
        <f t="shared" si="46"/>
        <v>0</v>
      </c>
      <c r="BH169" s="191">
        <f t="shared" si="47"/>
        <v>0</v>
      </c>
      <c r="BI169" s="191">
        <f t="shared" si="48"/>
        <v>0</v>
      </c>
      <c r="BJ169" s="22" t="s">
        <v>78</v>
      </c>
      <c r="BK169" s="191">
        <f t="shared" si="49"/>
        <v>0</v>
      </c>
      <c r="BL169" s="22" t="s">
        <v>954</v>
      </c>
      <c r="BM169" s="22" t="s">
        <v>1384</v>
      </c>
    </row>
    <row r="170" spans="2:65" s="1" customFormat="1" ht="38.25" customHeight="1">
      <c r="B170" s="179"/>
      <c r="C170" s="180" t="s">
        <v>680</v>
      </c>
      <c r="D170" s="180" t="s">
        <v>208</v>
      </c>
      <c r="E170" s="181" t="s">
        <v>1385</v>
      </c>
      <c r="F170" s="182" t="s">
        <v>1386</v>
      </c>
      <c r="G170" s="183" t="s">
        <v>236</v>
      </c>
      <c r="H170" s="184">
        <v>4</v>
      </c>
      <c r="I170" s="185"/>
      <c r="J170" s="186">
        <f t="shared" si="40"/>
        <v>0</v>
      </c>
      <c r="K170" s="182" t="s">
        <v>5</v>
      </c>
      <c r="L170" s="39"/>
      <c r="M170" s="187" t="s">
        <v>5</v>
      </c>
      <c r="N170" s="188" t="s">
        <v>42</v>
      </c>
      <c r="O170" s="40"/>
      <c r="P170" s="189">
        <f t="shared" si="41"/>
        <v>0</v>
      </c>
      <c r="Q170" s="189">
        <v>1.8000000000000001E-4</v>
      </c>
      <c r="R170" s="189">
        <f t="shared" si="42"/>
        <v>7.2000000000000005E-4</v>
      </c>
      <c r="S170" s="189">
        <v>0</v>
      </c>
      <c r="T170" s="190">
        <f t="shared" si="43"/>
        <v>0</v>
      </c>
      <c r="AR170" s="22" t="s">
        <v>663</v>
      </c>
      <c r="AT170" s="22" t="s">
        <v>208</v>
      </c>
      <c r="AU170" s="22" t="s">
        <v>80</v>
      </c>
      <c r="AY170" s="22" t="s">
        <v>205</v>
      </c>
      <c r="BE170" s="191">
        <f t="shared" si="44"/>
        <v>0</v>
      </c>
      <c r="BF170" s="191">
        <f t="shared" si="45"/>
        <v>0</v>
      </c>
      <c r="BG170" s="191">
        <f t="shared" si="46"/>
        <v>0</v>
      </c>
      <c r="BH170" s="191">
        <f t="shared" si="47"/>
        <v>0</v>
      </c>
      <c r="BI170" s="191">
        <f t="shared" si="48"/>
        <v>0</v>
      </c>
      <c r="BJ170" s="22" t="s">
        <v>78</v>
      </c>
      <c r="BK170" s="191">
        <f t="shared" si="49"/>
        <v>0</v>
      </c>
      <c r="BL170" s="22" t="s">
        <v>663</v>
      </c>
      <c r="BM170" s="22" t="s">
        <v>1387</v>
      </c>
    </row>
    <row r="171" spans="2:65" s="1" customFormat="1" ht="51" customHeight="1">
      <c r="B171" s="179"/>
      <c r="C171" s="200" t="s">
        <v>684</v>
      </c>
      <c r="D171" s="200" t="s">
        <v>791</v>
      </c>
      <c r="E171" s="201" t="s">
        <v>1388</v>
      </c>
      <c r="F171" s="202" t="s">
        <v>1389</v>
      </c>
      <c r="G171" s="203" t="s">
        <v>236</v>
      </c>
      <c r="H171" s="204">
        <v>2</v>
      </c>
      <c r="I171" s="205"/>
      <c r="J171" s="206">
        <f t="shared" si="40"/>
        <v>0</v>
      </c>
      <c r="K171" s="202" t="s">
        <v>5</v>
      </c>
      <c r="L171" s="207"/>
      <c r="M171" s="208" t="s">
        <v>5</v>
      </c>
      <c r="N171" s="209" t="s">
        <v>42</v>
      </c>
      <c r="O171" s="40"/>
      <c r="P171" s="189">
        <f t="shared" si="41"/>
        <v>0</v>
      </c>
      <c r="Q171" s="189">
        <v>1.4999999999999999E-4</v>
      </c>
      <c r="R171" s="189">
        <f t="shared" si="42"/>
        <v>2.9999999999999997E-4</v>
      </c>
      <c r="S171" s="189">
        <v>0</v>
      </c>
      <c r="T171" s="190">
        <f t="shared" si="43"/>
        <v>0</v>
      </c>
      <c r="AR171" s="22" t="s">
        <v>954</v>
      </c>
      <c r="AT171" s="22" t="s">
        <v>791</v>
      </c>
      <c r="AU171" s="22" t="s">
        <v>80</v>
      </c>
      <c r="AY171" s="22" t="s">
        <v>205</v>
      </c>
      <c r="BE171" s="191">
        <f t="shared" si="44"/>
        <v>0</v>
      </c>
      <c r="BF171" s="191">
        <f t="shared" si="45"/>
        <v>0</v>
      </c>
      <c r="BG171" s="191">
        <f t="shared" si="46"/>
        <v>0</v>
      </c>
      <c r="BH171" s="191">
        <f t="shared" si="47"/>
        <v>0</v>
      </c>
      <c r="BI171" s="191">
        <f t="shared" si="48"/>
        <v>0</v>
      </c>
      <c r="BJ171" s="22" t="s">
        <v>78</v>
      </c>
      <c r="BK171" s="191">
        <f t="shared" si="49"/>
        <v>0</v>
      </c>
      <c r="BL171" s="22" t="s">
        <v>954</v>
      </c>
      <c r="BM171" s="22" t="s">
        <v>1390</v>
      </c>
    </row>
    <row r="172" spans="2:65" s="1" customFormat="1" ht="38.25" customHeight="1">
      <c r="B172" s="179"/>
      <c r="C172" s="200" t="s">
        <v>688</v>
      </c>
      <c r="D172" s="200" t="s">
        <v>791</v>
      </c>
      <c r="E172" s="201" t="s">
        <v>1391</v>
      </c>
      <c r="F172" s="202" t="s">
        <v>1392</v>
      </c>
      <c r="G172" s="203" t="s">
        <v>236</v>
      </c>
      <c r="H172" s="204">
        <v>2</v>
      </c>
      <c r="I172" s="205"/>
      <c r="J172" s="206">
        <f t="shared" si="40"/>
        <v>0</v>
      </c>
      <c r="K172" s="202" t="s">
        <v>5</v>
      </c>
      <c r="L172" s="207"/>
      <c r="M172" s="208" t="s">
        <v>5</v>
      </c>
      <c r="N172" s="218" t="s">
        <v>42</v>
      </c>
      <c r="O172" s="196"/>
      <c r="P172" s="197">
        <f t="shared" si="41"/>
        <v>0</v>
      </c>
      <c r="Q172" s="197">
        <v>1.4999999999999999E-4</v>
      </c>
      <c r="R172" s="197">
        <f t="shared" si="42"/>
        <v>2.9999999999999997E-4</v>
      </c>
      <c r="S172" s="197">
        <v>0</v>
      </c>
      <c r="T172" s="198">
        <f t="shared" si="43"/>
        <v>0</v>
      </c>
      <c r="AR172" s="22" t="s">
        <v>954</v>
      </c>
      <c r="AT172" s="22" t="s">
        <v>791</v>
      </c>
      <c r="AU172" s="22" t="s">
        <v>80</v>
      </c>
      <c r="AY172" s="22" t="s">
        <v>205</v>
      </c>
      <c r="BE172" s="191">
        <f t="shared" si="44"/>
        <v>0</v>
      </c>
      <c r="BF172" s="191">
        <f t="shared" si="45"/>
        <v>0</v>
      </c>
      <c r="BG172" s="191">
        <f t="shared" si="46"/>
        <v>0</v>
      </c>
      <c r="BH172" s="191">
        <f t="shared" si="47"/>
        <v>0</v>
      </c>
      <c r="BI172" s="191">
        <f t="shared" si="48"/>
        <v>0</v>
      </c>
      <c r="BJ172" s="22" t="s">
        <v>78</v>
      </c>
      <c r="BK172" s="191">
        <f t="shared" si="49"/>
        <v>0</v>
      </c>
      <c r="BL172" s="22" t="s">
        <v>954</v>
      </c>
      <c r="BM172" s="22" t="s">
        <v>1393</v>
      </c>
    </row>
    <row r="173" spans="2:65" s="1" customFormat="1" ht="6.95" customHeight="1">
      <c r="B173" s="54"/>
      <c r="C173" s="55"/>
      <c r="D173" s="55"/>
      <c r="E173" s="55"/>
      <c r="F173" s="55"/>
      <c r="G173" s="55"/>
      <c r="H173" s="55"/>
      <c r="I173" s="132"/>
      <c r="J173" s="55"/>
      <c r="K173" s="55"/>
      <c r="L173" s="39"/>
    </row>
  </sheetData>
  <autoFilter ref="C94:K172"/>
  <mergeCells count="16">
    <mergeCell ref="L2:V2"/>
    <mergeCell ref="E81:H81"/>
    <mergeCell ref="E85:H85"/>
    <mergeCell ref="E83:H83"/>
    <mergeCell ref="E87:H87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107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ht="16.5" customHeight="1">
      <c r="B9" s="26"/>
      <c r="C9" s="27"/>
      <c r="D9" s="27"/>
      <c r="E9" s="341" t="s">
        <v>169</v>
      </c>
      <c r="F9" s="308"/>
      <c r="G9" s="308"/>
      <c r="H9" s="308"/>
      <c r="I9" s="110"/>
      <c r="J9" s="27"/>
      <c r="K9" s="29"/>
    </row>
    <row r="10" spans="1:70">
      <c r="B10" s="26"/>
      <c r="C10" s="27"/>
      <c r="D10" s="35" t="s">
        <v>170</v>
      </c>
      <c r="E10" s="27"/>
      <c r="F10" s="27"/>
      <c r="G10" s="27"/>
      <c r="H10" s="27"/>
      <c r="I10" s="110"/>
      <c r="J10" s="27"/>
      <c r="K10" s="29"/>
    </row>
    <row r="11" spans="1:70" s="1" customFormat="1" ht="16.5" customHeight="1">
      <c r="B11" s="39"/>
      <c r="C11" s="40"/>
      <c r="D11" s="40"/>
      <c r="E11" s="331" t="s">
        <v>1394</v>
      </c>
      <c r="F11" s="343"/>
      <c r="G11" s="343"/>
      <c r="H11" s="343"/>
      <c r="I11" s="111"/>
      <c r="J11" s="40"/>
      <c r="K11" s="43"/>
    </row>
    <row r="12" spans="1:70" s="1" customFormat="1">
      <c r="B12" s="39"/>
      <c r="C12" s="40"/>
      <c r="D12" s="35" t="s">
        <v>936</v>
      </c>
      <c r="E12" s="40"/>
      <c r="F12" s="40"/>
      <c r="G12" s="40"/>
      <c r="H12" s="40"/>
      <c r="I12" s="111"/>
      <c r="J12" s="40"/>
      <c r="K12" s="43"/>
    </row>
    <row r="13" spans="1:70" s="1" customFormat="1" ht="36.950000000000003" customHeight="1">
      <c r="B13" s="39"/>
      <c r="C13" s="40"/>
      <c r="D13" s="40"/>
      <c r="E13" s="344" t="s">
        <v>1395</v>
      </c>
      <c r="F13" s="343"/>
      <c r="G13" s="343"/>
      <c r="H13" s="343"/>
      <c r="I13" s="111"/>
      <c r="J13" s="40"/>
      <c r="K13" s="43"/>
    </row>
    <row r="14" spans="1:70" s="1" customFormat="1" ht="13.5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21</v>
      </c>
      <c r="E15" s="40"/>
      <c r="F15" s="33" t="s">
        <v>5</v>
      </c>
      <c r="G15" s="40"/>
      <c r="H15" s="40"/>
      <c r="I15" s="112" t="s">
        <v>22</v>
      </c>
      <c r="J15" s="33" t="s">
        <v>5</v>
      </c>
      <c r="K15" s="43"/>
    </row>
    <row r="16" spans="1:70" s="1" customFormat="1" ht="14.45" customHeight="1">
      <c r="B16" s="39"/>
      <c r="C16" s="40"/>
      <c r="D16" s="35" t="s">
        <v>23</v>
      </c>
      <c r="E16" s="40"/>
      <c r="F16" s="33" t="s">
        <v>24</v>
      </c>
      <c r="G16" s="40"/>
      <c r="H16" s="40"/>
      <c r="I16" s="112" t="s">
        <v>25</v>
      </c>
      <c r="J16" s="113" t="str">
        <f>'Rekapitulace stavby'!AN8</f>
        <v>16. 3. 2019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27</v>
      </c>
      <c r="E18" s="40"/>
      <c r="F18" s="40"/>
      <c r="G18" s="40"/>
      <c r="H18" s="40"/>
      <c r="I18" s="112" t="s">
        <v>28</v>
      </c>
      <c r="J18" s="33" t="str">
        <f>IF('Rekapitulace stavby'!AN10="","",'Rekapitulace stavby'!AN10)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stavby'!E11="","",'Rekapitulace stavby'!E11)</f>
        <v xml:space="preserve"> </v>
      </c>
      <c r="F19" s="40"/>
      <c r="G19" s="40"/>
      <c r="H19" s="40"/>
      <c r="I19" s="112" t="s">
        <v>30</v>
      </c>
      <c r="J19" s="33" t="str">
        <f>IF('Rekapitulace stavby'!AN11="","",'Rekapitulace stavby'!AN11)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31</v>
      </c>
      <c r="E21" s="40"/>
      <c r="F21" s="40"/>
      <c r="G21" s="40"/>
      <c r="H21" s="40"/>
      <c r="I21" s="112" t="s">
        <v>28</v>
      </c>
      <c r="J21" s="33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stavby'!E14="Vyplň údaj","",IF('Rekapitulace stavby'!E14="","",'Rekapitulace stavby'!E14))</f>
        <v/>
      </c>
      <c r="F22" s="40"/>
      <c r="G22" s="40"/>
      <c r="H22" s="40"/>
      <c r="I22" s="112" t="s">
        <v>30</v>
      </c>
      <c r="J22" s="33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33</v>
      </c>
      <c r="E24" s="40"/>
      <c r="F24" s="40"/>
      <c r="G24" s="40"/>
      <c r="H24" s="40"/>
      <c r="I24" s="112" t="s">
        <v>28</v>
      </c>
      <c r="J24" s="33" t="s">
        <v>5</v>
      </c>
      <c r="K24" s="43"/>
    </row>
    <row r="25" spans="2:11" s="1" customFormat="1" ht="18" customHeight="1">
      <c r="B25" s="39"/>
      <c r="C25" s="40"/>
      <c r="D25" s="40"/>
      <c r="E25" s="33" t="s">
        <v>34</v>
      </c>
      <c r="F25" s="40"/>
      <c r="G25" s="40"/>
      <c r="H25" s="40"/>
      <c r="I25" s="112" t="s">
        <v>30</v>
      </c>
      <c r="J25" s="33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14.45" customHeight="1">
      <c r="B27" s="39"/>
      <c r="C27" s="40"/>
      <c r="D27" s="35" t="s">
        <v>36</v>
      </c>
      <c r="E27" s="40"/>
      <c r="F27" s="40"/>
      <c r="G27" s="40"/>
      <c r="H27" s="40"/>
      <c r="I27" s="111"/>
      <c r="J27" s="40"/>
      <c r="K27" s="43"/>
    </row>
    <row r="28" spans="2:11" s="7" customFormat="1" ht="270.75" customHeight="1">
      <c r="B28" s="114"/>
      <c r="C28" s="115"/>
      <c r="D28" s="115"/>
      <c r="E28" s="322" t="s">
        <v>172</v>
      </c>
      <c r="F28" s="322"/>
      <c r="G28" s="322"/>
      <c r="H28" s="322"/>
      <c r="I28" s="116"/>
      <c r="J28" s="115"/>
      <c r="K28" s="117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111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25.35" customHeight="1">
      <c r="B31" s="39"/>
      <c r="C31" s="40"/>
      <c r="D31" s="120" t="s">
        <v>37</v>
      </c>
      <c r="E31" s="40"/>
      <c r="F31" s="40"/>
      <c r="G31" s="40"/>
      <c r="H31" s="40"/>
      <c r="I31" s="111"/>
      <c r="J31" s="121">
        <f>ROUND(J94,2)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118"/>
      <c r="J32" s="66"/>
      <c r="K32" s="119"/>
    </row>
    <row r="33" spans="2:11" s="1" customFormat="1" ht="14.45" customHeight="1">
      <c r="B33" s="39"/>
      <c r="C33" s="40"/>
      <c r="D33" s="40"/>
      <c r="E33" s="40"/>
      <c r="F33" s="44" t="s">
        <v>39</v>
      </c>
      <c r="G33" s="40"/>
      <c r="H33" s="40"/>
      <c r="I33" s="122" t="s">
        <v>38</v>
      </c>
      <c r="J33" s="44" t="s">
        <v>40</v>
      </c>
      <c r="K33" s="43"/>
    </row>
    <row r="34" spans="2:11" s="1" customFormat="1" ht="14.45" customHeight="1">
      <c r="B34" s="39"/>
      <c r="C34" s="40"/>
      <c r="D34" s="47" t="s">
        <v>41</v>
      </c>
      <c r="E34" s="47" t="s">
        <v>42</v>
      </c>
      <c r="F34" s="123">
        <f>ROUND(SUM(BE94:BE174), 2)</f>
        <v>0</v>
      </c>
      <c r="G34" s="40"/>
      <c r="H34" s="40"/>
      <c r="I34" s="124">
        <v>0.21</v>
      </c>
      <c r="J34" s="123">
        <f>ROUND(ROUND((SUM(BE94:BE174)), 2)*I34, 2)</f>
        <v>0</v>
      </c>
      <c r="K34" s="43"/>
    </row>
    <row r="35" spans="2:11" s="1" customFormat="1" ht="14.45" customHeight="1">
      <c r="B35" s="39"/>
      <c r="C35" s="40"/>
      <c r="D35" s="40"/>
      <c r="E35" s="47" t="s">
        <v>43</v>
      </c>
      <c r="F35" s="123">
        <f>ROUND(SUM(BF94:BF174), 2)</f>
        <v>0</v>
      </c>
      <c r="G35" s="40"/>
      <c r="H35" s="40"/>
      <c r="I35" s="124">
        <v>0.15</v>
      </c>
      <c r="J35" s="123">
        <f>ROUND(ROUND((SUM(BF94:BF174)), 2)*I35, 2)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44</v>
      </c>
      <c r="F36" s="123">
        <f>ROUND(SUM(BG94:BG174), 2)</f>
        <v>0</v>
      </c>
      <c r="G36" s="40"/>
      <c r="H36" s="40"/>
      <c r="I36" s="124">
        <v>0.21</v>
      </c>
      <c r="J36" s="123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45</v>
      </c>
      <c r="F37" s="123">
        <f>ROUND(SUM(BH94:BH174), 2)</f>
        <v>0</v>
      </c>
      <c r="G37" s="40"/>
      <c r="H37" s="40"/>
      <c r="I37" s="124">
        <v>0.15</v>
      </c>
      <c r="J37" s="123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46</v>
      </c>
      <c r="F38" s="123">
        <f>ROUND(SUM(BI94:BI174), 2)</f>
        <v>0</v>
      </c>
      <c r="G38" s="40"/>
      <c r="H38" s="40"/>
      <c r="I38" s="124">
        <v>0</v>
      </c>
      <c r="J38" s="123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111"/>
      <c r="J39" s="40"/>
      <c r="K39" s="43"/>
    </row>
    <row r="40" spans="2:11" s="1" customFormat="1" ht="25.35" customHeight="1">
      <c r="B40" s="39"/>
      <c r="C40" s="125"/>
      <c r="D40" s="126" t="s">
        <v>47</v>
      </c>
      <c r="E40" s="69"/>
      <c r="F40" s="69"/>
      <c r="G40" s="127" t="s">
        <v>48</v>
      </c>
      <c r="H40" s="128" t="s">
        <v>49</v>
      </c>
      <c r="I40" s="129"/>
      <c r="J40" s="130">
        <f>SUM(J31:J38)</f>
        <v>0</v>
      </c>
      <c r="K40" s="131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132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133"/>
      <c r="J45" s="58"/>
      <c r="K45" s="134"/>
    </row>
    <row r="46" spans="2:11" s="1" customFormat="1" ht="36.950000000000003" customHeight="1">
      <c r="B46" s="39"/>
      <c r="C46" s="28" t="s">
        <v>173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111"/>
      <c r="J47" s="40"/>
      <c r="K47" s="43"/>
    </row>
    <row r="48" spans="2:11" s="1" customFormat="1" ht="14.45" customHeight="1">
      <c r="B48" s="39"/>
      <c r="C48" s="35" t="s">
        <v>19</v>
      </c>
      <c r="D48" s="40"/>
      <c r="E48" s="40"/>
      <c r="F48" s="40"/>
      <c r="G48" s="40"/>
      <c r="H48" s="40"/>
      <c r="I48" s="111"/>
      <c r="J48" s="40"/>
      <c r="K48" s="43"/>
    </row>
    <row r="49" spans="2:47" s="1" customFormat="1" ht="16.5" customHeight="1">
      <c r="B49" s="39"/>
      <c r="C49" s="40"/>
      <c r="D49" s="40"/>
      <c r="E49" s="341" t="str">
        <f>E7</f>
        <v xml:space="preserve"> Dům hudby, Pardubice – modernizace</v>
      </c>
      <c r="F49" s="342"/>
      <c r="G49" s="342"/>
      <c r="H49" s="342"/>
      <c r="I49" s="111"/>
      <c r="J49" s="40"/>
      <c r="K49" s="43"/>
    </row>
    <row r="50" spans="2:47">
      <c r="B50" s="26"/>
      <c r="C50" s="35" t="s">
        <v>168</v>
      </c>
      <c r="D50" s="27"/>
      <c r="E50" s="27"/>
      <c r="F50" s="27"/>
      <c r="G50" s="27"/>
      <c r="H50" s="27"/>
      <c r="I50" s="110"/>
      <c r="J50" s="27"/>
      <c r="K50" s="29"/>
    </row>
    <row r="51" spans="2:47" ht="16.5" customHeight="1">
      <c r="B51" s="26"/>
      <c r="C51" s="27"/>
      <c r="D51" s="27"/>
      <c r="E51" s="341" t="s">
        <v>169</v>
      </c>
      <c r="F51" s="308"/>
      <c r="G51" s="308"/>
      <c r="H51" s="308"/>
      <c r="I51" s="110"/>
      <c r="J51" s="27"/>
      <c r="K51" s="29"/>
    </row>
    <row r="52" spans="2:47">
      <c r="B52" s="26"/>
      <c r="C52" s="35" t="s">
        <v>170</v>
      </c>
      <c r="D52" s="27"/>
      <c r="E52" s="27"/>
      <c r="F52" s="27"/>
      <c r="G52" s="27"/>
      <c r="H52" s="27"/>
      <c r="I52" s="110"/>
      <c r="J52" s="27"/>
      <c r="K52" s="29"/>
    </row>
    <row r="53" spans="2:47" s="1" customFormat="1" ht="16.5" customHeight="1">
      <c r="B53" s="39"/>
      <c r="C53" s="40"/>
      <c r="D53" s="40"/>
      <c r="E53" s="331" t="s">
        <v>1394</v>
      </c>
      <c r="F53" s="343"/>
      <c r="G53" s="343"/>
      <c r="H53" s="343"/>
      <c r="I53" s="111"/>
      <c r="J53" s="40"/>
      <c r="K53" s="43"/>
    </row>
    <row r="54" spans="2:47" s="1" customFormat="1" ht="14.45" customHeight="1">
      <c r="B54" s="39"/>
      <c r="C54" s="35" t="s">
        <v>936</v>
      </c>
      <c r="D54" s="40"/>
      <c r="E54" s="40"/>
      <c r="F54" s="40"/>
      <c r="G54" s="40"/>
      <c r="H54" s="40"/>
      <c r="I54" s="111"/>
      <c r="J54" s="40"/>
      <c r="K54" s="43"/>
    </row>
    <row r="55" spans="2:47" s="1" customFormat="1" ht="17.25" customHeight="1">
      <c r="B55" s="39"/>
      <c r="C55" s="40"/>
      <c r="D55" s="40"/>
      <c r="E55" s="344" t="str">
        <f>E13</f>
        <v>SO 01.8.1 - Vytápění</v>
      </c>
      <c r="F55" s="343"/>
      <c r="G55" s="343"/>
      <c r="H55" s="343"/>
      <c r="I55" s="111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47" s="1" customFormat="1" ht="18" customHeight="1">
      <c r="B57" s="39"/>
      <c r="C57" s="35" t="s">
        <v>23</v>
      </c>
      <c r="D57" s="40"/>
      <c r="E57" s="40"/>
      <c r="F57" s="33" t="str">
        <f>F16</f>
        <v>Sukova třída 1260, 530 02 Pardubice</v>
      </c>
      <c r="G57" s="40"/>
      <c r="H57" s="40"/>
      <c r="I57" s="112" t="s">
        <v>25</v>
      </c>
      <c r="J57" s="113" t="str">
        <f>IF(J16="","",J16)</f>
        <v>16. 3. 2019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47" s="1" customFormat="1">
      <c r="B59" s="39"/>
      <c r="C59" s="35" t="s">
        <v>27</v>
      </c>
      <c r="D59" s="40"/>
      <c r="E59" s="40"/>
      <c r="F59" s="33" t="str">
        <f>E19</f>
        <v xml:space="preserve"> </v>
      </c>
      <c r="G59" s="40"/>
      <c r="H59" s="40"/>
      <c r="I59" s="112" t="s">
        <v>33</v>
      </c>
      <c r="J59" s="322" t="str">
        <f>E25</f>
        <v>ing. arch. Ondřej Tuček</v>
      </c>
      <c r="K59" s="43"/>
    </row>
    <row r="60" spans="2:47" s="1" customFormat="1" ht="14.45" customHeight="1">
      <c r="B60" s="39"/>
      <c r="C60" s="35" t="s">
        <v>31</v>
      </c>
      <c r="D60" s="40"/>
      <c r="E60" s="40"/>
      <c r="F60" s="33" t="str">
        <f>IF(E22="","",E22)</f>
        <v/>
      </c>
      <c r="G60" s="40"/>
      <c r="H60" s="40"/>
      <c r="I60" s="111"/>
      <c r="J60" s="345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11"/>
      <c r="J61" s="40"/>
      <c r="K61" s="43"/>
    </row>
    <row r="62" spans="2:47" s="1" customFormat="1" ht="29.25" customHeight="1">
      <c r="B62" s="39"/>
      <c r="C62" s="135" t="s">
        <v>174</v>
      </c>
      <c r="D62" s="125"/>
      <c r="E62" s="125"/>
      <c r="F62" s="125"/>
      <c r="G62" s="125"/>
      <c r="H62" s="125"/>
      <c r="I62" s="136"/>
      <c r="J62" s="137" t="s">
        <v>175</v>
      </c>
      <c r="K62" s="138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11"/>
      <c r="J63" s="40"/>
      <c r="K63" s="43"/>
    </row>
    <row r="64" spans="2:47" s="1" customFormat="1" ht="29.25" customHeight="1">
      <c r="B64" s="39"/>
      <c r="C64" s="139" t="s">
        <v>176</v>
      </c>
      <c r="D64" s="40"/>
      <c r="E64" s="40"/>
      <c r="F64" s="40"/>
      <c r="G64" s="40"/>
      <c r="H64" s="40"/>
      <c r="I64" s="111"/>
      <c r="J64" s="121">
        <f>J94</f>
        <v>0</v>
      </c>
      <c r="K64" s="43"/>
      <c r="AU64" s="22" t="s">
        <v>177</v>
      </c>
    </row>
    <row r="65" spans="2:12" s="8" customFormat="1" ht="24.95" customHeight="1">
      <c r="B65" s="140"/>
      <c r="C65" s="141"/>
      <c r="D65" s="142" t="s">
        <v>181</v>
      </c>
      <c r="E65" s="143"/>
      <c r="F65" s="143"/>
      <c r="G65" s="143"/>
      <c r="H65" s="143"/>
      <c r="I65" s="144"/>
      <c r="J65" s="145">
        <f>J95</f>
        <v>0</v>
      </c>
      <c r="K65" s="146"/>
    </row>
    <row r="66" spans="2:12" s="9" customFormat="1" ht="19.899999999999999" customHeight="1">
      <c r="B66" s="147"/>
      <c r="C66" s="148"/>
      <c r="D66" s="149" t="s">
        <v>1396</v>
      </c>
      <c r="E66" s="150"/>
      <c r="F66" s="150"/>
      <c r="G66" s="150"/>
      <c r="H66" s="150"/>
      <c r="I66" s="151"/>
      <c r="J66" s="152">
        <f>J96</f>
        <v>0</v>
      </c>
      <c r="K66" s="153"/>
    </row>
    <row r="67" spans="2:12" s="9" customFormat="1" ht="19.899999999999999" customHeight="1">
      <c r="B67" s="147"/>
      <c r="C67" s="148"/>
      <c r="D67" s="149" t="s">
        <v>1397</v>
      </c>
      <c r="E67" s="150"/>
      <c r="F67" s="150"/>
      <c r="G67" s="150"/>
      <c r="H67" s="150"/>
      <c r="I67" s="151"/>
      <c r="J67" s="152">
        <f>J113</f>
        <v>0</v>
      </c>
      <c r="K67" s="153"/>
    </row>
    <row r="68" spans="2:12" s="9" customFormat="1" ht="19.899999999999999" customHeight="1">
      <c r="B68" s="147"/>
      <c r="C68" s="148"/>
      <c r="D68" s="149" t="s">
        <v>1398</v>
      </c>
      <c r="E68" s="150"/>
      <c r="F68" s="150"/>
      <c r="G68" s="150"/>
      <c r="H68" s="150"/>
      <c r="I68" s="151"/>
      <c r="J68" s="152">
        <f>J136</f>
        <v>0</v>
      </c>
      <c r="K68" s="153"/>
    </row>
    <row r="69" spans="2:12" s="9" customFormat="1" ht="19.899999999999999" customHeight="1">
      <c r="B69" s="147"/>
      <c r="C69" s="148"/>
      <c r="D69" s="149" t="s">
        <v>1399</v>
      </c>
      <c r="E69" s="150"/>
      <c r="F69" s="150"/>
      <c r="G69" s="150"/>
      <c r="H69" s="150"/>
      <c r="I69" s="151"/>
      <c r="J69" s="152">
        <f>J157</f>
        <v>0</v>
      </c>
      <c r="K69" s="153"/>
    </row>
    <row r="70" spans="2:12" s="8" customFormat="1" ht="24.95" customHeight="1">
      <c r="B70" s="140"/>
      <c r="C70" s="141"/>
      <c r="D70" s="142" t="s">
        <v>188</v>
      </c>
      <c r="E70" s="143"/>
      <c r="F70" s="143"/>
      <c r="G70" s="143"/>
      <c r="H70" s="143"/>
      <c r="I70" s="144"/>
      <c r="J70" s="145">
        <f>J168</f>
        <v>0</v>
      </c>
      <c r="K70" s="146"/>
    </row>
    <row r="71" spans="2:12" s="1" customFormat="1" ht="21.75" customHeight="1">
      <c r="B71" s="39"/>
      <c r="C71" s="40"/>
      <c r="D71" s="40"/>
      <c r="E71" s="40"/>
      <c r="F71" s="40"/>
      <c r="G71" s="40"/>
      <c r="H71" s="40"/>
      <c r="I71" s="111"/>
      <c r="J71" s="40"/>
      <c r="K71" s="43"/>
    </row>
    <row r="72" spans="2:12" s="1" customFormat="1" ht="6.95" customHeight="1">
      <c r="B72" s="54"/>
      <c r="C72" s="55"/>
      <c r="D72" s="55"/>
      <c r="E72" s="55"/>
      <c r="F72" s="55"/>
      <c r="G72" s="55"/>
      <c r="H72" s="55"/>
      <c r="I72" s="132"/>
      <c r="J72" s="55"/>
      <c r="K72" s="5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33"/>
      <c r="J76" s="58"/>
      <c r="K76" s="58"/>
      <c r="L76" s="39"/>
    </row>
    <row r="77" spans="2:12" s="1" customFormat="1" ht="36.950000000000003" customHeight="1">
      <c r="B77" s="39"/>
      <c r="C77" s="59" t="s">
        <v>189</v>
      </c>
      <c r="I77" s="154"/>
      <c r="L77" s="39"/>
    </row>
    <row r="78" spans="2:12" s="1" customFormat="1" ht="6.95" customHeight="1">
      <c r="B78" s="39"/>
      <c r="I78" s="154"/>
      <c r="L78" s="39"/>
    </row>
    <row r="79" spans="2:12" s="1" customFormat="1" ht="14.45" customHeight="1">
      <c r="B79" s="39"/>
      <c r="C79" s="61" t="s">
        <v>19</v>
      </c>
      <c r="I79" s="154"/>
      <c r="L79" s="39"/>
    </row>
    <row r="80" spans="2:12" s="1" customFormat="1" ht="16.5" customHeight="1">
      <c r="B80" s="39"/>
      <c r="E80" s="346" t="str">
        <f>E7</f>
        <v xml:space="preserve"> Dům hudby, Pardubice – modernizace</v>
      </c>
      <c r="F80" s="347"/>
      <c r="G80" s="347"/>
      <c r="H80" s="347"/>
      <c r="I80" s="154"/>
      <c r="L80" s="39"/>
    </row>
    <row r="81" spans="2:63">
      <c r="B81" s="26"/>
      <c r="C81" s="61" t="s">
        <v>168</v>
      </c>
      <c r="L81" s="26"/>
    </row>
    <row r="82" spans="2:63" ht="16.5" customHeight="1">
      <c r="B82" s="26"/>
      <c r="E82" s="346" t="s">
        <v>169</v>
      </c>
      <c r="F82" s="318"/>
      <c r="G82" s="318"/>
      <c r="H82" s="318"/>
      <c r="L82" s="26"/>
    </row>
    <row r="83" spans="2:63">
      <c r="B83" s="26"/>
      <c r="C83" s="61" t="s">
        <v>170</v>
      </c>
      <c r="L83" s="26"/>
    </row>
    <row r="84" spans="2:63" s="1" customFormat="1" ht="16.5" customHeight="1">
      <c r="B84" s="39"/>
      <c r="E84" s="350" t="s">
        <v>1394</v>
      </c>
      <c r="F84" s="348"/>
      <c r="G84" s="348"/>
      <c r="H84" s="348"/>
      <c r="I84" s="154"/>
      <c r="L84" s="39"/>
    </row>
    <row r="85" spans="2:63" s="1" customFormat="1" ht="14.45" customHeight="1">
      <c r="B85" s="39"/>
      <c r="C85" s="61" t="s">
        <v>936</v>
      </c>
      <c r="I85" s="154"/>
      <c r="L85" s="39"/>
    </row>
    <row r="86" spans="2:63" s="1" customFormat="1" ht="17.25" customHeight="1">
      <c r="B86" s="39"/>
      <c r="E86" s="334" t="str">
        <f>E13</f>
        <v>SO 01.8.1 - Vytápění</v>
      </c>
      <c r="F86" s="348"/>
      <c r="G86" s="348"/>
      <c r="H86" s="348"/>
      <c r="I86" s="154"/>
      <c r="L86" s="39"/>
    </row>
    <row r="87" spans="2:63" s="1" customFormat="1" ht="6.95" customHeight="1">
      <c r="B87" s="39"/>
      <c r="I87" s="154"/>
      <c r="L87" s="39"/>
    </row>
    <row r="88" spans="2:63" s="1" customFormat="1" ht="18" customHeight="1">
      <c r="B88" s="39"/>
      <c r="C88" s="61" t="s">
        <v>23</v>
      </c>
      <c r="F88" s="155" t="str">
        <f>F16</f>
        <v>Sukova třída 1260, 530 02 Pardubice</v>
      </c>
      <c r="I88" s="156" t="s">
        <v>25</v>
      </c>
      <c r="J88" s="65" t="str">
        <f>IF(J16="","",J16)</f>
        <v>16. 3. 2019</v>
      </c>
      <c r="L88" s="39"/>
    </row>
    <row r="89" spans="2:63" s="1" customFormat="1" ht="6.95" customHeight="1">
      <c r="B89" s="39"/>
      <c r="I89" s="154"/>
      <c r="L89" s="39"/>
    </row>
    <row r="90" spans="2:63" s="1" customFormat="1">
      <c r="B90" s="39"/>
      <c r="C90" s="61" t="s">
        <v>27</v>
      </c>
      <c r="F90" s="155" t="str">
        <f>E19</f>
        <v xml:space="preserve"> </v>
      </c>
      <c r="I90" s="156" t="s">
        <v>33</v>
      </c>
      <c r="J90" s="155" t="str">
        <f>E25</f>
        <v>ing. arch. Ondřej Tuček</v>
      </c>
      <c r="L90" s="39"/>
    </row>
    <row r="91" spans="2:63" s="1" customFormat="1" ht="14.45" customHeight="1">
      <c r="B91" s="39"/>
      <c r="C91" s="61" t="s">
        <v>31</v>
      </c>
      <c r="F91" s="155" t="str">
        <f>IF(E22="","",E22)</f>
        <v/>
      </c>
      <c r="I91" s="154"/>
      <c r="L91" s="39"/>
    </row>
    <row r="92" spans="2:63" s="1" customFormat="1" ht="10.35" customHeight="1">
      <c r="B92" s="39"/>
      <c r="I92" s="154"/>
      <c r="L92" s="39"/>
    </row>
    <row r="93" spans="2:63" s="10" customFormat="1" ht="29.25" customHeight="1">
      <c r="B93" s="157"/>
      <c r="C93" s="158" t="s">
        <v>190</v>
      </c>
      <c r="D93" s="159" t="s">
        <v>56</v>
      </c>
      <c r="E93" s="159" t="s">
        <v>52</v>
      </c>
      <c r="F93" s="159" t="s">
        <v>191</v>
      </c>
      <c r="G93" s="159" t="s">
        <v>192</v>
      </c>
      <c r="H93" s="159" t="s">
        <v>193</v>
      </c>
      <c r="I93" s="160" t="s">
        <v>194</v>
      </c>
      <c r="J93" s="159" t="s">
        <v>175</v>
      </c>
      <c r="K93" s="161" t="s">
        <v>195</v>
      </c>
      <c r="L93" s="157"/>
      <c r="M93" s="71" t="s">
        <v>196</v>
      </c>
      <c r="N93" s="72" t="s">
        <v>41</v>
      </c>
      <c r="O93" s="72" t="s">
        <v>197</v>
      </c>
      <c r="P93" s="72" t="s">
        <v>198</v>
      </c>
      <c r="Q93" s="72" t="s">
        <v>199</v>
      </c>
      <c r="R93" s="72" t="s">
        <v>200</v>
      </c>
      <c r="S93" s="72" t="s">
        <v>201</v>
      </c>
      <c r="T93" s="73" t="s">
        <v>202</v>
      </c>
    </row>
    <row r="94" spans="2:63" s="1" customFormat="1" ht="29.25" customHeight="1">
      <c r="B94" s="39"/>
      <c r="C94" s="75" t="s">
        <v>176</v>
      </c>
      <c r="I94" s="154"/>
      <c r="J94" s="162">
        <f>BK94</f>
        <v>0</v>
      </c>
      <c r="L94" s="39"/>
      <c r="M94" s="74"/>
      <c r="N94" s="66"/>
      <c r="O94" s="66"/>
      <c r="P94" s="163">
        <f>P95+P168</f>
        <v>0</v>
      </c>
      <c r="Q94" s="66"/>
      <c r="R94" s="163">
        <f>R95+R168</f>
        <v>0</v>
      </c>
      <c r="S94" s="66"/>
      <c r="T94" s="164">
        <f>T95+T168</f>
        <v>0</v>
      </c>
      <c r="AT94" s="22" t="s">
        <v>70</v>
      </c>
      <c r="AU94" s="22" t="s">
        <v>177</v>
      </c>
      <c r="BK94" s="165">
        <f>BK95+BK168</f>
        <v>0</v>
      </c>
    </row>
    <row r="95" spans="2:63" s="11" customFormat="1" ht="37.35" customHeight="1">
      <c r="B95" s="166"/>
      <c r="D95" s="167" t="s">
        <v>70</v>
      </c>
      <c r="E95" s="168" t="s">
        <v>287</v>
      </c>
      <c r="F95" s="168" t="s">
        <v>288</v>
      </c>
      <c r="I95" s="169"/>
      <c r="J95" s="170">
        <f>BK95</f>
        <v>0</v>
      </c>
      <c r="L95" s="166"/>
      <c r="M95" s="171"/>
      <c r="N95" s="172"/>
      <c r="O95" s="172"/>
      <c r="P95" s="173">
        <f>P96+P113+P136+P157</f>
        <v>0</v>
      </c>
      <c r="Q95" s="172"/>
      <c r="R95" s="173">
        <f>R96+R113+R136+R157</f>
        <v>0</v>
      </c>
      <c r="S95" s="172"/>
      <c r="T95" s="174">
        <f>T96+T113+T136+T157</f>
        <v>0</v>
      </c>
      <c r="AR95" s="167" t="s">
        <v>78</v>
      </c>
      <c r="AT95" s="175" t="s">
        <v>70</v>
      </c>
      <c r="AU95" s="175" t="s">
        <v>71</v>
      </c>
      <c r="AY95" s="167" t="s">
        <v>205</v>
      </c>
      <c r="BK95" s="176">
        <f>BK96+BK113+BK136+BK157</f>
        <v>0</v>
      </c>
    </row>
    <row r="96" spans="2:63" s="11" customFormat="1" ht="19.899999999999999" customHeight="1">
      <c r="B96" s="166"/>
      <c r="D96" s="167" t="s">
        <v>70</v>
      </c>
      <c r="E96" s="177" t="s">
        <v>1400</v>
      </c>
      <c r="F96" s="177" t="s">
        <v>1401</v>
      </c>
      <c r="I96" s="169"/>
      <c r="J96" s="178">
        <f>BK96</f>
        <v>0</v>
      </c>
      <c r="L96" s="166"/>
      <c r="M96" s="171"/>
      <c r="N96" s="172"/>
      <c r="O96" s="172"/>
      <c r="P96" s="173">
        <f>SUM(P97:P112)</f>
        <v>0</v>
      </c>
      <c r="Q96" s="172"/>
      <c r="R96" s="173">
        <f>SUM(R97:R112)</f>
        <v>0</v>
      </c>
      <c r="S96" s="172"/>
      <c r="T96" s="174">
        <f>SUM(T97:T112)</f>
        <v>0</v>
      </c>
      <c r="AR96" s="167" t="s">
        <v>78</v>
      </c>
      <c r="AT96" s="175" t="s">
        <v>70</v>
      </c>
      <c r="AU96" s="175" t="s">
        <v>78</v>
      </c>
      <c r="AY96" s="167" t="s">
        <v>205</v>
      </c>
      <c r="BK96" s="176">
        <f>SUM(BK97:BK112)</f>
        <v>0</v>
      </c>
    </row>
    <row r="97" spans="2:65" s="1" customFormat="1" ht="25.5" customHeight="1">
      <c r="B97" s="179"/>
      <c r="C97" s="180" t="s">
        <v>78</v>
      </c>
      <c r="D97" s="180" t="s">
        <v>208</v>
      </c>
      <c r="E97" s="181" t="s">
        <v>1402</v>
      </c>
      <c r="F97" s="182" t="s">
        <v>1403</v>
      </c>
      <c r="G97" s="183" t="s">
        <v>360</v>
      </c>
      <c r="H97" s="184">
        <v>10</v>
      </c>
      <c r="I97" s="185"/>
      <c r="J97" s="186">
        <f>ROUND(I97*H97,2)</f>
        <v>0</v>
      </c>
      <c r="K97" s="182" t="s">
        <v>5</v>
      </c>
      <c r="L97" s="39"/>
      <c r="M97" s="187" t="s">
        <v>5</v>
      </c>
      <c r="N97" s="188" t="s">
        <v>42</v>
      </c>
      <c r="O97" s="40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AR97" s="22" t="s">
        <v>213</v>
      </c>
      <c r="AT97" s="22" t="s">
        <v>208</v>
      </c>
      <c r="AU97" s="22" t="s">
        <v>80</v>
      </c>
      <c r="AY97" s="22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22" t="s">
        <v>78</v>
      </c>
      <c r="BK97" s="191">
        <f>ROUND(I97*H97,2)</f>
        <v>0</v>
      </c>
      <c r="BL97" s="22" t="s">
        <v>213</v>
      </c>
      <c r="BM97" s="22" t="s">
        <v>1404</v>
      </c>
    </row>
    <row r="98" spans="2:65" s="1" customFormat="1" ht="54">
      <c r="B98" s="39"/>
      <c r="D98" s="192" t="s">
        <v>336</v>
      </c>
      <c r="F98" s="193" t="s">
        <v>1405</v>
      </c>
      <c r="I98" s="154"/>
      <c r="L98" s="39"/>
      <c r="M98" s="194"/>
      <c r="N98" s="40"/>
      <c r="O98" s="40"/>
      <c r="P98" s="40"/>
      <c r="Q98" s="40"/>
      <c r="R98" s="40"/>
      <c r="S98" s="40"/>
      <c r="T98" s="68"/>
      <c r="AT98" s="22" t="s">
        <v>336</v>
      </c>
      <c r="AU98" s="22" t="s">
        <v>80</v>
      </c>
    </row>
    <row r="99" spans="2:65" s="1" customFormat="1" ht="16.5" customHeight="1">
      <c r="B99" s="179"/>
      <c r="C99" s="200" t="s">
        <v>80</v>
      </c>
      <c r="D99" s="200" t="s">
        <v>791</v>
      </c>
      <c r="E99" s="201" t="s">
        <v>1406</v>
      </c>
      <c r="F99" s="202" t="s">
        <v>1407</v>
      </c>
      <c r="G99" s="203" t="s">
        <v>360</v>
      </c>
      <c r="H99" s="204">
        <v>10</v>
      </c>
      <c r="I99" s="205"/>
      <c r="J99" s="206">
        <f>ROUND(I99*H99,2)</f>
        <v>0</v>
      </c>
      <c r="K99" s="202" t="s">
        <v>5</v>
      </c>
      <c r="L99" s="207"/>
      <c r="M99" s="208" t="s">
        <v>5</v>
      </c>
      <c r="N99" s="209" t="s">
        <v>42</v>
      </c>
      <c r="O99" s="40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AR99" s="22" t="s">
        <v>239</v>
      </c>
      <c r="AT99" s="22" t="s">
        <v>791</v>
      </c>
      <c r="AU99" s="22" t="s">
        <v>80</v>
      </c>
      <c r="AY99" s="22" t="s">
        <v>205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22" t="s">
        <v>78</v>
      </c>
      <c r="BK99" s="191">
        <f>ROUND(I99*H99,2)</f>
        <v>0</v>
      </c>
      <c r="BL99" s="22" t="s">
        <v>213</v>
      </c>
      <c r="BM99" s="22" t="s">
        <v>1408</v>
      </c>
    </row>
    <row r="100" spans="2:65" s="1" customFormat="1" ht="27">
      <c r="B100" s="39"/>
      <c r="D100" s="192" t="s">
        <v>336</v>
      </c>
      <c r="F100" s="193" t="s">
        <v>1409</v>
      </c>
      <c r="I100" s="154"/>
      <c r="L100" s="39"/>
      <c r="M100" s="194"/>
      <c r="N100" s="40"/>
      <c r="O100" s="40"/>
      <c r="P100" s="40"/>
      <c r="Q100" s="40"/>
      <c r="R100" s="40"/>
      <c r="S100" s="40"/>
      <c r="T100" s="68"/>
      <c r="AT100" s="22" t="s">
        <v>336</v>
      </c>
      <c r="AU100" s="22" t="s">
        <v>80</v>
      </c>
    </row>
    <row r="101" spans="2:65" s="1" customFormat="1" ht="16.5" customHeight="1">
      <c r="B101" s="179"/>
      <c r="C101" s="200" t="s">
        <v>97</v>
      </c>
      <c r="D101" s="200" t="s">
        <v>791</v>
      </c>
      <c r="E101" s="201" t="s">
        <v>1410</v>
      </c>
      <c r="F101" s="202" t="s">
        <v>1411</v>
      </c>
      <c r="G101" s="203" t="s">
        <v>360</v>
      </c>
      <c r="H101" s="204">
        <v>60</v>
      </c>
      <c r="I101" s="205"/>
      <c r="J101" s="206">
        <f>ROUND(I101*H101,2)</f>
        <v>0</v>
      </c>
      <c r="K101" s="202" t="s">
        <v>5</v>
      </c>
      <c r="L101" s="207"/>
      <c r="M101" s="208" t="s">
        <v>5</v>
      </c>
      <c r="N101" s="209" t="s">
        <v>42</v>
      </c>
      <c r="O101" s="40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AR101" s="22" t="s">
        <v>239</v>
      </c>
      <c r="AT101" s="22" t="s">
        <v>791</v>
      </c>
      <c r="AU101" s="22" t="s">
        <v>80</v>
      </c>
      <c r="AY101" s="22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22" t="s">
        <v>78</v>
      </c>
      <c r="BK101" s="191">
        <f>ROUND(I101*H101,2)</f>
        <v>0</v>
      </c>
      <c r="BL101" s="22" t="s">
        <v>213</v>
      </c>
      <c r="BM101" s="22" t="s">
        <v>1412</v>
      </c>
    </row>
    <row r="102" spans="2:65" s="1" customFormat="1" ht="27">
      <c r="B102" s="39"/>
      <c r="D102" s="192" t="s">
        <v>336</v>
      </c>
      <c r="F102" s="193" t="s">
        <v>1413</v>
      </c>
      <c r="I102" s="154"/>
      <c r="L102" s="39"/>
      <c r="M102" s="194"/>
      <c r="N102" s="40"/>
      <c r="O102" s="40"/>
      <c r="P102" s="40"/>
      <c r="Q102" s="40"/>
      <c r="R102" s="40"/>
      <c r="S102" s="40"/>
      <c r="T102" s="68"/>
      <c r="AT102" s="22" t="s">
        <v>336</v>
      </c>
      <c r="AU102" s="22" t="s">
        <v>80</v>
      </c>
    </row>
    <row r="103" spans="2:65" s="1" customFormat="1" ht="25.5" customHeight="1">
      <c r="B103" s="179"/>
      <c r="C103" s="180" t="s">
        <v>213</v>
      </c>
      <c r="D103" s="180" t="s">
        <v>208</v>
      </c>
      <c r="E103" s="181" t="s">
        <v>1414</v>
      </c>
      <c r="F103" s="182" t="s">
        <v>1415</v>
      </c>
      <c r="G103" s="183" t="s">
        <v>360</v>
      </c>
      <c r="H103" s="184">
        <v>200</v>
      </c>
      <c r="I103" s="185"/>
      <c r="J103" s="186">
        <f>ROUND(I103*H103,2)</f>
        <v>0</v>
      </c>
      <c r="K103" s="182" t="s">
        <v>5</v>
      </c>
      <c r="L103" s="39"/>
      <c r="M103" s="187" t="s">
        <v>5</v>
      </c>
      <c r="N103" s="188" t="s">
        <v>42</v>
      </c>
      <c r="O103" s="40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AR103" s="22" t="s">
        <v>213</v>
      </c>
      <c r="AT103" s="22" t="s">
        <v>208</v>
      </c>
      <c r="AU103" s="22" t="s">
        <v>80</v>
      </c>
      <c r="AY103" s="22" t="s">
        <v>205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22" t="s">
        <v>78</v>
      </c>
      <c r="BK103" s="191">
        <f>ROUND(I103*H103,2)</f>
        <v>0</v>
      </c>
      <c r="BL103" s="22" t="s">
        <v>213</v>
      </c>
      <c r="BM103" s="22" t="s">
        <v>1416</v>
      </c>
    </row>
    <row r="104" spans="2:65" s="1" customFormat="1" ht="54">
      <c r="B104" s="39"/>
      <c r="D104" s="192" t="s">
        <v>336</v>
      </c>
      <c r="F104" s="193" t="s">
        <v>1417</v>
      </c>
      <c r="I104" s="154"/>
      <c r="L104" s="39"/>
      <c r="M104" s="194"/>
      <c r="N104" s="40"/>
      <c r="O104" s="40"/>
      <c r="P104" s="40"/>
      <c r="Q104" s="40"/>
      <c r="R104" s="40"/>
      <c r="S104" s="40"/>
      <c r="T104" s="68"/>
      <c r="AT104" s="22" t="s">
        <v>336</v>
      </c>
      <c r="AU104" s="22" t="s">
        <v>80</v>
      </c>
    </row>
    <row r="105" spans="2:65" s="1" customFormat="1" ht="25.5" customHeight="1">
      <c r="B105" s="179"/>
      <c r="C105" s="200" t="s">
        <v>225</v>
      </c>
      <c r="D105" s="200" t="s">
        <v>791</v>
      </c>
      <c r="E105" s="201" t="s">
        <v>1418</v>
      </c>
      <c r="F105" s="202" t="s">
        <v>1419</v>
      </c>
      <c r="G105" s="203" t="s">
        <v>360</v>
      </c>
      <c r="H105" s="204">
        <v>140</v>
      </c>
      <c r="I105" s="205"/>
      <c r="J105" s="206">
        <f>ROUND(I105*H105,2)</f>
        <v>0</v>
      </c>
      <c r="K105" s="202" t="s">
        <v>5</v>
      </c>
      <c r="L105" s="207"/>
      <c r="M105" s="208" t="s">
        <v>5</v>
      </c>
      <c r="N105" s="209" t="s">
        <v>42</v>
      </c>
      <c r="O105" s="40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AR105" s="22" t="s">
        <v>239</v>
      </c>
      <c r="AT105" s="22" t="s">
        <v>791</v>
      </c>
      <c r="AU105" s="22" t="s">
        <v>80</v>
      </c>
      <c r="AY105" s="22" t="s">
        <v>205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22" t="s">
        <v>78</v>
      </c>
      <c r="BK105" s="191">
        <f>ROUND(I105*H105,2)</f>
        <v>0</v>
      </c>
      <c r="BL105" s="22" t="s">
        <v>213</v>
      </c>
      <c r="BM105" s="22" t="s">
        <v>1420</v>
      </c>
    </row>
    <row r="106" spans="2:65" s="1" customFormat="1" ht="27">
      <c r="B106" s="39"/>
      <c r="D106" s="192" t="s">
        <v>336</v>
      </c>
      <c r="F106" s="193" t="s">
        <v>1421</v>
      </c>
      <c r="I106" s="154"/>
      <c r="L106" s="39"/>
      <c r="M106" s="194"/>
      <c r="N106" s="40"/>
      <c r="O106" s="40"/>
      <c r="P106" s="40"/>
      <c r="Q106" s="40"/>
      <c r="R106" s="40"/>
      <c r="S106" s="40"/>
      <c r="T106" s="68"/>
      <c r="AT106" s="22" t="s">
        <v>336</v>
      </c>
      <c r="AU106" s="22" t="s">
        <v>80</v>
      </c>
    </row>
    <row r="107" spans="2:65" s="1" customFormat="1" ht="25.5" customHeight="1">
      <c r="B107" s="179"/>
      <c r="C107" s="200" t="s">
        <v>229</v>
      </c>
      <c r="D107" s="200" t="s">
        <v>791</v>
      </c>
      <c r="E107" s="201" t="s">
        <v>1422</v>
      </c>
      <c r="F107" s="202" t="s">
        <v>1423</v>
      </c>
      <c r="G107" s="203" t="s">
        <v>360</v>
      </c>
      <c r="H107" s="204">
        <v>40</v>
      </c>
      <c r="I107" s="205"/>
      <c r="J107" s="206">
        <f>ROUND(I107*H107,2)</f>
        <v>0</v>
      </c>
      <c r="K107" s="202" t="s">
        <v>5</v>
      </c>
      <c r="L107" s="207"/>
      <c r="M107" s="208" t="s">
        <v>5</v>
      </c>
      <c r="N107" s="209" t="s">
        <v>42</v>
      </c>
      <c r="O107" s="40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AR107" s="22" t="s">
        <v>239</v>
      </c>
      <c r="AT107" s="22" t="s">
        <v>791</v>
      </c>
      <c r="AU107" s="22" t="s">
        <v>80</v>
      </c>
      <c r="AY107" s="22" t="s">
        <v>205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22" t="s">
        <v>78</v>
      </c>
      <c r="BK107" s="191">
        <f>ROUND(I107*H107,2)</f>
        <v>0</v>
      </c>
      <c r="BL107" s="22" t="s">
        <v>213</v>
      </c>
      <c r="BM107" s="22" t="s">
        <v>1424</v>
      </c>
    </row>
    <row r="108" spans="2:65" s="1" customFormat="1" ht="27">
      <c r="B108" s="39"/>
      <c r="D108" s="192" t="s">
        <v>336</v>
      </c>
      <c r="F108" s="193" t="s">
        <v>1425</v>
      </c>
      <c r="I108" s="154"/>
      <c r="L108" s="39"/>
      <c r="M108" s="194"/>
      <c r="N108" s="40"/>
      <c r="O108" s="40"/>
      <c r="P108" s="40"/>
      <c r="Q108" s="40"/>
      <c r="R108" s="40"/>
      <c r="S108" s="40"/>
      <c r="T108" s="68"/>
      <c r="AT108" s="22" t="s">
        <v>336</v>
      </c>
      <c r="AU108" s="22" t="s">
        <v>80</v>
      </c>
    </row>
    <row r="109" spans="2:65" s="1" customFormat="1" ht="25.5" customHeight="1">
      <c r="B109" s="179"/>
      <c r="C109" s="200" t="s">
        <v>233</v>
      </c>
      <c r="D109" s="200" t="s">
        <v>791</v>
      </c>
      <c r="E109" s="201" t="s">
        <v>1426</v>
      </c>
      <c r="F109" s="202" t="s">
        <v>1427</v>
      </c>
      <c r="G109" s="203" t="s">
        <v>360</v>
      </c>
      <c r="H109" s="204">
        <v>20</v>
      </c>
      <c r="I109" s="205"/>
      <c r="J109" s="206">
        <f>ROUND(I109*H109,2)</f>
        <v>0</v>
      </c>
      <c r="K109" s="202" t="s">
        <v>5</v>
      </c>
      <c r="L109" s="207"/>
      <c r="M109" s="208" t="s">
        <v>5</v>
      </c>
      <c r="N109" s="209" t="s">
        <v>42</v>
      </c>
      <c r="O109" s="40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22" t="s">
        <v>239</v>
      </c>
      <c r="AT109" s="22" t="s">
        <v>791</v>
      </c>
      <c r="AU109" s="22" t="s">
        <v>80</v>
      </c>
      <c r="AY109" s="22" t="s">
        <v>205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22" t="s">
        <v>78</v>
      </c>
      <c r="BK109" s="191">
        <f>ROUND(I109*H109,2)</f>
        <v>0</v>
      </c>
      <c r="BL109" s="22" t="s">
        <v>213</v>
      </c>
      <c r="BM109" s="22" t="s">
        <v>1428</v>
      </c>
    </row>
    <row r="110" spans="2:65" s="1" customFormat="1" ht="27">
      <c r="B110" s="39"/>
      <c r="D110" s="192" t="s">
        <v>336</v>
      </c>
      <c r="F110" s="193" t="s">
        <v>1429</v>
      </c>
      <c r="I110" s="154"/>
      <c r="L110" s="39"/>
      <c r="M110" s="194"/>
      <c r="N110" s="40"/>
      <c r="O110" s="40"/>
      <c r="P110" s="40"/>
      <c r="Q110" s="40"/>
      <c r="R110" s="40"/>
      <c r="S110" s="40"/>
      <c r="T110" s="68"/>
      <c r="AT110" s="22" t="s">
        <v>336</v>
      </c>
      <c r="AU110" s="22" t="s">
        <v>80</v>
      </c>
    </row>
    <row r="111" spans="2:65" s="1" customFormat="1" ht="16.5" customHeight="1">
      <c r="B111" s="179"/>
      <c r="C111" s="180" t="s">
        <v>239</v>
      </c>
      <c r="D111" s="180" t="s">
        <v>208</v>
      </c>
      <c r="E111" s="181" t="s">
        <v>1430</v>
      </c>
      <c r="F111" s="182" t="s">
        <v>1431</v>
      </c>
      <c r="G111" s="183" t="s">
        <v>548</v>
      </c>
      <c r="H111" s="199"/>
      <c r="I111" s="185"/>
      <c r="J111" s="186">
        <f>ROUND(I111*H111,2)</f>
        <v>0</v>
      </c>
      <c r="K111" s="182" t="s">
        <v>5</v>
      </c>
      <c r="L111" s="39"/>
      <c r="M111" s="187" t="s">
        <v>5</v>
      </c>
      <c r="N111" s="188" t="s">
        <v>42</v>
      </c>
      <c r="O111" s="40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AR111" s="22" t="s">
        <v>213</v>
      </c>
      <c r="AT111" s="22" t="s">
        <v>208</v>
      </c>
      <c r="AU111" s="22" t="s">
        <v>80</v>
      </c>
      <c r="AY111" s="22" t="s">
        <v>205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22" t="s">
        <v>78</v>
      </c>
      <c r="BK111" s="191">
        <f>ROUND(I111*H111,2)</f>
        <v>0</v>
      </c>
      <c r="BL111" s="22" t="s">
        <v>213</v>
      </c>
      <c r="BM111" s="22" t="s">
        <v>1432</v>
      </c>
    </row>
    <row r="112" spans="2:65" s="1" customFormat="1" ht="40.5">
      <c r="B112" s="39"/>
      <c r="D112" s="192" t="s">
        <v>336</v>
      </c>
      <c r="F112" s="193" t="s">
        <v>1433</v>
      </c>
      <c r="I112" s="154"/>
      <c r="L112" s="39"/>
      <c r="M112" s="194"/>
      <c r="N112" s="40"/>
      <c r="O112" s="40"/>
      <c r="P112" s="40"/>
      <c r="Q112" s="40"/>
      <c r="R112" s="40"/>
      <c r="S112" s="40"/>
      <c r="T112" s="68"/>
      <c r="AT112" s="22" t="s">
        <v>336</v>
      </c>
      <c r="AU112" s="22" t="s">
        <v>80</v>
      </c>
    </row>
    <row r="113" spans="2:65" s="11" customFormat="1" ht="29.85" customHeight="1">
      <c r="B113" s="166"/>
      <c r="D113" s="167" t="s">
        <v>70</v>
      </c>
      <c r="E113" s="177" t="s">
        <v>1434</v>
      </c>
      <c r="F113" s="177" t="s">
        <v>1435</v>
      </c>
      <c r="I113" s="169"/>
      <c r="J113" s="178">
        <f>BK113</f>
        <v>0</v>
      </c>
      <c r="L113" s="166"/>
      <c r="M113" s="171"/>
      <c r="N113" s="172"/>
      <c r="O113" s="172"/>
      <c r="P113" s="173">
        <f>SUM(P114:P135)</f>
        <v>0</v>
      </c>
      <c r="Q113" s="172"/>
      <c r="R113" s="173">
        <f>SUM(R114:R135)</f>
        <v>0</v>
      </c>
      <c r="S113" s="172"/>
      <c r="T113" s="174">
        <f>SUM(T114:T135)</f>
        <v>0</v>
      </c>
      <c r="AR113" s="167" t="s">
        <v>78</v>
      </c>
      <c r="AT113" s="175" t="s">
        <v>70</v>
      </c>
      <c r="AU113" s="175" t="s">
        <v>78</v>
      </c>
      <c r="AY113" s="167" t="s">
        <v>205</v>
      </c>
      <c r="BK113" s="176">
        <f>SUM(BK114:BK135)</f>
        <v>0</v>
      </c>
    </row>
    <row r="114" spans="2:65" s="1" customFormat="1" ht="16.5" customHeight="1">
      <c r="B114" s="179"/>
      <c r="C114" s="180" t="s">
        <v>206</v>
      </c>
      <c r="D114" s="180" t="s">
        <v>208</v>
      </c>
      <c r="E114" s="181" t="s">
        <v>1436</v>
      </c>
      <c r="F114" s="182" t="s">
        <v>1437</v>
      </c>
      <c r="G114" s="183" t="s">
        <v>360</v>
      </c>
      <c r="H114" s="184">
        <v>270</v>
      </c>
      <c r="I114" s="185"/>
      <c r="J114" s="186">
        <f>ROUND(I114*H114,2)</f>
        <v>0</v>
      </c>
      <c r="K114" s="182" t="s">
        <v>5</v>
      </c>
      <c r="L114" s="39"/>
      <c r="M114" s="187" t="s">
        <v>5</v>
      </c>
      <c r="N114" s="188" t="s">
        <v>42</v>
      </c>
      <c r="O114" s="40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AR114" s="22" t="s">
        <v>213</v>
      </c>
      <c r="AT114" s="22" t="s">
        <v>208</v>
      </c>
      <c r="AU114" s="22" t="s">
        <v>80</v>
      </c>
      <c r="AY114" s="22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2" t="s">
        <v>78</v>
      </c>
      <c r="BK114" s="191">
        <f>ROUND(I114*H114,2)</f>
        <v>0</v>
      </c>
      <c r="BL114" s="22" t="s">
        <v>213</v>
      </c>
      <c r="BM114" s="22" t="s">
        <v>1438</v>
      </c>
    </row>
    <row r="115" spans="2:65" s="1" customFormat="1" ht="27">
      <c r="B115" s="39"/>
      <c r="D115" s="192" t="s">
        <v>336</v>
      </c>
      <c r="F115" s="193" t="s">
        <v>1439</v>
      </c>
      <c r="I115" s="154"/>
      <c r="L115" s="39"/>
      <c r="M115" s="194"/>
      <c r="N115" s="40"/>
      <c r="O115" s="40"/>
      <c r="P115" s="40"/>
      <c r="Q115" s="40"/>
      <c r="R115" s="40"/>
      <c r="S115" s="40"/>
      <c r="T115" s="68"/>
      <c r="AT115" s="22" t="s">
        <v>336</v>
      </c>
      <c r="AU115" s="22" t="s">
        <v>80</v>
      </c>
    </row>
    <row r="116" spans="2:65" s="1" customFormat="1" ht="16.5" customHeight="1">
      <c r="B116" s="179"/>
      <c r="C116" s="180" t="s">
        <v>246</v>
      </c>
      <c r="D116" s="180" t="s">
        <v>208</v>
      </c>
      <c r="E116" s="181" t="s">
        <v>1440</v>
      </c>
      <c r="F116" s="182" t="s">
        <v>1441</v>
      </c>
      <c r="G116" s="183" t="s">
        <v>360</v>
      </c>
      <c r="H116" s="184">
        <v>10</v>
      </c>
      <c r="I116" s="185"/>
      <c r="J116" s="186">
        <f>ROUND(I116*H116,2)</f>
        <v>0</v>
      </c>
      <c r="K116" s="182" t="s">
        <v>5</v>
      </c>
      <c r="L116" s="39"/>
      <c r="M116" s="187" t="s">
        <v>5</v>
      </c>
      <c r="N116" s="188" t="s">
        <v>42</v>
      </c>
      <c r="O116" s="40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AR116" s="22" t="s">
        <v>213</v>
      </c>
      <c r="AT116" s="22" t="s">
        <v>208</v>
      </c>
      <c r="AU116" s="22" t="s">
        <v>80</v>
      </c>
      <c r="AY116" s="22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22" t="s">
        <v>78</v>
      </c>
      <c r="BK116" s="191">
        <f>ROUND(I116*H116,2)</f>
        <v>0</v>
      </c>
      <c r="BL116" s="22" t="s">
        <v>213</v>
      </c>
      <c r="BM116" s="22" t="s">
        <v>1442</v>
      </c>
    </row>
    <row r="117" spans="2:65" s="1" customFormat="1" ht="27">
      <c r="B117" s="39"/>
      <c r="D117" s="192" t="s">
        <v>336</v>
      </c>
      <c r="F117" s="193" t="s">
        <v>1443</v>
      </c>
      <c r="I117" s="154"/>
      <c r="L117" s="39"/>
      <c r="M117" s="194"/>
      <c r="N117" s="40"/>
      <c r="O117" s="40"/>
      <c r="P117" s="40"/>
      <c r="Q117" s="40"/>
      <c r="R117" s="40"/>
      <c r="S117" s="40"/>
      <c r="T117" s="68"/>
      <c r="AT117" s="22" t="s">
        <v>336</v>
      </c>
      <c r="AU117" s="22" t="s">
        <v>80</v>
      </c>
    </row>
    <row r="118" spans="2:65" s="1" customFormat="1" ht="16.5" customHeight="1">
      <c r="B118" s="179"/>
      <c r="C118" s="180" t="s">
        <v>250</v>
      </c>
      <c r="D118" s="180" t="s">
        <v>208</v>
      </c>
      <c r="E118" s="181" t="s">
        <v>1444</v>
      </c>
      <c r="F118" s="182" t="s">
        <v>1445</v>
      </c>
      <c r="G118" s="183" t="s">
        <v>360</v>
      </c>
      <c r="H118" s="184">
        <v>60</v>
      </c>
      <c r="I118" s="185"/>
      <c r="J118" s="186">
        <f>ROUND(I118*H118,2)</f>
        <v>0</v>
      </c>
      <c r="K118" s="182" t="s">
        <v>5</v>
      </c>
      <c r="L118" s="39"/>
      <c r="M118" s="187" t="s">
        <v>5</v>
      </c>
      <c r="N118" s="188" t="s">
        <v>42</v>
      </c>
      <c r="O118" s="40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AR118" s="22" t="s">
        <v>213</v>
      </c>
      <c r="AT118" s="22" t="s">
        <v>208</v>
      </c>
      <c r="AU118" s="22" t="s">
        <v>80</v>
      </c>
      <c r="AY118" s="22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22" t="s">
        <v>78</v>
      </c>
      <c r="BK118" s="191">
        <f>ROUND(I118*H118,2)</f>
        <v>0</v>
      </c>
      <c r="BL118" s="22" t="s">
        <v>213</v>
      </c>
      <c r="BM118" s="22" t="s">
        <v>1446</v>
      </c>
    </row>
    <row r="119" spans="2:65" s="1" customFormat="1" ht="27">
      <c r="B119" s="39"/>
      <c r="D119" s="192" t="s">
        <v>336</v>
      </c>
      <c r="F119" s="193" t="s">
        <v>1447</v>
      </c>
      <c r="I119" s="154"/>
      <c r="L119" s="39"/>
      <c r="M119" s="194"/>
      <c r="N119" s="40"/>
      <c r="O119" s="40"/>
      <c r="P119" s="40"/>
      <c r="Q119" s="40"/>
      <c r="R119" s="40"/>
      <c r="S119" s="40"/>
      <c r="T119" s="68"/>
      <c r="AT119" s="22" t="s">
        <v>336</v>
      </c>
      <c r="AU119" s="22" t="s">
        <v>80</v>
      </c>
    </row>
    <row r="120" spans="2:65" s="1" customFormat="1" ht="16.5" customHeight="1">
      <c r="B120" s="179"/>
      <c r="C120" s="180" t="s">
        <v>256</v>
      </c>
      <c r="D120" s="180" t="s">
        <v>208</v>
      </c>
      <c r="E120" s="181" t="s">
        <v>1448</v>
      </c>
      <c r="F120" s="182" t="s">
        <v>1449</v>
      </c>
      <c r="G120" s="183" t="s">
        <v>360</v>
      </c>
      <c r="H120" s="184">
        <v>140</v>
      </c>
      <c r="I120" s="185"/>
      <c r="J120" s="186">
        <f>ROUND(I120*H120,2)</f>
        <v>0</v>
      </c>
      <c r="K120" s="182" t="s">
        <v>5</v>
      </c>
      <c r="L120" s="39"/>
      <c r="M120" s="187" t="s">
        <v>5</v>
      </c>
      <c r="N120" s="188" t="s">
        <v>42</v>
      </c>
      <c r="O120" s="40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AR120" s="22" t="s">
        <v>213</v>
      </c>
      <c r="AT120" s="22" t="s">
        <v>208</v>
      </c>
      <c r="AU120" s="22" t="s">
        <v>80</v>
      </c>
      <c r="AY120" s="22" t="s">
        <v>205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22" t="s">
        <v>78</v>
      </c>
      <c r="BK120" s="191">
        <f>ROUND(I120*H120,2)</f>
        <v>0</v>
      </c>
      <c r="BL120" s="22" t="s">
        <v>213</v>
      </c>
      <c r="BM120" s="22" t="s">
        <v>1450</v>
      </c>
    </row>
    <row r="121" spans="2:65" s="1" customFormat="1" ht="27">
      <c r="B121" s="39"/>
      <c r="D121" s="192" t="s">
        <v>336</v>
      </c>
      <c r="F121" s="193" t="s">
        <v>1451</v>
      </c>
      <c r="I121" s="154"/>
      <c r="L121" s="39"/>
      <c r="M121" s="194"/>
      <c r="N121" s="40"/>
      <c r="O121" s="40"/>
      <c r="P121" s="40"/>
      <c r="Q121" s="40"/>
      <c r="R121" s="40"/>
      <c r="S121" s="40"/>
      <c r="T121" s="68"/>
      <c r="AT121" s="22" t="s">
        <v>336</v>
      </c>
      <c r="AU121" s="22" t="s">
        <v>80</v>
      </c>
    </row>
    <row r="122" spans="2:65" s="1" customFormat="1" ht="16.5" customHeight="1">
      <c r="B122" s="179"/>
      <c r="C122" s="180" t="s">
        <v>261</v>
      </c>
      <c r="D122" s="180" t="s">
        <v>208</v>
      </c>
      <c r="E122" s="181" t="s">
        <v>1452</v>
      </c>
      <c r="F122" s="182" t="s">
        <v>1453</v>
      </c>
      <c r="G122" s="183" t="s">
        <v>360</v>
      </c>
      <c r="H122" s="184">
        <v>40</v>
      </c>
      <c r="I122" s="185"/>
      <c r="J122" s="186">
        <f>ROUND(I122*H122,2)</f>
        <v>0</v>
      </c>
      <c r="K122" s="182" t="s">
        <v>5</v>
      </c>
      <c r="L122" s="39"/>
      <c r="M122" s="187" t="s">
        <v>5</v>
      </c>
      <c r="N122" s="188" t="s">
        <v>42</v>
      </c>
      <c r="O122" s="40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AR122" s="22" t="s">
        <v>213</v>
      </c>
      <c r="AT122" s="22" t="s">
        <v>208</v>
      </c>
      <c r="AU122" s="22" t="s">
        <v>80</v>
      </c>
      <c r="AY122" s="22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22" t="s">
        <v>78</v>
      </c>
      <c r="BK122" s="191">
        <f>ROUND(I122*H122,2)</f>
        <v>0</v>
      </c>
      <c r="BL122" s="22" t="s">
        <v>213</v>
      </c>
      <c r="BM122" s="22" t="s">
        <v>1454</v>
      </c>
    </row>
    <row r="123" spans="2:65" s="1" customFormat="1" ht="27">
      <c r="B123" s="39"/>
      <c r="D123" s="192" t="s">
        <v>336</v>
      </c>
      <c r="F123" s="193" t="s">
        <v>1455</v>
      </c>
      <c r="I123" s="154"/>
      <c r="L123" s="39"/>
      <c r="M123" s="194"/>
      <c r="N123" s="40"/>
      <c r="O123" s="40"/>
      <c r="P123" s="40"/>
      <c r="Q123" s="40"/>
      <c r="R123" s="40"/>
      <c r="S123" s="40"/>
      <c r="T123" s="68"/>
      <c r="AT123" s="22" t="s">
        <v>336</v>
      </c>
      <c r="AU123" s="22" t="s">
        <v>80</v>
      </c>
    </row>
    <row r="124" spans="2:65" s="1" customFormat="1" ht="16.5" customHeight="1">
      <c r="B124" s="179"/>
      <c r="C124" s="180" t="s">
        <v>265</v>
      </c>
      <c r="D124" s="180" t="s">
        <v>208</v>
      </c>
      <c r="E124" s="181" t="s">
        <v>1456</v>
      </c>
      <c r="F124" s="182" t="s">
        <v>1457</v>
      </c>
      <c r="G124" s="183" t="s">
        <v>360</v>
      </c>
      <c r="H124" s="184">
        <v>20</v>
      </c>
      <c r="I124" s="185"/>
      <c r="J124" s="186">
        <f>ROUND(I124*H124,2)</f>
        <v>0</v>
      </c>
      <c r="K124" s="182" t="s">
        <v>5</v>
      </c>
      <c r="L124" s="39"/>
      <c r="M124" s="187" t="s">
        <v>5</v>
      </c>
      <c r="N124" s="188" t="s">
        <v>42</v>
      </c>
      <c r="O124" s="40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AR124" s="22" t="s">
        <v>213</v>
      </c>
      <c r="AT124" s="22" t="s">
        <v>208</v>
      </c>
      <c r="AU124" s="22" t="s">
        <v>80</v>
      </c>
      <c r="AY124" s="22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22" t="s">
        <v>78</v>
      </c>
      <c r="BK124" s="191">
        <f>ROUND(I124*H124,2)</f>
        <v>0</v>
      </c>
      <c r="BL124" s="22" t="s">
        <v>213</v>
      </c>
      <c r="BM124" s="22" t="s">
        <v>1458</v>
      </c>
    </row>
    <row r="125" spans="2:65" s="1" customFormat="1" ht="27">
      <c r="B125" s="39"/>
      <c r="D125" s="192" t="s">
        <v>336</v>
      </c>
      <c r="F125" s="193" t="s">
        <v>1459</v>
      </c>
      <c r="I125" s="154"/>
      <c r="L125" s="39"/>
      <c r="M125" s="194"/>
      <c r="N125" s="40"/>
      <c r="O125" s="40"/>
      <c r="P125" s="40"/>
      <c r="Q125" s="40"/>
      <c r="R125" s="40"/>
      <c r="S125" s="40"/>
      <c r="T125" s="68"/>
      <c r="AT125" s="22" t="s">
        <v>336</v>
      </c>
      <c r="AU125" s="22" t="s">
        <v>80</v>
      </c>
    </row>
    <row r="126" spans="2:65" s="1" customFormat="1" ht="16.5" customHeight="1">
      <c r="B126" s="179"/>
      <c r="C126" s="180" t="s">
        <v>11</v>
      </c>
      <c r="D126" s="180" t="s">
        <v>208</v>
      </c>
      <c r="E126" s="181" t="s">
        <v>1460</v>
      </c>
      <c r="F126" s="182" t="s">
        <v>1461</v>
      </c>
      <c r="G126" s="183" t="s">
        <v>360</v>
      </c>
      <c r="H126" s="184">
        <v>210</v>
      </c>
      <c r="I126" s="185"/>
      <c r="J126" s="186">
        <f>ROUND(I126*H126,2)</f>
        <v>0</v>
      </c>
      <c r="K126" s="182" t="s">
        <v>5</v>
      </c>
      <c r="L126" s="39"/>
      <c r="M126" s="187" t="s">
        <v>5</v>
      </c>
      <c r="N126" s="188" t="s">
        <v>42</v>
      </c>
      <c r="O126" s="40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AR126" s="22" t="s">
        <v>213</v>
      </c>
      <c r="AT126" s="22" t="s">
        <v>208</v>
      </c>
      <c r="AU126" s="22" t="s">
        <v>80</v>
      </c>
      <c r="AY126" s="22" t="s">
        <v>205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22" t="s">
        <v>78</v>
      </c>
      <c r="BK126" s="191">
        <f>ROUND(I126*H126,2)</f>
        <v>0</v>
      </c>
      <c r="BL126" s="22" t="s">
        <v>213</v>
      </c>
      <c r="BM126" s="22" t="s">
        <v>1462</v>
      </c>
    </row>
    <row r="127" spans="2:65" s="1" customFormat="1" ht="40.5">
      <c r="B127" s="39"/>
      <c r="D127" s="192" t="s">
        <v>336</v>
      </c>
      <c r="F127" s="193" t="s">
        <v>1463</v>
      </c>
      <c r="I127" s="154"/>
      <c r="L127" s="39"/>
      <c r="M127" s="194"/>
      <c r="N127" s="40"/>
      <c r="O127" s="40"/>
      <c r="P127" s="40"/>
      <c r="Q127" s="40"/>
      <c r="R127" s="40"/>
      <c r="S127" s="40"/>
      <c r="T127" s="68"/>
      <c r="AT127" s="22" t="s">
        <v>336</v>
      </c>
      <c r="AU127" s="22" t="s">
        <v>80</v>
      </c>
    </row>
    <row r="128" spans="2:65" s="1" customFormat="1" ht="16.5" customHeight="1">
      <c r="B128" s="179"/>
      <c r="C128" s="180" t="s">
        <v>237</v>
      </c>
      <c r="D128" s="180" t="s">
        <v>208</v>
      </c>
      <c r="E128" s="181" t="s">
        <v>1464</v>
      </c>
      <c r="F128" s="182" t="s">
        <v>1465</v>
      </c>
      <c r="G128" s="183" t="s">
        <v>360</v>
      </c>
      <c r="H128" s="184">
        <v>60</v>
      </c>
      <c r="I128" s="185"/>
      <c r="J128" s="186">
        <f>ROUND(I128*H128,2)</f>
        <v>0</v>
      </c>
      <c r="K128" s="182" t="s">
        <v>5</v>
      </c>
      <c r="L128" s="39"/>
      <c r="M128" s="187" t="s">
        <v>5</v>
      </c>
      <c r="N128" s="188" t="s">
        <v>42</v>
      </c>
      <c r="O128" s="40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AR128" s="22" t="s">
        <v>213</v>
      </c>
      <c r="AT128" s="22" t="s">
        <v>208</v>
      </c>
      <c r="AU128" s="22" t="s">
        <v>80</v>
      </c>
      <c r="AY128" s="22" t="s">
        <v>205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22" t="s">
        <v>78</v>
      </c>
      <c r="BK128" s="191">
        <f>ROUND(I128*H128,2)</f>
        <v>0</v>
      </c>
      <c r="BL128" s="22" t="s">
        <v>213</v>
      </c>
      <c r="BM128" s="22" t="s">
        <v>1466</v>
      </c>
    </row>
    <row r="129" spans="2:65" s="1" customFormat="1" ht="40.5">
      <c r="B129" s="39"/>
      <c r="D129" s="192" t="s">
        <v>336</v>
      </c>
      <c r="F129" s="193" t="s">
        <v>1467</v>
      </c>
      <c r="I129" s="154"/>
      <c r="L129" s="39"/>
      <c r="M129" s="194"/>
      <c r="N129" s="40"/>
      <c r="O129" s="40"/>
      <c r="P129" s="40"/>
      <c r="Q129" s="40"/>
      <c r="R129" s="40"/>
      <c r="S129" s="40"/>
      <c r="T129" s="68"/>
      <c r="AT129" s="22" t="s">
        <v>336</v>
      </c>
      <c r="AU129" s="22" t="s">
        <v>80</v>
      </c>
    </row>
    <row r="130" spans="2:65" s="1" customFormat="1" ht="25.5" customHeight="1">
      <c r="B130" s="179"/>
      <c r="C130" s="180" t="s">
        <v>275</v>
      </c>
      <c r="D130" s="180" t="s">
        <v>208</v>
      </c>
      <c r="E130" s="181" t="s">
        <v>1468</v>
      </c>
      <c r="F130" s="182" t="s">
        <v>1469</v>
      </c>
      <c r="G130" s="183" t="s">
        <v>259</v>
      </c>
      <c r="H130" s="184">
        <v>3.6</v>
      </c>
      <c r="I130" s="185"/>
      <c r="J130" s="186">
        <f>ROUND(I130*H130,2)</f>
        <v>0</v>
      </c>
      <c r="K130" s="182" t="s">
        <v>5</v>
      </c>
      <c r="L130" s="39"/>
      <c r="M130" s="187" t="s">
        <v>5</v>
      </c>
      <c r="N130" s="188" t="s">
        <v>42</v>
      </c>
      <c r="O130" s="40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AR130" s="22" t="s">
        <v>213</v>
      </c>
      <c r="AT130" s="22" t="s">
        <v>208</v>
      </c>
      <c r="AU130" s="22" t="s">
        <v>80</v>
      </c>
      <c r="AY130" s="22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22" t="s">
        <v>78</v>
      </c>
      <c r="BK130" s="191">
        <f>ROUND(I130*H130,2)</f>
        <v>0</v>
      </c>
      <c r="BL130" s="22" t="s">
        <v>213</v>
      </c>
      <c r="BM130" s="22" t="s">
        <v>1470</v>
      </c>
    </row>
    <row r="131" spans="2:65" s="1" customFormat="1" ht="40.5">
      <c r="B131" s="39"/>
      <c r="D131" s="192" t="s">
        <v>336</v>
      </c>
      <c r="F131" s="193" t="s">
        <v>1471</v>
      </c>
      <c r="I131" s="154"/>
      <c r="L131" s="39"/>
      <c r="M131" s="194"/>
      <c r="N131" s="40"/>
      <c r="O131" s="40"/>
      <c r="P131" s="40"/>
      <c r="Q131" s="40"/>
      <c r="R131" s="40"/>
      <c r="S131" s="40"/>
      <c r="T131" s="68"/>
      <c r="AT131" s="22" t="s">
        <v>336</v>
      </c>
      <c r="AU131" s="22" t="s">
        <v>80</v>
      </c>
    </row>
    <row r="132" spans="2:65" s="1" customFormat="1" ht="16.5" customHeight="1">
      <c r="B132" s="179"/>
      <c r="C132" s="180" t="s">
        <v>279</v>
      </c>
      <c r="D132" s="180" t="s">
        <v>208</v>
      </c>
      <c r="E132" s="181" t="s">
        <v>1472</v>
      </c>
      <c r="F132" s="182" t="s">
        <v>1473</v>
      </c>
      <c r="G132" s="183" t="s">
        <v>1474</v>
      </c>
      <c r="H132" s="184">
        <v>200</v>
      </c>
      <c r="I132" s="185"/>
      <c r="J132" s="186">
        <f>ROUND(I132*H132,2)</f>
        <v>0</v>
      </c>
      <c r="K132" s="182" t="s">
        <v>5</v>
      </c>
      <c r="L132" s="39"/>
      <c r="M132" s="187" t="s">
        <v>5</v>
      </c>
      <c r="N132" s="188" t="s">
        <v>42</v>
      </c>
      <c r="O132" s="40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AR132" s="22" t="s">
        <v>213</v>
      </c>
      <c r="AT132" s="22" t="s">
        <v>208</v>
      </c>
      <c r="AU132" s="22" t="s">
        <v>80</v>
      </c>
      <c r="AY132" s="22" t="s">
        <v>205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22" t="s">
        <v>78</v>
      </c>
      <c r="BK132" s="191">
        <f>ROUND(I132*H132,2)</f>
        <v>0</v>
      </c>
      <c r="BL132" s="22" t="s">
        <v>213</v>
      </c>
      <c r="BM132" s="22" t="s">
        <v>1475</v>
      </c>
    </row>
    <row r="133" spans="2:65" s="1" customFormat="1" ht="27">
      <c r="B133" s="39"/>
      <c r="D133" s="192" t="s">
        <v>336</v>
      </c>
      <c r="F133" s="193" t="s">
        <v>1476</v>
      </c>
      <c r="I133" s="154"/>
      <c r="L133" s="39"/>
      <c r="M133" s="194"/>
      <c r="N133" s="40"/>
      <c r="O133" s="40"/>
      <c r="P133" s="40"/>
      <c r="Q133" s="40"/>
      <c r="R133" s="40"/>
      <c r="S133" s="40"/>
      <c r="T133" s="68"/>
      <c r="AT133" s="22" t="s">
        <v>336</v>
      </c>
      <c r="AU133" s="22" t="s">
        <v>80</v>
      </c>
    </row>
    <row r="134" spans="2:65" s="1" customFormat="1" ht="16.5" customHeight="1">
      <c r="B134" s="179"/>
      <c r="C134" s="180" t="s">
        <v>283</v>
      </c>
      <c r="D134" s="180" t="s">
        <v>208</v>
      </c>
      <c r="E134" s="181" t="s">
        <v>1477</v>
      </c>
      <c r="F134" s="182" t="s">
        <v>1478</v>
      </c>
      <c r="G134" s="183" t="s">
        <v>548</v>
      </c>
      <c r="H134" s="199"/>
      <c r="I134" s="185"/>
      <c r="J134" s="186">
        <f>ROUND(I134*H134,2)</f>
        <v>0</v>
      </c>
      <c r="K134" s="182" t="s">
        <v>5</v>
      </c>
      <c r="L134" s="39"/>
      <c r="M134" s="187" t="s">
        <v>5</v>
      </c>
      <c r="N134" s="188" t="s">
        <v>42</v>
      </c>
      <c r="O134" s="40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AR134" s="22" t="s">
        <v>213</v>
      </c>
      <c r="AT134" s="22" t="s">
        <v>208</v>
      </c>
      <c r="AU134" s="22" t="s">
        <v>80</v>
      </c>
      <c r="AY134" s="22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22" t="s">
        <v>78</v>
      </c>
      <c r="BK134" s="191">
        <f>ROUND(I134*H134,2)</f>
        <v>0</v>
      </c>
      <c r="BL134" s="22" t="s">
        <v>213</v>
      </c>
      <c r="BM134" s="22" t="s">
        <v>1479</v>
      </c>
    </row>
    <row r="135" spans="2:65" s="1" customFormat="1" ht="40.5">
      <c r="B135" s="39"/>
      <c r="D135" s="192" t="s">
        <v>336</v>
      </c>
      <c r="F135" s="193" t="s">
        <v>1480</v>
      </c>
      <c r="I135" s="154"/>
      <c r="L135" s="39"/>
      <c r="M135" s="194"/>
      <c r="N135" s="40"/>
      <c r="O135" s="40"/>
      <c r="P135" s="40"/>
      <c r="Q135" s="40"/>
      <c r="R135" s="40"/>
      <c r="S135" s="40"/>
      <c r="T135" s="68"/>
      <c r="AT135" s="22" t="s">
        <v>336</v>
      </c>
      <c r="AU135" s="22" t="s">
        <v>80</v>
      </c>
    </row>
    <row r="136" spans="2:65" s="11" customFormat="1" ht="29.85" customHeight="1">
      <c r="B136" s="166"/>
      <c r="D136" s="167" t="s">
        <v>70</v>
      </c>
      <c r="E136" s="177" t="s">
        <v>1481</v>
      </c>
      <c r="F136" s="177" t="s">
        <v>1482</v>
      </c>
      <c r="I136" s="169"/>
      <c r="J136" s="178">
        <f>BK136</f>
        <v>0</v>
      </c>
      <c r="L136" s="166"/>
      <c r="M136" s="171"/>
      <c r="N136" s="172"/>
      <c r="O136" s="172"/>
      <c r="P136" s="173">
        <f>SUM(P137:P156)</f>
        <v>0</v>
      </c>
      <c r="Q136" s="172"/>
      <c r="R136" s="173">
        <f>SUM(R137:R156)</f>
        <v>0</v>
      </c>
      <c r="S136" s="172"/>
      <c r="T136" s="174">
        <f>SUM(T137:T156)</f>
        <v>0</v>
      </c>
      <c r="AR136" s="167" t="s">
        <v>78</v>
      </c>
      <c r="AT136" s="175" t="s">
        <v>70</v>
      </c>
      <c r="AU136" s="175" t="s">
        <v>78</v>
      </c>
      <c r="AY136" s="167" t="s">
        <v>205</v>
      </c>
      <c r="BK136" s="176">
        <f>SUM(BK137:BK156)</f>
        <v>0</v>
      </c>
    </row>
    <row r="137" spans="2:65" s="1" customFormat="1" ht="25.5" customHeight="1">
      <c r="B137" s="179"/>
      <c r="C137" s="180" t="s">
        <v>291</v>
      </c>
      <c r="D137" s="180" t="s">
        <v>208</v>
      </c>
      <c r="E137" s="181" t="s">
        <v>1483</v>
      </c>
      <c r="F137" s="182" t="s">
        <v>1484</v>
      </c>
      <c r="G137" s="183" t="s">
        <v>236</v>
      </c>
      <c r="H137" s="184">
        <v>2</v>
      </c>
      <c r="I137" s="185"/>
      <c r="J137" s="186">
        <f>ROUND(I137*H137,2)</f>
        <v>0</v>
      </c>
      <c r="K137" s="182" t="s">
        <v>5</v>
      </c>
      <c r="L137" s="39"/>
      <c r="M137" s="187" t="s">
        <v>5</v>
      </c>
      <c r="N137" s="188" t="s">
        <v>42</v>
      </c>
      <c r="O137" s="40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AR137" s="22" t="s">
        <v>213</v>
      </c>
      <c r="AT137" s="22" t="s">
        <v>208</v>
      </c>
      <c r="AU137" s="22" t="s">
        <v>80</v>
      </c>
      <c r="AY137" s="22" t="s">
        <v>205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22" t="s">
        <v>78</v>
      </c>
      <c r="BK137" s="191">
        <f>ROUND(I137*H137,2)</f>
        <v>0</v>
      </c>
      <c r="BL137" s="22" t="s">
        <v>213</v>
      </c>
      <c r="BM137" s="22" t="s">
        <v>1485</v>
      </c>
    </row>
    <row r="138" spans="2:65" s="1" customFormat="1" ht="40.5">
      <c r="B138" s="39"/>
      <c r="D138" s="192" t="s">
        <v>336</v>
      </c>
      <c r="F138" s="193" t="s">
        <v>1486</v>
      </c>
      <c r="I138" s="154"/>
      <c r="L138" s="39"/>
      <c r="M138" s="194"/>
      <c r="N138" s="40"/>
      <c r="O138" s="40"/>
      <c r="P138" s="40"/>
      <c r="Q138" s="40"/>
      <c r="R138" s="40"/>
      <c r="S138" s="40"/>
      <c r="T138" s="68"/>
      <c r="AT138" s="22" t="s">
        <v>336</v>
      </c>
      <c r="AU138" s="22" t="s">
        <v>80</v>
      </c>
    </row>
    <row r="139" spans="2:65" s="1" customFormat="1" ht="16.5" customHeight="1">
      <c r="B139" s="179"/>
      <c r="C139" s="180" t="s">
        <v>10</v>
      </c>
      <c r="D139" s="180" t="s">
        <v>208</v>
      </c>
      <c r="E139" s="181" t="s">
        <v>1487</v>
      </c>
      <c r="F139" s="182" t="s">
        <v>1488</v>
      </c>
      <c r="G139" s="183" t="s">
        <v>236</v>
      </c>
      <c r="H139" s="184">
        <v>2</v>
      </c>
      <c r="I139" s="185"/>
      <c r="J139" s="186">
        <f>ROUND(I139*H139,2)</f>
        <v>0</v>
      </c>
      <c r="K139" s="182" t="s">
        <v>5</v>
      </c>
      <c r="L139" s="39"/>
      <c r="M139" s="187" t="s">
        <v>5</v>
      </c>
      <c r="N139" s="188" t="s">
        <v>42</v>
      </c>
      <c r="O139" s="40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AR139" s="22" t="s">
        <v>213</v>
      </c>
      <c r="AT139" s="22" t="s">
        <v>208</v>
      </c>
      <c r="AU139" s="22" t="s">
        <v>80</v>
      </c>
      <c r="AY139" s="22" t="s">
        <v>205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22" t="s">
        <v>78</v>
      </c>
      <c r="BK139" s="191">
        <f>ROUND(I139*H139,2)</f>
        <v>0</v>
      </c>
      <c r="BL139" s="22" t="s">
        <v>213</v>
      </c>
      <c r="BM139" s="22" t="s">
        <v>1489</v>
      </c>
    </row>
    <row r="140" spans="2:65" s="1" customFormat="1" ht="40.5">
      <c r="B140" s="39"/>
      <c r="D140" s="192" t="s">
        <v>336</v>
      </c>
      <c r="F140" s="193" t="s">
        <v>1490</v>
      </c>
      <c r="I140" s="154"/>
      <c r="L140" s="39"/>
      <c r="M140" s="194"/>
      <c r="N140" s="40"/>
      <c r="O140" s="40"/>
      <c r="P140" s="40"/>
      <c r="Q140" s="40"/>
      <c r="R140" s="40"/>
      <c r="S140" s="40"/>
      <c r="T140" s="68"/>
      <c r="AT140" s="22" t="s">
        <v>336</v>
      </c>
      <c r="AU140" s="22" t="s">
        <v>80</v>
      </c>
    </row>
    <row r="141" spans="2:65" s="1" customFormat="1" ht="16.5" customHeight="1">
      <c r="B141" s="179"/>
      <c r="C141" s="180" t="s">
        <v>298</v>
      </c>
      <c r="D141" s="180" t="s">
        <v>208</v>
      </c>
      <c r="E141" s="181" t="s">
        <v>1491</v>
      </c>
      <c r="F141" s="182" t="s">
        <v>1492</v>
      </c>
      <c r="G141" s="183" t="s">
        <v>236</v>
      </c>
      <c r="H141" s="184">
        <v>2</v>
      </c>
      <c r="I141" s="185"/>
      <c r="J141" s="186">
        <f>ROUND(I141*H141,2)</f>
        <v>0</v>
      </c>
      <c r="K141" s="182" t="s">
        <v>5</v>
      </c>
      <c r="L141" s="39"/>
      <c r="M141" s="187" t="s">
        <v>5</v>
      </c>
      <c r="N141" s="188" t="s">
        <v>42</v>
      </c>
      <c r="O141" s="40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AR141" s="22" t="s">
        <v>213</v>
      </c>
      <c r="AT141" s="22" t="s">
        <v>208</v>
      </c>
      <c r="AU141" s="22" t="s">
        <v>80</v>
      </c>
      <c r="AY141" s="22" t="s">
        <v>205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22" t="s">
        <v>78</v>
      </c>
      <c r="BK141" s="191">
        <f>ROUND(I141*H141,2)</f>
        <v>0</v>
      </c>
      <c r="BL141" s="22" t="s">
        <v>213</v>
      </c>
      <c r="BM141" s="22" t="s">
        <v>1493</v>
      </c>
    </row>
    <row r="142" spans="2:65" s="1" customFormat="1" ht="27">
      <c r="B142" s="39"/>
      <c r="D142" s="192" t="s">
        <v>336</v>
      </c>
      <c r="F142" s="193" t="s">
        <v>1494</v>
      </c>
      <c r="I142" s="154"/>
      <c r="L142" s="39"/>
      <c r="M142" s="194"/>
      <c r="N142" s="40"/>
      <c r="O142" s="40"/>
      <c r="P142" s="40"/>
      <c r="Q142" s="40"/>
      <c r="R142" s="40"/>
      <c r="S142" s="40"/>
      <c r="T142" s="68"/>
      <c r="AT142" s="22" t="s">
        <v>336</v>
      </c>
      <c r="AU142" s="22" t="s">
        <v>80</v>
      </c>
    </row>
    <row r="143" spans="2:65" s="1" customFormat="1" ht="16.5" customHeight="1">
      <c r="B143" s="179"/>
      <c r="C143" s="180" t="s">
        <v>302</v>
      </c>
      <c r="D143" s="180" t="s">
        <v>208</v>
      </c>
      <c r="E143" s="181" t="s">
        <v>1495</v>
      </c>
      <c r="F143" s="182" t="s">
        <v>1496</v>
      </c>
      <c r="G143" s="183" t="s">
        <v>236</v>
      </c>
      <c r="H143" s="184">
        <v>6</v>
      </c>
      <c r="I143" s="185"/>
      <c r="J143" s="186">
        <f>ROUND(I143*H143,2)</f>
        <v>0</v>
      </c>
      <c r="K143" s="182" t="s">
        <v>5</v>
      </c>
      <c r="L143" s="39"/>
      <c r="M143" s="187" t="s">
        <v>5</v>
      </c>
      <c r="N143" s="188" t="s">
        <v>42</v>
      </c>
      <c r="O143" s="40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AR143" s="22" t="s">
        <v>213</v>
      </c>
      <c r="AT143" s="22" t="s">
        <v>208</v>
      </c>
      <c r="AU143" s="22" t="s">
        <v>80</v>
      </c>
      <c r="AY143" s="22" t="s">
        <v>205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22" t="s">
        <v>78</v>
      </c>
      <c r="BK143" s="191">
        <f>ROUND(I143*H143,2)</f>
        <v>0</v>
      </c>
      <c r="BL143" s="22" t="s">
        <v>213</v>
      </c>
      <c r="BM143" s="22" t="s">
        <v>1497</v>
      </c>
    </row>
    <row r="144" spans="2:65" s="1" customFormat="1" ht="27">
      <c r="B144" s="39"/>
      <c r="D144" s="192" t="s">
        <v>336</v>
      </c>
      <c r="F144" s="193" t="s">
        <v>1498</v>
      </c>
      <c r="I144" s="154"/>
      <c r="L144" s="39"/>
      <c r="M144" s="194"/>
      <c r="N144" s="40"/>
      <c r="O144" s="40"/>
      <c r="P144" s="40"/>
      <c r="Q144" s="40"/>
      <c r="R144" s="40"/>
      <c r="S144" s="40"/>
      <c r="T144" s="68"/>
      <c r="AT144" s="22" t="s">
        <v>336</v>
      </c>
      <c r="AU144" s="22" t="s">
        <v>80</v>
      </c>
    </row>
    <row r="145" spans="2:65" s="1" customFormat="1" ht="16.5" customHeight="1">
      <c r="B145" s="179"/>
      <c r="C145" s="180" t="s">
        <v>308</v>
      </c>
      <c r="D145" s="180" t="s">
        <v>208</v>
      </c>
      <c r="E145" s="181" t="s">
        <v>1499</v>
      </c>
      <c r="F145" s="182" t="s">
        <v>1500</v>
      </c>
      <c r="G145" s="183" t="s">
        <v>236</v>
      </c>
      <c r="H145" s="184">
        <v>2</v>
      </c>
      <c r="I145" s="185"/>
      <c r="J145" s="186">
        <f>ROUND(I145*H145,2)</f>
        <v>0</v>
      </c>
      <c r="K145" s="182" t="s">
        <v>5</v>
      </c>
      <c r="L145" s="39"/>
      <c r="M145" s="187" t="s">
        <v>5</v>
      </c>
      <c r="N145" s="188" t="s">
        <v>42</v>
      </c>
      <c r="O145" s="40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AR145" s="22" t="s">
        <v>213</v>
      </c>
      <c r="AT145" s="22" t="s">
        <v>208</v>
      </c>
      <c r="AU145" s="22" t="s">
        <v>80</v>
      </c>
      <c r="AY145" s="22" t="s">
        <v>205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22" t="s">
        <v>78</v>
      </c>
      <c r="BK145" s="191">
        <f>ROUND(I145*H145,2)</f>
        <v>0</v>
      </c>
      <c r="BL145" s="22" t="s">
        <v>213</v>
      </c>
      <c r="BM145" s="22" t="s">
        <v>1501</v>
      </c>
    </row>
    <row r="146" spans="2:65" s="1" customFormat="1" ht="27">
      <c r="B146" s="39"/>
      <c r="D146" s="192" t="s">
        <v>336</v>
      </c>
      <c r="F146" s="193" t="s">
        <v>1502</v>
      </c>
      <c r="I146" s="154"/>
      <c r="L146" s="39"/>
      <c r="M146" s="194"/>
      <c r="N146" s="40"/>
      <c r="O146" s="40"/>
      <c r="P146" s="40"/>
      <c r="Q146" s="40"/>
      <c r="R146" s="40"/>
      <c r="S146" s="40"/>
      <c r="T146" s="68"/>
      <c r="AT146" s="22" t="s">
        <v>336</v>
      </c>
      <c r="AU146" s="22" t="s">
        <v>80</v>
      </c>
    </row>
    <row r="147" spans="2:65" s="1" customFormat="1" ht="16.5" customHeight="1">
      <c r="B147" s="179"/>
      <c r="C147" s="180" t="s">
        <v>312</v>
      </c>
      <c r="D147" s="180" t="s">
        <v>208</v>
      </c>
      <c r="E147" s="181" t="s">
        <v>1503</v>
      </c>
      <c r="F147" s="182" t="s">
        <v>1504</v>
      </c>
      <c r="G147" s="183" t="s">
        <v>236</v>
      </c>
      <c r="H147" s="184">
        <v>3</v>
      </c>
      <c r="I147" s="185"/>
      <c r="J147" s="186">
        <f>ROUND(I147*H147,2)</f>
        <v>0</v>
      </c>
      <c r="K147" s="182" t="s">
        <v>5</v>
      </c>
      <c r="L147" s="39"/>
      <c r="M147" s="187" t="s">
        <v>5</v>
      </c>
      <c r="N147" s="188" t="s">
        <v>42</v>
      </c>
      <c r="O147" s="40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AR147" s="22" t="s">
        <v>213</v>
      </c>
      <c r="AT147" s="22" t="s">
        <v>208</v>
      </c>
      <c r="AU147" s="22" t="s">
        <v>80</v>
      </c>
      <c r="AY147" s="22" t="s">
        <v>205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22" t="s">
        <v>78</v>
      </c>
      <c r="BK147" s="191">
        <f>ROUND(I147*H147,2)</f>
        <v>0</v>
      </c>
      <c r="BL147" s="22" t="s">
        <v>213</v>
      </c>
      <c r="BM147" s="22" t="s">
        <v>1505</v>
      </c>
    </row>
    <row r="148" spans="2:65" s="1" customFormat="1" ht="27">
      <c r="B148" s="39"/>
      <c r="D148" s="192" t="s">
        <v>336</v>
      </c>
      <c r="F148" s="193" t="s">
        <v>1506</v>
      </c>
      <c r="I148" s="154"/>
      <c r="L148" s="39"/>
      <c r="M148" s="194"/>
      <c r="N148" s="40"/>
      <c r="O148" s="40"/>
      <c r="P148" s="40"/>
      <c r="Q148" s="40"/>
      <c r="R148" s="40"/>
      <c r="S148" s="40"/>
      <c r="T148" s="68"/>
      <c r="AT148" s="22" t="s">
        <v>336</v>
      </c>
      <c r="AU148" s="22" t="s">
        <v>80</v>
      </c>
    </row>
    <row r="149" spans="2:65" s="1" customFormat="1" ht="16.5" customHeight="1">
      <c r="B149" s="179"/>
      <c r="C149" s="180" t="s">
        <v>316</v>
      </c>
      <c r="D149" s="180" t="s">
        <v>208</v>
      </c>
      <c r="E149" s="181" t="s">
        <v>1507</v>
      </c>
      <c r="F149" s="182" t="s">
        <v>1508</v>
      </c>
      <c r="G149" s="183" t="s">
        <v>236</v>
      </c>
      <c r="H149" s="184">
        <v>1</v>
      </c>
      <c r="I149" s="185"/>
      <c r="J149" s="186">
        <f>ROUND(I149*H149,2)</f>
        <v>0</v>
      </c>
      <c r="K149" s="182" t="s">
        <v>5</v>
      </c>
      <c r="L149" s="39"/>
      <c r="M149" s="187" t="s">
        <v>5</v>
      </c>
      <c r="N149" s="188" t="s">
        <v>42</v>
      </c>
      <c r="O149" s="40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AR149" s="22" t="s">
        <v>213</v>
      </c>
      <c r="AT149" s="22" t="s">
        <v>208</v>
      </c>
      <c r="AU149" s="22" t="s">
        <v>80</v>
      </c>
      <c r="AY149" s="22" t="s">
        <v>205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22" t="s">
        <v>78</v>
      </c>
      <c r="BK149" s="191">
        <f>ROUND(I149*H149,2)</f>
        <v>0</v>
      </c>
      <c r="BL149" s="22" t="s">
        <v>213</v>
      </c>
      <c r="BM149" s="22" t="s">
        <v>1509</v>
      </c>
    </row>
    <row r="150" spans="2:65" s="1" customFormat="1" ht="27">
      <c r="B150" s="39"/>
      <c r="D150" s="192" t="s">
        <v>336</v>
      </c>
      <c r="F150" s="193" t="s">
        <v>1510</v>
      </c>
      <c r="I150" s="154"/>
      <c r="L150" s="39"/>
      <c r="M150" s="194"/>
      <c r="N150" s="40"/>
      <c r="O150" s="40"/>
      <c r="P150" s="40"/>
      <c r="Q150" s="40"/>
      <c r="R150" s="40"/>
      <c r="S150" s="40"/>
      <c r="T150" s="68"/>
      <c r="AT150" s="22" t="s">
        <v>336</v>
      </c>
      <c r="AU150" s="22" t="s">
        <v>80</v>
      </c>
    </row>
    <row r="151" spans="2:65" s="1" customFormat="1" ht="16.5" customHeight="1">
      <c r="B151" s="179"/>
      <c r="C151" s="180" t="s">
        <v>320</v>
      </c>
      <c r="D151" s="180" t="s">
        <v>208</v>
      </c>
      <c r="E151" s="181" t="s">
        <v>1511</v>
      </c>
      <c r="F151" s="182" t="s">
        <v>1512</v>
      </c>
      <c r="G151" s="183" t="s">
        <v>236</v>
      </c>
      <c r="H151" s="184">
        <v>3</v>
      </c>
      <c r="I151" s="185"/>
      <c r="J151" s="186">
        <f>ROUND(I151*H151,2)</f>
        <v>0</v>
      </c>
      <c r="K151" s="182" t="s">
        <v>5</v>
      </c>
      <c r="L151" s="39"/>
      <c r="M151" s="187" t="s">
        <v>5</v>
      </c>
      <c r="N151" s="188" t="s">
        <v>42</v>
      </c>
      <c r="O151" s="40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AR151" s="22" t="s">
        <v>213</v>
      </c>
      <c r="AT151" s="22" t="s">
        <v>208</v>
      </c>
      <c r="AU151" s="22" t="s">
        <v>80</v>
      </c>
      <c r="AY151" s="22" t="s">
        <v>205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22" t="s">
        <v>78</v>
      </c>
      <c r="BK151" s="191">
        <f>ROUND(I151*H151,2)</f>
        <v>0</v>
      </c>
      <c r="BL151" s="22" t="s">
        <v>213</v>
      </c>
      <c r="BM151" s="22" t="s">
        <v>1513</v>
      </c>
    </row>
    <row r="152" spans="2:65" s="1" customFormat="1" ht="27">
      <c r="B152" s="39"/>
      <c r="D152" s="192" t="s">
        <v>336</v>
      </c>
      <c r="F152" s="193" t="s">
        <v>1514</v>
      </c>
      <c r="I152" s="154"/>
      <c r="L152" s="39"/>
      <c r="M152" s="194"/>
      <c r="N152" s="40"/>
      <c r="O152" s="40"/>
      <c r="P152" s="40"/>
      <c r="Q152" s="40"/>
      <c r="R152" s="40"/>
      <c r="S152" s="40"/>
      <c r="T152" s="68"/>
      <c r="AT152" s="22" t="s">
        <v>336</v>
      </c>
      <c r="AU152" s="22" t="s">
        <v>80</v>
      </c>
    </row>
    <row r="153" spans="2:65" s="1" customFormat="1" ht="16.5" customHeight="1">
      <c r="B153" s="179"/>
      <c r="C153" s="180" t="s">
        <v>324</v>
      </c>
      <c r="D153" s="180" t="s">
        <v>208</v>
      </c>
      <c r="E153" s="181" t="s">
        <v>1515</v>
      </c>
      <c r="F153" s="182" t="s">
        <v>1516</v>
      </c>
      <c r="G153" s="183" t="s">
        <v>236</v>
      </c>
      <c r="H153" s="184">
        <v>2</v>
      </c>
      <c r="I153" s="185"/>
      <c r="J153" s="186">
        <f>ROUND(I153*H153,2)</f>
        <v>0</v>
      </c>
      <c r="K153" s="182" t="s">
        <v>5</v>
      </c>
      <c r="L153" s="39"/>
      <c r="M153" s="187" t="s">
        <v>5</v>
      </c>
      <c r="N153" s="188" t="s">
        <v>42</v>
      </c>
      <c r="O153" s="40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AR153" s="22" t="s">
        <v>213</v>
      </c>
      <c r="AT153" s="22" t="s">
        <v>208</v>
      </c>
      <c r="AU153" s="22" t="s">
        <v>80</v>
      </c>
      <c r="AY153" s="22" t="s">
        <v>205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22" t="s">
        <v>78</v>
      </c>
      <c r="BK153" s="191">
        <f>ROUND(I153*H153,2)</f>
        <v>0</v>
      </c>
      <c r="BL153" s="22" t="s">
        <v>213</v>
      </c>
      <c r="BM153" s="22" t="s">
        <v>1517</v>
      </c>
    </row>
    <row r="154" spans="2:65" s="1" customFormat="1" ht="27">
      <c r="B154" s="39"/>
      <c r="D154" s="192" t="s">
        <v>336</v>
      </c>
      <c r="F154" s="193" t="s">
        <v>1518</v>
      </c>
      <c r="I154" s="154"/>
      <c r="L154" s="39"/>
      <c r="M154" s="194"/>
      <c r="N154" s="40"/>
      <c r="O154" s="40"/>
      <c r="P154" s="40"/>
      <c r="Q154" s="40"/>
      <c r="R154" s="40"/>
      <c r="S154" s="40"/>
      <c r="T154" s="68"/>
      <c r="AT154" s="22" t="s">
        <v>336</v>
      </c>
      <c r="AU154" s="22" t="s">
        <v>80</v>
      </c>
    </row>
    <row r="155" spans="2:65" s="1" customFormat="1" ht="16.5" customHeight="1">
      <c r="B155" s="179"/>
      <c r="C155" s="180" t="s">
        <v>328</v>
      </c>
      <c r="D155" s="180" t="s">
        <v>208</v>
      </c>
      <c r="E155" s="181" t="s">
        <v>1519</v>
      </c>
      <c r="F155" s="182" t="s">
        <v>1520</v>
      </c>
      <c r="G155" s="183" t="s">
        <v>548</v>
      </c>
      <c r="H155" s="199"/>
      <c r="I155" s="185"/>
      <c r="J155" s="186">
        <f>ROUND(I155*H155,2)</f>
        <v>0</v>
      </c>
      <c r="K155" s="182" t="s">
        <v>5</v>
      </c>
      <c r="L155" s="39"/>
      <c r="M155" s="187" t="s">
        <v>5</v>
      </c>
      <c r="N155" s="188" t="s">
        <v>42</v>
      </c>
      <c r="O155" s="40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AR155" s="22" t="s">
        <v>213</v>
      </c>
      <c r="AT155" s="22" t="s">
        <v>208</v>
      </c>
      <c r="AU155" s="22" t="s">
        <v>80</v>
      </c>
      <c r="AY155" s="22" t="s">
        <v>205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22" t="s">
        <v>78</v>
      </c>
      <c r="BK155" s="191">
        <f>ROUND(I155*H155,2)</f>
        <v>0</v>
      </c>
      <c r="BL155" s="22" t="s">
        <v>213</v>
      </c>
      <c r="BM155" s="22" t="s">
        <v>1521</v>
      </c>
    </row>
    <row r="156" spans="2:65" s="1" customFormat="1" ht="40.5">
      <c r="B156" s="39"/>
      <c r="D156" s="192" t="s">
        <v>336</v>
      </c>
      <c r="F156" s="193" t="s">
        <v>1522</v>
      </c>
      <c r="I156" s="154"/>
      <c r="L156" s="39"/>
      <c r="M156" s="194"/>
      <c r="N156" s="40"/>
      <c r="O156" s="40"/>
      <c r="P156" s="40"/>
      <c r="Q156" s="40"/>
      <c r="R156" s="40"/>
      <c r="S156" s="40"/>
      <c r="T156" s="68"/>
      <c r="AT156" s="22" t="s">
        <v>336</v>
      </c>
      <c r="AU156" s="22" t="s">
        <v>80</v>
      </c>
    </row>
    <row r="157" spans="2:65" s="11" customFormat="1" ht="29.85" customHeight="1">
      <c r="B157" s="166"/>
      <c r="D157" s="167" t="s">
        <v>70</v>
      </c>
      <c r="E157" s="177" t="s">
        <v>1523</v>
      </c>
      <c r="F157" s="177" t="s">
        <v>1524</v>
      </c>
      <c r="I157" s="169"/>
      <c r="J157" s="178">
        <f>BK157</f>
        <v>0</v>
      </c>
      <c r="L157" s="166"/>
      <c r="M157" s="171"/>
      <c r="N157" s="172"/>
      <c r="O157" s="172"/>
      <c r="P157" s="173">
        <f>SUM(P158:P167)</f>
        <v>0</v>
      </c>
      <c r="Q157" s="172"/>
      <c r="R157" s="173">
        <f>SUM(R158:R167)</f>
        <v>0</v>
      </c>
      <c r="S157" s="172"/>
      <c r="T157" s="174">
        <f>SUM(T158:T167)</f>
        <v>0</v>
      </c>
      <c r="AR157" s="167" t="s">
        <v>78</v>
      </c>
      <c r="AT157" s="175" t="s">
        <v>70</v>
      </c>
      <c r="AU157" s="175" t="s">
        <v>78</v>
      </c>
      <c r="AY157" s="167" t="s">
        <v>205</v>
      </c>
      <c r="BK157" s="176">
        <f>SUM(BK158:BK167)</f>
        <v>0</v>
      </c>
    </row>
    <row r="158" spans="2:65" s="1" customFormat="1" ht="16.5" customHeight="1">
      <c r="B158" s="179"/>
      <c r="C158" s="180" t="s">
        <v>332</v>
      </c>
      <c r="D158" s="180" t="s">
        <v>208</v>
      </c>
      <c r="E158" s="181" t="s">
        <v>1525</v>
      </c>
      <c r="F158" s="182" t="s">
        <v>1526</v>
      </c>
      <c r="G158" s="183" t="s">
        <v>236</v>
      </c>
      <c r="H158" s="184">
        <v>8</v>
      </c>
      <c r="I158" s="185"/>
      <c r="J158" s="186">
        <f>ROUND(I158*H158,2)</f>
        <v>0</v>
      </c>
      <c r="K158" s="182" t="s">
        <v>5</v>
      </c>
      <c r="L158" s="39"/>
      <c r="M158" s="187" t="s">
        <v>5</v>
      </c>
      <c r="N158" s="188" t="s">
        <v>42</v>
      </c>
      <c r="O158" s="40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AR158" s="22" t="s">
        <v>213</v>
      </c>
      <c r="AT158" s="22" t="s">
        <v>208</v>
      </c>
      <c r="AU158" s="22" t="s">
        <v>80</v>
      </c>
      <c r="AY158" s="22" t="s">
        <v>205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22" t="s">
        <v>78</v>
      </c>
      <c r="BK158" s="191">
        <f>ROUND(I158*H158,2)</f>
        <v>0</v>
      </c>
      <c r="BL158" s="22" t="s">
        <v>213</v>
      </c>
      <c r="BM158" s="22" t="s">
        <v>1527</v>
      </c>
    </row>
    <row r="159" spans="2:65" s="1" customFormat="1" ht="27">
      <c r="B159" s="39"/>
      <c r="D159" s="192" t="s">
        <v>336</v>
      </c>
      <c r="F159" s="193" t="s">
        <v>1528</v>
      </c>
      <c r="I159" s="154"/>
      <c r="L159" s="39"/>
      <c r="M159" s="194"/>
      <c r="N159" s="40"/>
      <c r="O159" s="40"/>
      <c r="P159" s="40"/>
      <c r="Q159" s="40"/>
      <c r="R159" s="40"/>
      <c r="S159" s="40"/>
      <c r="T159" s="68"/>
      <c r="AT159" s="22" t="s">
        <v>336</v>
      </c>
      <c r="AU159" s="22" t="s">
        <v>80</v>
      </c>
    </row>
    <row r="160" spans="2:65" s="1" customFormat="1" ht="16.5" customHeight="1">
      <c r="B160" s="179"/>
      <c r="C160" s="180" t="s">
        <v>338</v>
      </c>
      <c r="D160" s="180" t="s">
        <v>208</v>
      </c>
      <c r="E160" s="181" t="s">
        <v>1529</v>
      </c>
      <c r="F160" s="182" t="s">
        <v>1530</v>
      </c>
      <c r="G160" s="183" t="s">
        <v>1531</v>
      </c>
      <c r="H160" s="184">
        <v>2</v>
      </c>
      <c r="I160" s="185"/>
      <c r="J160" s="186">
        <f>ROUND(I160*H160,2)</f>
        <v>0</v>
      </c>
      <c r="K160" s="182" t="s">
        <v>5</v>
      </c>
      <c r="L160" s="39"/>
      <c r="M160" s="187" t="s">
        <v>5</v>
      </c>
      <c r="N160" s="188" t="s">
        <v>42</v>
      </c>
      <c r="O160" s="40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AR160" s="22" t="s">
        <v>213</v>
      </c>
      <c r="AT160" s="22" t="s">
        <v>208</v>
      </c>
      <c r="AU160" s="22" t="s">
        <v>80</v>
      </c>
      <c r="AY160" s="22" t="s">
        <v>205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22" t="s">
        <v>78</v>
      </c>
      <c r="BK160" s="191">
        <f>ROUND(I160*H160,2)</f>
        <v>0</v>
      </c>
      <c r="BL160" s="22" t="s">
        <v>213</v>
      </c>
      <c r="BM160" s="22" t="s">
        <v>1532</v>
      </c>
    </row>
    <row r="161" spans="2:65" s="1" customFormat="1" ht="27">
      <c r="B161" s="39"/>
      <c r="D161" s="192" t="s">
        <v>336</v>
      </c>
      <c r="F161" s="193" t="s">
        <v>1533</v>
      </c>
      <c r="I161" s="154"/>
      <c r="L161" s="39"/>
      <c r="M161" s="194"/>
      <c r="N161" s="40"/>
      <c r="O161" s="40"/>
      <c r="P161" s="40"/>
      <c r="Q161" s="40"/>
      <c r="R161" s="40"/>
      <c r="S161" s="40"/>
      <c r="T161" s="68"/>
      <c r="AT161" s="22" t="s">
        <v>336</v>
      </c>
      <c r="AU161" s="22" t="s">
        <v>80</v>
      </c>
    </row>
    <row r="162" spans="2:65" s="1" customFormat="1" ht="25.5" customHeight="1">
      <c r="B162" s="179"/>
      <c r="C162" s="180" t="s">
        <v>343</v>
      </c>
      <c r="D162" s="180" t="s">
        <v>208</v>
      </c>
      <c r="E162" s="181" t="s">
        <v>1534</v>
      </c>
      <c r="F162" s="182" t="s">
        <v>1535</v>
      </c>
      <c r="G162" s="183" t="s">
        <v>259</v>
      </c>
      <c r="H162" s="184">
        <v>1.2709999999999999</v>
      </c>
      <c r="I162" s="185"/>
      <c r="J162" s="186">
        <f>ROUND(I162*H162,2)</f>
        <v>0</v>
      </c>
      <c r="K162" s="182" t="s">
        <v>5</v>
      </c>
      <c r="L162" s="39"/>
      <c r="M162" s="187" t="s">
        <v>5</v>
      </c>
      <c r="N162" s="188" t="s">
        <v>42</v>
      </c>
      <c r="O162" s="40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AR162" s="22" t="s">
        <v>213</v>
      </c>
      <c r="AT162" s="22" t="s">
        <v>208</v>
      </c>
      <c r="AU162" s="22" t="s">
        <v>80</v>
      </c>
      <c r="AY162" s="22" t="s">
        <v>205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22" t="s">
        <v>78</v>
      </c>
      <c r="BK162" s="191">
        <f>ROUND(I162*H162,2)</f>
        <v>0</v>
      </c>
      <c r="BL162" s="22" t="s">
        <v>213</v>
      </c>
      <c r="BM162" s="22" t="s">
        <v>1536</v>
      </c>
    </row>
    <row r="163" spans="2:65" s="1" customFormat="1" ht="40.5">
      <c r="B163" s="39"/>
      <c r="D163" s="192" t="s">
        <v>336</v>
      </c>
      <c r="F163" s="193" t="s">
        <v>1537</v>
      </c>
      <c r="I163" s="154"/>
      <c r="L163" s="39"/>
      <c r="M163" s="194"/>
      <c r="N163" s="40"/>
      <c r="O163" s="40"/>
      <c r="P163" s="40"/>
      <c r="Q163" s="40"/>
      <c r="R163" s="40"/>
      <c r="S163" s="40"/>
      <c r="T163" s="68"/>
      <c r="AT163" s="22" t="s">
        <v>336</v>
      </c>
      <c r="AU163" s="22" t="s">
        <v>80</v>
      </c>
    </row>
    <row r="164" spans="2:65" s="1" customFormat="1" ht="16.5" customHeight="1">
      <c r="B164" s="179"/>
      <c r="C164" s="180" t="s">
        <v>347</v>
      </c>
      <c r="D164" s="180" t="s">
        <v>208</v>
      </c>
      <c r="E164" s="181" t="s">
        <v>1538</v>
      </c>
      <c r="F164" s="182" t="s">
        <v>1539</v>
      </c>
      <c r="G164" s="183" t="s">
        <v>1531</v>
      </c>
      <c r="H164" s="184">
        <v>4</v>
      </c>
      <c r="I164" s="185"/>
      <c r="J164" s="186">
        <f>ROUND(I164*H164,2)</f>
        <v>0</v>
      </c>
      <c r="K164" s="182" t="s">
        <v>5</v>
      </c>
      <c r="L164" s="39"/>
      <c r="M164" s="187" t="s">
        <v>5</v>
      </c>
      <c r="N164" s="188" t="s">
        <v>42</v>
      </c>
      <c r="O164" s="40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AR164" s="22" t="s">
        <v>213</v>
      </c>
      <c r="AT164" s="22" t="s">
        <v>208</v>
      </c>
      <c r="AU164" s="22" t="s">
        <v>80</v>
      </c>
      <c r="AY164" s="22" t="s">
        <v>205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22" t="s">
        <v>78</v>
      </c>
      <c r="BK164" s="191">
        <f>ROUND(I164*H164,2)</f>
        <v>0</v>
      </c>
      <c r="BL164" s="22" t="s">
        <v>213</v>
      </c>
      <c r="BM164" s="22" t="s">
        <v>1540</v>
      </c>
    </row>
    <row r="165" spans="2:65" s="1" customFormat="1" ht="27">
      <c r="B165" s="39"/>
      <c r="D165" s="192" t="s">
        <v>336</v>
      </c>
      <c r="F165" s="193" t="s">
        <v>1541</v>
      </c>
      <c r="I165" s="154"/>
      <c r="L165" s="39"/>
      <c r="M165" s="194"/>
      <c r="N165" s="40"/>
      <c r="O165" s="40"/>
      <c r="P165" s="40"/>
      <c r="Q165" s="40"/>
      <c r="R165" s="40"/>
      <c r="S165" s="40"/>
      <c r="T165" s="68"/>
      <c r="AT165" s="22" t="s">
        <v>336</v>
      </c>
      <c r="AU165" s="22" t="s">
        <v>80</v>
      </c>
    </row>
    <row r="166" spans="2:65" s="1" customFormat="1" ht="16.5" customHeight="1">
      <c r="B166" s="179"/>
      <c r="C166" s="180" t="s">
        <v>351</v>
      </c>
      <c r="D166" s="180" t="s">
        <v>208</v>
      </c>
      <c r="E166" s="181" t="s">
        <v>1542</v>
      </c>
      <c r="F166" s="182" t="s">
        <v>1543</v>
      </c>
      <c r="G166" s="183" t="s">
        <v>548</v>
      </c>
      <c r="H166" s="199"/>
      <c r="I166" s="185"/>
      <c r="J166" s="186">
        <f>ROUND(I166*H166,2)</f>
        <v>0</v>
      </c>
      <c r="K166" s="182" t="s">
        <v>5</v>
      </c>
      <c r="L166" s="39"/>
      <c r="M166" s="187" t="s">
        <v>5</v>
      </c>
      <c r="N166" s="188" t="s">
        <v>42</v>
      </c>
      <c r="O166" s="40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AR166" s="22" t="s">
        <v>213</v>
      </c>
      <c r="AT166" s="22" t="s">
        <v>208</v>
      </c>
      <c r="AU166" s="22" t="s">
        <v>80</v>
      </c>
      <c r="AY166" s="22" t="s">
        <v>205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22" t="s">
        <v>78</v>
      </c>
      <c r="BK166" s="191">
        <f>ROUND(I166*H166,2)</f>
        <v>0</v>
      </c>
      <c r="BL166" s="22" t="s">
        <v>213</v>
      </c>
      <c r="BM166" s="22" t="s">
        <v>1544</v>
      </c>
    </row>
    <row r="167" spans="2:65" s="1" customFormat="1" ht="40.5">
      <c r="B167" s="39"/>
      <c r="D167" s="192" t="s">
        <v>336</v>
      </c>
      <c r="F167" s="193" t="s">
        <v>1545</v>
      </c>
      <c r="I167" s="154"/>
      <c r="L167" s="39"/>
      <c r="M167" s="194"/>
      <c r="N167" s="40"/>
      <c r="O167" s="40"/>
      <c r="P167" s="40"/>
      <c r="Q167" s="40"/>
      <c r="R167" s="40"/>
      <c r="S167" s="40"/>
      <c r="T167" s="68"/>
      <c r="AT167" s="22" t="s">
        <v>336</v>
      </c>
      <c r="AU167" s="22" t="s">
        <v>80</v>
      </c>
    </row>
    <row r="168" spans="2:65" s="11" customFormat="1" ht="37.35" customHeight="1">
      <c r="B168" s="166"/>
      <c r="D168" s="167" t="s">
        <v>70</v>
      </c>
      <c r="E168" s="168" t="s">
        <v>436</v>
      </c>
      <c r="F168" s="168" t="s">
        <v>437</v>
      </c>
      <c r="I168" s="169"/>
      <c r="J168" s="170">
        <f>BK168</f>
        <v>0</v>
      </c>
      <c r="L168" s="166"/>
      <c r="M168" s="171"/>
      <c r="N168" s="172"/>
      <c r="O168" s="172"/>
      <c r="P168" s="173">
        <f>SUM(P169:P174)</f>
        <v>0</v>
      </c>
      <c r="Q168" s="172"/>
      <c r="R168" s="173">
        <f>SUM(R169:R174)</f>
        <v>0</v>
      </c>
      <c r="S168" s="172"/>
      <c r="T168" s="174">
        <f>SUM(T169:T174)</f>
        <v>0</v>
      </c>
      <c r="AR168" s="167" t="s">
        <v>213</v>
      </c>
      <c r="AT168" s="175" t="s">
        <v>70</v>
      </c>
      <c r="AU168" s="175" t="s">
        <v>71</v>
      </c>
      <c r="AY168" s="167" t="s">
        <v>205</v>
      </c>
      <c r="BK168" s="176">
        <f>SUM(BK169:BK174)</f>
        <v>0</v>
      </c>
    </row>
    <row r="169" spans="2:65" s="1" customFormat="1" ht="16.5" customHeight="1">
      <c r="B169" s="179"/>
      <c r="C169" s="180" t="s">
        <v>357</v>
      </c>
      <c r="D169" s="180" t="s">
        <v>208</v>
      </c>
      <c r="E169" s="181" t="s">
        <v>1546</v>
      </c>
      <c r="F169" s="182" t="s">
        <v>1547</v>
      </c>
      <c r="G169" s="183" t="s">
        <v>950</v>
      </c>
      <c r="H169" s="184">
        <v>160</v>
      </c>
      <c r="I169" s="185"/>
      <c r="J169" s="186">
        <f>ROUND(I169*H169,2)</f>
        <v>0</v>
      </c>
      <c r="K169" s="182" t="s">
        <v>5</v>
      </c>
      <c r="L169" s="39"/>
      <c r="M169" s="187" t="s">
        <v>5</v>
      </c>
      <c r="N169" s="188" t="s">
        <v>42</v>
      </c>
      <c r="O169" s="40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AR169" s="22" t="s">
        <v>213</v>
      </c>
      <c r="AT169" s="22" t="s">
        <v>208</v>
      </c>
      <c r="AU169" s="22" t="s">
        <v>78</v>
      </c>
      <c r="AY169" s="22" t="s">
        <v>205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22" t="s">
        <v>78</v>
      </c>
      <c r="BK169" s="191">
        <f>ROUND(I169*H169,2)</f>
        <v>0</v>
      </c>
      <c r="BL169" s="22" t="s">
        <v>213</v>
      </c>
      <c r="BM169" s="22" t="s">
        <v>1548</v>
      </c>
    </row>
    <row r="170" spans="2:65" s="1" customFormat="1" ht="40.5">
      <c r="B170" s="39"/>
      <c r="D170" s="192" t="s">
        <v>336</v>
      </c>
      <c r="F170" s="193" t="s">
        <v>1549</v>
      </c>
      <c r="I170" s="154"/>
      <c r="L170" s="39"/>
      <c r="M170" s="194"/>
      <c r="N170" s="40"/>
      <c r="O170" s="40"/>
      <c r="P170" s="40"/>
      <c r="Q170" s="40"/>
      <c r="R170" s="40"/>
      <c r="S170" s="40"/>
      <c r="T170" s="68"/>
      <c r="AT170" s="22" t="s">
        <v>336</v>
      </c>
      <c r="AU170" s="22" t="s">
        <v>78</v>
      </c>
    </row>
    <row r="171" spans="2:65" s="1" customFormat="1" ht="16.5" customHeight="1">
      <c r="B171" s="179"/>
      <c r="C171" s="180" t="s">
        <v>362</v>
      </c>
      <c r="D171" s="180" t="s">
        <v>208</v>
      </c>
      <c r="E171" s="181" t="s">
        <v>1550</v>
      </c>
      <c r="F171" s="182" t="s">
        <v>1551</v>
      </c>
      <c r="G171" s="183" t="s">
        <v>1531</v>
      </c>
      <c r="H171" s="184">
        <v>1</v>
      </c>
      <c r="I171" s="185"/>
      <c r="J171" s="186">
        <f>ROUND(I171*H171,2)</f>
        <v>0</v>
      </c>
      <c r="K171" s="182" t="s">
        <v>5</v>
      </c>
      <c r="L171" s="39"/>
      <c r="M171" s="187" t="s">
        <v>5</v>
      </c>
      <c r="N171" s="188" t="s">
        <v>42</v>
      </c>
      <c r="O171" s="40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AR171" s="22" t="s">
        <v>213</v>
      </c>
      <c r="AT171" s="22" t="s">
        <v>208</v>
      </c>
      <c r="AU171" s="22" t="s">
        <v>78</v>
      </c>
      <c r="AY171" s="22" t="s">
        <v>205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22" t="s">
        <v>78</v>
      </c>
      <c r="BK171" s="191">
        <f>ROUND(I171*H171,2)</f>
        <v>0</v>
      </c>
      <c r="BL171" s="22" t="s">
        <v>213</v>
      </c>
      <c r="BM171" s="22" t="s">
        <v>1552</v>
      </c>
    </row>
    <row r="172" spans="2:65" s="1" customFormat="1" ht="40.5">
      <c r="B172" s="39"/>
      <c r="D172" s="192" t="s">
        <v>336</v>
      </c>
      <c r="F172" s="193" t="s">
        <v>1553</v>
      </c>
      <c r="I172" s="154"/>
      <c r="L172" s="39"/>
      <c r="M172" s="194"/>
      <c r="N172" s="40"/>
      <c r="O172" s="40"/>
      <c r="P172" s="40"/>
      <c r="Q172" s="40"/>
      <c r="R172" s="40"/>
      <c r="S172" s="40"/>
      <c r="T172" s="68"/>
      <c r="AT172" s="22" t="s">
        <v>336</v>
      </c>
      <c r="AU172" s="22" t="s">
        <v>78</v>
      </c>
    </row>
    <row r="173" spans="2:65" s="1" customFormat="1" ht="16.5" customHeight="1">
      <c r="B173" s="179"/>
      <c r="C173" s="180" t="s">
        <v>366</v>
      </c>
      <c r="D173" s="180" t="s">
        <v>208</v>
      </c>
      <c r="E173" s="181" t="s">
        <v>1554</v>
      </c>
      <c r="F173" s="182" t="s">
        <v>1555</v>
      </c>
      <c r="G173" s="183" t="s">
        <v>1531</v>
      </c>
      <c r="H173" s="184">
        <v>1</v>
      </c>
      <c r="I173" s="185"/>
      <c r="J173" s="186">
        <f>ROUND(I173*H173,2)</f>
        <v>0</v>
      </c>
      <c r="K173" s="182" t="s">
        <v>5</v>
      </c>
      <c r="L173" s="39"/>
      <c r="M173" s="187" t="s">
        <v>5</v>
      </c>
      <c r="N173" s="188" t="s">
        <v>42</v>
      </c>
      <c r="O173" s="40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AR173" s="22" t="s">
        <v>213</v>
      </c>
      <c r="AT173" s="22" t="s">
        <v>208</v>
      </c>
      <c r="AU173" s="22" t="s">
        <v>78</v>
      </c>
      <c r="AY173" s="22" t="s">
        <v>205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22" t="s">
        <v>78</v>
      </c>
      <c r="BK173" s="191">
        <f>ROUND(I173*H173,2)</f>
        <v>0</v>
      </c>
      <c r="BL173" s="22" t="s">
        <v>213</v>
      </c>
      <c r="BM173" s="22" t="s">
        <v>1556</v>
      </c>
    </row>
    <row r="174" spans="2:65" s="1" customFormat="1" ht="27">
      <c r="B174" s="39"/>
      <c r="D174" s="192" t="s">
        <v>336</v>
      </c>
      <c r="F174" s="193" t="s">
        <v>1557</v>
      </c>
      <c r="I174" s="154"/>
      <c r="L174" s="39"/>
      <c r="M174" s="219"/>
      <c r="N174" s="196"/>
      <c r="O174" s="196"/>
      <c r="P174" s="196"/>
      <c r="Q174" s="196"/>
      <c r="R174" s="196"/>
      <c r="S174" s="196"/>
      <c r="T174" s="220"/>
      <c r="AT174" s="22" t="s">
        <v>336</v>
      </c>
      <c r="AU174" s="22" t="s">
        <v>78</v>
      </c>
    </row>
    <row r="175" spans="2:65" s="1" customFormat="1" ht="6.95" customHeight="1">
      <c r="B175" s="54"/>
      <c r="C175" s="55"/>
      <c r="D175" s="55"/>
      <c r="E175" s="55"/>
      <c r="F175" s="55"/>
      <c r="G175" s="55"/>
      <c r="H175" s="55"/>
      <c r="I175" s="132"/>
      <c r="J175" s="55"/>
      <c r="K175" s="55"/>
      <c r="L175" s="39"/>
    </row>
  </sheetData>
  <autoFilter ref="C93:K174"/>
  <mergeCells count="16">
    <mergeCell ref="L2:V2"/>
    <mergeCell ref="E80:H80"/>
    <mergeCell ref="E84:H84"/>
    <mergeCell ref="E82:H82"/>
    <mergeCell ref="E86:H86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110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ht="16.5" customHeight="1">
      <c r="B9" s="26"/>
      <c r="C9" s="27"/>
      <c r="D9" s="27"/>
      <c r="E9" s="341" t="s">
        <v>169</v>
      </c>
      <c r="F9" s="308"/>
      <c r="G9" s="308"/>
      <c r="H9" s="308"/>
      <c r="I9" s="110"/>
      <c r="J9" s="27"/>
      <c r="K9" s="29"/>
    </row>
    <row r="10" spans="1:70">
      <c r="B10" s="26"/>
      <c r="C10" s="27"/>
      <c r="D10" s="35" t="s">
        <v>170</v>
      </c>
      <c r="E10" s="27"/>
      <c r="F10" s="27"/>
      <c r="G10" s="27"/>
      <c r="H10" s="27"/>
      <c r="I10" s="110"/>
      <c r="J10" s="27"/>
      <c r="K10" s="29"/>
    </row>
    <row r="11" spans="1:70" s="1" customFormat="1" ht="16.5" customHeight="1">
      <c r="B11" s="39"/>
      <c r="C11" s="40"/>
      <c r="D11" s="40"/>
      <c r="E11" s="331" t="s">
        <v>1394</v>
      </c>
      <c r="F11" s="343"/>
      <c r="G11" s="343"/>
      <c r="H11" s="343"/>
      <c r="I11" s="111"/>
      <c r="J11" s="40"/>
      <c r="K11" s="43"/>
    </row>
    <row r="12" spans="1:70" s="1" customFormat="1">
      <c r="B12" s="39"/>
      <c r="C12" s="40"/>
      <c r="D12" s="35" t="s">
        <v>936</v>
      </c>
      <c r="E12" s="40"/>
      <c r="F12" s="40"/>
      <c r="G12" s="40"/>
      <c r="H12" s="40"/>
      <c r="I12" s="111"/>
      <c r="J12" s="40"/>
      <c r="K12" s="43"/>
    </row>
    <row r="13" spans="1:70" s="1" customFormat="1" ht="36.950000000000003" customHeight="1">
      <c r="B13" s="39"/>
      <c r="C13" s="40"/>
      <c r="D13" s="40"/>
      <c r="E13" s="344" t="s">
        <v>1558</v>
      </c>
      <c r="F13" s="343"/>
      <c r="G13" s="343"/>
      <c r="H13" s="343"/>
      <c r="I13" s="111"/>
      <c r="J13" s="40"/>
      <c r="K13" s="43"/>
    </row>
    <row r="14" spans="1:70" s="1" customFormat="1" ht="13.5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21</v>
      </c>
      <c r="E15" s="40"/>
      <c r="F15" s="33" t="s">
        <v>5</v>
      </c>
      <c r="G15" s="40"/>
      <c r="H15" s="40"/>
      <c r="I15" s="112" t="s">
        <v>22</v>
      </c>
      <c r="J15" s="33" t="s">
        <v>5</v>
      </c>
      <c r="K15" s="43"/>
    </row>
    <row r="16" spans="1:70" s="1" customFormat="1" ht="14.45" customHeight="1">
      <c r="B16" s="39"/>
      <c r="C16" s="40"/>
      <c r="D16" s="35" t="s">
        <v>23</v>
      </c>
      <c r="E16" s="40"/>
      <c r="F16" s="33" t="s">
        <v>24</v>
      </c>
      <c r="G16" s="40"/>
      <c r="H16" s="40"/>
      <c r="I16" s="112" t="s">
        <v>25</v>
      </c>
      <c r="J16" s="113" t="str">
        <f>'Rekapitulace stavby'!AN8</f>
        <v>16. 3. 2019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27</v>
      </c>
      <c r="E18" s="40"/>
      <c r="F18" s="40"/>
      <c r="G18" s="40"/>
      <c r="H18" s="40"/>
      <c r="I18" s="112" t="s">
        <v>28</v>
      </c>
      <c r="J18" s="33" t="str">
        <f>IF('Rekapitulace stavby'!AN10="","",'Rekapitulace stavby'!AN10)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stavby'!E11="","",'Rekapitulace stavby'!E11)</f>
        <v xml:space="preserve"> </v>
      </c>
      <c r="F19" s="40"/>
      <c r="G19" s="40"/>
      <c r="H19" s="40"/>
      <c r="I19" s="112" t="s">
        <v>30</v>
      </c>
      <c r="J19" s="33" t="str">
        <f>IF('Rekapitulace stavby'!AN11="","",'Rekapitulace stavby'!AN11)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31</v>
      </c>
      <c r="E21" s="40"/>
      <c r="F21" s="40"/>
      <c r="G21" s="40"/>
      <c r="H21" s="40"/>
      <c r="I21" s="112" t="s">
        <v>28</v>
      </c>
      <c r="J21" s="33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stavby'!E14="Vyplň údaj","",IF('Rekapitulace stavby'!E14="","",'Rekapitulace stavby'!E14))</f>
        <v/>
      </c>
      <c r="F22" s="40"/>
      <c r="G22" s="40"/>
      <c r="H22" s="40"/>
      <c r="I22" s="112" t="s">
        <v>30</v>
      </c>
      <c r="J22" s="33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33</v>
      </c>
      <c r="E24" s="40"/>
      <c r="F24" s="40"/>
      <c r="G24" s="40"/>
      <c r="H24" s="40"/>
      <c r="I24" s="112" t="s">
        <v>28</v>
      </c>
      <c r="J24" s="33" t="s">
        <v>5</v>
      </c>
      <c r="K24" s="43"/>
    </row>
    <row r="25" spans="2:11" s="1" customFormat="1" ht="18" customHeight="1">
      <c r="B25" s="39"/>
      <c r="C25" s="40"/>
      <c r="D25" s="40"/>
      <c r="E25" s="33" t="s">
        <v>34</v>
      </c>
      <c r="F25" s="40"/>
      <c r="G25" s="40"/>
      <c r="H25" s="40"/>
      <c r="I25" s="112" t="s">
        <v>30</v>
      </c>
      <c r="J25" s="33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14.45" customHeight="1">
      <c r="B27" s="39"/>
      <c r="C27" s="40"/>
      <c r="D27" s="35" t="s">
        <v>36</v>
      </c>
      <c r="E27" s="40"/>
      <c r="F27" s="40"/>
      <c r="G27" s="40"/>
      <c r="H27" s="40"/>
      <c r="I27" s="111"/>
      <c r="J27" s="40"/>
      <c r="K27" s="43"/>
    </row>
    <row r="28" spans="2:11" s="7" customFormat="1" ht="270.75" customHeight="1">
      <c r="B28" s="114"/>
      <c r="C28" s="115"/>
      <c r="D28" s="115"/>
      <c r="E28" s="322" t="s">
        <v>172</v>
      </c>
      <c r="F28" s="322"/>
      <c r="G28" s="322"/>
      <c r="H28" s="322"/>
      <c r="I28" s="116"/>
      <c r="J28" s="115"/>
      <c r="K28" s="117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111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25.35" customHeight="1">
      <c r="B31" s="39"/>
      <c r="C31" s="40"/>
      <c r="D31" s="120" t="s">
        <v>37</v>
      </c>
      <c r="E31" s="40"/>
      <c r="F31" s="40"/>
      <c r="G31" s="40"/>
      <c r="H31" s="40"/>
      <c r="I31" s="111"/>
      <c r="J31" s="121">
        <f>ROUND(J95,2)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118"/>
      <c r="J32" s="66"/>
      <c r="K32" s="119"/>
    </row>
    <row r="33" spans="2:11" s="1" customFormat="1" ht="14.45" customHeight="1">
      <c r="B33" s="39"/>
      <c r="C33" s="40"/>
      <c r="D33" s="40"/>
      <c r="E33" s="40"/>
      <c r="F33" s="44" t="s">
        <v>39</v>
      </c>
      <c r="G33" s="40"/>
      <c r="H33" s="40"/>
      <c r="I33" s="122" t="s">
        <v>38</v>
      </c>
      <c r="J33" s="44" t="s">
        <v>40</v>
      </c>
      <c r="K33" s="43"/>
    </row>
    <row r="34" spans="2:11" s="1" customFormat="1" ht="14.45" customHeight="1">
      <c r="B34" s="39"/>
      <c r="C34" s="40"/>
      <c r="D34" s="47" t="s">
        <v>41</v>
      </c>
      <c r="E34" s="47" t="s">
        <v>42</v>
      </c>
      <c r="F34" s="123">
        <f>ROUND(SUM(BE95:BE204), 2)</f>
        <v>0</v>
      </c>
      <c r="G34" s="40"/>
      <c r="H34" s="40"/>
      <c r="I34" s="124">
        <v>0.21</v>
      </c>
      <c r="J34" s="123">
        <f>ROUND(ROUND((SUM(BE95:BE204)), 2)*I34, 2)</f>
        <v>0</v>
      </c>
      <c r="K34" s="43"/>
    </row>
    <row r="35" spans="2:11" s="1" customFormat="1" ht="14.45" customHeight="1">
      <c r="B35" s="39"/>
      <c r="C35" s="40"/>
      <c r="D35" s="40"/>
      <c r="E35" s="47" t="s">
        <v>43</v>
      </c>
      <c r="F35" s="123">
        <f>ROUND(SUM(BF95:BF204), 2)</f>
        <v>0</v>
      </c>
      <c r="G35" s="40"/>
      <c r="H35" s="40"/>
      <c r="I35" s="124">
        <v>0.15</v>
      </c>
      <c r="J35" s="123">
        <f>ROUND(ROUND((SUM(BF95:BF204)), 2)*I35, 2)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44</v>
      </c>
      <c r="F36" s="123">
        <f>ROUND(SUM(BG95:BG204), 2)</f>
        <v>0</v>
      </c>
      <c r="G36" s="40"/>
      <c r="H36" s="40"/>
      <c r="I36" s="124">
        <v>0.21</v>
      </c>
      <c r="J36" s="123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45</v>
      </c>
      <c r="F37" s="123">
        <f>ROUND(SUM(BH95:BH204), 2)</f>
        <v>0</v>
      </c>
      <c r="G37" s="40"/>
      <c r="H37" s="40"/>
      <c r="I37" s="124">
        <v>0.15</v>
      </c>
      <c r="J37" s="123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46</v>
      </c>
      <c r="F38" s="123">
        <f>ROUND(SUM(BI95:BI204), 2)</f>
        <v>0</v>
      </c>
      <c r="G38" s="40"/>
      <c r="H38" s="40"/>
      <c r="I38" s="124">
        <v>0</v>
      </c>
      <c r="J38" s="123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111"/>
      <c r="J39" s="40"/>
      <c r="K39" s="43"/>
    </row>
    <row r="40" spans="2:11" s="1" customFormat="1" ht="25.35" customHeight="1">
      <c r="B40" s="39"/>
      <c r="C40" s="125"/>
      <c r="D40" s="126" t="s">
        <v>47</v>
      </c>
      <c r="E40" s="69"/>
      <c r="F40" s="69"/>
      <c r="G40" s="127" t="s">
        <v>48</v>
      </c>
      <c r="H40" s="128" t="s">
        <v>49</v>
      </c>
      <c r="I40" s="129"/>
      <c r="J40" s="130">
        <f>SUM(J31:J38)</f>
        <v>0</v>
      </c>
      <c r="K40" s="131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132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133"/>
      <c r="J45" s="58"/>
      <c r="K45" s="134"/>
    </row>
    <row r="46" spans="2:11" s="1" customFormat="1" ht="36.950000000000003" customHeight="1">
      <c r="B46" s="39"/>
      <c r="C46" s="28" t="s">
        <v>173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111"/>
      <c r="J47" s="40"/>
      <c r="K47" s="43"/>
    </row>
    <row r="48" spans="2:11" s="1" customFormat="1" ht="14.45" customHeight="1">
      <c r="B48" s="39"/>
      <c r="C48" s="35" t="s">
        <v>19</v>
      </c>
      <c r="D48" s="40"/>
      <c r="E48" s="40"/>
      <c r="F48" s="40"/>
      <c r="G48" s="40"/>
      <c r="H48" s="40"/>
      <c r="I48" s="111"/>
      <c r="J48" s="40"/>
      <c r="K48" s="43"/>
    </row>
    <row r="49" spans="2:47" s="1" customFormat="1" ht="16.5" customHeight="1">
      <c r="B49" s="39"/>
      <c r="C49" s="40"/>
      <c r="D49" s="40"/>
      <c r="E49" s="341" t="str">
        <f>E7</f>
        <v xml:space="preserve"> Dům hudby, Pardubice – modernizace</v>
      </c>
      <c r="F49" s="342"/>
      <c r="G49" s="342"/>
      <c r="H49" s="342"/>
      <c r="I49" s="111"/>
      <c r="J49" s="40"/>
      <c r="K49" s="43"/>
    </row>
    <row r="50" spans="2:47">
      <c r="B50" s="26"/>
      <c r="C50" s="35" t="s">
        <v>168</v>
      </c>
      <c r="D50" s="27"/>
      <c r="E50" s="27"/>
      <c r="F50" s="27"/>
      <c r="G50" s="27"/>
      <c r="H50" s="27"/>
      <c r="I50" s="110"/>
      <c r="J50" s="27"/>
      <c r="K50" s="29"/>
    </row>
    <row r="51" spans="2:47" ht="16.5" customHeight="1">
      <c r="B51" s="26"/>
      <c r="C51" s="27"/>
      <c r="D51" s="27"/>
      <c r="E51" s="341" t="s">
        <v>169</v>
      </c>
      <c r="F51" s="308"/>
      <c r="G51" s="308"/>
      <c r="H51" s="308"/>
      <c r="I51" s="110"/>
      <c r="J51" s="27"/>
      <c r="K51" s="29"/>
    </row>
    <row r="52" spans="2:47">
      <c r="B52" s="26"/>
      <c r="C52" s="35" t="s">
        <v>170</v>
      </c>
      <c r="D52" s="27"/>
      <c r="E52" s="27"/>
      <c r="F52" s="27"/>
      <c r="G52" s="27"/>
      <c r="H52" s="27"/>
      <c r="I52" s="110"/>
      <c r="J52" s="27"/>
      <c r="K52" s="29"/>
    </row>
    <row r="53" spans="2:47" s="1" customFormat="1" ht="16.5" customHeight="1">
      <c r="B53" s="39"/>
      <c r="C53" s="40"/>
      <c r="D53" s="40"/>
      <c r="E53" s="331" t="s">
        <v>1394</v>
      </c>
      <c r="F53" s="343"/>
      <c r="G53" s="343"/>
      <c r="H53" s="343"/>
      <c r="I53" s="111"/>
      <c r="J53" s="40"/>
      <c r="K53" s="43"/>
    </row>
    <row r="54" spans="2:47" s="1" customFormat="1" ht="14.45" customHeight="1">
      <c r="B54" s="39"/>
      <c r="C54" s="35" t="s">
        <v>936</v>
      </c>
      <c r="D54" s="40"/>
      <c r="E54" s="40"/>
      <c r="F54" s="40"/>
      <c r="G54" s="40"/>
      <c r="H54" s="40"/>
      <c r="I54" s="111"/>
      <c r="J54" s="40"/>
      <c r="K54" s="43"/>
    </row>
    <row r="55" spans="2:47" s="1" customFormat="1" ht="17.25" customHeight="1">
      <c r="B55" s="39"/>
      <c r="C55" s="40"/>
      <c r="D55" s="40"/>
      <c r="E55" s="344" t="str">
        <f>E13</f>
        <v>SO 01.8.2 - Zdravotechnika</v>
      </c>
      <c r="F55" s="343"/>
      <c r="G55" s="343"/>
      <c r="H55" s="343"/>
      <c r="I55" s="111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47" s="1" customFormat="1" ht="18" customHeight="1">
      <c r="B57" s="39"/>
      <c r="C57" s="35" t="s">
        <v>23</v>
      </c>
      <c r="D57" s="40"/>
      <c r="E57" s="40"/>
      <c r="F57" s="33" t="str">
        <f>F16</f>
        <v>Sukova třída 1260, 530 02 Pardubice</v>
      </c>
      <c r="G57" s="40"/>
      <c r="H57" s="40"/>
      <c r="I57" s="112" t="s">
        <v>25</v>
      </c>
      <c r="J57" s="113" t="str">
        <f>IF(J16="","",J16)</f>
        <v>16. 3. 2019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47" s="1" customFormat="1">
      <c r="B59" s="39"/>
      <c r="C59" s="35" t="s">
        <v>27</v>
      </c>
      <c r="D59" s="40"/>
      <c r="E59" s="40"/>
      <c r="F59" s="33" t="str">
        <f>E19</f>
        <v xml:space="preserve"> </v>
      </c>
      <c r="G59" s="40"/>
      <c r="H59" s="40"/>
      <c r="I59" s="112" t="s">
        <v>33</v>
      </c>
      <c r="J59" s="322" t="str">
        <f>E25</f>
        <v>ing. arch. Ondřej Tuček</v>
      </c>
      <c r="K59" s="43"/>
    </row>
    <row r="60" spans="2:47" s="1" customFormat="1" ht="14.45" customHeight="1">
      <c r="B60" s="39"/>
      <c r="C60" s="35" t="s">
        <v>31</v>
      </c>
      <c r="D60" s="40"/>
      <c r="E60" s="40"/>
      <c r="F60" s="33" t="str">
        <f>IF(E22="","",E22)</f>
        <v/>
      </c>
      <c r="G60" s="40"/>
      <c r="H60" s="40"/>
      <c r="I60" s="111"/>
      <c r="J60" s="345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11"/>
      <c r="J61" s="40"/>
      <c r="K61" s="43"/>
    </row>
    <row r="62" spans="2:47" s="1" customFormat="1" ht="29.25" customHeight="1">
      <c r="B62" s="39"/>
      <c r="C62" s="135" t="s">
        <v>174</v>
      </c>
      <c r="D62" s="125"/>
      <c r="E62" s="125"/>
      <c r="F62" s="125"/>
      <c r="G62" s="125"/>
      <c r="H62" s="125"/>
      <c r="I62" s="136"/>
      <c r="J62" s="137" t="s">
        <v>175</v>
      </c>
      <c r="K62" s="138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11"/>
      <c r="J63" s="40"/>
      <c r="K63" s="43"/>
    </row>
    <row r="64" spans="2:47" s="1" customFormat="1" ht="29.25" customHeight="1">
      <c r="B64" s="39"/>
      <c r="C64" s="139" t="s">
        <v>176</v>
      </c>
      <c r="D64" s="40"/>
      <c r="E64" s="40"/>
      <c r="F64" s="40"/>
      <c r="G64" s="40"/>
      <c r="H64" s="40"/>
      <c r="I64" s="111"/>
      <c r="J64" s="121">
        <f>J95</f>
        <v>0</v>
      </c>
      <c r="K64" s="43"/>
      <c r="AU64" s="22" t="s">
        <v>177</v>
      </c>
    </row>
    <row r="65" spans="2:12" s="8" customFormat="1" ht="24.95" customHeight="1">
      <c r="B65" s="140"/>
      <c r="C65" s="141"/>
      <c r="D65" s="142" t="s">
        <v>181</v>
      </c>
      <c r="E65" s="143"/>
      <c r="F65" s="143"/>
      <c r="G65" s="143"/>
      <c r="H65" s="143"/>
      <c r="I65" s="144"/>
      <c r="J65" s="145">
        <f>J96</f>
        <v>0</v>
      </c>
      <c r="K65" s="146"/>
    </row>
    <row r="66" spans="2:12" s="9" customFormat="1" ht="19.899999999999999" customHeight="1">
      <c r="B66" s="147"/>
      <c r="C66" s="148"/>
      <c r="D66" s="149" t="s">
        <v>1396</v>
      </c>
      <c r="E66" s="150"/>
      <c r="F66" s="150"/>
      <c r="G66" s="150"/>
      <c r="H66" s="150"/>
      <c r="I66" s="151"/>
      <c r="J66" s="152">
        <f>J97</f>
        <v>0</v>
      </c>
      <c r="K66" s="153"/>
    </row>
    <row r="67" spans="2:12" s="9" customFormat="1" ht="19.899999999999999" customHeight="1">
      <c r="B67" s="147"/>
      <c r="C67" s="148"/>
      <c r="D67" s="149" t="s">
        <v>1559</v>
      </c>
      <c r="E67" s="150"/>
      <c r="F67" s="150"/>
      <c r="G67" s="150"/>
      <c r="H67" s="150"/>
      <c r="I67" s="151"/>
      <c r="J67" s="152">
        <f>J120</f>
        <v>0</v>
      </c>
      <c r="K67" s="153"/>
    </row>
    <row r="68" spans="2:12" s="9" customFormat="1" ht="19.899999999999999" customHeight="1">
      <c r="B68" s="147"/>
      <c r="C68" s="148"/>
      <c r="D68" s="149" t="s">
        <v>1560</v>
      </c>
      <c r="E68" s="150"/>
      <c r="F68" s="150"/>
      <c r="G68" s="150"/>
      <c r="H68" s="150"/>
      <c r="I68" s="151"/>
      <c r="J68" s="152">
        <f>J147</f>
        <v>0</v>
      </c>
      <c r="K68" s="153"/>
    </row>
    <row r="69" spans="2:12" s="9" customFormat="1" ht="19.899999999999999" customHeight="1">
      <c r="B69" s="147"/>
      <c r="C69" s="148"/>
      <c r="D69" s="149" t="s">
        <v>1561</v>
      </c>
      <c r="E69" s="150"/>
      <c r="F69" s="150"/>
      <c r="G69" s="150"/>
      <c r="H69" s="150"/>
      <c r="I69" s="151"/>
      <c r="J69" s="152">
        <f>J172</f>
        <v>0</v>
      </c>
      <c r="K69" s="153"/>
    </row>
    <row r="70" spans="2:12" s="9" customFormat="1" ht="19.899999999999999" customHeight="1">
      <c r="B70" s="147"/>
      <c r="C70" s="148"/>
      <c r="D70" s="149" t="s">
        <v>1562</v>
      </c>
      <c r="E70" s="150"/>
      <c r="F70" s="150"/>
      <c r="G70" s="150"/>
      <c r="H70" s="150"/>
      <c r="I70" s="151"/>
      <c r="J70" s="152">
        <f>J193</f>
        <v>0</v>
      </c>
      <c r="K70" s="153"/>
    </row>
    <row r="71" spans="2:12" s="8" customFormat="1" ht="24.95" customHeight="1">
      <c r="B71" s="140"/>
      <c r="C71" s="141"/>
      <c r="D71" s="142" t="s">
        <v>188</v>
      </c>
      <c r="E71" s="143"/>
      <c r="F71" s="143"/>
      <c r="G71" s="143"/>
      <c r="H71" s="143"/>
      <c r="I71" s="144"/>
      <c r="J71" s="145">
        <f>J198</f>
        <v>0</v>
      </c>
      <c r="K71" s="146"/>
    </row>
    <row r="72" spans="2:12" s="1" customFormat="1" ht="21.75" customHeight="1">
      <c r="B72" s="39"/>
      <c r="C72" s="40"/>
      <c r="D72" s="40"/>
      <c r="E72" s="40"/>
      <c r="F72" s="40"/>
      <c r="G72" s="40"/>
      <c r="H72" s="40"/>
      <c r="I72" s="111"/>
      <c r="J72" s="40"/>
      <c r="K72" s="43"/>
    </row>
    <row r="73" spans="2:12" s="1" customFormat="1" ht="6.95" customHeight="1">
      <c r="B73" s="54"/>
      <c r="C73" s="55"/>
      <c r="D73" s="55"/>
      <c r="E73" s="55"/>
      <c r="F73" s="55"/>
      <c r="G73" s="55"/>
      <c r="H73" s="55"/>
      <c r="I73" s="132"/>
      <c r="J73" s="55"/>
      <c r="K73" s="56"/>
    </row>
    <row r="77" spans="2:12" s="1" customFormat="1" ht="6.95" customHeight="1">
      <c r="B77" s="57"/>
      <c r="C77" s="58"/>
      <c r="D77" s="58"/>
      <c r="E77" s="58"/>
      <c r="F77" s="58"/>
      <c r="G77" s="58"/>
      <c r="H77" s="58"/>
      <c r="I77" s="133"/>
      <c r="J77" s="58"/>
      <c r="K77" s="58"/>
      <c r="L77" s="39"/>
    </row>
    <row r="78" spans="2:12" s="1" customFormat="1" ht="36.950000000000003" customHeight="1">
      <c r="B78" s="39"/>
      <c r="C78" s="59" t="s">
        <v>189</v>
      </c>
      <c r="I78" s="154"/>
      <c r="L78" s="39"/>
    </row>
    <row r="79" spans="2:12" s="1" customFormat="1" ht="6.95" customHeight="1">
      <c r="B79" s="39"/>
      <c r="I79" s="154"/>
      <c r="L79" s="39"/>
    </row>
    <row r="80" spans="2:12" s="1" customFormat="1" ht="14.45" customHeight="1">
      <c r="B80" s="39"/>
      <c r="C80" s="61" t="s">
        <v>19</v>
      </c>
      <c r="I80" s="154"/>
      <c r="L80" s="39"/>
    </row>
    <row r="81" spans="2:63" s="1" customFormat="1" ht="16.5" customHeight="1">
      <c r="B81" s="39"/>
      <c r="E81" s="346" t="str">
        <f>E7</f>
        <v xml:space="preserve"> Dům hudby, Pardubice – modernizace</v>
      </c>
      <c r="F81" s="347"/>
      <c r="G81" s="347"/>
      <c r="H81" s="347"/>
      <c r="I81" s="154"/>
      <c r="L81" s="39"/>
    </row>
    <row r="82" spans="2:63">
      <c r="B82" s="26"/>
      <c r="C82" s="61" t="s">
        <v>168</v>
      </c>
      <c r="L82" s="26"/>
    </row>
    <row r="83" spans="2:63" ht="16.5" customHeight="1">
      <c r="B83" s="26"/>
      <c r="E83" s="346" t="s">
        <v>169</v>
      </c>
      <c r="F83" s="318"/>
      <c r="G83" s="318"/>
      <c r="H83" s="318"/>
      <c r="L83" s="26"/>
    </row>
    <row r="84" spans="2:63">
      <c r="B84" s="26"/>
      <c r="C84" s="61" t="s">
        <v>170</v>
      </c>
      <c r="L84" s="26"/>
    </row>
    <row r="85" spans="2:63" s="1" customFormat="1" ht="16.5" customHeight="1">
      <c r="B85" s="39"/>
      <c r="E85" s="350" t="s">
        <v>1394</v>
      </c>
      <c r="F85" s="348"/>
      <c r="G85" s="348"/>
      <c r="H85" s="348"/>
      <c r="I85" s="154"/>
      <c r="L85" s="39"/>
    </row>
    <row r="86" spans="2:63" s="1" customFormat="1" ht="14.45" customHeight="1">
      <c r="B86" s="39"/>
      <c r="C86" s="61" t="s">
        <v>936</v>
      </c>
      <c r="I86" s="154"/>
      <c r="L86" s="39"/>
    </row>
    <row r="87" spans="2:63" s="1" customFormat="1" ht="17.25" customHeight="1">
      <c r="B87" s="39"/>
      <c r="E87" s="334" t="str">
        <f>E13</f>
        <v>SO 01.8.2 - Zdravotechnika</v>
      </c>
      <c r="F87" s="348"/>
      <c r="G87" s="348"/>
      <c r="H87" s="348"/>
      <c r="I87" s="154"/>
      <c r="L87" s="39"/>
    </row>
    <row r="88" spans="2:63" s="1" customFormat="1" ht="6.95" customHeight="1">
      <c r="B88" s="39"/>
      <c r="I88" s="154"/>
      <c r="L88" s="39"/>
    </row>
    <row r="89" spans="2:63" s="1" customFormat="1" ht="18" customHeight="1">
      <c r="B89" s="39"/>
      <c r="C89" s="61" t="s">
        <v>23</v>
      </c>
      <c r="F89" s="155" t="str">
        <f>F16</f>
        <v>Sukova třída 1260, 530 02 Pardubice</v>
      </c>
      <c r="I89" s="156" t="s">
        <v>25</v>
      </c>
      <c r="J89" s="65" t="str">
        <f>IF(J16="","",J16)</f>
        <v>16. 3. 2019</v>
      </c>
      <c r="L89" s="39"/>
    </row>
    <row r="90" spans="2:63" s="1" customFormat="1" ht="6.95" customHeight="1">
      <c r="B90" s="39"/>
      <c r="I90" s="154"/>
      <c r="L90" s="39"/>
    </row>
    <row r="91" spans="2:63" s="1" customFormat="1">
      <c r="B91" s="39"/>
      <c r="C91" s="61" t="s">
        <v>27</v>
      </c>
      <c r="F91" s="155" t="str">
        <f>E19</f>
        <v xml:space="preserve"> </v>
      </c>
      <c r="I91" s="156" t="s">
        <v>33</v>
      </c>
      <c r="J91" s="155" t="str">
        <f>E25</f>
        <v>ing. arch. Ondřej Tuček</v>
      </c>
      <c r="L91" s="39"/>
    </row>
    <row r="92" spans="2:63" s="1" customFormat="1" ht="14.45" customHeight="1">
      <c r="B92" s="39"/>
      <c r="C92" s="61" t="s">
        <v>31</v>
      </c>
      <c r="F92" s="155" t="str">
        <f>IF(E22="","",E22)</f>
        <v/>
      </c>
      <c r="I92" s="154"/>
      <c r="L92" s="39"/>
    </row>
    <row r="93" spans="2:63" s="1" customFormat="1" ht="10.35" customHeight="1">
      <c r="B93" s="39"/>
      <c r="I93" s="154"/>
      <c r="L93" s="39"/>
    </row>
    <row r="94" spans="2:63" s="10" customFormat="1" ht="29.25" customHeight="1">
      <c r="B94" s="157"/>
      <c r="C94" s="158" t="s">
        <v>190</v>
      </c>
      <c r="D94" s="159" t="s">
        <v>56</v>
      </c>
      <c r="E94" s="159" t="s">
        <v>52</v>
      </c>
      <c r="F94" s="159" t="s">
        <v>191</v>
      </c>
      <c r="G94" s="159" t="s">
        <v>192</v>
      </c>
      <c r="H94" s="159" t="s">
        <v>193</v>
      </c>
      <c r="I94" s="160" t="s">
        <v>194</v>
      </c>
      <c r="J94" s="159" t="s">
        <v>175</v>
      </c>
      <c r="K94" s="161" t="s">
        <v>195</v>
      </c>
      <c r="L94" s="157"/>
      <c r="M94" s="71" t="s">
        <v>196</v>
      </c>
      <c r="N94" s="72" t="s">
        <v>41</v>
      </c>
      <c r="O94" s="72" t="s">
        <v>197</v>
      </c>
      <c r="P94" s="72" t="s">
        <v>198</v>
      </c>
      <c r="Q94" s="72" t="s">
        <v>199</v>
      </c>
      <c r="R94" s="72" t="s">
        <v>200</v>
      </c>
      <c r="S94" s="72" t="s">
        <v>201</v>
      </c>
      <c r="T94" s="73" t="s">
        <v>202</v>
      </c>
    </row>
    <row r="95" spans="2:63" s="1" customFormat="1" ht="29.25" customHeight="1">
      <c r="B95" s="39"/>
      <c r="C95" s="75" t="s">
        <v>176</v>
      </c>
      <c r="I95" s="154"/>
      <c r="J95" s="162">
        <f>BK95</f>
        <v>0</v>
      </c>
      <c r="L95" s="39"/>
      <c r="M95" s="74"/>
      <c r="N95" s="66"/>
      <c r="O95" s="66"/>
      <c r="P95" s="163">
        <f>P96+P198</f>
        <v>0</v>
      </c>
      <c r="Q95" s="66"/>
      <c r="R95" s="163">
        <f>R96+R198</f>
        <v>0</v>
      </c>
      <c r="S95" s="66"/>
      <c r="T95" s="164">
        <f>T96+T198</f>
        <v>0</v>
      </c>
      <c r="AT95" s="22" t="s">
        <v>70</v>
      </c>
      <c r="AU95" s="22" t="s">
        <v>177</v>
      </c>
      <c r="BK95" s="165">
        <f>BK96+BK198</f>
        <v>0</v>
      </c>
    </row>
    <row r="96" spans="2:63" s="11" customFormat="1" ht="37.35" customHeight="1">
      <c r="B96" s="166"/>
      <c r="D96" s="167" t="s">
        <v>70</v>
      </c>
      <c r="E96" s="168" t="s">
        <v>287</v>
      </c>
      <c r="F96" s="168" t="s">
        <v>288</v>
      </c>
      <c r="I96" s="169"/>
      <c r="J96" s="170">
        <f>BK96</f>
        <v>0</v>
      </c>
      <c r="L96" s="166"/>
      <c r="M96" s="171"/>
      <c r="N96" s="172"/>
      <c r="O96" s="172"/>
      <c r="P96" s="173">
        <f>P97+P120+P147+P172+P193</f>
        <v>0</v>
      </c>
      <c r="Q96" s="172"/>
      <c r="R96" s="173">
        <f>R97+R120+R147+R172+R193</f>
        <v>0</v>
      </c>
      <c r="S96" s="172"/>
      <c r="T96" s="174">
        <f>T97+T120+T147+T172+T193</f>
        <v>0</v>
      </c>
      <c r="AR96" s="167" t="s">
        <v>78</v>
      </c>
      <c r="AT96" s="175" t="s">
        <v>70</v>
      </c>
      <c r="AU96" s="175" t="s">
        <v>71</v>
      </c>
      <c r="AY96" s="167" t="s">
        <v>205</v>
      </c>
      <c r="BK96" s="176">
        <f>BK97+BK120+BK147+BK172+BK193</f>
        <v>0</v>
      </c>
    </row>
    <row r="97" spans="2:65" s="11" customFormat="1" ht="19.899999999999999" customHeight="1">
      <c r="B97" s="166"/>
      <c r="D97" s="167" t="s">
        <v>70</v>
      </c>
      <c r="E97" s="177" t="s">
        <v>1400</v>
      </c>
      <c r="F97" s="177" t="s">
        <v>1401</v>
      </c>
      <c r="I97" s="169"/>
      <c r="J97" s="178">
        <f>BK97</f>
        <v>0</v>
      </c>
      <c r="L97" s="166"/>
      <c r="M97" s="171"/>
      <c r="N97" s="172"/>
      <c r="O97" s="172"/>
      <c r="P97" s="173">
        <f>SUM(P98:P119)</f>
        <v>0</v>
      </c>
      <c r="Q97" s="172"/>
      <c r="R97" s="173">
        <f>SUM(R98:R119)</f>
        <v>0</v>
      </c>
      <c r="S97" s="172"/>
      <c r="T97" s="174">
        <f>SUM(T98:T119)</f>
        <v>0</v>
      </c>
      <c r="AR97" s="167" t="s">
        <v>78</v>
      </c>
      <c r="AT97" s="175" t="s">
        <v>70</v>
      </c>
      <c r="AU97" s="175" t="s">
        <v>78</v>
      </c>
      <c r="AY97" s="167" t="s">
        <v>205</v>
      </c>
      <c r="BK97" s="176">
        <f>SUM(BK98:BK119)</f>
        <v>0</v>
      </c>
    </row>
    <row r="98" spans="2:65" s="1" customFormat="1" ht="25.5" customHeight="1">
      <c r="B98" s="179"/>
      <c r="C98" s="180" t="s">
        <v>78</v>
      </c>
      <c r="D98" s="180" t="s">
        <v>208</v>
      </c>
      <c r="E98" s="181" t="s">
        <v>1402</v>
      </c>
      <c r="F98" s="182" t="s">
        <v>1403</v>
      </c>
      <c r="G98" s="183" t="s">
        <v>360</v>
      </c>
      <c r="H98" s="184">
        <v>79</v>
      </c>
      <c r="I98" s="185"/>
      <c r="J98" s="186">
        <f>ROUND(I98*H98,2)</f>
        <v>0</v>
      </c>
      <c r="K98" s="182" t="s">
        <v>5</v>
      </c>
      <c r="L98" s="39"/>
      <c r="M98" s="187" t="s">
        <v>5</v>
      </c>
      <c r="N98" s="188" t="s">
        <v>42</v>
      </c>
      <c r="O98" s="40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AR98" s="22" t="s">
        <v>213</v>
      </c>
      <c r="AT98" s="22" t="s">
        <v>208</v>
      </c>
      <c r="AU98" s="22" t="s">
        <v>80</v>
      </c>
      <c r="AY98" s="22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22" t="s">
        <v>78</v>
      </c>
      <c r="BK98" s="191">
        <f>ROUND(I98*H98,2)</f>
        <v>0</v>
      </c>
      <c r="BL98" s="22" t="s">
        <v>213</v>
      </c>
      <c r="BM98" s="22" t="s">
        <v>1563</v>
      </c>
    </row>
    <row r="99" spans="2:65" s="1" customFormat="1" ht="54">
      <c r="B99" s="39"/>
      <c r="D99" s="192" t="s">
        <v>336</v>
      </c>
      <c r="F99" s="193" t="s">
        <v>1405</v>
      </c>
      <c r="I99" s="154"/>
      <c r="L99" s="39"/>
      <c r="M99" s="194"/>
      <c r="N99" s="40"/>
      <c r="O99" s="40"/>
      <c r="P99" s="40"/>
      <c r="Q99" s="40"/>
      <c r="R99" s="40"/>
      <c r="S99" s="40"/>
      <c r="T99" s="68"/>
      <c r="AT99" s="22" t="s">
        <v>336</v>
      </c>
      <c r="AU99" s="22" t="s">
        <v>80</v>
      </c>
    </row>
    <row r="100" spans="2:65" s="1" customFormat="1" ht="16.5" customHeight="1">
      <c r="B100" s="179"/>
      <c r="C100" s="200" t="s">
        <v>80</v>
      </c>
      <c r="D100" s="200" t="s">
        <v>791</v>
      </c>
      <c r="E100" s="201" t="s">
        <v>1564</v>
      </c>
      <c r="F100" s="202" t="s">
        <v>1565</v>
      </c>
      <c r="G100" s="203" t="s">
        <v>360</v>
      </c>
      <c r="H100" s="204">
        <v>44</v>
      </c>
      <c r="I100" s="205"/>
      <c r="J100" s="206">
        <f>ROUND(I100*H100,2)</f>
        <v>0</v>
      </c>
      <c r="K100" s="202" t="s">
        <v>5</v>
      </c>
      <c r="L100" s="207"/>
      <c r="M100" s="208" t="s">
        <v>5</v>
      </c>
      <c r="N100" s="209" t="s">
        <v>42</v>
      </c>
      <c r="O100" s="40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AR100" s="22" t="s">
        <v>239</v>
      </c>
      <c r="AT100" s="22" t="s">
        <v>791</v>
      </c>
      <c r="AU100" s="22" t="s">
        <v>80</v>
      </c>
      <c r="AY100" s="22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213</v>
      </c>
      <c r="BM100" s="22" t="s">
        <v>1566</v>
      </c>
    </row>
    <row r="101" spans="2:65" s="1" customFormat="1" ht="27">
      <c r="B101" s="39"/>
      <c r="D101" s="192" t="s">
        <v>336</v>
      </c>
      <c r="F101" s="193" t="s">
        <v>1567</v>
      </c>
      <c r="I101" s="154"/>
      <c r="L101" s="39"/>
      <c r="M101" s="194"/>
      <c r="N101" s="40"/>
      <c r="O101" s="40"/>
      <c r="P101" s="40"/>
      <c r="Q101" s="40"/>
      <c r="R101" s="40"/>
      <c r="S101" s="40"/>
      <c r="T101" s="68"/>
      <c r="AT101" s="22" t="s">
        <v>336</v>
      </c>
      <c r="AU101" s="22" t="s">
        <v>80</v>
      </c>
    </row>
    <row r="102" spans="2:65" s="1" customFormat="1" ht="16.5" customHeight="1">
      <c r="B102" s="179"/>
      <c r="C102" s="200" t="s">
        <v>97</v>
      </c>
      <c r="D102" s="200" t="s">
        <v>791</v>
      </c>
      <c r="E102" s="201" t="s">
        <v>1568</v>
      </c>
      <c r="F102" s="202" t="s">
        <v>1569</v>
      </c>
      <c r="G102" s="203" t="s">
        <v>360</v>
      </c>
      <c r="H102" s="204">
        <v>29</v>
      </c>
      <c r="I102" s="205"/>
      <c r="J102" s="206">
        <f>ROUND(I102*H102,2)</f>
        <v>0</v>
      </c>
      <c r="K102" s="202" t="s">
        <v>5</v>
      </c>
      <c r="L102" s="207"/>
      <c r="M102" s="208" t="s">
        <v>5</v>
      </c>
      <c r="N102" s="209" t="s">
        <v>42</v>
      </c>
      <c r="O102" s="40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AR102" s="22" t="s">
        <v>239</v>
      </c>
      <c r="AT102" s="22" t="s">
        <v>791</v>
      </c>
      <c r="AU102" s="22" t="s">
        <v>80</v>
      </c>
      <c r="AY102" s="22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22" t="s">
        <v>78</v>
      </c>
      <c r="BK102" s="191">
        <f>ROUND(I102*H102,2)</f>
        <v>0</v>
      </c>
      <c r="BL102" s="22" t="s">
        <v>213</v>
      </c>
      <c r="BM102" s="22" t="s">
        <v>1570</v>
      </c>
    </row>
    <row r="103" spans="2:65" s="1" customFormat="1" ht="27">
      <c r="B103" s="39"/>
      <c r="D103" s="192" t="s">
        <v>336</v>
      </c>
      <c r="F103" s="193" t="s">
        <v>1571</v>
      </c>
      <c r="I103" s="154"/>
      <c r="L103" s="39"/>
      <c r="M103" s="194"/>
      <c r="N103" s="40"/>
      <c r="O103" s="40"/>
      <c r="P103" s="40"/>
      <c r="Q103" s="40"/>
      <c r="R103" s="40"/>
      <c r="S103" s="40"/>
      <c r="T103" s="68"/>
      <c r="AT103" s="22" t="s">
        <v>336</v>
      </c>
      <c r="AU103" s="22" t="s">
        <v>80</v>
      </c>
    </row>
    <row r="104" spans="2:65" s="1" customFormat="1" ht="16.5" customHeight="1">
      <c r="B104" s="179"/>
      <c r="C104" s="200" t="s">
        <v>213</v>
      </c>
      <c r="D104" s="200" t="s">
        <v>791</v>
      </c>
      <c r="E104" s="201" t="s">
        <v>1572</v>
      </c>
      <c r="F104" s="202" t="s">
        <v>1573</v>
      </c>
      <c r="G104" s="203" t="s">
        <v>360</v>
      </c>
      <c r="H104" s="204">
        <v>3</v>
      </c>
      <c r="I104" s="205"/>
      <c r="J104" s="206">
        <f>ROUND(I104*H104,2)</f>
        <v>0</v>
      </c>
      <c r="K104" s="202" t="s">
        <v>5</v>
      </c>
      <c r="L104" s="207"/>
      <c r="M104" s="208" t="s">
        <v>5</v>
      </c>
      <c r="N104" s="209" t="s">
        <v>42</v>
      </c>
      <c r="O104" s="40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22" t="s">
        <v>239</v>
      </c>
      <c r="AT104" s="22" t="s">
        <v>791</v>
      </c>
      <c r="AU104" s="22" t="s">
        <v>80</v>
      </c>
      <c r="AY104" s="22" t="s">
        <v>205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213</v>
      </c>
      <c r="BM104" s="22" t="s">
        <v>1574</v>
      </c>
    </row>
    <row r="105" spans="2:65" s="1" customFormat="1" ht="27">
      <c r="B105" s="39"/>
      <c r="D105" s="192" t="s">
        <v>336</v>
      </c>
      <c r="F105" s="193" t="s">
        <v>1575</v>
      </c>
      <c r="I105" s="154"/>
      <c r="L105" s="39"/>
      <c r="M105" s="194"/>
      <c r="N105" s="40"/>
      <c r="O105" s="40"/>
      <c r="P105" s="40"/>
      <c r="Q105" s="40"/>
      <c r="R105" s="40"/>
      <c r="S105" s="40"/>
      <c r="T105" s="68"/>
      <c r="AT105" s="22" t="s">
        <v>336</v>
      </c>
      <c r="AU105" s="22" t="s">
        <v>80</v>
      </c>
    </row>
    <row r="106" spans="2:65" s="1" customFormat="1" ht="16.5" customHeight="1">
      <c r="B106" s="179"/>
      <c r="C106" s="200" t="s">
        <v>225</v>
      </c>
      <c r="D106" s="200" t="s">
        <v>791</v>
      </c>
      <c r="E106" s="201" t="s">
        <v>1576</v>
      </c>
      <c r="F106" s="202" t="s">
        <v>1577</v>
      </c>
      <c r="G106" s="203" t="s">
        <v>360</v>
      </c>
      <c r="H106" s="204">
        <v>3</v>
      </c>
      <c r="I106" s="205"/>
      <c r="J106" s="206">
        <f>ROUND(I106*H106,2)</f>
        <v>0</v>
      </c>
      <c r="K106" s="202" t="s">
        <v>5</v>
      </c>
      <c r="L106" s="207"/>
      <c r="M106" s="208" t="s">
        <v>5</v>
      </c>
      <c r="N106" s="209" t="s">
        <v>42</v>
      </c>
      <c r="O106" s="40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AR106" s="22" t="s">
        <v>239</v>
      </c>
      <c r="AT106" s="22" t="s">
        <v>791</v>
      </c>
      <c r="AU106" s="22" t="s">
        <v>80</v>
      </c>
      <c r="AY106" s="22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22" t="s">
        <v>78</v>
      </c>
      <c r="BK106" s="191">
        <f>ROUND(I106*H106,2)</f>
        <v>0</v>
      </c>
      <c r="BL106" s="22" t="s">
        <v>213</v>
      </c>
      <c r="BM106" s="22" t="s">
        <v>1578</v>
      </c>
    </row>
    <row r="107" spans="2:65" s="1" customFormat="1" ht="27">
      <c r="B107" s="39"/>
      <c r="D107" s="192" t="s">
        <v>336</v>
      </c>
      <c r="F107" s="193" t="s">
        <v>1579</v>
      </c>
      <c r="I107" s="154"/>
      <c r="L107" s="39"/>
      <c r="M107" s="194"/>
      <c r="N107" s="40"/>
      <c r="O107" s="40"/>
      <c r="P107" s="40"/>
      <c r="Q107" s="40"/>
      <c r="R107" s="40"/>
      <c r="S107" s="40"/>
      <c r="T107" s="68"/>
      <c r="AT107" s="22" t="s">
        <v>336</v>
      </c>
      <c r="AU107" s="22" t="s">
        <v>80</v>
      </c>
    </row>
    <row r="108" spans="2:65" s="1" customFormat="1" ht="25.5" customHeight="1">
      <c r="B108" s="179"/>
      <c r="C108" s="180" t="s">
        <v>229</v>
      </c>
      <c r="D108" s="180" t="s">
        <v>208</v>
      </c>
      <c r="E108" s="181" t="s">
        <v>1414</v>
      </c>
      <c r="F108" s="182" t="s">
        <v>1415</v>
      </c>
      <c r="G108" s="183" t="s">
        <v>360</v>
      </c>
      <c r="H108" s="184">
        <v>32</v>
      </c>
      <c r="I108" s="185"/>
      <c r="J108" s="186">
        <f>ROUND(I108*H108,2)</f>
        <v>0</v>
      </c>
      <c r="K108" s="182" t="s">
        <v>5</v>
      </c>
      <c r="L108" s="39"/>
      <c r="M108" s="187" t="s">
        <v>5</v>
      </c>
      <c r="N108" s="188" t="s">
        <v>42</v>
      </c>
      <c r="O108" s="40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22" t="s">
        <v>213</v>
      </c>
      <c r="AT108" s="22" t="s">
        <v>208</v>
      </c>
      <c r="AU108" s="22" t="s">
        <v>80</v>
      </c>
      <c r="AY108" s="22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22" t="s">
        <v>78</v>
      </c>
      <c r="BK108" s="191">
        <f>ROUND(I108*H108,2)</f>
        <v>0</v>
      </c>
      <c r="BL108" s="22" t="s">
        <v>213</v>
      </c>
      <c r="BM108" s="22" t="s">
        <v>1580</v>
      </c>
    </row>
    <row r="109" spans="2:65" s="1" customFormat="1" ht="54">
      <c r="B109" s="39"/>
      <c r="D109" s="192" t="s">
        <v>336</v>
      </c>
      <c r="F109" s="193" t="s">
        <v>1417</v>
      </c>
      <c r="I109" s="154"/>
      <c r="L109" s="39"/>
      <c r="M109" s="194"/>
      <c r="N109" s="40"/>
      <c r="O109" s="40"/>
      <c r="P109" s="40"/>
      <c r="Q109" s="40"/>
      <c r="R109" s="40"/>
      <c r="S109" s="40"/>
      <c r="T109" s="68"/>
      <c r="AT109" s="22" t="s">
        <v>336</v>
      </c>
      <c r="AU109" s="22" t="s">
        <v>80</v>
      </c>
    </row>
    <row r="110" spans="2:65" s="1" customFormat="1" ht="25.5" customHeight="1">
      <c r="B110" s="179"/>
      <c r="C110" s="200" t="s">
        <v>233</v>
      </c>
      <c r="D110" s="200" t="s">
        <v>791</v>
      </c>
      <c r="E110" s="201" t="s">
        <v>1581</v>
      </c>
      <c r="F110" s="202" t="s">
        <v>1582</v>
      </c>
      <c r="G110" s="203" t="s">
        <v>360</v>
      </c>
      <c r="H110" s="204">
        <v>14</v>
      </c>
      <c r="I110" s="205"/>
      <c r="J110" s="206">
        <f>ROUND(I110*H110,2)</f>
        <v>0</v>
      </c>
      <c r="K110" s="202" t="s">
        <v>5</v>
      </c>
      <c r="L110" s="207"/>
      <c r="M110" s="208" t="s">
        <v>5</v>
      </c>
      <c r="N110" s="209" t="s">
        <v>42</v>
      </c>
      <c r="O110" s="40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22" t="s">
        <v>239</v>
      </c>
      <c r="AT110" s="22" t="s">
        <v>791</v>
      </c>
      <c r="AU110" s="22" t="s">
        <v>80</v>
      </c>
      <c r="AY110" s="22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22" t="s">
        <v>78</v>
      </c>
      <c r="BK110" s="191">
        <f>ROUND(I110*H110,2)</f>
        <v>0</v>
      </c>
      <c r="BL110" s="22" t="s">
        <v>213</v>
      </c>
      <c r="BM110" s="22" t="s">
        <v>1583</v>
      </c>
    </row>
    <row r="111" spans="2:65" s="1" customFormat="1" ht="27">
      <c r="B111" s="39"/>
      <c r="D111" s="192" t="s">
        <v>336</v>
      </c>
      <c r="F111" s="193" t="s">
        <v>1584</v>
      </c>
      <c r="I111" s="154"/>
      <c r="L111" s="39"/>
      <c r="M111" s="194"/>
      <c r="N111" s="40"/>
      <c r="O111" s="40"/>
      <c r="P111" s="40"/>
      <c r="Q111" s="40"/>
      <c r="R111" s="40"/>
      <c r="S111" s="40"/>
      <c r="T111" s="68"/>
      <c r="AT111" s="22" t="s">
        <v>336</v>
      </c>
      <c r="AU111" s="22" t="s">
        <v>80</v>
      </c>
    </row>
    <row r="112" spans="2:65" s="1" customFormat="1" ht="25.5" customHeight="1">
      <c r="B112" s="179"/>
      <c r="C112" s="200" t="s">
        <v>239</v>
      </c>
      <c r="D112" s="200" t="s">
        <v>791</v>
      </c>
      <c r="E112" s="201" t="s">
        <v>1585</v>
      </c>
      <c r="F112" s="202" t="s">
        <v>1586</v>
      </c>
      <c r="G112" s="203" t="s">
        <v>360</v>
      </c>
      <c r="H112" s="204">
        <v>10</v>
      </c>
      <c r="I112" s="205"/>
      <c r="J112" s="206">
        <f>ROUND(I112*H112,2)</f>
        <v>0</v>
      </c>
      <c r="K112" s="202" t="s">
        <v>5</v>
      </c>
      <c r="L112" s="207"/>
      <c r="M112" s="208" t="s">
        <v>5</v>
      </c>
      <c r="N112" s="209" t="s">
        <v>42</v>
      </c>
      <c r="O112" s="40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AR112" s="22" t="s">
        <v>239</v>
      </c>
      <c r="AT112" s="22" t="s">
        <v>791</v>
      </c>
      <c r="AU112" s="22" t="s">
        <v>80</v>
      </c>
      <c r="AY112" s="22" t="s">
        <v>205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22" t="s">
        <v>78</v>
      </c>
      <c r="BK112" s="191">
        <f>ROUND(I112*H112,2)</f>
        <v>0</v>
      </c>
      <c r="BL112" s="22" t="s">
        <v>213</v>
      </c>
      <c r="BM112" s="22" t="s">
        <v>1587</v>
      </c>
    </row>
    <row r="113" spans="2:65" s="1" customFormat="1" ht="27">
      <c r="B113" s="39"/>
      <c r="D113" s="192" t="s">
        <v>336</v>
      </c>
      <c r="F113" s="193" t="s">
        <v>1588</v>
      </c>
      <c r="I113" s="154"/>
      <c r="L113" s="39"/>
      <c r="M113" s="194"/>
      <c r="N113" s="40"/>
      <c r="O113" s="40"/>
      <c r="P113" s="40"/>
      <c r="Q113" s="40"/>
      <c r="R113" s="40"/>
      <c r="S113" s="40"/>
      <c r="T113" s="68"/>
      <c r="AT113" s="22" t="s">
        <v>336</v>
      </c>
      <c r="AU113" s="22" t="s">
        <v>80</v>
      </c>
    </row>
    <row r="114" spans="2:65" s="1" customFormat="1" ht="25.5" customHeight="1">
      <c r="B114" s="179"/>
      <c r="C114" s="200" t="s">
        <v>206</v>
      </c>
      <c r="D114" s="200" t="s">
        <v>791</v>
      </c>
      <c r="E114" s="201" t="s">
        <v>1589</v>
      </c>
      <c r="F114" s="202" t="s">
        <v>1590</v>
      </c>
      <c r="G114" s="203" t="s">
        <v>360</v>
      </c>
      <c r="H114" s="204">
        <v>3</v>
      </c>
      <c r="I114" s="205"/>
      <c r="J114" s="206">
        <f>ROUND(I114*H114,2)</f>
        <v>0</v>
      </c>
      <c r="K114" s="202" t="s">
        <v>5</v>
      </c>
      <c r="L114" s="207"/>
      <c r="M114" s="208" t="s">
        <v>5</v>
      </c>
      <c r="N114" s="209" t="s">
        <v>42</v>
      </c>
      <c r="O114" s="40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AR114" s="22" t="s">
        <v>239</v>
      </c>
      <c r="AT114" s="22" t="s">
        <v>791</v>
      </c>
      <c r="AU114" s="22" t="s">
        <v>80</v>
      </c>
      <c r="AY114" s="22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2" t="s">
        <v>78</v>
      </c>
      <c r="BK114" s="191">
        <f>ROUND(I114*H114,2)</f>
        <v>0</v>
      </c>
      <c r="BL114" s="22" t="s">
        <v>213</v>
      </c>
      <c r="BM114" s="22" t="s">
        <v>1591</v>
      </c>
    </row>
    <row r="115" spans="2:65" s="1" customFormat="1" ht="27">
      <c r="B115" s="39"/>
      <c r="D115" s="192" t="s">
        <v>336</v>
      </c>
      <c r="F115" s="193" t="s">
        <v>1592</v>
      </c>
      <c r="I115" s="154"/>
      <c r="L115" s="39"/>
      <c r="M115" s="194"/>
      <c r="N115" s="40"/>
      <c r="O115" s="40"/>
      <c r="P115" s="40"/>
      <c r="Q115" s="40"/>
      <c r="R115" s="40"/>
      <c r="S115" s="40"/>
      <c r="T115" s="68"/>
      <c r="AT115" s="22" t="s">
        <v>336</v>
      </c>
      <c r="AU115" s="22" t="s">
        <v>80</v>
      </c>
    </row>
    <row r="116" spans="2:65" s="1" customFormat="1" ht="25.5" customHeight="1">
      <c r="B116" s="179"/>
      <c r="C116" s="200" t="s">
        <v>246</v>
      </c>
      <c r="D116" s="200" t="s">
        <v>791</v>
      </c>
      <c r="E116" s="201" t="s">
        <v>1593</v>
      </c>
      <c r="F116" s="202" t="s">
        <v>1594</v>
      </c>
      <c r="G116" s="203" t="s">
        <v>360</v>
      </c>
      <c r="H116" s="204">
        <v>3</v>
      </c>
      <c r="I116" s="205"/>
      <c r="J116" s="206">
        <f>ROUND(I116*H116,2)</f>
        <v>0</v>
      </c>
      <c r="K116" s="202" t="s">
        <v>5</v>
      </c>
      <c r="L116" s="207"/>
      <c r="M116" s="208" t="s">
        <v>5</v>
      </c>
      <c r="N116" s="209" t="s">
        <v>42</v>
      </c>
      <c r="O116" s="40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AR116" s="22" t="s">
        <v>239</v>
      </c>
      <c r="AT116" s="22" t="s">
        <v>791</v>
      </c>
      <c r="AU116" s="22" t="s">
        <v>80</v>
      </c>
      <c r="AY116" s="22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22" t="s">
        <v>78</v>
      </c>
      <c r="BK116" s="191">
        <f>ROUND(I116*H116,2)</f>
        <v>0</v>
      </c>
      <c r="BL116" s="22" t="s">
        <v>213</v>
      </c>
      <c r="BM116" s="22" t="s">
        <v>1595</v>
      </c>
    </row>
    <row r="117" spans="2:65" s="1" customFormat="1" ht="27">
      <c r="B117" s="39"/>
      <c r="D117" s="192" t="s">
        <v>336</v>
      </c>
      <c r="F117" s="193" t="s">
        <v>1596</v>
      </c>
      <c r="I117" s="154"/>
      <c r="L117" s="39"/>
      <c r="M117" s="194"/>
      <c r="N117" s="40"/>
      <c r="O117" s="40"/>
      <c r="P117" s="40"/>
      <c r="Q117" s="40"/>
      <c r="R117" s="40"/>
      <c r="S117" s="40"/>
      <c r="T117" s="68"/>
      <c r="AT117" s="22" t="s">
        <v>336</v>
      </c>
      <c r="AU117" s="22" t="s">
        <v>80</v>
      </c>
    </row>
    <row r="118" spans="2:65" s="1" customFormat="1" ht="16.5" customHeight="1">
      <c r="B118" s="179"/>
      <c r="C118" s="180" t="s">
        <v>250</v>
      </c>
      <c r="D118" s="180" t="s">
        <v>208</v>
      </c>
      <c r="E118" s="181" t="s">
        <v>1430</v>
      </c>
      <c r="F118" s="182" t="s">
        <v>1431</v>
      </c>
      <c r="G118" s="183" t="s">
        <v>548</v>
      </c>
      <c r="H118" s="199"/>
      <c r="I118" s="185"/>
      <c r="J118" s="186">
        <f>ROUND(I118*H118,2)</f>
        <v>0</v>
      </c>
      <c r="K118" s="182" t="s">
        <v>5</v>
      </c>
      <c r="L118" s="39"/>
      <c r="M118" s="187" t="s">
        <v>5</v>
      </c>
      <c r="N118" s="188" t="s">
        <v>42</v>
      </c>
      <c r="O118" s="40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AR118" s="22" t="s">
        <v>213</v>
      </c>
      <c r="AT118" s="22" t="s">
        <v>208</v>
      </c>
      <c r="AU118" s="22" t="s">
        <v>80</v>
      </c>
      <c r="AY118" s="22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22" t="s">
        <v>78</v>
      </c>
      <c r="BK118" s="191">
        <f>ROUND(I118*H118,2)</f>
        <v>0</v>
      </c>
      <c r="BL118" s="22" t="s">
        <v>213</v>
      </c>
      <c r="BM118" s="22" t="s">
        <v>1597</v>
      </c>
    </row>
    <row r="119" spans="2:65" s="1" customFormat="1" ht="40.5">
      <c r="B119" s="39"/>
      <c r="D119" s="192" t="s">
        <v>336</v>
      </c>
      <c r="F119" s="193" t="s">
        <v>1433</v>
      </c>
      <c r="I119" s="154"/>
      <c r="L119" s="39"/>
      <c r="M119" s="194"/>
      <c r="N119" s="40"/>
      <c r="O119" s="40"/>
      <c r="P119" s="40"/>
      <c r="Q119" s="40"/>
      <c r="R119" s="40"/>
      <c r="S119" s="40"/>
      <c r="T119" s="68"/>
      <c r="AT119" s="22" t="s">
        <v>336</v>
      </c>
      <c r="AU119" s="22" t="s">
        <v>80</v>
      </c>
    </row>
    <row r="120" spans="2:65" s="11" customFormat="1" ht="29.85" customHeight="1">
      <c r="B120" s="166"/>
      <c r="D120" s="167" t="s">
        <v>70</v>
      </c>
      <c r="E120" s="177" t="s">
        <v>1598</v>
      </c>
      <c r="F120" s="177" t="s">
        <v>1599</v>
      </c>
      <c r="I120" s="169"/>
      <c r="J120" s="178">
        <f>BK120</f>
        <v>0</v>
      </c>
      <c r="L120" s="166"/>
      <c r="M120" s="171"/>
      <c r="N120" s="172"/>
      <c r="O120" s="172"/>
      <c r="P120" s="173">
        <f>SUM(P121:P146)</f>
        <v>0</v>
      </c>
      <c r="Q120" s="172"/>
      <c r="R120" s="173">
        <f>SUM(R121:R146)</f>
        <v>0</v>
      </c>
      <c r="S120" s="172"/>
      <c r="T120" s="174">
        <f>SUM(T121:T146)</f>
        <v>0</v>
      </c>
      <c r="AR120" s="167" t="s">
        <v>78</v>
      </c>
      <c r="AT120" s="175" t="s">
        <v>70</v>
      </c>
      <c r="AU120" s="175" t="s">
        <v>78</v>
      </c>
      <c r="AY120" s="167" t="s">
        <v>205</v>
      </c>
      <c r="BK120" s="176">
        <f>SUM(BK121:BK146)</f>
        <v>0</v>
      </c>
    </row>
    <row r="121" spans="2:65" s="1" customFormat="1" ht="16.5" customHeight="1">
      <c r="B121" s="179"/>
      <c r="C121" s="180" t="s">
        <v>256</v>
      </c>
      <c r="D121" s="180" t="s">
        <v>208</v>
      </c>
      <c r="E121" s="181" t="s">
        <v>1600</v>
      </c>
      <c r="F121" s="182" t="s">
        <v>1601</v>
      </c>
      <c r="G121" s="183" t="s">
        <v>360</v>
      </c>
      <c r="H121" s="184">
        <v>21</v>
      </c>
      <c r="I121" s="185"/>
      <c r="J121" s="186">
        <f>ROUND(I121*H121,2)</f>
        <v>0</v>
      </c>
      <c r="K121" s="182" t="s">
        <v>5</v>
      </c>
      <c r="L121" s="39"/>
      <c r="M121" s="187" t="s">
        <v>5</v>
      </c>
      <c r="N121" s="188" t="s">
        <v>42</v>
      </c>
      <c r="O121" s="40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AR121" s="22" t="s">
        <v>213</v>
      </c>
      <c r="AT121" s="22" t="s">
        <v>208</v>
      </c>
      <c r="AU121" s="22" t="s">
        <v>80</v>
      </c>
      <c r="AY121" s="22" t="s">
        <v>205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22" t="s">
        <v>78</v>
      </c>
      <c r="BK121" s="191">
        <f>ROUND(I121*H121,2)</f>
        <v>0</v>
      </c>
      <c r="BL121" s="22" t="s">
        <v>213</v>
      </c>
      <c r="BM121" s="22" t="s">
        <v>1602</v>
      </c>
    </row>
    <row r="122" spans="2:65" s="1" customFormat="1" ht="27">
      <c r="B122" s="39"/>
      <c r="D122" s="192" t="s">
        <v>336</v>
      </c>
      <c r="F122" s="193" t="s">
        <v>1603</v>
      </c>
      <c r="I122" s="154"/>
      <c r="L122" s="39"/>
      <c r="M122" s="194"/>
      <c r="N122" s="40"/>
      <c r="O122" s="40"/>
      <c r="P122" s="40"/>
      <c r="Q122" s="40"/>
      <c r="R122" s="40"/>
      <c r="S122" s="40"/>
      <c r="T122" s="68"/>
      <c r="AT122" s="22" t="s">
        <v>336</v>
      </c>
      <c r="AU122" s="22" t="s">
        <v>80</v>
      </c>
    </row>
    <row r="123" spans="2:65" s="1" customFormat="1" ht="16.5" customHeight="1">
      <c r="B123" s="179"/>
      <c r="C123" s="180" t="s">
        <v>261</v>
      </c>
      <c r="D123" s="180" t="s">
        <v>208</v>
      </c>
      <c r="E123" s="181" t="s">
        <v>1604</v>
      </c>
      <c r="F123" s="182" t="s">
        <v>1605</v>
      </c>
      <c r="G123" s="183" t="s">
        <v>360</v>
      </c>
      <c r="H123" s="184">
        <v>13</v>
      </c>
      <c r="I123" s="185"/>
      <c r="J123" s="186">
        <f>ROUND(I123*H123,2)</f>
        <v>0</v>
      </c>
      <c r="K123" s="182" t="s">
        <v>5</v>
      </c>
      <c r="L123" s="39"/>
      <c r="M123" s="187" t="s">
        <v>5</v>
      </c>
      <c r="N123" s="188" t="s">
        <v>42</v>
      </c>
      <c r="O123" s="40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AR123" s="22" t="s">
        <v>213</v>
      </c>
      <c r="AT123" s="22" t="s">
        <v>208</v>
      </c>
      <c r="AU123" s="22" t="s">
        <v>80</v>
      </c>
      <c r="AY123" s="22" t="s">
        <v>205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22" t="s">
        <v>78</v>
      </c>
      <c r="BK123" s="191">
        <f>ROUND(I123*H123,2)</f>
        <v>0</v>
      </c>
      <c r="BL123" s="22" t="s">
        <v>213</v>
      </c>
      <c r="BM123" s="22" t="s">
        <v>1606</v>
      </c>
    </row>
    <row r="124" spans="2:65" s="1" customFormat="1" ht="27">
      <c r="B124" s="39"/>
      <c r="D124" s="192" t="s">
        <v>336</v>
      </c>
      <c r="F124" s="193" t="s">
        <v>1607</v>
      </c>
      <c r="I124" s="154"/>
      <c r="L124" s="39"/>
      <c r="M124" s="194"/>
      <c r="N124" s="40"/>
      <c r="O124" s="40"/>
      <c r="P124" s="40"/>
      <c r="Q124" s="40"/>
      <c r="R124" s="40"/>
      <c r="S124" s="40"/>
      <c r="T124" s="68"/>
      <c r="AT124" s="22" t="s">
        <v>336</v>
      </c>
      <c r="AU124" s="22" t="s">
        <v>80</v>
      </c>
    </row>
    <row r="125" spans="2:65" s="1" customFormat="1" ht="16.5" customHeight="1">
      <c r="B125" s="179"/>
      <c r="C125" s="180" t="s">
        <v>265</v>
      </c>
      <c r="D125" s="180" t="s">
        <v>208</v>
      </c>
      <c r="E125" s="181" t="s">
        <v>1608</v>
      </c>
      <c r="F125" s="182" t="s">
        <v>1609</v>
      </c>
      <c r="G125" s="183" t="s">
        <v>360</v>
      </c>
      <c r="H125" s="184">
        <v>40</v>
      </c>
      <c r="I125" s="185"/>
      <c r="J125" s="186">
        <f>ROUND(I125*H125,2)</f>
        <v>0</v>
      </c>
      <c r="K125" s="182" t="s">
        <v>5</v>
      </c>
      <c r="L125" s="39"/>
      <c r="M125" s="187" t="s">
        <v>5</v>
      </c>
      <c r="N125" s="188" t="s">
        <v>42</v>
      </c>
      <c r="O125" s="40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AR125" s="22" t="s">
        <v>213</v>
      </c>
      <c r="AT125" s="22" t="s">
        <v>208</v>
      </c>
      <c r="AU125" s="22" t="s">
        <v>80</v>
      </c>
      <c r="AY125" s="22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22" t="s">
        <v>78</v>
      </c>
      <c r="BK125" s="191">
        <f>ROUND(I125*H125,2)</f>
        <v>0</v>
      </c>
      <c r="BL125" s="22" t="s">
        <v>213</v>
      </c>
      <c r="BM125" s="22" t="s">
        <v>1610</v>
      </c>
    </row>
    <row r="126" spans="2:65" s="1" customFormat="1" ht="27">
      <c r="B126" s="39"/>
      <c r="D126" s="192" t="s">
        <v>336</v>
      </c>
      <c r="F126" s="193" t="s">
        <v>1611</v>
      </c>
      <c r="I126" s="154"/>
      <c r="L126" s="39"/>
      <c r="M126" s="194"/>
      <c r="N126" s="40"/>
      <c r="O126" s="40"/>
      <c r="P126" s="40"/>
      <c r="Q126" s="40"/>
      <c r="R126" s="40"/>
      <c r="S126" s="40"/>
      <c r="T126" s="68"/>
      <c r="AT126" s="22" t="s">
        <v>336</v>
      </c>
      <c r="AU126" s="22" t="s">
        <v>80</v>
      </c>
    </row>
    <row r="127" spans="2:65" s="1" customFormat="1" ht="16.5" customHeight="1">
      <c r="B127" s="179"/>
      <c r="C127" s="180" t="s">
        <v>11</v>
      </c>
      <c r="D127" s="180" t="s">
        <v>208</v>
      </c>
      <c r="E127" s="181" t="s">
        <v>1612</v>
      </c>
      <c r="F127" s="182" t="s">
        <v>1613</v>
      </c>
      <c r="G127" s="183" t="s">
        <v>360</v>
      </c>
      <c r="H127" s="184">
        <v>15</v>
      </c>
      <c r="I127" s="185"/>
      <c r="J127" s="186">
        <f>ROUND(I127*H127,2)</f>
        <v>0</v>
      </c>
      <c r="K127" s="182" t="s">
        <v>5</v>
      </c>
      <c r="L127" s="39"/>
      <c r="M127" s="187" t="s">
        <v>5</v>
      </c>
      <c r="N127" s="188" t="s">
        <v>42</v>
      </c>
      <c r="O127" s="40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AR127" s="22" t="s">
        <v>213</v>
      </c>
      <c r="AT127" s="22" t="s">
        <v>208</v>
      </c>
      <c r="AU127" s="22" t="s">
        <v>80</v>
      </c>
      <c r="AY127" s="22" t="s">
        <v>205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22" t="s">
        <v>78</v>
      </c>
      <c r="BK127" s="191">
        <f>ROUND(I127*H127,2)</f>
        <v>0</v>
      </c>
      <c r="BL127" s="22" t="s">
        <v>213</v>
      </c>
      <c r="BM127" s="22" t="s">
        <v>1614</v>
      </c>
    </row>
    <row r="128" spans="2:65" s="1" customFormat="1" ht="27">
      <c r="B128" s="39"/>
      <c r="D128" s="192" t="s">
        <v>336</v>
      </c>
      <c r="F128" s="193" t="s">
        <v>1615</v>
      </c>
      <c r="I128" s="154"/>
      <c r="L128" s="39"/>
      <c r="M128" s="194"/>
      <c r="N128" s="40"/>
      <c r="O128" s="40"/>
      <c r="P128" s="40"/>
      <c r="Q128" s="40"/>
      <c r="R128" s="40"/>
      <c r="S128" s="40"/>
      <c r="T128" s="68"/>
      <c r="AT128" s="22" t="s">
        <v>336</v>
      </c>
      <c r="AU128" s="22" t="s">
        <v>80</v>
      </c>
    </row>
    <row r="129" spans="2:65" s="1" customFormat="1" ht="16.5" customHeight="1">
      <c r="B129" s="179"/>
      <c r="C129" s="180" t="s">
        <v>237</v>
      </c>
      <c r="D129" s="180" t="s">
        <v>208</v>
      </c>
      <c r="E129" s="181" t="s">
        <v>1616</v>
      </c>
      <c r="F129" s="182" t="s">
        <v>1617</v>
      </c>
      <c r="G129" s="183" t="s">
        <v>360</v>
      </c>
      <c r="H129" s="184">
        <v>7</v>
      </c>
      <c r="I129" s="185"/>
      <c r="J129" s="186">
        <f>ROUND(I129*H129,2)</f>
        <v>0</v>
      </c>
      <c r="K129" s="182" t="s">
        <v>5</v>
      </c>
      <c r="L129" s="39"/>
      <c r="M129" s="187" t="s">
        <v>5</v>
      </c>
      <c r="N129" s="188" t="s">
        <v>42</v>
      </c>
      <c r="O129" s="40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AR129" s="22" t="s">
        <v>213</v>
      </c>
      <c r="AT129" s="22" t="s">
        <v>208</v>
      </c>
      <c r="AU129" s="22" t="s">
        <v>80</v>
      </c>
      <c r="AY129" s="22" t="s">
        <v>205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22" t="s">
        <v>78</v>
      </c>
      <c r="BK129" s="191">
        <f>ROUND(I129*H129,2)</f>
        <v>0</v>
      </c>
      <c r="BL129" s="22" t="s">
        <v>213</v>
      </c>
      <c r="BM129" s="22" t="s">
        <v>1618</v>
      </c>
    </row>
    <row r="130" spans="2:65" s="1" customFormat="1" ht="27">
      <c r="B130" s="39"/>
      <c r="D130" s="192" t="s">
        <v>336</v>
      </c>
      <c r="F130" s="193" t="s">
        <v>1619</v>
      </c>
      <c r="I130" s="154"/>
      <c r="L130" s="39"/>
      <c r="M130" s="194"/>
      <c r="N130" s="40"/>
      <c r="O130" s="40"/>
      <c r="P130" s="40"/>
      <c r="Q130" s="40"/>
      <c r="R130" s="40"/>
      <c r="S130" s="40"/>
      <c r="T130" s="68"/>
      <c r="AT130" s="22" t="s">
        <v>336</v>
      </c>
      <c r="AU130" s="22" t="s">
        <v>80</v>
      </c>
    </row>
    <row r="131" spans="2:65" s="1" customFormat="1" ht="16.5" customHeight="1">
      <c r="B131" s="179"/>
      <c r="C131" s="180" t="s">
        <v>275</v>
      </c>
      <c r="D131" s="180" t="s">
        <v>208</v>
      </c>
      <c r="E131" s="181" t="s">
        <v>1620</v>
      </c>
      <c r="F131" s="182" t="s">
        <v>1621</v>
      </c>
      <c r="G131" s="183" t="s">
        <v>360</v>
      </c>
      <c r="H131" s="184">
        <v>50</v>
      </c>
      <c r="I131" s="185"/>
      <c r="J131" s="186">
        <f>ROUND(I131*H131,2)</f>
        <v>0</v>
      </c>
      <c r="K131" s="182" t="s">
        <v>5</v>
      </c>
      <c r="L131" s="39"/>
      <c r="M131" s="187" t="s">
        <v>5</v>
      </c>
      <c r="N131" s="188" t="s">
        <v>42</v>
      </c>
      <c r="O131" s="40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AR131" s="22" t="s">
        <v>213</v>
      </c>
      <c r="AT131" s="22" t="s">
        <v>208</v>
      </c>
      <c r="AU131" s="22" t="s">
        <v>80</v>
      </c>
      <c r="AY131" s="22" t="s">
        <v>205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22" t="s">
        <v>78</v>
      </c>
      <c r="BK131" s="191">
        <f>ROUND(I131*H131,2)</f>
        <v>0</v>
      </c>
      <c r="BL131" s="22" t="s">
        <v>213</v>
      </c>
      <c r="BM131" s="22" t="s">
        <v>1622</v>
      </c>
    </row>
    <row r="132" spans="2:65" s="1" customFormat="1" ht="27">
      <c r="B132" s="39"/>
      <c r="D132" s="192" t="s">
        <v>336</v>
      </c>
      <c r="F132" s="193" t="s">
        <v>1623</v>
      </c>
      <c r="I132" s="154"/>
      <c r="L132" s="39"/>
      <c r="M132" s="194"/>
      <c r="N132" s="40"/>
      <c r="O132" s="40"/>
      <c r="P132" s="40"/>
      <c r="Q132" s="40"/>
      <c r="R132" s="40"/>
      <c r="S132" s="40"/>
      <c r="T132" s="68"/>
      <c r="AT132" s="22" t="s">
        <v>336</v>
      </c>
      <c r="AU132" s="22" t="s">
        <v>80</v>
      </c>
    </row>
    <row r="133" spans="2:65" s="1" customFormat="1" ht="16.5" customHeight="1">
      <c r="B133" s="179"/>
      <c r="C133" s="180" t="s">
        <v>279</v>
      </c>
      <c r="D133" s="180" t="s">
        <v>208</v>
      </c>
      <c r="E133" s="181" t="s">
        <v>1624</v>
      </c>
      <c r="F133" s="182" t="s">
        <v>1625</v>
      </c>
      <c r="G133" s="183" t="s">
        <v>236</v>
      </c>
      <c r="H133" s="184">
        <v>11</v>
      </c>
      <c r="I133" s="185"/>
      <c r="J133" s="186">
        <f>ROUND(I133*H133,2)</f>
        <v>0</v>
      </c>
      <c r="K133" s="182" t="s">
        <v>5</v>
      </c>
      <c r="L133" s="39"/>
      <c r="M133" s="187" t="s">
        <v>5</v>
      </c>
      <c r="N133" s="188" t="s">
        <v>42</v>
      </c>
      <c r="O133" s="40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AR133" s="22" t="s">
        <v>213</v>
      </c>
      <c r="AT133" s="22" t="s">
        <v>208</v>
      </c>
      <c r="AU133" s="22" t="s">
        <v>80</v>
      </c>
      <c r="AY133" s="22" t="s">
        <v>205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22" t="s">
        <v>78</v>
      </c>
      <c r="BK133" s="191">
        <f>ROUND(I133*H133,2)</f>
        <v>0</v>
      </c>
      <c r="BL133" s="22" t="s">
        <v>213</v>
      </c>
      <c r="BM133" s="22" t="s">
        <v>1626</v>
      </c>
    </row>
    <row r="134" spans="2:65" s="1" customFormat="1" ht="27">
      <c r="B134" s="39"/>
      <c r="D134" s="192" t="s">
        <v>336</v>
      </c>
      <c r="F134" s="193" t="s">
        <v>1627</v>
      </c>
      <c r="I134" s="154"/>
      <c r="L134" s="39"/>
      <c r="M134" s="194"/>
      <c r="N134" s="40"/>
      <c r="O134" s="40"/>
      <c r="P134" s="40"/>
      <c r="Q134" s="40"/>
      <c r="R134" s="40"/>
      <c r="S134" s="40"/>
      <c r="T134" s="68"/>
      <c r="AT134" s="22" t="s">
        <v>336</v>
      </c>
      <c r="AU134" s="22" t="s">
        <v>80</v>
      </c>
    </row>
    <row r="135" spans="2:65" s="1" customFormat="1" ht="16.5" customHeight="1">
      <c r="B135" s="179"/>
      <c r="C135" s="180" t="s">
        <v>283</v>
      </c>
      <c r="D135" s="180" t="s">
        <v>208</v>
      </c>
      <c r="E135" s="181" t="s">
        <v>1628</v>
      </c>
      <c r="F135" s="182" t="s">
        <v>1629</v>
      </c>
      <c r="G135" s="183" t="s">
        <v>236</v>
      </c>
      <c r="H135" s="184">
        <v>5</v>
      </c>
      <c r="I135" s="185"/>
      <c r="J135" s="186">
        <f>ROUND(I135*H135,2)</f>
        <v>0</v>
      </c>
      <c r="K135" s="182" t="s">
        <v>5</v>
      </c>
      <c r="L135" s="39"/>
      <c r="M135" s="187" t="s">
        <v>5</v>
      </c>
      <c r="N135" s="188" t="s">
        <v>42</v>
      </c>
      <c r="O135" s="40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AR135" s="22" t="s">
        <v>213</v>
      </c>
      <c r="AT135" s="22" t="s">
        <v>208</v>
      </c>
      <c r="AU135" s="22" t="s">
        <v>80</v>
      </c>
      <c r="AY135" s="22" t="s">
        <v>205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22" t="s">
        <v>78</v>
      </c>
      <c r="BK135" s="191">
        <f>ROUND(I135*H135,2)</f>
        <v>0</v>
      </c>
      <c r="BL135" s="22" t="s">
        <v>213</v>
      </c>
      <c r="BM135" s="22" t="s">
        <v>1630</v>
      </c>
    </row>
    <row r="136" spans="2:65" s="1" customFormat="1" ht="27">
      <c r="B136" s="39"/>
      <c r="D136" s="192" t="s">
        <v>336</v>
      </c>
      <c r="F136" s="193" t="s">
        <v>1631</v>
      </c>
      <c r="I136" s="154"/>
      <c r="L136" s="39"/>
      <c r="M136" s="194"/>
      <c r="N136" s="40"/>
      <c r="O136" s="40"/>
      <c r="P136" s="40"/>
      <c r="Q136" s="40"/>
      <c r="R136" s="40"/>
      <c r="S136" s="40"/>
      <c r="T136" s="68"/>
      <c r="AT136" s="22" t="s">
        <v>336</v>
      </c>
      <c r="AU136" s="22" t="s">
        <v>80</v>
      </c>
    </row>
    <row r="137" spans="2:65" s="1" customFormat="1" ht="25.5" customHeight="1">
      <c r="B137" s="179"/>
      <c r="C137" s="180" t="s">
        <v>291</v>
      </c>
      <c r="D137" s="180" t="s">
        <v>208</v>
      </c>
      <c r="E137" s="181" t="s">
        <v>1632</v>
      </c>
      <c r="F137" s="182" t="s">
        <v>1633</v>
      </c>
      <c r="G137" s="183" t="s">
        <v>236</v>
      </c>
      <c r="H137" s="184">
        <v>2</v>
      </c>
      <c r="I137" s="185"/>
      <c r="J137" s="186">
        <f>ROUND(I137*H137,2)</f>
        <v>0</v>
      </c>
      <c r="K137" s="182" t="s">
        <v>5</v>
      </c>
      <c r="L137" s="39"/>
      <c r="M137" s="187" t="s">
        <v>5</v>
      </c>
      <c r="N137" s="188" t="s">
        <v>42</v>
      </c>
      <c r="O137" s="40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AR137" s="22" t="s">
        <v>213</v>
      </c>
      <c r="AT137" s="22" t="s">
        <v>208</v>
      </c>
      <c r="AU137" s="22" t="s">
        <v>80</v>
      </c>
      <c r="AY137" s="22" t="s">
        <v>205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22" t="s">
        <v>78</v>
      </c>
      <c r="BK137" s="191">
        <f>ROUND(I137*H137,2)</f>
        <v>0</v>
      </c>
      <c r="BL137" s="22" t="s">
        <v>213</v>
      </c>
      <c r="BM137" s="22" t="s">
        <v>1634</v>
      </c>
    </row>
    <row r="138" spans="2:65" s="1" customFormat="1" ht="40.5">
      <c r="B138" s="39"/>
      <c r="D138" s="192" t="s">
        <v>336</v>
      </c>
      <c r="F138" s="193" t="s">
        <v>1635</v>
      </c>
      <c r="I138" s="154"/>
      <c r="L138" s="39"/>
      <c r="M138" s="194"/>
      <c r="N138" s="40"/>
      <c r="O138" s="40"/>
      <c r="P138" s="40"/>
      <c r="Q138" s="40"/>
      <c r="R138" s="40"/>
      <c r="S138" s="40"/>
      <c r="T138" s="68"/>
      <c r="AT138" s="22" t="s">
        <v>336</v>
      </c>
      <c r="AU138" s="22" t="s">
        <v>80</v>
      </c>
    </row>
    <row r="139" spans="2:65" s="1" customFormat="1" ht="16.5" customHeight="1">
      <c r="B139" s="179"/>
      <c r="C139" s="180" t="s">
        <v>10</v>
      </c>
      <c r="D139" s="180" t="s">
        <v>208</v>
      </c>
      <c r="E139" s="181" t="s">
        <v>1636</v>
      </c>
      <c r="F139" s="182" t="s">
        <v>1637</v>
      </c>
      <c r="G139" s="183" t="s">
        <v>236</v>
      </c>
      <c r="H139" s="184">
        <v>1</v>
      </c>
      <c r="I139" s="185"/>
      <c r="J139" s="186">
        <f>ROUND(I139*H139,2)</f>
        <v>0</v>
      </c>
      <c r="K139" s="182" t="s">
        <v>5</v>
      </c>
      <c r="L139" s="39"/>
      <c r="M139" s="187" t="s">
        <v>5</v>
      </c>
      <c r="N139" s="188" t="s">
        <v>42</v>
      </c>
      <c r="O139" s="40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AR139" s="22" t="s">
        <v>213</v>
      </c>
      <c r="AT139" s="22" t="s">
        <v>208</v>
      </c>
      <c r="AU139" s="22" t="s">
        <v>80</v>
      </c>
      <c r="AY139" s="22" t="s">
        <v>205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22" t="s">
        <v>78</v>
      </c>
      <c r="BK139" s="191">
        <f>ROUND(I139*H139,2)</f>
        <v>0</v>
      </c>
      <c r="BL139" s="22" t="s">
        <v>213</v>
      </c>
      <c r="BM139" s="22" t="s">
        <v>1638</v>
      </c>
    </row>
    <row r="140" spans="2:65" s="1" customFormat="1" ht="27">
      <c r="B140" s="39"/>
      <c r="D140" s="192" t="s">
        <v>336</v>
      </c>
      <c r="F140" s="193" t="s">
        <v>1639</v>
      </c>
      <c r="I140" s="154"/>
      <c r="L140" s="39"/>
      <c r="M140" s="194"/>
      <c r="N140" s="40"/>
      <c r="O140" s="40"/>
      <c r="P140" s="40"/>
      <c r="Q140" s="40"/>
      <c r="R140" s="40"/>
      <c r="S140" s="40"/>
      <c r="T140" s="68"/>
      <c r="AT140" s="22" t="s">
        <v>336</v>
      </c>
      <c r="AU140" s="22" t="s">
        <v>80</v>
      </c>
    </row>
    <row r="141" spans="2:65" s="1" customFormat="1" ht="16.5" customHeight="1">
      <c r="B141" s="179"/>
      <c r="C141" s="180" t="s">
        <v>298</v>
      </c>
      <c r="D141" s="180" t="s">
        <v>208</v>
      </c>
      <c r="E141" s="181" t="s">
        <v>1640</v>
      </c>
      <c r="F141" s="182" t="s">
        <v>1641</v>
      </c>
      <c r="G141" s="183" t="s">
        <v>236</v>
      </c>
      <c r="H141" s="184">
        <v>3</v>
      </c>
      <c r="I141" s="185"/>
      <c r="J141" s="186">
        <f>ROUND(I141*H141,2)</f>
        <v>0</v>
      </c>
      <c r="K141" s="182" t="s">
        <v>5</v>
      </c>
      <c r="L141" s="39"/>
      <c r="M141" s="187" t="s">
        <v>5</v>
      </c>
      <c r="N141" s="188" t="s">
        <v>42</v>
      </c>
      <c r="O141" s="40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AR141" s="22" t="s">
        <v>213</v>
      </c>
      <c r="AT141" s="22" t="s">
        <v>208</v>
      </c>
      <c r="AU141" s="22" t="s">
        <v>80</v>
      </c>
      <c r="AY141" s="22" t="s">
        <v>205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22" t="s">
        <v>78</v>
      </c>
      <c r="BK141" s="191">
        <f>ROUND(I141*H141,2)</f>
        <v>0</v>
      </c>
      <c r="BL141" s="22" t="s">
        <v>213</v>
      </c>
      <c r="BM141" s="22" t="s">
        <v>1642</v>
      </c>
    </row>
    <row r="142" spans="2:65" s="1" customFormat="1" ht="27">
      <c r="B142" s="39"/>
      <c r="D142" s="192" t="s">
        <v>336</v>
      </c>
      <c r="F142" s="193" t="s">
        <v>1643</v>
      </c>
      <c r="I142" s="154"/>
      <c r="L142" s="39"/>
      <c r="M142" s="194"/>
      <c r="N142" s="40"/>
      <c r="O142" s="40"/>
      <c r="P142" s="40"/>
      <c r="Q142" s="40"/>
      <c r="R142" s="40"/>
      <c r="S142" s="40"/>
      <c r="T142" s="68"/>
      <c r="AT142" s="22" t="s">
        <v>336</v>
      </c>
      <c r="AU142" s="22" t="s">
        <v>80</v>
      </c>
    </row>
    <row r="143" spans="2:65" s="1" customFormat="1" ht="16.5" customHeight="1">
      <c r="B143" s="179"/>
      <c r="C143" s="180" t="s">
        <v>302</v>
      </c>
      <c r="D143" s="180" t="s">
        <v>208</v>
      </c>
      <c r="E143" s="181" t="s">
        <v>1644</v>
      </c>
      <c r="F143" s="182" t="s">
        <v>1645</v>
      </c>
      <c r="G143" s="183" t="s">
        <v>360</v>
      </c>
      <c r="H143" s="184">
        <v>96</v>
      </c>
      <c r="I143" s="185"/>
      <c r="J143" s="186">
        <f>ROUND(I143*H143,2)</f>
        <v>0</v>
      </c>
      <c r="K143" s="182" t="s">
        <v>5</v>
      </c>
      <c r="L143" s="39"/>
      <c r="M143" s="187" t="s">
        <v>5</v>
      </c>
      <c r="N143" s="188" t="s">
        <v>42</v>
      </c>
      <c r="O143" s="40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AR143" s="22" t="s">
        <v>213</v>
      </c>
      <c r="AT143" s="22" t="s">
        <v>208</v>
      </c>
      <c r="AU143" s="22" t="s">
        <v>80</v>
      </c>
      <c r="AY143" s="22" t="s">
        <v>205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22" t="s">
        <v>78</v>
      </c>
      <c r="BK143" s="191">
        <f>ROUND(I143*H143,2)</f>
        <v>0</v>
      </c>
      <c r="BL143" s="22" t="s">
        <v>213</v>
      </c>
      <c r="BM143" s="22" t="s">
        <v>1646</v>
      </c>
    </row>
    <row r="144" spans="2:65" s="1" customFormat="1" ht="27">
      <c r="B144" s="39"/>
      <c r="D144" s="192" t="s">
        <v>336</v>
      </c>
      <c r="F144" s="193" t="s">
        <v>1647</v>
      </c>
      <c r="I144" s="154"/>
      <c r="L144" s="39"/>
      <c r="M144" s="194"/>
      <c r="N144" s="40"/>
      <c r="O144" s="40"/>
      <c r="P144" s="40"/>
      <c r="Q144" s="40"/>
      <c r="R144" s="40"/>
      <c r="S144" s="40"/>
      <c r="T144" s="68"/>
      <c r="AT144" s="22" t="s">
        <v>336</v>
      </c>
      <c r="AU144" s="22" t="s">
        <v>80</v>
      </c>
    </row>
    <row r="145" spans="2:65" s="1" customFormat="1" ht="16.5" customHeight="1">
      <c r="B145" s="179"/>
      <c r="C145" s="180" t="s">
        <v>308</v>
      </c>
      <c r="D145" s="180" t="s">
        <v>208</v>
      </c>
      <c r="E145" s="181" t="s">
        <v>1648</v>
      </c>
      <c r="F145" s="182" t="s">
        <v>1649</v>
      </c>
      <c r="G145" s="183" t="s">
        <v>548</v>
      </c>
      <c r="H145" s="199"/>
      <c r="I145" s="185"/>
      <c r="J145" s="186">
        <f>ROUND(I145*H145,2)</f>
        <v>0</v>
      </c>
      <c r="K145" s="182" t="s">
        <v>5</v>
      </c>
      <c r="L145" s="39"/>
      <c r="M145" s="187" t="s">
        <v>5</v>
      </c>
      <c r="N145" s="188" t="s">
        <v>42</v>
      </c>
      <c r="O145" s="40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AR145" s="22" t="s">
        <v>213</v>
      </c>
      <c r="AT145" s="22" t="s">
        <v>208</v>
      </c>
      <c r="AU145" s="22" t="s">
        <v>80</v>
      </c>
      <c r="AY145" s="22" t="s">
        <v>205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22" t="s">
        <v>78</v>
      </c>
      <c r="BK145" s="191">
        <f>ROUND(I145*H145,2)</f>
        <v>0</v>
      </c>
      <c r="BL145" s="22" t="s">
        <v>213</v>
      </c>
      <c r="BM145" s="22" t="s">
        <v>1650</v>
      </c>
    </row>
    <row r="146" spans="2:65" s="1" customFormat="1" ht="40.5">
      <c r="B146" s="39"/>
      <c r="D146" s="192" t="s">
        <v>336</v>
      </c>
      <c r="F146" s="193" t="s">
        <v>1651</v>
      </c>
      <c r="I146" s="154"/>
      <c r="L146" s="39"/>
      <c r="M146" s="194"/>
      <c r="N146" s="40"/>
      <c r="O146" s="40"/>
      <c r="P146" s="40"/>
      <c r="Q146" s="40"/>
      <c r="R146" s="40"/>
      <c r="S146" s="40"/>
      <c r="T146" s="68"/>
      <c r="AT146" s="22" t="s">
        <v>336</v>
      </c>
      <c r="AU146" s="22" t="s">
        <v>80</v>
      </c>
    </row>
    <row r="147" spans="2:65" s="11" customFormat="1" ht="29.85" customHeight="1">
      <c r="B147" s="166"/>
      <c r="D147" s="167" t="s">
        <v>70</v>
      </c>
      <c r="E147" s="177" t="s">
        <v>1652</v>
      </c>
      <c r="F147" s="177" t="s">
        <v>1653</v>
      </c>
      <c r="I147" s="169"/>
      <c r="J147" s="178">
        <f>BK147</f>
        <v>0</v>
      </c>
      <c r="L147" s="166"/>
      <c r="M147" s="171"/>
      <c r="N147" s="172"/>
      <c r="O147" s="172"/>
      <c r="P147" s="173">
        <f>SUM(P148:P171)</f>
        <v>0</v>
      </c>
      <c r="Q147" s="172"/>
      <c r="R147" s="173">
        <f>SUM(R148:R171)</f>
        <v>0</v>
      </c>
      <c r="S147" s="172"/>
      <c r="T147" s="174">
        <f>SUM(T148:T171)</f>
        <v>0</v>
      </c>
      <c r="AR147" s="167" t="s">
        <v>78</v>
      </c>
      <c r="AT147" s="175" t="s">
        <v>70</v>
      </c>
      <c r="AU147" s="175" t="s">
        <v>78</v>
      </c>
      <c r="AY147" s="167" t="s">
        <v>205</v>
      </c>
      <c r="BK147" s="176">
        <f>SUM(BK148:BK171)</f>
        <v>0</v>
      </c>
    </row>
    <row r="148" spans="2:65" s="1" customFormat="1" ht="16.5" customHeight="1">
      <c r="B148" s="179"/>
      <c r="C148" s="180" t="s">
        <v>312</v>
      </c>
      <c r="D148" s="180" t="s">
        <v>208</v>
      </c>
      <c r="E148" s="181" t="s">
        <v>1654</v>
      </c>
      <c r="F148" s="182" t="s">
        <v>1655</v>
      </c>
      <c r="G148" s="183" t="s">
        <v>360</v>
      </c>
      <c r="H148" s="184">
        <v>6</v>
      </c>
      <c r="I148" s="185"/>
      <c r="J148" s="186">
        <f>ROUND(I148*H148,2)</f>
        <v>0</v>
      </c>
      <c r="K148" s="182" t="s">
        <v>5</v>
      </c>
      <c r="L148" s="39"/>
      <c r="M148" s="187" t="s">
        <v>5</v>
      </c>
      <c r="N148" s="188" t="s">
        <v>42</v>
      </c>
      <c r="O148" s="40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AR148" s="22" t="s">
        <v>213</v>
      </c>
      <c r="AT148" s="22" t="s">
        <v>208</v>
      </c>
      <c r="AU148" s="22" t="s">
        <v>80</v>
      </c>
      <c r="AY148" s="22" t="s">
        <v>205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22" t="s">
        <v>78</v>
      </c>
      <c r="BK148" s="191">
        <f>ROUND(I148*H148,2)</f>
        <v>0</v>
      </c>
      <c r="BL148" s="22" t="s">
        <v>213</v>
      </c>
      <c r="BM148" s="22" t="s">
        <v>1656</v>
      </c>
    </row>
    <row r="149" spans="2:65" s="1" customFormat="1" ht="27">
      <c r="B149" s="39"/>
      <c r="D149" s="192" t="s">
        <v>336</v>
      </c>
      <c r="F149" s="193" t="s">
        <v>1657</v>
      </c>
      <c r="I149" s="154"/>
      <c r="L149" s="39"/>
      <c r="M149" s="194"/>
      <c r="N149" s="40"/>
      <c r="O149" s="40"/>
      <c r="P149" s="40"/>
      <c r="Q149" s="40"/>
      <c r="R149" s="40"/>
      <c r="S149" s="40"/>
      <c r="T149" s="68"/>
      <c r="AT149" s="22" t="s">
        <v>336</v>
      </c>
      <c r="AU149" s="22" t="s">
        <v>80</v>
      </c>
    </row>
    <row r="150" spans="2:65" s="1" customFormat="1" ht="16.5" customHeight="1">
      <c r="B150" s="179"/>
      <c r="C150" s="180" t="s">
        <v>316</v>
      </c>
      <c r="D150" s="180" t="s">
        <v>208</v>
      </c>
      <c r="E150" s="181" t="s">
        <v>1658</v>
      </c>
      <c r="F150" s="182" t="s">
        <v>1659</v>
      </c>
      <c r="G150" s="183" t="s">
        <v>360</v>
      </c>
      <c r="H150" s="184">
        <v>37</v>
      </c>
      <c r="I150" s="185"/>
      <c r="J150" s="186">
        <f>ROUND(I150*H150,2)</f>
        <v>0</v>
      </c>
      <c r="K150" s="182" t="s">
        <v>5</v>
      </c>
      <c r="L150" s="39"/>
      <c r="M150" s="187" t="s">
        <v>5</v>
      </c>
      <c r="N150" s="188" t="s">
        <v>42</v>
      </c>
      <c r="O150" s="40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AR150" s="22" t="s">
        <v>213</v>
      </c>
      <c r="AT150" s="22" t="s">
        <v>208</v>
      </c>
      <c r="AU150" s="22" t="s">
        <v>80</v>
      </c>
      <c r="AY150" s="22" t="s">
        <v>205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22" t="s">
        <v>78</v>
      </c>
      <c r="BK150" s="191">
        <f>ROUND(I150*H150,2)</f>
        <v>0</v>
      </c>
      <c r="BL150" s="22" t="s">
        <v>213</v>
      </c>
      <c r="BM150" s="22" t="s">
        <v>1660</v>
      </c>
    </row>
    <row r="151" spans="2:65" s="1" customFormat="1" ht="27">
      <c r="B151" s="39"/>
      <c r="D151" s="192" t="s">
        <v>336</v>
      </c>
      <c r="F151" s="193" t="s">
        <v>1661</v>
      </c>
      <c r="I151" s="154"/>
      <c r="L151" s="39"/>
      <c r="M151" s="194"/>
      <c r="N151" s="40"/>
      <c r="O151" s="40"/>
      <c r="P151" s="40"/>
      <c r="Q151" s="40"/>
      <c r="R151" s="40"/>
      <c r="S151" s="40"/>
      <c r="T151" s="68"/>
      <c r="AT151" s="22" t="s">
        <v>336</v>
      </c>
      <c r="AU151" s="22" t="s">
        <v>80</v>
      </c>
    </row>
    <row r="152" spans="2:65" s="1" customFormat="1" ht="16.5" customHeight="1">
      <c r="B152" s="179"/>
      <c r="C152" s="180" t="s">
        <v>320</v>
      </c>
      <c r="D152" s="180" t="s">
        <v>208</v>
      </c>
      <c r="E152" s="181" t="s">
        <v>1662</v>
      </c>
      <c r="F152" s="182" t="s">
        <v>1621</v>
      </c>
      <c r="G152" s="183" t="s">
        <v>360</v>
      </c>
      <c r="H152" s="184">
        <v>56</v>
      </c>
      <c r="I152" s="185"/>
      <c r="J152" s="186">
        <f>ROUND(I152*H152,2)</f>
        <v>0</v>
      </c>
      <c r="K152" s="182" t="s">
        <v>5</v>
      </c>
      <c r="L152" s="39"/>
      <c r="M152" s="187" t="s">
        <v>5</v>
      </c>
      <c r="N152" s="188" t="s">
        <v>42</v>
      </c>
      <c r="O152" s="40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AR152" s="22" t="s">
        <v>213</v>
      </c>
      <c r="AT152" s="22" t="s">
        <v>208</v>
      </c>
      <c r="AU152" s="22" t="s">
        <v>80</v>
      </c>
      <c r="AY152" s="22" t="s">
        <v>205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22" t="s">
        <v>78</v>
      </c>
      <c r="BK152" s="191">
        <f>ROUND(I152*H152,2)</f>
        <v>0</v>
      </c>
      <c r="BL152" s="22" t="s">
        <v>213</v>
      </c>
      <c r="BM152" s="22" t="s">
        <v>1663</v>
      </c>
    </row>
    <row r="153" spans="2:65" s="1" customFormat="1" ht="27">
      <c r="B153" s="39"/>
      <c r="D153" s="192" t="s">
        <v>336</v>
      </c>
      <c r="F153" s="193" t="s">
        <v>1623</v>
      </c>
      <c r="I153" s="154"/>
      <c r="L153" s="39"/>
      <c r="M153" s="194"/>
      <c r="N153" s="40"/>
      <c r="O153" s="40"/>
      <c r="P153" s="40"/>
      <c r="Q153" s="40"/>
      <c r="R153" s="40"/>
      <c r="S153" s="40"/>
      <c r="T153" s="68"/>
      <c r="AT153" s="22" t="s">
        <v>336</v>
      </c>
      <c r="AU153" s="22" t="s">
        <v>80</v>
      </c>
    </row>
    <row r="154" spans="2:65" s="1" customFormat="1" ht="16.5" customHeight="1">
      <c r="B154" s="179"/>
      <c r="C154" s="180" t="s">
        <v>324</v>
      </c>
      <c r="D154" s="180" t="s">
        <v>208</v>
      </c>
      <c r="E154" s="181" t="s">
        <v>1664</v>
      </c>
      <c r="F154" s="182" t="s">
        <v>1665</v>
      </c>
      <c r="G154" s="183" t="s">
        <v>360</v>
      </c>
      <c r="H154" s="184">
        <v>39</v>
      </c>
      <c r="I154" s="185"/>
      <c r="J154" s="186">
        <f>ROUND(I154*H154,2)</f>
        <v>0</v>
      </c>
      <c r="K154" s="182" t="s">
        <v>5</v>
      </c>
      <c r="L154" s="39"/>
      <c r="M154" s="187" t="s">
        <v>5</v>
      </c>
      <c r="N154" s="188" t="s">
        <v>42</v>
      </c>
      <c r="O154" s="40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AR154" s="22" t="s">
        <v>213</v>
      </c>
      <c r="AT154" s="22" t="s">
        <v>208</v>
      </c>
      <c r="AU154" s="22" t="s">
        <v>80</v>
      </c>
      <c r="AY154" s="22" t="s">
        <v>205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22" t="s">
        <v>78</v>
      </c>
      <c r="BK154" s="191">
        <f>ROUND(I154*H154,2)</f>
        <v>0</v>
      </c>
      <c r="BL154" s="22" t="s">
        <v>213</v>
      </c>
      <c r="BM154" s="22" t="s">
        <v>1666</v>
      </c>
    </row>
    <row r="155" spans="2:65" s="1" customFormat="1" ht="27">
      <c r="B155" s="39"/>
      <c r="D155" s="192" t="s">
        <v>336</v>
      </c>
      <c r="F155" s="193" t="s">
        <v>1667</v>
      </c>
      <c r="I155" s="154"/>
      <c r="L155" s="39"/>
      <c r="M155" s="194"/>
      <c r="N155" s="40"/>
      <c r="O155" s="40"/>
      <c r="P155" s="40"/>
      <c r="Q155" s="40"/>
      <c r="R155" s="40"/>
      <c r="S155" s="40"/>
      <c r="T155" s="68"/>
      <c r="AT155" s="22" t="s">
        <v>336</v>
      </c>
      <c r="AU155" s="22" t="s">
        <v>80</v>
      </c>
    </row>
    <row r="156" spans="2:65" s="1" customFormat="1" ht="16.5" customHeight="1">
      <c r="B156" s="179"/>
      <c r="C156" s="180" t="s">
        <v>328</v>
      </c>
      <c r="D156" s="180" t="s">
        <v>208</v>
      </c>
      <c r="E156" s="181" t="s">
        <v>1668</v>
      </c>
      <c r="F156" s="182" t="s">
        <v>1669</v>
      </c>
      <c r="G156" s="183" t="s">
        <v>360</v>
      </c>
      <c r="H156" s="184">
        <v>6</v>
      </c>
      <c r="I156" s="185"/>
      <c r="J156" s="186">
        <f>ROUND(I156*H156,2)</f>
        <v>0</v>
      </c>
      <c r="K156" s="182" t="s">
        <v>5</v>
      </c>
      <c r="L156" s="39"/>
      <c r="M156" s="187" t="s">
        <v>5</v>
      </c>
      <c r="N156" s="188" t="s">
        <v>42</v>
      </c>
      <c r="O156" s="40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AR156" s="22" t="s">
        <v>213</v>
      </c>
      <c r="AT156" s="22" t="s">
        <v>208</v>
      </c>
      <c r="AU156" s="22" t="s">
        <v>80</v>
      </c>
      <c r="AY156" s="22" t="s">
        <v>205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22" t="s">
        <v>78</v>
      </c>
      <c r="BK156" s="191">
        <f>ROUND(I156*H156,2)</f>
        <v>0</v>
      </c>
      <c r="BL156" s="22" t="s">
        <v>213</v>
      </c>
      <c r="BM156" s="22" t="s">
        <v>1670</v>
      </c>
    </row>
    <row r="157" spans="2:65" s="1" customFormat="1" ht="27">
      <c r="B157" s="39"/>
      <c r="D157" s="192" t="s">
        <v>336</v>
      </c>
      <c r="F157" s="193" t="s">
        <v>1671</v>
      </c>
      <c r="I157" s="154"/>
      <c r="L157" s="39"/>
      <c r="M157" s="194"/>
      <c r="N157" s="40"/>
      <c r="O157" s="40"/>
      <c r="P157" s="40"/>
      <c r="Q157" s="40"/>
      <c r="R157" s="40"/>
      <c r="S157" s="40"/>
      <c r="T157" s="68"/>
      <c r="AT157" s="22" t="s">
        <v>336</v>
      </c>
      <c r="AU157" s="22" t="s">
        <v>80</v>
      </c>
    </row>
    <row r="158" spans="2:65" s="1" customFormat="1" ht="16.5" customHeight="1">
      <c r="B158" s="179"/>
      <c r="C158" s="180" t="s">
        <v>332</v>
      </c>
      <c r="D158" s="180" t="s">
        <v>208</v>
      </c>
      <c r="E158" s="181" t="s">
        <v>1672</v>
      </c>
      <c r="F158" s="182" t="s">
        <v>1673</v>
      </c>
      <c r="G158" s="183" t="s">
        <v>360</v>
      </c>
      <c r="H158" s="184">
        <v>6</v>
      </c>
      <c r="I158" s="185"/>
      <c r="J158" s="186">
        <f>ROUND(I158*H158,2)</f>
        <v>0</v>
      </c>
      <c r="K158" s="182" t="s">
        <v>5</v>
      </c>
      <c r="L158" s="39"/>
      <c r="M158" s="187" t="s">
        <v>5</v>
      </c>
      <c r="N158" s="188" t="s">
        <v>42</v>
      </c>
      <c r="O158" s="40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AR158" s="22" t="s">
        <v>213</v>
      </c>
      <c r="AT158" s="22" t="s">
        <v>208</v>
      </c>
      <c r="AU158" s="22" t="s">
        <v>80</v>
      </c>
      <c r="AY158" s="22" t="s">
        <v>205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22" t="s">
        <v>78</v>
      </c>
      <c r="BK158" s="191">
        <f>ROUND(I158*H158,2)</f>
        <v>0</v>
      </c>
      <c r="BL158" s="22" t="s">
        <v>213</v>
      </c>
      <c r="BM158" s="22" t="s">
        <v>1674</v>
      </c>
    </row>
    <row r="159" spans="2:65" s="1" customFormat="1" ht="27">
      <c r="B159" s="39"/>
      <c r="D159" s="192" t="s">
        <v>336</v>
      </c>
      <c r="F159" s="193" t="s">
        <v>1675</v>
      </c>
      <c r="I159" s="154"/>
      <c r="L159" s="39"/>
      <c r="M159" s="194"/>
      <c r="N159" s="40"/>
      <c r="O159" s="40"/>
      <c r="P159" s="40"/>
      <c r="Q159" s="40"/>
      <c r="R159" s="40"/>
      <c r="S159" s="40"/>
      <c r="T159" s="68"/>
      <c r="AT159" s="22" t="s">
        <v>336</v>
      </c>
      <c r="AU159" s="22" t="s">
        <v>80</v>
      </c>
    </row>
    <row r="160" spans="2:65" s="1" customFormat="1" ht="16.5" customHeight="1">
      <c r="B160" s="179"/>
      <c r="C160" s="180" t="s">
        <v>338</v>
      </c>
      <c r="D160" s="180" t="s">
        <v>208</v>
      </c>
      <c r="E160" s="181" t="s">
        <v>1676</v>
      </c>
      <c r="F160" s="182" t="s">
        <v>1677</v>
      </c>
      <c r="G160" s="183" t="s">
        <v>236</v>
      </c>
      <c r="H160" s="184">
        <v>24</v>
      </c>
      <c r="I160" s="185"/>
      <c r="J160" s="186">
        <f>ROUND(I160*H160,2)</f>
        <v>0</v>
      </c>
      <c r="K160" s="182" t="s">
        <v>5</v>
      </c>
      <c r="L160" s="39"/>
      <c r="M160" s="187" t="s">
        <v>5</v>
      </c>
      <c r="N160" s="188" t="s">
        <v>42</v>
      </c>
      <c r="O160" s="40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AR160" s="22" t="s">
        <v>213</v>
      </c>
      <c r="AT160" s="22" t="s">
        <v>208</v>
      </c>
      <c r="AU160" s="22" t="s">
        <v>80</v>
      </c>
      <c r="AY160" s="22" t="s">
        <v>205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22" t="s">
        <v>78</v>
      </c>
      <c r="BK160" s="191">
        <f>ROUND(I160*H160,2)</f>
        <v>0</v>
      </c>
      <c r="BL160" s="22" t="s">
        <v>213</v>
      </c>
      <c r="BM160" s="22" t="s">
        <v>1678</v>
      </c>
    </row>
    <row r="161" spans="2:65" s="1" customFormat="1" ht="27">
      <c r="B161" s="39"/>
      <c r="D161" s="192" t="s">
        <v>336</v>
      </c>
      <c r="F161" s="193" t="s">
        <v>1679</v>
      </c>
      <c r="I161" s="154"/>
      <c r="L161" s="39"/>
      <c r="M161" s="194"/>
      <c r="N161" s="40"/>
      <c r="O161" s="40"/>
      <c r="P161" s="40"/>
      <c r="Q161" s="40"/>
      <c r="R161" s="40"/>
      <c r="S161" s="40"/>
      <c r="T161" s="68"/>
      <c r="AT161" s="22" t="s">
        <v>336</v>
      </c>
      <c r="AU161" s="22" t="s">
        <v>80</v>
      </c>
    </row>
    <row r="162" spans="2:65" s="1" customFormat="1" ht="16.5" customHeight="1">
      <c r="B162" s="179"/>
      <c r="C162" s="180" t="s">
        <v>343</v>
      </c>
      <c r="D162" s="180" t="s">
        <v>208</v>
      </c>
      <c r="E162" s="181" t="s">
        <v>1680</v>
      </c>
      <c r="F162" s="182" t="s">
        <v>1681</v>
      </c>
      <c r="G162" s="183" t="s">
        <v>236</v>
      </c>
      <c r="H162" s="184">
        <v>1</v>
      </c>
      <c r="I162" s="185"/>
      <c r="J162" s="186">
        <f>ROUND(I162*H162,2)</f>
        <v>0</v>
      </c>
      <c r="K162" s="182" t="s">
        <v>5</v>
      </c>
      <c r="L162" s="39"/>
      <c r="M162" s="187" t="s">
        <v>5</v>
      </c>
      <c r="N162" s="188" t="s">
        <v>42</v>
      </c>
      <c r="O162" s="40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AR162" s="22" t="s">
        <v>213</v>
      </c>
      <c r="AT162" s="22" t="s">
        <v>208</v>
      </c>
      <c r="AU162" s="22" t="s">
        <v>80</v>
      </c>
      <c r="AY162" s="22" t="s">
        <v>205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22" t="s">
        <v>78</v>
      </c>
      <c r="BK162" s="191">
        <f>ROUND(I162*H162,2)</f>
        <v>0</v>
      </c>
      <c r="BL162" s="22" t="s">
        <v>213</v>
      </c>
      <c r="BM162" s="22" t="s">
        <v>1682</v>
      </c>
    </row>
    <row r="163" spans="2:65" s="1" customFormat="1" ht="27">
      <c r="B163" s="39"/>
      <c r="D163" s="192" t="s">
        <v>336</v>
      </c>
      <c r="F163" s="193" t="s">
        <v>1683</v>
      </c>
      <c r="I163" s="154"/>
      <c r="L163" s="39"/>
      <c r="M163" s="194"/>
      <c r="N163" s="40"/>
      <c r="O163" s="40"/>
      <c r="P163" s="40"/>
      <c r="Q163" s="40"/>
      <c r="R163" s="40"/>
      <c r="S163" s="40"/>
      <c r="T163" s="68"/>
      <c r="AT163" s="22" t="s">
        <v>336</v>
      </c>
      <c r="AU163" s="22" t="s">
        <v>80</v>
      </c>
    </row>
    <row r="164" spans="2:65" s="1" customFormat="1" ht="16.5" customHeight="1">
      <c r="B164" s="179"/>
      <c r="C164" s="180" t="s">
        <v>347</v>
      </c>
      <c r="D164" s="180" t="s">
        <v>208</v>
      </c>
      <c r="E164" s="181" t="s">
        <v>1684</v>
      </c>
      <c r="F164" s="182" t="s">
        <v>1685</v>
      </c>
      <c r="G164" s="183" t="s">
        <v>1531</v>
      </c>
      <c r="H164" s="184">
        <v>4</v>
      </c>
      <c r="I164" s="185"/>
      <c r="J164" s="186">
        <f>ROUND(I164*H164,2)</f>
        <v>0</v>
      </c>
      <c r="K164" s="182" t="s">
        <v>5</v>
      </c>
      <c r="L164" s="39"/>
      <c r="M164" s="187" t="s">
        <v>5</v>
      </c>
      <c r="N164" s="188" t="s">
        <v>42</v>
      </c>
      <c r="O164" s="40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AR164" s="22" t="s">
        <v>213</v>
      </c>
      <c r="AT164" s="22" t="s">
        <v>208</v>
      </c>
      <c r="AU164" s="22" t="s">
        <v>80</v>
      </c>
      <c r="AY164" s="22" t="s">
        <v>205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22" t="s">
        <v>78</v>
      </c>
      <c r="BK164" s="191">
        <f>ROUND(I164*H164,2)</f>
        <v>0</v>
      </c>
      <c r="BL164" s="22" t="s">
        <v>213</v>
      </c>
      <c r="BM164" s="22" t="s">
        <v>1686</v>
      </c>
    </row>
    <row r="165" spans="2:65" s="1" customFormat="1" ht="40.5">
      <c r="B165" s="39"/>
      <c r="D165" s="192" t="s">
        <v>336</v>
      </c>
      <c r="F165" s="193" t="s">
        <v>1687</v>
      </c>
      <c r="I165" s="154"/>
      <c r="L165" s="39"/>
      <c r="M165" s="194"/>
      <c r="N165" s="40"/>
      <c r="O165" s="40"/>
      <c r="P165" s="40"/>
      <c r="Q165" s="40"/>
      <c r="R165" s="40"/>
      <c r="S165" s="40"/>
      <c r="T165" s="68"/>
      <c r="AT165" s="22" t="s">
        <v>336</v>
      </c>
      <c r="AU165" s="22" t="s">
        <v>80</v>
      </c>
    </row>
    <row r="166" spans="2:65" s="1" customFormat="1" ht="16.5" customHeight="1">
      <c r="B166" s="179"/>
      <c r="C166" s="180" t="s">
        <v>351</v>
      </c>
      <c r="D166" s="180" t="s">
        <v>208</v>
      </c>
      <c r="E166" s="181" t="s">
        <v>1688</v>
      </c>
      <c r="F166" s="182" t="s">
        <v>1689</v>
      </c>
      <c r="G166" s="183" t="s">
        <v>360</v>
      </c>
      <c r="H166" s="184">
        <v>152</v>
      </c>
      <c r="I166" s="185"/>
      <c r="J166" s="186">
        <f>ROUND(I166*H166,2)</f>
        <v>0</v>
      </c>
      <c r="K166" s="182" t="s">
        <v>5</v>
      </c>
      <c r="L166" s="39"/>
      <c r="M166" s="187" t="s">
        <v>5</v>
      </c>
      <c r="N166" s="188" t="s">
        <v>42</v>
      </c>
      <c r="O166" s="40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AR166" s="22" t="s">
        <v>213</v>
      </c>
      <c r="AT166" s="22" t="s">
        <v>208</v>
      </c>
      <c r="AU166" s="22" t="s">
        <v>80</v>
      </c>
      <c r="AY166" s="22" t="s">
        <v>205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22" t="s">
        <v>78</v>
      </c>
      <c r="BK166" s="191">
        <f>ROUND(I166*H166,2)</f>
        <v>0</v>
      </c>
      <c r="BL166" s="22" t="s">
        <v>213</v>
      </c>
      <c r="BM166" s="22" t="s">
        <v>1690</v>
      </c>
    </row>
    <row r="167" spans="2:65" s="1" customFormat="1" ht="40.5">
      <c r="B167" s="39"/>
      <c r="D167" s="192" t="s">
        <v>336</v>
      </c>
      <c r="F167" s="193" t="s">
        <v>1691</v>
      </c>
      <c r="I167" s="154"/>
      <c r="L167" s="39"/>
      <c r="M167" s="194"/>
      <c r="N167" s="40"/>
      <c r="O167" s="40"/>
      <c r="P167" s="40"/>
      <c r="Q167" s="40"/>
      <c r="R167" s="40"/>
      <c r="S167" s="40"/>
      <c r="T167" s="68"/>
      <c r="AT167" s="22" t="s">
        <v>336</v>
      </c>
      <c r="AU167" s="22" t="s">
        <v>80</v>
      </c>
    </row>
    <row r="168" spans="2:65" s="1" customFormat="1" ht="16.5" customHeight="1">
      <c r="B168" s="179"/>
      <c r="C168" s="180" t="s">
        <v>357</v>
      </c>
      <c r="D168" s="180" t="s">
        <v>208</v>
      </c>
      <c r="E168" s="181" t="s">
        <v>1692</v>
      </c>
      <c r="F168" s="182" t="s">
        <v>1693</v>
      </c>
      <c r="G168" s="183" t="s">
        <v>360</v>
      </c>
      <c r="H168" s="184">
        <v>152</v>
      </c>
      <c r="I168" s="185"/>
      <c r="J168" s="186">
        <f>ROUND(I168*H168,2)</f>
        <v>0</v>
      </c>
      <c r="K168" s="182" t="s">
        <v>5</v>
      </c>
      <c r="L168" s="39"/>
      <c r="M168" s="187" t="s">
        <v>5</v>
      </c>
      <c r="N168" s="188" t="s">
        <v>42</v>
      </c>
      <c r="O168" s="40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AR168" s="22" t="s">
        <v>213</v>
      </c>
      <c r="AT168" s="22" t="s">
        <v>208</v>
      </c>
      <c r="AU168" s="22" t="s">
        <v>80</v>
      </c>
      <c r="AY168" s="22" t="s">
        <v>205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22" t="s">
        <v>78</v>
      </c>
      <c r="BK168" s="191">
        <f>ROUND(I168*H168,2)</f>
        <v>0</v>
      </c>
      <c r="BL168" s="22" t="s">
        <v>213</v>
      </c>
      <c r="BM168" s="22" t="s">
        <v>1694</v>
      </c>
    </row>
    <row r="169" spans="2:65" s="1" customFormat="1" ht="40.5">
      <c r="B169" s="39"/>
      <c r="D169" s="192" t="s">
        <v>336</v>
      </c>
      <c r="F169" s="193" t="s">
        <v>1695</v>
      </c>
      <c r="I169" s="154"/>
      <c r="L169" s="39"/>
      <c r="M169" s="194"/>
      <c r="N169" s="40"/>
      <c r="O169" s="40"/>
      <c r="P169" s="40"/>
      <c r="Q169" s="40"/>
      <c r="R169" s="40"/>
      <c r="S169" s="40"/>
      <c r="T169" s="68"/>
      <c r="AT169" s="22" t="s">
        <v>336</v>
      </c>
      <c r="AU169" s="22" t="s">
        <v>80</v>
      </c>
    </row>
    <row r="170" spans="2:65" s="1" customFormat="1" ht="16.5" customHeight="1">
      <c r="B170" s="179"/>
      <c r="C170" s="180" t="s">
        <v>362</v>
      </c>
      <c r="D170" s="180" t="s">
        <v>208</v>
      </c>
      <c r="E170" s="181" t="s">
        <v>1696</v>
      </c>
      <c r="F170" s="182" t="s">
        <v>1697</v>
      </c>
      <c r="G170" s="183" t="s">
        <v>548</v>
      </c>
      <c r="H170" s="199"/>
      <c r="I170" s="185"/>
      <c r="J170" s="186">
        <f>ROUND(I170*H170,2)</f>
        <v>0</v>
      </c>
      <c r="K170" s="182" t="s">
        <v>5</v>
      </c>
      <c r="L170" s="39"/>
      <c r="M170" s="187" t="s">
        <v>5</v>
      </c>
      <c r="N170" s="188" t="s">
        <v>42</v>
      </c>
      <c r="O170" s="40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AR170" s="22" t="s">
        <v>213</v>
      </c>
      <c r="AT170" s="22" t="s">
        <v>208</v>
      </c>
      <c r="AU170" s="22" t="s">
        <v>80</v>
      </c>
      <c r="AY170" s="22" t="s">
        <v>205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22" t="s">
        <v>78</v>
      </c>
      <c r="BK170" s="191">
        <f>ROUND(I170*H170,2)</f>
        <v>0</v>
      </c>
      <c r="BL170" s="22" t="s">
        <v>213</v>
      </c>
      <c r="BM170" s="22" t="s">
        <v>1698</v>
      </c>
    </row>
    <row r="171" spans="2:65" s="1" customFormat="1" ht="40.5">
      <c r="B171" s="39"/>
      <c r="D171" s="192" t="s">
        <v>336</v>
      </c>
      <c r="F171" s="193" t="s">
        <v>1699</v>
      </c>
      <c r="I171" s="154"/>
      <c r="L171" s="39"/>
      <c r="M171" s="194"/>
      <c r="N171" s="40"/>
      <c r="O171" s="40"/>
      <c r="P171" s="40"/>
      <c r="Q171" s="40"/>
      <c r="R171" s="40"/>
      <c r="S171" s="40"/>
      <c r="T171" s="68"/>
      <c r="AT171" s="22" t="s">
        <v>336</v>
      </c>
      <c r="AU171" s="22" t="s">
        <v>80</v>
      </c>
    </row>
    <row r="172" spans="2:65" s="11" customFormat="1" ht="29.85" customHeight="1">
      <c r="B172" s="166"/>
      <c r="D172" s="167" t="s">
        <v>70</v>
      </c>
      <c r="E172" s="177" t="s">
        <v>1700</v>
      </c>
      <c r="F172" s="177" t="s">
        <v>1701</v>
      </c>
      <c r="I172" s="169"/>
      <c r="J172" s="178">
        <f>BK172</f>
        <v>0</v>
      </c>
      <c r="L172" s="166"/>
      <c r="M172" s="171"/>
      <c r="N172" s="172"/>
      <c r="O172" s="172"/>
      <c r="P172" s="173">
        <f>SUM(P173:P192)</f>
        <v>0</v>
      </c>
      <c r="Q172" s="172"/>
      <c r="R172" s="173">
        <f>SUM(R173:R192)</f>
        <v>0</v>
      </c>
      <c r="S172" s="172"/>
      <c r="T172" s="174">
        <f>SUM(T173:T192)</f>
        <v>0</v>
      </c>
      <c r="AR172" s="167" t="s">
        <v>78</v>
      </c>
      <c r="AT172" s="175" t="s">
        <v>70</v>
      </c>
      <c r="AU172" s="175" t="s">
        <v>78</v>
      </c>
      <c r="AY172" s="167" t="s">
        <v>205</v>
      </c>
      <c r="BK172" s="176">
        <f>SUM(BK173:BK192)</f>
        <v>0</v>
      </c>
    </row>
    <row r="173" spans="2:65" s="1" customFormat="1" ht="25.5" customHeight="1">
      <c r="B173" s="179"/>
      <c r="C173" s="180" t="s">
        <v>366</v>
      </c>
      <c r="D173" s="180" t="s">
        <v>208</v>
      </c>
      <c r="E173" s="181" t="s">
        <v>1702</v>
      </c>
      <c r="F173" s="182" t="s">
        <v>1703</v>
      </c>
      <c r="G173" s="183" t="s">
        <v>1531</v>
      </c>
      <c r="H173" s="184">
        <v>3</v>
      </c>
      <c r="I173" s="185"/>
      <c r="J173" s="186">
        <f>ROUND(I173*H173,2)</f>
        <v>0</v>
      </c>
      <c r="K173" s="182" t="s">
        <v>5</v>
      </c>
      <c r="L173" s="39"/>
      <c r="M173" s="187" t="s">
        <v>5</v>
      </c>
      <c r="N173" s="188" t="s">
        <v>42</v>
      </c>
      <c r="O173" s="40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AR173" s="22" t="s">
        <v>213</v>
      </c>
      <c r="AT173" s="22" t="s">
        <v>208</v>
      </c>
      <c r="AU173" s="22" t="s">
        <v>80</v>
      </c>
      <c r="AY173" s="22" t="s">
        <v>205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22" t="s">
        <v>78</v>
      </c>
      <c r="BK173" s="191">
        <f>ROUND(I173*H173,2)</f>
        <v>0</v>
      </c>
      <c r="BL173" s="22" t="s">
        <v>213</v>
      </c>
      <c r="BM173" s="22" t="s">
        <v>1704</v>
      </c>
    </row>
    <row r="174" spans="2:65" s="1" customFormat="1" ht="40.5">
      <c r="B174" s="39"/>
      <c r="D174" s="192" t="s">
        <v>336</v>
      </c>
      <c r="F174" s="193" t="s">
        <v>1705</v>
      </c>
      <c r="I174" s="154"/>
      <c r="L174" s="39"/>
      <c r="M174" s="194"/>
      <c r="N174" s="40"/>
      <c r="O174" s="40"/>
      <c r="P174" s="40"/>
      <c r="Q174" s="40"/>
      <c r="R174" s="40"/>
      <c r="S174" s="40"/>
      <c r="T174" s="68"/>
      <c r="AT174" s="22" t="s">
        <v>336</v>
      </c>
      <c r="AU174" s="22" t="s">
        <v>80</v>
      </c>
    </row>
    <row r="175" spans="2:65" s="1" customFormat="1" ht="25.5" customHeight="1">
      <c r="B175" s="179"/>
      <c r="C175" s="180" t="s">
        <v>370</v>
      </c>
      <c r="D175" s="180" t="s">
        <v>208</v>
      </c>
      <c r="E175" s="181" t="s">
        <v>1706</v>
      </c>
      <c r="F175" s="182" t="s">
        <v>1707</v>
      </c>
      <c r="G175" s="183" t="s">
        <v>1531</v>
      </c>
      <c r="H175" s="184">
        <v>2</v>
      </c>
      <c r="I175" s="185"/>
      <c r="J175" s="186">
        <f>ROUND(I175*H175,2)</f>
        <v>0</v>
      </c>
      <c r="K175" s="182" t="s">
        <v>5</v>
      </c>
      <c r="L175" s="39"/>
      <c r="M175" s="187" t="s">
        <v>5</v>
      </c>
      <c r="N175" s="188" t="s">
        <v>42</v>
      </c>
      <c r="O175" s="40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AR175" s="22" t="s">
        <v>213</v>
      </c>
      <c r="AT175" s="22" t="s">
        <v>208</v>
      </c>
      <c r="AU175" s="22" t="s">
        <v>80</v>
      </c>
      <c r="AY175" s="22" t="s">
        <v>205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22" t="s">
        <v>78</v>
      </c>
      <c r="BK175" s="191">
        <f>ROUND(I175*H175,2)</f>
        <v>0</v>
      </c>
      <c r="BL175" s="22" t="s">
        <v>213</v>
      </c>
      <c r="BM175" s="22" t="s">
        <v>1708</v>
      </c>
    </row>
    <row r="176" spans="2:65" s="1" customFormat="1" ht="40.5">
      <c r="B176" s="39"/>
      <c r="D176" s="192" t="s">
        <v>336</v>
      </c>
      <c r="F176" s="193" t="s">
        <v>1709</v>
      </c>
      <c r="I176" s="154"/>
      <c r="L176" s="39"/>
      <c r="M176" s="194"/>
      <c r="N176" s="40"/>
      <c r="O176" s="40"/>
      <c r="P176" s="40"/>
      <c r="Q176" s="40"/>
      <c r="R176" s="40"/>
      <c r="S176" s="40"/>
      <c r="T176" s="68"/>
      <c r="AT176" s="22" t="s">
        <v>336</v>
      </c>
      <c r="AU176" s="22" t="s">
        <v>80</v>
      </c>
    </row>
    <row r="177" spans="2:65" s="1" customFormat="1" ht="16.5" customHeight="1">
      <c r="B177" s="179"/>
      <c r="C177" s="180" t="s">
        <v>374</v>
      </c>
      <c r="D177" s="180" t="s">
        <v>208</v>
      </c>
      <c r="E177" s="181" t="s">
        <v>1710</v>
      </c>
      <c r="F177" s="182" t="s">
        <v>1711</v>
      </c>
      <c r="G177" s="183" t="s">
        <v>1531</v>
      </c>
      <c r="H177" s="184">
        <v>3</v>
      </c>
      <c r="I177" s="185"/>
      <c r="J177" s="186">
        <f>ROUND(I177*H177,2)</f>
        <v>0</v>
      </c>
      <c r="K177" s="182" t="s">
        <v>5</v>
      </c>
      <c r="L177" s="39"/>
      <c r="M177" s="187" t="s">
        <v>5</v>
      </c>
      <c r="N177" s="188" t="s">
        <v>42</v>
      </c>
      <c r="O177" s="40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AR177" s="22" t="s">
        <v>213</v>
      </c>
      <c r="AT177" s="22" t="s">
        <v>208</v>
      </c>
      <c r="AU177" s="22" t="s">
        <v>80</v>
      </c>
      <c r="AY177" s="22" t="s">
        <v>205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22" t="s">
        <v>78</v>
      </c>
      <c r="BK177" s="191">
        <f>ROUND(I177*H177,2)</f>
        <v>0</v>
      </c>
      <c r="BL177" s="22" t="s">
        <v>213</v>
      </c>
      <c r="BM177" s="22" t="s">
        <v>1712</v>
      </c>
    </row>
    <row r="178" spans="2:65" s="1" customFormat="1" ht="27">
      <c r="B178" s="39"/>
      <c r="D178" s="192" t="s">
        <v>336</v>
      </c>
      <c r="F178" s="193" t="s">
        <v>1713</v>
      </c>
      <c r="I178" s="154"/>
      <c r="L178" s="39"/>
      <c r="M178" s="194"/>
      <c r="N178" s="40"/>
      <c r="O178" s="40"/>
      <c r="P178" s="40"/>
      <c r="Q178" s="40"/>
      <c r="R178" s="40"/>
      <c r="S178" s="40"/>
      <c r="T178" s="68"/>
      <c r="AT178" s="22" t="s">
        <v>336</v>
      </c>
      <c r="AU178" s="22" t="s">
        <v>80</v>
      </c>
    </row>
    <row r="179" spans="2:65" s="1" customFormat="1" ht="16.5" customHeight="1">
      <c r="B179" s="179"/>
      <c r="C179" s="180" t="s">
        <v>380</v>
      </c>
      <c r="D179" s="180" t="s">
        <v>208</v>
      </c>
      <c r="E179" s="181" t="s">
        <v>1714</v>
      </c>
      <c r="F179" s="182" t="s">
        <v>1715</v>
      </c>
      <c r="G179" s="183" t="s">
        <v>1531</v>
      </c>
      <c r="H179" s="184">
        <v>2</v>
      </c>
      <c r="I179" s="185"/>
      <c r="J179" s="186">
        <f>ROUND(I179*H179,2)</f>
        <v>0</v>
      </c>
      <c r="K179" s="182" t="s">
        <v>5</v>
      </c>
      <c r="L179" s="39"/>
      <c r="M179" s="187" t="s">
        <v>5</v>
      </c>
      <c r="N179" s="188" t="s">
        <v>42</v>
      </c>
      <c r="O179" s="40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AR179" s="22" t="s">
        <v>213</v>
      </c>
      <c r="AT179" s="22" t="s">
        <v>208</v>
      </c>
      <c r="AU179" s="22" t="s">
        <v>80</v>
      </c>
      <c r="AY179" s="22" t="s">
        <v>205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22" t="s">
        <v>78</v>
      </c>
      <c r="BK179" s="191">
        <f>ROUND(I179*H179,2)</f>
        <v>0</v>
      </c>
      <c r="BL179" s="22" t="s">
        <v>213</v>
      </c>
      <c r="BM179" s="22" t="s">
        <v>1716</v>
      </c>
    </row>
    <row r="180" spans="2:65" s="1" customFormat="1" ht="40.5">
      <c r="B180" s="39"/>
      <c r="D180" s="192" t="s">
        <v>336</v>
      </c>
      <c r="F180" s="193" t="s">
        <v>1717</v>
      </c>
      <c r="I180" s="154"/>
      <c r="L180" s="39"/>
      <c r="M180" s="194"/>
      <c r="N180" s="40"/>
      <c r="O180" s="40"/>
      <c r="P180" s="40"/>
      <c r="Q180" s="40"/>
      <c r="R180" s="40"/>
      <c r="S180" s="40"/>
      <c r="T180" s="68"/>
      <c r="AT180" s="22" t="s">
        <v>336</v>
      </c>
      <c r="AU180" s="22" t="s">
        <v>80</v>
      </c>
    </row>
    <row r="181" spans="2:65" s="1" customFormat="1" ht="38.25" customHeight="1">
      <c r="B181" s="179"/>
      <c r="C181" s="180" t="s">
        <v>384</v>
      </c>
      <c r="D181" s="180" t="s">
        <v>208</v>
      </c>
      <c r="E181" s="181" t="s">
        <v>1718</v>
      </c>
      <c r="F181" s="182" t="s">
        <v>1719</v>
      </c>
      <c r="G181" s="183" t="s">
        <v>1531</v>
      </c>
      <c r="H181" s="184">
        <v>6</v>
      </c>
      <c r="I181" s="185"/>
      <c r="J181" s="186">
        <f>ROUND(I181*H181,2)</f>
        <v>0</v>
      </c>
      <c r="K181" s="182" t="s">
        <v>5</v>
      </c>
      <c r="L181" s="39"/>
      <c r="M181" s="187" t="s">
        <v>5</v>
      </c>
      <c r="N181" s="188" t="s">
        <v>42</v>
      </c>
      <c r="O181" s="40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AR181" s="22" t="s">
        <v>213</v>
      </c>
      <c r="AT181" s="22" t="s">
        <v>208</v>
      </c>
      <c r="AU181" s="22" t="s">
        <v>80</v>
      </c>
      <c r="AY181" s="22" t="s">
        <v>205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22" t="s">
        <v>78</v>
      </c>
      <c r="BK181" s="191">
        <f>ROUND(I181*H181,2)</f>
        <v>0</v>
      </c>
      <c r="BL181" s="22" t="s">
        <v>213</v>
      </c>
      <c r="BM181" s="22" t="s">
        <v>1720</v>
      </c>
    </row>
    <row r="182" spans="2:65" s="1" customFormat="1" ht="54">
      <c r="B182" s="39"/>
      <c r="D182" s="192" t="s">
        <v>336</v>
      </c>
      <c r="F182" s="193" t="s">
        <v>1721</v>
      </c>
      <c r="I182" s="154"/>
      <c r="L182" s="39"/>
      <c r="M182" s="194"/>
      <c r="N182" s="40"/>
      <c r="O182" s="40"/>
      <c r="P182" s="40"/>
      <c r="Q182" s="40"/>
      <c r="R182" s="40"/>
      <c r="S182" s="40"/>
      <c r="T182" s="68"/>
      <c r="AT182" s="22" t="s">
        <v>336</v>
      </c>
      <c r="AU182" s="22" t="s">
        <v>80</v>
      </c>
    </row>
    <row r="183" spans="2:65" s="1" customFormat="1" ht="16.5" customHeight="1">
      <c r="B183" s="179"/>
      <c r="C183" s="180" t="s">
        <v>388</v>
      </c>
      <c r="D183" s="180" t="s">
        <v>208</v>
      </c>
      <c r="E183" s="181" t="s">
        <v>1722</v>
      </c>
      <c r="F183" s="182" t="s">
        <v>1723</v>
      </c>
      <c r="G183" s="183" t="s">
        <v>1531</v>
      </c>
      <c r="H183" s="184">
        <v>16</v>
      </c>
      <c r="I183" s="185"/>
      <c r="J183" s="186">
        <f>ROUND(I183*H183,2)</f>
        <v>0</v>
      </c>
      <c r="K183" s="182" t="s">
        <v>5</v>
      </c>
      <c r="L183" s="39"/>
      <c r="M183" s="187" t="s">
        <v>5</v>
      </c>
      <c r="N183" s="188" t="s">
        <v>42</v>
      </c>
      <c r="O183" s="40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AR183" s="22" t="s">
        <v>213</v>
      </c>
      <c r="AT183" s="22" t="s">
        <v>208</v>
      </c>
      <c r="AU183" s="22" t="s">
        <v>80</v>
      </c>
      <c r="AY183" s="22" t="s">
        <v>205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22" t="s">
        <v>78</v>
      </c>
      <c r="BK183" s="191">
        <f>ROUND(I183*H183,2)</f>
        <v>0</v>
      </c>
      <c r="BL183" s="22" t="s">
        <v>213</v>
      </c>
      <c r="BM183" s="22" t="s">
        <v>1724</v>
      </c>
    </row>
    <row r="184" spans="2:65" s="1" customFormat="1" ht="27">
      <c r="B184" s="39"/>
      <c r="D184" s="192" t="s">
        <v>336</v>
      </c>
      <c r="F184" s="193" t="s">
        <v>1725</v>
      </c>
      <c r="I184" s="154"/>
      <c r="L184" s="39"/>
      <c r="M184" s="194"/>
      <c r="N184" s="40"/>
      <c r="O184" s="40"/>
      <c r="P184" s="40"/>
      <c r="Q184" s="40"/>
      <c r="R184" s="40"/>
      <c r="S184" s="40"/>
      <c r="T184" s="68"/>
      <c r="AT184" s="22" t="s">
        <v>336</v>
      </c>
      <c r="AU184" s="22" t="s">
        <v>80</v>
      </c>
    </row>
    <row r="185" spans="2:65" s="1" customFormat="1" ht="16.5" customHeight="1">
      <c r="B185" s="179"/>
      <c r="C185" s="180" t="s">
        <v>392</v>
      </c>
      <c r="D185" s="180" t="s">
        <v>208</v>
      </c>
      <c r="E185" s="181" t="s">
        <v>1726</v>
      </c>
      <c r="F185" s="182" t="s">
        <v>1727</v>
      </c>
      <c r="G185" s="183" t="s">
        <v>1531</v>
      </c>
      <c r="H185" s="184">
        <v>8</v>
      </c>
      <c r="I185" s="185"/>
      <c r="J185" s="186">
        <f>ROUND(I185*H185,2)</f>
        <v>0</v>
      </c>
      <c r="K185" s="182" t="s">
        <v>5</v>
      </c>
      <c r="L185" s="39"/>
      <c r="M185" s="187" t="s">
        <v>5</v>
      </c>
      <c r="N185" s="188" t="s">
        <v>42</v>
      </c>
      <c r="O185" s="40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AR185" s="22" t="s">
        <v>213</v>
      </c>
      <c r="AT185" s="22" t="s">
        <v>208</v>
      </c>
      <c r="AU185" s="22" t="s">
        <v>80</v>
      </c>
      <c r="AY185" s="22" t="s">
        <v>205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22" t="s">
        <v>78</v>
      </c>
      <c r="BK185" s="191">
        <f>ROUND(I185*H185,2)</f>
        <v>0</v>
      </c>
      <c r="BL185" s="22" t="s">
        <v>213</v>
      </c>
      <c r="BM185" s="22" t="s">
        <v>1728</v>
      </c>
    </row>
    <row r="186" spans="2:65" s="1" customFormat="1" ht="27">
      <c r="B186" s="39"/>
      <c r="D186" s="192" t="s">
        <v>336</v>
      </c>
      <c r="F186" s="193" t="s">
        <v>1729</v>
      </c>
      <c r="I186" s="154"/>
      <c r="L186" s="39"/>
      <c r="M186" s="194"/>
      <c r="N186" s="40"/>
      <c r="O186" s="40"/>
      <c r="P186" s="40"/>
      <c r="Q186" s="40"/>
      <c r="R186" s="40"/>
      <c r="S186" s="40"/>
      <c r="T186" s="68"/>
      <c r="AT186" s="22" t="s">
        <v>336</v>
      </c>
      <c r="AU186" s="22" t="s">
        <v>80</v>
      </c>
    </row>
    <row r="187" spans="2:65" s="1" customFormat="1" ht="16.5" customHeight="1">
      <c r="B187" s="179"/>
      <c r="C187" s="180" t="s">
        <v>398</v>
      </c>
      <c r="D187" s="180" t="s">
        <v>208</v>
      </c>
      <c r="E187" s="181" t="s">
        <v>1730</v>
      </c>
      <c r="F187" s="182" t="s">
        <v>1731</v>
      </c>
      <c r="G187" s="183" t="s">
        <v>236</v>
      </c>
      <c r="H187" s="184">
        <v>8</v>
      </c>
      <c r="I187" s="185"/>
      <c r="J187" s="186">
        <f>ROUND(I187*H187,2)</f>
        <v>0</v>
      </c>
      <c r="K187" s="182" t="s">
        <v>5</v>
      </c>
      <c r="L187" s="39"/>
      <c r="M187" s="187" t="s">
        <v>5</v>
      </c>
      <c r="N187" s="188" t="s">
        <v>42</v>
      </c>
      <c r="O187" s="40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AR187" s="22" t="s">
        <v>213</v>
      </c>
      <c r="AT187" s="22" t="s">
        <v>208</v>
      </c>
      <c r="AU187" s="22" t="s">
        <v>80</v>
      </c>
      <c r="AY187" s="22" t="s">
        <v>205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22" t="s">
        <v>78</v>
      </c>
      <c r="BK187" s="191">
        <f>ROUND(I187*H187,2)</f>
        <v>0</v>
      </c>
      <c r="BL187" s="22" t="s">
        <v>213</v>
      </c>
      <c r="BM187" s="22" t="s">
        <v>1732</v>
      </c>
    </row>
    <row r="188" spans="2:65" s="1" customFormat="1" ht="27">
      <c r="B188" s="39"/>
      <c r="D188" s="192" t="s">
        <v>336</v>
      </c>
      <c r="F188" s="193" t="s">
        <v>1733</v>
      </c>
      <c r="I188" s="154"/>
      <c r="L188" s="39"/>
      <c r="M188" s="194"/>
      <c r="N188" s="40"/>
      <c r="O188" s="40"/>
      <c r="P188" s="40"/>
      <c r="Q188" s="40"/>
      <c r="R188" s="40"/>
      <c r="S188" s="40"/>
      <c r="T188" s="68"/>
      <c r="AT188" s="22" t="s">
        <v>336</v>
      </c>
      <c r="AU188" s="22" t="s">
        <v>80</v>
      </c>
    </row>
    <row r="189" spans="2:65" s="1" customFormat="1" ht="16.5" customHeight="1">
      <c r="B189" s="179"/>
      <c r="C189" s="180" t="s">
        <v>402</v>
      </c>
      <c r="D189" s="180" t="s">
        <v>208</v>
      </c>
      <c r="E189" s="181" t="s">
        <v>1734</v>
      </c>
      <c r="F189" s="182" t="s">
        <v>1735</v>
      </c>
      <c r="G189" s="183" t="s">
        <v>236</v>
      </c>
      <c r="H189" s="184">
        <v>2</v>
      </c>
      <c r="I189" s="185"/>
      <c r="J189" s="186">
        <f>ROUND(I189*H189,2)</f>
        <v>0</v>
      </c>
      <c r="K189" s="182" t="s">
        <v>5</v>
      </c>
      <c r="L189" s="39"/>
      <c r="M189" s="187" t="s">
        <v>5</v>
      </c>
      <c r="N189" s="188" t="s">
        <v>42</v>
      </c>
      <c r="O189" s="40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AR189" s="22" t="s">
        <v>213</v>
      </c>
      <c r="AT189" s="22" t="s">
        <v>208</v>
      </c>
      <c r="AU189" s="22" t="s">
        <v>80</v>
      </c>
      <c r="AY189" s="22" t="s">
        <v>205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22" t="s">
        <v>78</v>
      </c>
      <c r="BK189" s="191">
        <f>ROUND(I189*H189,2)</f>
        <v>0</v>
      </c>
      <c r="BL189" s="22" t="s">
        <v>213</v>
      </c>
      <c r="BM189" s="22" t="s">
        <v>1736</v>
      </c>
    </row>
    <row r="190" spans="2:65" s="1" customFormat="1" ht="27">
      <c r="B190" s="39"/>
      <c r="D190" s="192" t="s">
        <v>336</v>
      </c>
      <c r="F190" s="193" t="s">
        <v>1737</v>
      </c>
      <c r="I190" s="154"/>
      <c r="L190" s="39"/>
      <c r="M190" s="194"/>
      <c r="N190" s="40"/>
      <c r="O190" s="40"/>
      <c r="P190" s="40"/>
      <c r="Q190" s="40"/>
      <c r="R190" s="40"/>
      <c r="S190" s="40"/>
      <c r="T190" s="68"/>
      <c r="AT190" s="22" t="s">
        <v>336</v>
      </c>
      <c r="AU190" s="22" t="s">
        <v>80</v>
      </c>
    </row>
    <row r="191" spans="2:65" s="1" customFormat="1" ht="16.5" customHeight="1">
      <c r="B191" s="179"/>
      <c r="C191" s="180" t="s">
        <v>406</v>
      </c>
      <c r="D191" s="180" t="s">
        <v>208</v>
      </c>
      <c r="E191" s="181" t="s">
        <v>1738</v>
      </c>
      <c r="F191" s="182" t="s">
        <v>1739</v>
      </c>
      <c r="G191" s="183" t="s">
        <v>548</v>
      </c>
      <c r="H191" s="199"/>
      <c r="I191" s="185"/>
      <c r="J191" s="186">
        <f>ROUND(I191*H191,2)</f>
        <v>0</v>
      </c>
      <c r="K191" s="182" t="s">
        <v>5</v>
      </c>
      <c r="L191" s="39"/>
      <c r="M191" s="187" t="s">
        <v>5</v>
      </c>
      <c r="N191" s="188" t="s">
        <v>42</v>
      </c>
      <c r="O191" s="40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AR191" s="22" t="s">
        <v>213</v>
      </c>
      <c r="AT191" s="22" t="s">
        <v>208</v>
      </c>
      <c r="AU191" s="22" t="s">
        <v>80</v>
      </c>
      <c r="AY191" s="22" t="s">
        <v>205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22" t="s">
        <v>78</v>
      </c>
      <c r="BK191" s="191">
        <f>ROUND(I191*H191,2)</f>
        <v>0</v>
      </c>
      <c r="BL191" s="22" t="s">
        <v>213</v>
      </c>
      <c r="BM191" s="22" t="s">
        <v>1740</v>
      </c>
    </row>
    <row r="192" spans="2:65" s="1" customFormat="1" ht="40.5">
      <c r="B192" s="39"/>
      <c r="D192" s="192" t="s">
        <v>336</v>
      </c>
      <c r="F192" s="193" t="s">
        <v>1741</v>
      </c>
      <c r="I192" s="154"/>
      <c r="L192" s="39"/>
      <c r="M192" s="194"/>
      <c r="N192" s="40"/>
      <c r="O192" s="40"/>
      <c r="P192" s="40"/>
      <c r="Q192" s="40"/>
      <c r="R192" s="40"/>
      <c r="S192" s="40"/>
      <c r="T192" s="68"/>
      <c r="AT192" s="22" t="s">
        <v>336</v>
      </c>
      <c r="AU192" s="22" t="s">
        <v>80</v>
      </c>
    </row>
    <row r="193" spans="2:65" s="11" customFormat="1" ht="29.85" customHeight="1">
      <c r="B193" s="166"/>
      <c r="D193" s="167" t="s">
        <v>70</v>
      </c>
      <c r="E193" s="177" t="s">
        <v>1742</v>
      </c>
      <c r="F193" s="177" t="s">
        <v>1743</v>
      </c>
      <c r="I193" s="169"/>
      <c r="J193" s="178">
        <f>BK193</f>
        <v>0</v>
      </c>
      <c r="L193" s="166"/>
      <c r="M193" s="171"/>
      <c r="N193" s="172"/>
      <c r="O193" s="172"/>
      <c r="P193" s="173">
        <f>SUM(P194:P197)</f>
        <v>0</v>
      </c>
      <c r="Q193" s="172"/>
      <c r="R193" s="173">
        <f>SUM(R194:R197)</f>
        <v>0</v>
      </c>
      <c r="S193" s="172"/>
      <c r="T193" s="174">
        <f>SUM(T194:T197)</f>
        <v>0</v>
      </c>
      <c r="AR193" s="167" t="s">
        <v>78</v>
      </c>
      <c r="AT193" s="175" t="s">
        <v>70</v>
      </c>
      <c r="AU193" s="175" t="s">
        <v>78</v>
      </c>
      <c r="AY193" s="167" t="s">
        <v>205</v>
      </c>
      <c r="BK193" s="176">
        <f>SUM(BK194:BK197)</f>
        <v>0</v>
      </c>
    </row>
    <row r="194" spans="2:65" s="1" customFormat="1" ht="25.5" customHeight="1">
      <c r="B194" s="179"/>
      <c r="C194" s="180" t="s">
        <v>410</v>
      </c>
      <c r="D194" s="180" t="s">
        <v>208</v>
      </c>
      <c r="E194" s="181" t="s">
        <v>1744</v>
      </c>
      <c r="F194" s="182" t="s">
        <v>1745</v>
      </c>
      <c r="G194" s="183" t="s">
        <v>1531</v>
      </c>
      <c r="H194" s="184">
        <v>5</v>
      </c>
      <c r="I194" s="185"/>
      <c r="J194" s="186">
        <f>ROUND(I194*H194,2)</f>
        <v>0</v>
      </c>
      <c r="K194" s="182" t="s">
        <v>5</v>
      </c>
      <c r="L194" s="39"/>
      <c r="M194" s="187" t="s">
        <v>5</v>
      </c>
      <c r="N194" s="188" t="s">
        <v>42</v>
      </c>
      <c r="O194" s="40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AR194" s="22" t="s">
        <v>213</v>
      </c>
      <c r="AT194" s="22" t="s">
        <v>208</v>
      </c>
      <c r="AU194" s="22" t="s">
        <v>80</v>
      </c>
      <c r="AY194" s="22" t="s">
        <v>205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22" t="s">
        <v>78</v>
      </c>
      <c r="BK194" s="191">
        <f>ROUND(I194*H194,2)</f>
        <v>0</v>
      </c>
      <c r="BL194" s="22" t="s">
        <v>213</v>
      </c>
      <c r="BM194" s="22" t="s">
        <v>1746</v>
      </c>
    </row>
    <row r="195" spans="2:65" s="1" customFormat="1" ht="40.5">
      <c r="B195" s="39"/>
      <c r="D195" s="192" t="s">
        <v>336</v>
      </c>
      <c r="F195" s="193" t="s">
        <v>1747</v>
      </c>
      <c r="I195" s="154"/>
      <c r="L195" s="39"/>
      <c r="M195" s="194"/>
      <c r="N195" s="40"/>
      <c r="O195" s="40"/>
      <c r="P195" s="40"/>
      <c r="Q195" s="40"/>
      <c r="R195" s="40"/>
      <c r="S195" s="40"/>
      <c r="T195" s="68"/>
      <c r="AT195" s="22" t="s">
        <v>336</v>
      </c>
      <c r="AU195" s="22" t="s">
        <v>80</v>
      </c>
    </row>
    <row r="196" spans="2:65" s="1" customFormat="1" ht="16.5" customHeight="1">
      <c r="B196" s="179"/>
      <c r="C196" s="180" t="s">
        <v>416</v>
      </c>
      <c r="D196" s="180" t="s">
        <v>208</v>
      </c>
      <c r="E196" s="181" t="s">
        <v>1748</v>
      </c>
      <c r="F196" s="182" t="s">
        <v>1749</v>
      </c>
      <c r="G196" s="183" t="s">
        <v>548</v>
      </c>
      <c r="H196" s="199"/>
      <c r="I196" s="185"/>
      <c r="J196" s="186">
        <f>ROUND(I196*H196,2)</f>
        <v>0</v>
      </c>
      <c r="K196" s="182" t="s">
        <v>5</v>
      </c>
      <c r="L196" s="39"/>
      <c r="M196" s="187" t="s">
        <v>5</v>
      </c>
      <c r="N196" s="188" t="s">
        <v>42</v>
      </c>
      <c r="O196" s="40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AR196" s="22" t="s">
        <v>213</v>
      </c>
      <c r="AT196" s="22" t="s">
        <v>208</v>
      </c>
      <c r="AU196" s="22" t="s">
        <v>80</v>
      </c>
      <c r="AY196" s="22" t="s">
        <v>205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22" t="s">
        <v>78</v>
      </c>
      <c r="BK196" s="191">
        <f>ROUND(I196*H196,2)</f>
        <v>0</v>
      </c>
      <c r="BL196" s="22" t="s">
        <v>213</v>
      </c>
      <c r="BM196" s="22" t="s">
        <v>1750</v>
      </c>
    </row>
    <row r="197" spans="2:65" s="1" customFormat="1" ht="40.5">
      <c r="B197" s="39"/>
      <c r="D197" s="192" t="s">
        <v>336</v>
      </c>
      <c r="F197" s="193" t="s">
        <v>1751</v>
      </c>
      <c r="I197" s="154"/>
      <c r="L197" s="39"/>
      <c r="M197" s="194"/>
      <c r="N197" s="40"/>
      <c r="O197" s="40"/>
      <c r="P197" s="40"/>
      <c r="Q197" s="40"/>
      <c r="R197" s="40"/>
      <c r="S197" s="40"/>
      <c r="T197" s="68"/>
      <c r="AT197" s="22" t="s">
        <v>336</v>
      </c>
      <c r="AU197" s="22" t="s">
        <v>80</v>
      </c>
    </row>
    <row r="198" spans="2:65" s="11" customFormat="1" ht="37.35" customHeight="1">
      <c r="B198" s="166"/>
      <c r="D198" s="167" t="s">
        <v>70</v>
      </c>
      <c r="E198" s="168" t="s">
        <v>436</v>
      </c>
      <c r="F198" s="168" t="s">
        <v>437</v>
      </c>
      <c r="I198" s="169"/>
      <c r="J198" s="170">
        <f>BK198</f>
        <v>0</v>
      </c>
      <c r="L198" s="166"/>
      <c r="M198" s="171"/>
      <c r="N198" s="172"/>
      <c r="O198" s="172"/>
      <c r="P198" s="173">
        <f>SUM(P199:P204)</f>
        <v>0</v>
      </c>
      <c r="Q198" s="172"/>
      <c r="R198" s="173">
        <f>SUM(R199:R204)</f>
        <v>0</v>
      </c>
      <c r="S198" s="172"/>
      <c r="T198" s="174">
        <f>SUM(T199:T204)</f>
        <v>0</v>
      </c>
      <c r="AR198" s="167" t="s">
        <v>213</v>
      </c>
      <c r="AT198" s="175" t="s">
        <v>70</v>
      </c>
      <c r="AU198" s="175" t="s">
        <v>71</v>
      </c>
      <c r="AY198" s="167" t="s">
        <v>205</v>
      </c>
      <c r="BK198" s="176">
        <f>SUM(BK199:BK204)</f>
        <v>0</v>
      </c>
    </row>
    <row r="199" spans="2:65" s="1" customFormat="1" ht="16.5" customHeight="1">
      <c r="B199" s="179"/>
      <c r="C199" s="180" t="s">
        <v>420</v>
      </c>
      <c r="D199" s="180" t="s">
        <v>208</v>
      </c>
      <c r="E199" s="181" t="s">
        <v>1752</v>
      </c>
      <c r="F199" s="182" t="s">
        <v>1753</v>
      </c>
      <c r="G199" s="183" t="s">
        <v>950</v>
      </c>
      <c r="H199" s="184">
        <v>80</v>
      </c>
      <c r="I199" s="185"/>
      <c r="J199" s="186">
        <f>ROUND(I199*H199,2)</f>
        <v>0</v>
      </c>
      <c r="K199" s="182" t="s">
        <v>5</v>
      </c>
      <c r="L199" s="39"/>
      <c r="M199" s="187" t="s">
        <v>5</v>
      </c>
      <c r="N199" s="188" t="s">
        <v>42</v>
      </c>
      <c r="O199" s="40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AR199" s="22" t="s">
        <v>213</v>
      </c>
      <c r="AT199" s="22" t="s">
        <v>208</v>
      </c>
      <c r="AU199" s="22" t="s">
        <v>78</v>
      </c>
      <c r="AY199" s="22" t="s">
        <v>205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22" t="s">
        <v>78</v>
      </c>
      <c r="BK199" s="191">
        <f>ROUND(I199*H199,2)</f>
        <v>0</v>
      </c>
      <c r="BL199" s="22" t="s">
        <v>213</v>
      </c>
      <c r="BM199" s="22" t="s">
        <v>1754</v>
      </c>
    </row>
    <row r="200" spans="2:65" s="1" customFormat="1" ht="27">
      <c r="B200" s="39"/>
      <c r="D200" s="192" t="s">
        <v>336</v>
      </c>
      <c r="F200" s="193" t="s">
        <v>1755</v>
      </c>
      <c r="I200" s="154"/>
      <c r="L200" s="39"/>
      <c r="M200" s="194"/>
      <c r="N200" s="40"/>
      <c r="O200" s="40"/>
      <c r="P200" s="40"/>
      <c r="Q200" s="40"/>
      <c r="R200" s="40"/>
      <c r="S200" s="40"/>
      <c r="T200" s="68"/>
      <c r="AT200" s="22" t="s">
        <v>336</v>
      </c>
      <c r="AU200" s="22" t="s">
        <v>78</v>
      </c>
    </row>
    <row r="201" spans="2:65" s="1" customFormat="1" ht="16.5" customHeight="1">
      <c r="B201" s="179"/>
      <c r="C201" s="180" t="s">
        <v>424</v>
      </c>
      <c r="D201" s="180" t="s">
        <v>208</v>
      </c>
      <c r="E201" s="181" t="s">
        <v>1546</v>
      </c>
      <c r="F201" s="182" t="s">
        <v>1547</v>
      </c>
      <c r="G201" s="183" t="s">
        <v>950</v>
      </c>
      <c r="H201" s="184">
        <v>80</v>
      </c>
      <c r="I201" s="185"/>
      <c r="J201" s="186">
        <f>ROUND(I201*H201,2)</f>
        <v>0</v>
      </c>
      <c r="K201" s="182" t="s">
        <v>5</v>
      </c>
      <c r="L201" s="39"/>
      <c r="M201" s="187" t="s">
        <v>5</v>
      </c>
      <c r="N201" s="188" t="s">
        <v>42</v>
      </c>
      <c r="O201" s="40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AR201" s="22" t="s">
        <v>213</v>
      </c>
      <c r="AT201" s="22" t="s">
        <v>208</v>
      </c>
      <c r="AU201" s="22" t="s">
        <v>78</v>
      </c>
      <c r="AY201" s="22" t="s">
        <v>205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22" t="s">
        <v>78</v>
      </c>
      <c r="BK201" s="191">
        <f>ROUND(I201*H201,2)</f>
        <v>0</v>
      </c>
      <c r="BL201" s="22" t="s">
        <v>213</v>
      </c>
      <c r="BM201" s="22" t="s">
        <v>1756</v>
      </c>
    </row>
    <row r="202" spans="2:65" s="1" customFormat="1" ht="40.5">
      <c r="B202" s="39"/>
      <c r="D202" s="192" t="s">
        <v>336</v>
      </c>
      <c r="F202" s="193" t="s">
        <v>1549</v>
      </c>
      <c r="I202" s="154"/>
      <c r="L202" s="39"/>
      <c r="M202" s="194"/>
      <c r="N202" s="40"/>
      <c r="O202" s="40"/>
      <c r="P202" s="40"/>
      <c r="Q202" s="40"/>
      <c r="R202" s="40"/>
      <c r="S202" s="40"/>
      <c r="T202" s="68"/>
      <c r="AT202" s="22" t="s">
        <v>336</v>
      </c>
      <c r="AU202" s="22" t="s">
        <v>78</v>
      </c>
    </row>
    <row r="203" spans="2:65" s="1" customFormat="1" ht="16.5" customHeight="1">
      <c r="B203" s="179"/>
      <c r="C203" s="180" t="s">
        <v>428</v>
      </c>
      <c r="D203" s="180" t="s">
        <v>208</v>
      </c>
      <c r="E203" s="181" t="s">
        <v>1554</v>
      </c>
      <c r="F203" s="182" t="s">
        <v>1555</v>
      </c>
      <c r="G203" s="183" t="s">
        <v>1531</v>
      </c>
      <c r="H203" s="184">
        <v>1</v>
      </c>
      <c r="I203" s="185"/>
      <c r="J203" s="186">
        <f>ROUND(I203*H203,2)</f>
        <v>0</v>
      </c>
      <c r="K203" s="182" t="s">
        <v>5</v>
      </c>
      <c r="L203" s="39"/>
      <c r="M203" s="187" t="s">
        <v>5</v>
      </c>
      <c r="N203" s="188" t="s">
        <v>42</v>
      </c>
      <c r="O203" s="40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AR203" s="22" t="s">
        <v>213</v>
      </c>
      <c r="AT203" s="22" t="s">
        <v>208</v>
      </c>
      <c r="AU203" s="22" t="s">
        <v>78</v>
      </c>
      <c r="AY203" s="22" t="s">
        <v>205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22" t="s">
        <v>78</v>
      </c>
      <c r="BK203" s="191">
        <f>ROUND(I203*H203,2)</f>
        <v>0</v>
      </c>
      <c r="BL203" s="22" t="s">
        <v>213</v>
      </c>
      <c r="BM203" s="22" t="s">
        <v>1757</v>
      </c>
    </row>
    <row r="204" spans="2:65" s="1" customFormat="1" ht="27">
      <c r="B204" s="39"/>
      <c r="D204" s="192" t="s">
        <v>336</v>
      </c>
      <c r="F204" s="193" t="s">
        <v>1557</v>
      </c>
      <c r="I204" s="154"/>
      <c r="L204" s="39"/>
      <c r="M204" s="219"/>
      <c r="N204" s="196"/>
      <c r="O204" s="196"/>
      <c r="P204" s="196"/>
      <c r="Q204" s="196"/>
      <c r="R204" s="196"/>
      <c r="S204" s="196"/>
      <c r="T204" s="220"/>
      <c r="AT204" s="22" t="s">
        <v>336</v>
      </c>
      <c r="AU204" s="22" t="s">
        <v>78</v>
      </c>
    </row>
    <row r="205" spans="2:65" s="1" customFormat="1" ht="6.95" customHeight="1">
      <c r="B205" s="54"/>
      <c r="C205" s="55"/>
      <c r="D205" s="55"/>
      <c r="E205" s="55"/>
      <c r="F205" s="55"/>
      <c r="G205" s="55"/>
      <c r="H205" s="55"/>
      <c r="I205" s="132"/>
      <c r="J205" s="55"/>
      <c r="K205" s="55"/>
      <c r="L205" s="39"/>
    </row>
  </sheetData>
  <autoFilter ref="C94:K204"/>
  <mergeCells count="16">
    <mergeCell ref="L2:V2"/>
    <mergeCell ref="E81:H81"/>
    <mergeCell ref="E85:H85"/>
    <mergeCell ref="E83:H83"/>
    <mergeCell ref="E87:H87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113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ht="16.5" customHeight="1">
      <c r="B9" s="26"/>
      <c r="C9" s="27"/>
      <c r="D9" s="27"/>
      <c r="E9" s="341" t="s">
        <v>169</v>
      </c>
      <c r="F9" s="308"/>
      <c r="G9" s="308"/>
      <c r="H9" s="308"/>
      <c r="I9" s="110"/>
      <c r="J9" s="27"/>
      <c r="K9" s="29"/>
    </row>
    <row r="10" spans="1:70">
      <c r="B10" s="26"/>
      <c r="C10" s="27"/>
      <c r="D10" s="35" t="s">
        <v>170</v>
      </c>
      <c r="E10" s="27"/>
      <c r="F10" s="27"/>
      <c r="G10" s="27"/>
      <c r="H10" s="27"/>
      <c r="I10" s="110"/>
      <c r="J10" s="27"/>
      <c r="K10" s="29"/>
    </row>
    <row r="11" spans="1:70" s="1" customFormat="1" ht="16.5" customHeight="1">
      <c r="B11" s="39"/>
      <c r="C11" s="40"/>
      <c r="D11" s="40"/>
      <c r="E11" s="331" t="s">
        <v>1394</v>
      </c>
      <c r="F11" s="343"/>
      <c r="G11" s="343"/>
      <c r="H11" s="343"/>
      <c r="I11" s="111"/>
      <c r="J11" s="40"/>
      <c r="K11" s="43"/>
    </row>
    <row r="12" spans="1:70" s="1" customFormat="1">
      <c r="B12" s="39"/>
      <c r="C12" s="40"/>
      <c r="D12" s="35" t="s">
        <v>936</v>
      </c>
      <c r="E12" s="40"/>
      <c r="F12" s="40"/>
      <c r="G12" s="40"/>
      <c r="H12" s="40"/>
      <c r="I12" s="111"/>
      <c r="J12" s="40"/>
      <c r="K12" s="43"/>
    </row>
    <row r="13" spans="1:70" s="1" customFormat="1" ht="36.950000000000003" customHeight="1">
      <c r="B13" s="39"/>
      <c r="C13" s="40"/>
      <c r="D13" s="40"/>
      <c r="E13" s="344" t="s">
        <v>1758</v>
      </c>
      <c r="F13" s="343"/>
      <c r="G13" s="343"/>
      <c r="H13" s="343"/>
      <c r="I13" s="111"/>
      <c r="J13" s="40"/>
      <c r="K13" s="43"/>
    </row>
    <row r="14" spans="1:70" s="1" customFormat="1" ht="13.5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21</v>
      </c>
      <c r="E15" s="40"/>
      <c r="F15" s="33" t="s">
        <v>5</v>
      </c>
      <c r="G15" s="40"/>
      <c r="H15" s="40"/>
      <c r="I15" s="112" t="s">
        <v>22</v>
      </c>
      <c r="J15" s="33" t="s">
        <v>5</v>
      </c>
      <c r="K15" s="43"/>
    </row>
    <row r="16" spans="1:70" s="1" customFormat="1" ht="14.45" customHeight="1">
      <c r="B16" s="39"/>
      <c r="C16" s="40"/>
      <c r="D16" s="35" t="s">
        <v>23</v>
      </c>
      <c r="E16" s="40"/>
      <c r="F16" s="33" t="s">
        <v>24</v>
      </c>
      <c r="G16" s="40"/>
      <c r="H16" s="40"/>
      <c r="I16" s="112" t="s">
        <v>25</v>
      </c>
      <c r="J16" s="113" t="str">
        <f>'Rekapitulace stavby'!AN8</f>
        <v>16. 3. 2019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27</v>
      </c>
      <c r="E18" s="40"/>
      <c r="F18" s="40"/>
      <c r="G18" s="40"/>
      <c r="H18" s="40"/>
      <c r="I18" s="112" t="s">
        <v>28</v>
      </c>
      <c r="J18" s="33" t="str">
        <f>IF('Rekapitulace stavby'!AN10="","",'Rekapitulace stavby'!AN10)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stavby'!E11="","",'Rekapitulace stavby'!E11)</f>
        <v xml:space="preserve"> </v>
      </c>
      <c r="F19" s="40"/>
      <c r="G19" s="40"/>
      <c r="H19" s="40"/>
      <c r="I19" s="112" t="s">
        <v>30</v>
      </c>
      <c r="J19" s="33" t="str">
        <f>IF('Rekapitulace stavby'!AN11="","",'Rekapitulace stavby'!AN11)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31</v>
      </c>
      <c r="E21" s="40"/>
      <c r="F21" s="40"/>
      <c r="G21" s="40"/>
      <c r="H21" s="40"/>
      <c r="I21" s="112" t="s">
        <v>28</v>
      </c>
      <c r="J21" s="33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stavby'!E14="Vyplň údaj","",IF('Rekapitulace stavby'!E14="","",'Rekapitulace stavby'!E14))</f>
        <v/>
      </c>
      <c r="F22" s="40"/>
      <c r="G22" s="40"/>
      <c r="H22" s="40"/>
      <c r="I22" s="112" t="s">
        <v>30</v>
      </c>
      <c r="J22" s="33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33</v>
      </c>
      <c r="E24" s="40"/>
      <c r="F24" s="40"/>
      <c r="G24" s="40"/>
      <c r="H24" s="40"/>
      <c r="I24" s="112" t="s">
        <v>28</v>
      </c>
      <c r="J24" s="33" t="s">
        <v>5</v>
      </c>
      <c r="K24" s="43"/>
    </row>
    <row r="25" spans="2:11" s="1" customFormat="1" ht="18" customHeight="1">
      <c r="B25" s="39"/>
      <c r="C25" s="40"/>
      <c r="D25" s="40"/>
      <c r="E25" s="33" t="s">
        <v>34</v>
      </c>
      <c r="F25" s="40"/>
      <c r="G25" s="40"/>
      <c r="H25" s="40"/>
      <c r="I25" s="112" t="s">
        <v>30</v>
      </c>
      <c r="J25" s="33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14.45" customHeight="1">
      <c r="B27" s="39"/>
      <c r="C27" s="40"/>
      <c r="D27" s="35" t="s">
        <v>36</v>
      </c>
      <c r="E27" s="40"/>
      <c r="F27" s="40"/>
      <c r="G27" s="40"/>
      <c r="H27" s="40"/>
      <c r="I27" s="111"/>
      <c r="J27" s="40"/>
      <c r="K27" s="43"/>
    </row>
    <row r="28" spans="2:11" s="7" customFormat="1" ht="270.75" customHeight="1">
      <c r="B28" s="114"/>
      <c r="C28" s="115"/>
      <c r="D28" s="115"/>
      <c r="E28" s="322" t="s">
        <v>172</v>
      </c>
      <c r="F28" s="322"/>
      <c r="G28" s="322"/>
      <c r="H28" s="322"/>
      <c r="I28" s="116"/>
      <c r="J28" s="115"/>
      <c r="K28" s="117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111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25.35" customHeight="1">
      <c r="B31" s="39"/>
      <c r="C31" s="40"/>
      <c r="D31" s="120" t="s">
        <v>37</v>
      </c>
      <c r="E31" s="40"/>
      <c r="F31" s="40"/>
      <c r="G31" s="40"/>
      <c r="H31" s="40"/>
      <c r="I31" s="111"/>
      <c r="J31" s="121">
        <f>ROUND(J96,2)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118"/>
      <c r="J32" s="66"/>
      <c r="K32" s="119"/>
    </row>
    <row r="33" spans="2:11" s="1" customFormat="1" ht="14.45" customHeight="1">
      <c r="B33" s="39"/>
      <c r="C33" s="40"/>
      <c r="D33" s="40"/>
      <c r="E33" s="40"/>
      <c r="F33" s="44" t="s">
        <v>39</v>
      </c>
      <c r="G33" s="40"/>
      <c r="H33" s="40"/>
      <c r="I33" s="122" t="s">
        <v>38</v>
      </c>
      <c r="J33" s="44" t="s">
        <v>40</v>
      </c>
      <c r="K33" s="43"/>
    </row>
    <row r="34" spans="2:11" s="1" customFormat="1" ht="14.45" customHeight="1">
      <c r="B34" s="39"/>
      <c r="C34" s="40"/>
      <c r="D34" s="47" t="s">
        <v>41</v>
      </c>
      <c r="E34" s="47" t="s">
        <v>42</v>
      </c>
      <c r="F34" s="123">
        <f>ROUND(SUM(BE96:BE278), 2)</f>
        <v>0</v>
      </c>
      <c r="G34" s="40"/>
      <c r="H34" s="40"/>
      <c r="I34" s="124">
        <v>0.21</v>
      </c>
      <c r="J34" s="123">
        <f>ROUND(ROUND((SUM(BE96:BE278)), 2)*I34, 2)</f>
        <v>0</v>
      </c>
      <c r="K34" s="43"/>
    </row>
    <row r="35" spans="2:11" s="1" customFormat="1" ht="14.45" customHeight="1">
      <c r="B35" s="39"/>
      <c r="C35" s="40"/>
      <c r="D35" s="40"/>
      <c r="E35" s="47" t="s">
        <v>43</v>
      </c>
      <c r="F35" s="123">
        <f>ROUND(SUM(BF96:BF278), 2)</f>
        <v>0</v>
      </c>
      <c r="G35" s="40"/>
      <c r="H35" s="40"/>
      <c r="I35" s="124">
        <v>0.15</v>
      </c>
      <c r="J35" s="123">
        <f>ROUND(ROUND((SUM(BF96:BF278)), 2)*I35, 2)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44</v>
      </c>
      <c r="F36" s="123">
        <f>ROUND(SUM(BG96:BG278), 2)</f>
        <v>0</v>
      </c>
      <c r="G36" s="40"/>
      <c r="H36" s="40"/>
      <c r="I36" s="124">
        <v>0.21</v>
      </c>
      <c r="J36" s="123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45</v>
      </c>
      <c r="F37" s="123">
        <f>ROUND(SUM(BH96:BH278), 2)</f>
        <v>0</v>
      </c>
      <c r="G37" s="40"/>
      <c r="H37" s="40"/>
      <c r="I37" s="124">
        <v>0.15</v>
      </c>
      <c r="J37" s="123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46</v>
      </c>
      <c r="F38" s="123">
        <f>ROUND(SUM(BI96:BI278), 2)</f>
        <v>0</v>
      </c>
      <c r="G38" s="40"/>
      <c r="H38" s="40"/>
      <c r="I38" s="124">
        <v>0</v>
      </c>
      <c r="J38" s="123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111"/>
      <c r="J39" s="40"/>
      <c r="K39" s="43"/>
    </row>
    <row r="40" spans="2:11" s="1" customFormat="1" ht="25.35" customHeight="1">
      <c r="B40" s="39"/>
      <c r="C40" s="125"/>
      <c r="D40" s="126" t="s">
        <v>47</v>
      </c>
      <c r="E40" s="69"/>
      <c r="F40" s="69"/>
      <c r="G40" s="127" t="s">
        <v>48</v>
      </c>
      <c r="H40" s="128" t="s">
        <v>49</v>
      </c>
      <c r="I40" s="129"/>
      <c r="J40" s="130">
        <f>SUM(J31:J38)</f>
        <v>0</v>
      </c>
      <c r="K40" s="131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132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133"/>
      <c r="J45" s="58"/>
      <c r="K45" s="134"/>
    </row>
    <row r="46" spans="2:11" s="1" customFormat="1" ht="36.950000000000003" customHeight="1">
      <c r="B46" s="39"/>
      <c r="C46" s="28" t="s">
        <v>173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111"/>
      <c r="J47" s="40"/>
      <c r="K47" s="43"/>
    </row>
    <row r="48" spans="2:11" s="1" customFormat="1" ht="14.45" customHeight="1">
      <c r="B48" s="39"/>
      <c r="C48" s="35" t="s">
        <v>19</v>
      </c>
      <c r="D48" s="40"/>
      <c r="E48" s="40"/>
      <c r="F48" s="40"/>
      <c r="G48" s="40"/>
      <c r="H48" s="40"/>
      <c r="I48" s="111"/>
      <c r="J48" s="40"/>
      <c r="K48" s="43"/>
    </row>
    <row r="49" spans="2:47" s="1" customFormat="1" ht="16.5" customHeight="1">
      <c r="B49" s="39"/>
      <c r="C49" s="40"/>
      <c r="D49" s="40"/>
      <c r="E49" s="341" t="str">
        <f>E7</f>
        <v xml:space="preserve"> Dům hudby, Pardubice – modernizace</v>
      </c>
      <c r="F49" s="342"/>
      <c r="G49" s="342"/>
      <c r="H49" s="342"/>
      <c r="I49" s="111"/>
      <c r="J49" s="40"/>
      <c r="K49" s="43"/>
    </row>
    <row r="50" spans="2:47">
      <c r="B50" s="26"/>
      <c r="C50" s="35" t="s">
        <v>168</v>
      </c>
      <c r="D50" s="27"/>
      <c r="E50" s="27"/>
      <c r="F50" s="27"/>
      <c r="G50" s="27"/>
      <c r="H50" s="27"/>
      <c r="I50" s="110"/>
      <c r="J50" s="27"/>
      <c r="K50" s="29"/>
    </row>
    <row r="51" spans="2:47" ht="16.5" customHeight="1">
      <c r="B51" s="26"/>
      <c r="C51" s="27"/>
      <c r="D51" s="27"/>
      <c r="E51" s="341" t="s">
        <v>169</v>
      </c>
      <c r="F51" s="308"/>
      <c r="G51" s="308"/>
      <c r="H51" s="308"/>
      <c r="I51" s="110"/>
      <c r="J51" s="27"/>
      <c r="K51" s="29"/>
    </row>
    <row r="52" spans="2:47">
      <c r="B52" s="26"/>
      <c r="C52" s="35" t="s">
        <v>170</v>
      </c>
      <c r="D52" s="27"/>
      <c r="E52" s="27"/>
      <c r="F52" s="27"/>
      <c r="G52" s="27"/>
      <c r="H52" s="27"/>
      <c r="I52" s="110"/>
      <c r="J52" s="27"/>
      <c r="K52" s="29"/>
    </row>
    <row r="53" spans="2:47" s="1" customFormat="1" ht="16.5" customHeight="1">
      <c r="B53" s="39"/>
      <c r="C53" s="40"/>
      <c r="D53" s="40"/>
      <c r="E53" s="331" t="s">
        <v>1394</v>
      </c>
      <c r="F53" s="343"/>
      <c r="G53" s="343"/>
      <c r="H53" s="343"/>
      <c r="I53" s="111"/>
      <c r="J53" s="40"/>
      <c r="K53" s="43"/>
    </row>
    <row r="54" spans="2:47" s="1" customFormat="1" ht="14.45" customHeight="1">
      <c r="B54" s="39"/>
      <c r="C54" s="35" t="s">
        <v>936</v>
      </c>
      <c r="D54" s="40"/>
      <c r="E54" s="40"/>
      <c r="F54" s="40"/>
      <c r="G54" s="40"/>
      <c r="H54" s="40"/>
      <c r="I54" s="111"/>
      <c r="J54" s="40"/>
      <c r="K54" s="43"/>
    </row>
    <row r="55" spans="2:47" s="1" customFormat="1" ht="17.25" customHeight="1">
      <c r="B55" s="39"/>
      <c r="C55" s="40"/>
      <c r="D55" s="40"/>
      <c r="E55" s="344" t="str">
        <f>E13</f>
        <v>SO 01.8.3 - Vzduchotechnika</v>
      </c>
      <c r="F55" s="343"/>
      <c r="G55" s="343"/>
      <c r="H55" s="343"/>
      <c r="I55" s="111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47" s="1" customFormat="1" ht="18" customHeight="1">
      <c r="B57" s="39"/>
      <c r="C57" s="35" t="s">
        <v>23</v>
      </c>
      <c r="D57" s="40"/>
      <c r="E57" s="40"/>
      <c r="F57" s="33" t="str">
        <f>F16</f>
        <v>Sukova třída 1260, 530 02 Pardubice</v>
      </c>
      <c r="G57" s="40"/>
      <c r="H57" s="40"/>
      <c r="I57" s="112" t="s">
        <v>25</v>
      </c>
      <c r="J57" s="113" t="str">
        <f>IF(J16="","",J16)</f>
        <v>16. 3. 2019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47" s="1" customFormat="1">
      <c r="B59" s="39"/>
      <c r="C59" s="35" t="s">
        <v>27</v>
      </c>
      <c r="D59" s="40"/>
      <c r="E59" s="40"/>
      <c r="F59" s="33" t="str">
        <f>E19</f>
        <v xml:space="preserve"> </v>
      </c>
      <c r="G59" s="40"/>
      <c r="H59" s="40"/>
      <c r="I59" s="112" t="s">
        <v>33</v>
      </c>
      <c r="J59" s="322" t="str">
        <f>E25</f>
        <v>ing. arch. Ondřej Tuček</v>
      </c>
      <c r="K59" s="43"/>
    </row>
    <row r="60" spans="2:47" s="1" customFormat="1" ht="14.45" customHeight="1">
      <c r="B60" s="39"/>
      <c r="C60" s="35" t="s">
        <v>31</v>
      </c>
      <c r="D60" s="40"/>
      <c r="E60" s="40"/>
      <c r="F60" s="33" t="str">
        <f>IF(E22="","",E22)</f>
        <v/>
      </c>
      <c r="G60" s="40"/>
      <c r="H60" s="40"/>
      <c r="I60" s="111"/>
      <c r="J60" s="345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11"/>
      <c r="J61" s="40"/>
      <c r="K61" s="43"/>
    </row>
    <row r="62" spans="2:47" s="1" customFormat="1" ht="29.25" customHeight="1">
      <c r="B62" s="39"/>
      <c r="C62" s="135" t="s">
        <v>174</v>
      </c>
      <c r="D62" s="125"/>
      <c r="E62" s="125"/>
      <c r="F62" s="125"/>
      <c r="G62" s="125"/>
      <c r="H62" s="125"/>
      <c r="I62" s="136"/>
      <c r="J62" s="137" t="s">
        <v>175</v>
      </c>
      <c r="K62" s="138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11"/>
      <c r="J63" s="40"/>
      <c r="K63" s="43"/>
    </row>
    <row r="64" spans="2:47" s="1" customFormat="1" ht="29.25" customHeight="1">
      <c r="B64" s="39"/>
      <c r="C64" s="139" t="s">
        <v>176</v>
      </c>
      <c r="D64" s="40"/>
      <c r="E64" s="40"/>
      <c r="F64" s="40"/>
      <c r="G64" s="40"/>
      <c r="H64" s="40"/>
      <c r="I64" s="111"/>
      <c r="J64" s="121">
        <f>J96</f>
        <v>0</v>
      </c>
      <c r="K64" s="43"/>
      <c r="AU64" s="22" t="s">
        <v>177</v>
      </c>
    </row>
    <row r="65" spans="2:12" s="8" customFormat="1" ht="24.95" customHeight="1">
      <c r="B65" s="140"/>
      <c r="C65" s="141"/>
      <c r="D65" s="142" t="s">
        <v>181</v>
      </c>
      <c r="E65" s="143"/>
      <c r="F65" s="143"/>
      <c r="G65" s="143"/>
      <c r="H65" s="143"/>
      <c r="I65" s="144"/>
      <c r="J65" s="145">
        <f>J97</f>
        <v>0</v>
      </c>
      <c r="K65" s="146"/>
    </row>
    <row r="66" spans="2:12" s="9" customFormat="1" ht="19.899999999999999" customHeight="1">
      <c r="B66" s="147"/>
      <c r="C66" s="148"/>
      <c r="D66" s="149" t="s">
        <v>1759</v>
      </c>
      <c r="E66" s="150"/>
      <c r="F66" s="150"/>
      <c r="G66" s="150"/>
      <c r="H66" s="150"/>
      <c r="I66" s="151"/>
      <c r="J66" s="152">
        <f>J98</f>
        <v>0</v>
      </c>
      <c r="K66" s="153"/>
    </row>
    <row r="67" spans="2:12" s="9" customFormat="1" ht="19.899999999999999" customHeight="1">
      <c r="B67" s="147"/>
      <c r="C67" s="148"/>
      <c r="D67" s="149" t="s">
        <v>1760</v>
      </c>
      <c r="E67" s="150"/>
      <c r="F67" s="150"/>
      <c r="G67" s="150"/>
      <c r="H67" s="150"/>
      <c r="I67" s="151"/>
      <c r="J67" s="152">
        <f>J141</f>
        <v>0</v>
      </c>
      <c r="K67" s="153"/>
    </row>
    <row r="68" spans="2:12" s="9" customFormat="1" ht="19.899999999999999" customHeight="1">
      <c r="B68" s="147"/>
      <c r="C68" s="148"/>
      <c r="D68" s="149" t="s">
        <v>1761</v>
      </c>
      <c r="E68" s="150"/>
      <c r="F68" s="150"/>
      <c r="G68" s="150"/>
      <c r="H68" s="150"/>
      <c r="I68" s="151"/>
      <c r="J68" s="152">
        <f>J196</f>
        <v>0</v>
      </c>
      <c r="K68" s="153"/>
    </row>
    <row r="69" spans="2:12" s="9" customFormat="1" ht="19.899999999999999" customHeight="1">
      <c r="B69" s="147"/>
      <c r="C69" s="148"/>
      <c r="D69" s="149" t="s">
        <v>1762</v>
      </c>
      <c r="E69" s="150"/>
      <c r="F69" s="150"/>
      <c r="G69" s="150"/>
      <c r="H69" s="150"/>
      <c r="I69" s="151"/>
      <c r="J69" s="152">
        <f>J237</f>
        <v>0</v>
      </c>
      <c r="K69" s="153"/>
    </row>
    <row r="70" spans="2:12" s="9" customFormat="1" ht="19.899999999999999" customHeight="1">
      <c r="B70" s="147"/>
      <c r="C70" s="148"/>
      <c r="D70" s="149" t="s">
        <v>1763</v>
      </c>
      <c r="E70" s="150"/>
      <c r="F70" s="150"/>
      <c r="G70" s="150"/>
      <c r="H70" s="150"/>
      <c r="I70" s="151"/>
      <c r="J70" s="152">
        <f>J250</f>
        <v>0</v>
      </c>
      <c r="K70" s="153"/>
    </row>
    <row r="71" spans="2:12" s="9" customFormat="1" ht="19.899999999999999" customHeight="1">
      <c r="B71" s="147"/>
      <c r="C71" s="148"/>
      <c r="D71" s="149" t="s">
        <v>1764</v>
      </c>
      <c r="E71" s="150"/>
      <c r="F71" s="150"/>
      <c r="G71" s="150"/>
      <c r="H71" s="150"/>
      <c r="I71" s="151"/>
      <c r="J71" s="152">
        <f>J267</f>
        <v>0</v>
      </c>
      <c r="K71" s="153"/>
    </row>
    <row r="72" spans="2:12" s="8" customFormat="1" ht="24.95" customHeight="1">
      <c r="B72" s="140"/>
      <c r="C72" s="141"/>
      <c r="D72" s="142" t="s">
        <v>188</v>
      </c>
      <c r="E72" s="143"/>
      <c r="F72" s="143"/>
      <c r="G72" s="143"/>
      <c r="H72" s="143"/>
      <c r="I72" s="144"/>
      <c r="J72" s="145">
        <f>J270</f>
        <v>0</v>
      </c>
      <c r="K72" s="146"/>
    </row>
    <row r="73" spans="2:12" s="1" customFormat="1" ht="21.75" customHeight="1">
      <c r="B73" s="39"/>
      <c r="C73" s="40"/>
      <c r="D73" s="40"/>
      <c r="E73" s="40"/>
      <c r="F73" s="40"/>
      <c r="G73" s="40"/>
      <c r="H73" s="40"/>
      <c r="I73" s="111"/>
      <c r="J73" s="40"/>
      <c r="K73" s="43"/>
    </row>
    <row r="74" spans="2:12" s="1" customFormat="1" ht="6.95" customHeight="1">
      <c r="B74" s="54"/>
      <c r="C74" s="55"/>
      <c r="D74" s="55"/>
      <c r="E74" s="55"/>
      <c r="F74" s="55"/>
      <c r="G74" s="55"/>
      <c r="H74" s="55"/>
      <c r="I74" s="132"/>
      <c r="J74" s="55"/>
      <c r="K74" s="56"/>
    </row>
    <row r="78" spans="2:12" s="1" customFormat="1" ht="6.95" customHeight="1">
      <c r="B78" s="57"/>
      <c r="C78" s="58"/>
      <c r="D78" s="58"/>
      <c r="E78" s="58"/>
      <c r="F78" s="58"/>
      <c r="G78" s="58"/>
      <c r="H78" s="58"/>
      <c r="I78" s="133"/>
      <c r="J78" s="58"/>
      <c r="K78" s="58"/>
      <c r="L78" s="39"/>
    </row>
    <row r="79" spans="2:12" s="1" customFormat="1" ht="36.950000000000003" customHeight="1">
      <c r="B79" s="39"/>
      <c r="C79" s="59" t="s">
        <v>189</v>
      </c>
      <c r="I79" s="154"/>
      <c r="L79" s="39"/>
    </row>
    <row r="80" spans="2:12" s="1" customFormat="1" ht="6.95" customHeight="1">
      <c r="B80" s="39"/>
      <c r="I80" s="154"/>
      <c r="L80" s="39"/>
    </row>
    <row r="81" spans="2:63" s="1" customFormat="1" ht="14.45" customHeight="1">
      <c r="B81" s="39"/>
      <c r="C81" s="61" t="s">
        <v>19</v>
      </c>
      <c r="I81" s="154"/>
      <c r="L81" s="39"/>
    </row>
    <row r="82" spans="2:63" s="1" customFormat="1" ht="16.5" customHeight="1">
      <c r="B82" s="39"/>
      <c r="E82" s="346" t="str">
        <f>E7</f>
        <v xml:space="preserve"> Dům hudby, Pardubice – modernizace</v>
      </c>
      <c r="F82" s="347"/>
      <c r="G82" s="347"/>
      <c r="H82" s="347"/>
      <c r="I82" s="154"/>
      <c r="L82" s="39"/>
    </row>
    <row r="83" spans="2:63">
      <c r="B83" s="26"/>
      <c r="C83" s="61" t="s">
        <v>168</v>
      </c>
      <c r="L83" s="26"/>
    </row>
    <row r="84" spans="2:63" ht="16.5" customHeight="1">
      <c r="B84" s="26"/>
      <c r="E84" s="346" t="s">
        <v>169</v>
      </c>
      <c r="F84" s="318"/>
      <c r="G84" s="318"/>
      <c r="H84" s="318"/>
      <c r="L84" s="26"/>
    </row>
    <row r="85" spans="2:63">
      <c r="B85" s="26"/>
      <c r="C85" s="61" t="s">
        <v>170</v>
      </c>
      <c r="L85" s="26"/>
    </row>
    <row r="86" spans="2:63" s="1" customFormat="1" ht="16.5" customHeight="1">
      <c r="B86" s="39"/>
      <c r="E86" s="350" t="s">
        <v>1394</v>
      </c>
      <c r="F86" s="348"/>
      <c r="G86" s="348"/>
      <c r="H86" s="348"/>
      <c r="I86" s="154"/>
      <c r="L86" s="39"/>
    </row>
    <row r="87" spans="2:63" s="1" customFormat="1" ht="14.45" customHeight="1">
      <c r="B87" s="39"/>
      <c r="C87" s="61" t="s">
        <v>936</v>
      </c>
      <c r="I87" s="154"/>
      <c r="L87" s="39"/>
    </row>
    <row r="88" spans="2:63" s="1" customFormat="1" ht="17.25" customHeight="1">
      <c r="B88" s="39"/>
      <c r="E88" s="334" t="str">
        <f>E13</f>
        <v>SO 01.8.3 - Vzduchotechnika</v>
      </c>
      <c r="F88" s="348"/>
      <c r="G88" s="348"/>
      <c r="H88" s="348"/>
      <c r="I88" s="154"/>
      <c r="L88" s="39"/>
    </row>
    <row r="89" spans="2:63" s="1" customFormat="1" ht="6.95" customHeight="1">
      <c r="B89" s="39"/>
      <c r="I89" s="154"/>
      <c r="L89" s="39"/>
    </row>
    <row r="90" spans="2:63" s="1" customFormat="1" ht="18" customHeight="1">
      <c r="B90" s="39"/>
      <c r="C90" s="61" t="s">
        <v>23</v>
      </c>
      <c r="F90" s="155" t="str">
        <f>F16</f>
        <v>Sukova třída 1260, 530 02 Pardubice</v>
      </c>
      <c r="I90" s="156" t="s">
        <v>25</v>
      </c>
      <c r="J90" s="65" t="str">
        <f>IF(J16="","",J16)</f>
        <v>16. 3. 2019</v>
      </c>
      <c r="L90" s="39"/>
    </row>
    <row r="91" spans="2:63" s="1" customFormat="1" ht="6.95" customHeight="1">
      <c r="B91" s="39"/>
      <c r="I91" s="154"/>
      <c r="L91" s="39"/>
    </row>
    <row r="92" spans="2:63" s="1" customFormat="1">
      <c r="B92" s="39"/>
      <c r="C92" s="61" t="s">
        <v>27</v>
      </c>
      <c r="F92" s="155" t="str">
        <f>E19</f>
        <v xml:space="preserve"> </v>
      </c>
      <c r="I92" s="156" t="s">
        <v>33</v>
      </c>
      <c r="J92" s="155" t="str">
        <f>E25</f>
        <v>ing. arch. Ondřej Tuček</v>
      </c>
      <c r="L92" s="39"/>
    </row>
    <row r="93" spans="2:63" s="1" customFormat="1" ht="14.45" customHeight="1">
      <c r="B93" s="39"/>
      <c r="C93" s="61" t="s">
        <v>31</v>
      </c>
      <c r="F93" s="155" t="str">
        <f>IF(E22="","",E22)</f>
        <v/>
      </c>
      <c r="I93" s="154"/>
      <c r="L93" s="39"/>
    </row>
    <row r="94" spans="2:63" s="1" customFormat="1" ht="10.35" customHeight="1">
      <c r="B94" s="39"/>
      <c r="I94" s="154"/>
      <c r="L94" s="39"/>
    </row>
    <row r="95" spans="2:63" s="10" customFormat="1" ht="29.25" customHeight="1">
      <c r="B95" s="157"/>
      <c r="C95" s="158" t="s">
        <v>190</v>
      </c>
      <c r="D95" s="159" t="s">
        <v>56</v>
      </c>
      <c r="E95" s="159" t="s">
        <v>52</v>
      </c>
      <c r="F95" s="159" t="s">
        <v>191</v>
      </c>
      <c r="G95" s="159" t="s">
        <v>192</v>
      </c>
      <c r="H95" s="159" t="s">
        <v>193</v>
      </c>
      <c r="I95" s="160" t="s">
        <v>194</v>
      </c>
      <c r="J95" s="159" t="s">
        <v>175</v>
      </c>
      <c r="K95" s="161" t="s">
        <v>195</v>
      </c>
      <c r="L95" s="157"/>
      <c r="M95" s="71" t="s">
        <v>196</v>
      </c>
      <c r="N95" s="72" t="s">
        <v>41</v>
      </c>
      <c r="O95" s="72" t="s">
        <v>197</v>
      </c>
      <c r="P95" s="72" t="s">
        <v>198</v>
      </c>
      <c r="Q95" s="72" t="s">
        <v>199</v>
      </c>
      <c r="R95" s="72" t="s">
        <v>200</v>
      </c>
      <c r="S95" s="72" t="s">
        <v>201</v>
      </c>
      <c r="T95" s="73" t="s">
        <v>202</v>
      </c>
    </row>
    <row r="96" spans="2:63" s="1" customFormat="1" ht="29.25" customHeight="1">
      <c r="B96" s="39"/>
      <c r="C96" s="75" t="s">
        <v>176</v>
      </c>
      <c r="I96" s="154"/>
      <c r="J96" s="162">
        <f>BK96</f>
        <v>0</v>
      </c>
      <c r="L96" s="39"/>
      <c r="M96" s="74"/>
      <c r="N96" s="66"/>
      <c r="O96" s="66"/>
      <c r="P96" s="163">
        <f>P97+P270</f>
        <v>0</v>
      </c>
      <c r="Q96" s="66"/>
      <c r="R96" s="163">
        <f>R97+R270</f>
        <v>0</v>
      </c>
      <c r="S96" s="66"/>
      <c r="T96" s="164">
        <f>T97+T270</f>
        <v>0</v>
      </c>
      <c r="AT96" s="22" t="s">
        <v>70</v>
      </c>
      <c r="AU96" s="22" t="s">
        <v>177</v>
      </c>
      <c r="BK96" s="165">
        <f>BK97+BK270</f>
        <v>0</v>
      </c>
    </row>
    <row r="97" spans="2:65" s="11" customFormat="1" ht="37.35" customHeight="1">
      <c r="B97" s="166"/>
      <c r="D97" s="167" t="s">
        <v>70</v>
      </c>
      <c r="E97" s="168" t="s">
        <v>287</v>
      </c>
      <c r="F97" s="168" t="s">
        <v>288</v>
      </c>
      <c r="I97" s="169"/>
      <c r="J97" s="170">
        <f>BK97</f>
        <v>0</v>
      </c>
      <c r="L97" s="166"/>
      <c r="M97" s="171"/>
      <c r="N97" s="172"/>
      <c r="O97" s="172"/>
      <c r="P97" s="173">
        <f>P98+P141+P196+P237+P250+P267</f>
        <v>0</v>
      </c>
      <c r="Q97" s="172"/>
      <c r="R97" s="173">
        <f>R98+R141+R196+R237+R250+R267</f>
        <v>0</v>
      </c>
      <c r="S97" s="172"/>
      <c r="T97" s="174">
        <f>T98+T141+T196+T237+T250+T267</f>
        <v>0</v>
      </c>
      <c r="AR97" s="167" t="s">
        <v>78</v>
      </c>
      <c r="AT97" s="175" t="s">
        <v>70</v>
      </c>
      <c r="AU97" s="175" t="s">
        <v>71</v>
      </c>
      <c r="AY97" s="167" t="s">
        <v>205</v>
      </c>
      <c r="BK97" s="176">
        <f>BK98+BK141+BK196+BK237+BK250+BK267</f>
        <v>0</v>
      </c>
    </row>
    <row r="98" spans="2:65" s="11" customFormat="1" ht="19.899999999999999" customHeight="1">
      <c r="B98" s="166"/>
      <c r="D98" s="167" t="s">
        <v>70</v>
      </c>
      <c r="E98" s="177" t="s">
        <v>1765</v>
      </c>
      <c r="F98" s="177" t="s">
        <v>1766</v>
      </c>
      <c r="I98" s="169"/>
      <c r="J98" s="178">
        <f>BK98</f>
        <v>0</v>
      </c>
      <c r="L98" s="166"/>
      <c r="M98" s="171"/>
      <c r="N98" s="172"/>
      <c r="O98" s="172"/>
      <c r="P98" s="173">
        <f>SUM(P99:P140)</f>
        <v>0</v>
      </c>
      <c r="Q98" s="172"/>
      <c r="R98" s="173">
        <f>SUM(R99:R140)</f>
        <v>0</v>
      </c>
      <c r="S98" s="172"/>
      <c r="T98" s="174">
        <f>SUM(T99:T140)</f>
        <v>0</v>
      </c>
      <c r="AR98" s="167" t="s">
        <v>78</v>
      </c>
      <c r="AT98" s="175" t="s">
        <v>70</v>
      </c>
      <c r="AU98" s="175" t="s">
        <v>78</v>
      </c>
      <c r="AY98" s="167" t="s">
        <v>205</v>
      </c>
      <c r="BK98" s="176">
        <f>SUM(BK99:BK140)</f>
        <v>0</v>
      </c>
    </row>
    <row r="99" spans="2:65" s="1" customFormat="1" ht="16.5" customHeight="1">
      <c r="B99" s="179"/>
      <c r="C99" s="180" t="s">
        <v>78</v>
      </c>
      <c r="D99" s="180" t="s">
        <v>208</v>
      </c>
      <c r="E99" s="181" t="s">
        <v>1767</v>
      </c>
      <c r="F99" s="182" t="s">
        <v>1768</v>
      </c>
      <c r="G99" s="183" t="s">
        <v>674</v>
      </c>
      <c r="H99" s="184">
        <v>1</v>
      </c>
      <c r="I99" s="185"/>
      <c r="J99" s="186">
        <f>ROUND(I99*H99,2)</f>
        <v>0</v>
      </c>
      <c r="K99" s="182" t="s">
        <v>5</v>
      </c>
      <c r="L99" s="39"/>
      <c r="M99" s="187" t="s">
        <v>5</v>
      </c>
      <c r="N99" s="188" t="s">
        <v>42</v>
      </c>
      <c r="O99" s="40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AR99" s="22" t="s">
        <v>213</v>
      </c>
      <c r="AT99" s="22" t="s">
        <v>208</v>
      </c>
      <c r="AU99" s="22" t="s">
        <v>80</v>
      </c>
      <c r="AY99" s="22" t="s">
        <v>205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22" t="s">
        <v>78</v>
      </c>
      <c r="BK99" s="191">
        <f>ROUND(I99*H99,2)</f>
        <v>0</v>
      </c>
      <c r="BL99" s="22" t="s">
        <v>213</v>
      </c>
      <c r="BM99" s="22" t="s">
        <v>1769</v>
      </c>
    </row>
    <row r="100" spans="2:65" s="1" customFormat="1" ht="108">
      <c r="B100" s="39"/>
      <c r="D100" s="192" t="s">
        <v>336</v>
      </c>
      <c r="F100" s="193" t="s">
        <v>1770</v>
      </c>
      <c r="I100" s="154"/>
      <c r="L100" s="39"/>
      <c r="M100" s="194"/>
      <c r="N100" s="40"/>
      <c r="O100" s="40"/>
      <c r="P100" s="40"/>
      <c r="Q100" s="40"/>
      <c r="R100" s="40"/>
      <c r="S100" s="40"/>
      <c r="T100" s="68"/>
      <c r="AT100" s="22" t="s">
        <v>336</v>
      </c>
      <c r="AU100" s="22" t="s">
        <v>80</v>
      </c>
    </row>
    <row r="101" spans="2:65" s="1" customFormat="1" ht="16.5" customHeight="1">
      <c r="B101" s="179"/>
      <c r="C101" s="180" t="s">
        <v>80</v>
      </c>
      <c r="D101" s="180" t="s">
        <v>208</v>
      </c>
      <c r="E101" s="181" t="s">
        <v>1771</v>
      </c>
      <c r="F101" s="182" t="s">
        <v>1772</v>
      </c>
      <c r="G101" s="183" t="s">
        <v>674</v>
      </c>
      <c r="H101" s="184">
        <v>1</v>
      </c>
      <c r="I101" s="185"/>
      <c r="J101" s="186">
        <f>ROUND(I101*H101,2)</f>
        <v>0</v>
      </c>
      <c r="K101" s="182" t="s">
        <v>5</v>
      </c>
      <c r="L101" s="39"/>
      <c r="M101" s="187" t="s">
        <v>5</v>
      </c>
      <c r="N101" s="188" t="s">
        <v>42</v>
      </c>
      <c r="O101" s="40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AR101" s="22" t="s">
        <v>213</v>
      </c>
      <c r="AT101" s="22" t="s">
        <v>208</v>
      </c>
      <c r="AU101" s="22" t="s">
        <v>80</v>
      </c>
      <c r="AY101" s="22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22" t="s">
        <v>78</v>
      </c>
      <c r="BK101" s="191">
        <f>ROUND(I101*H101,2)</f>
        <v>0</v>
      </c>
      <c r="BL101" s="22" t="s">
        <v>213</v>
      </c>
      <c r="BM101" s="22" t="s">
        <v>1773</v>
      </c>
    </row>
    <row r="102" spans="2:65" s="1" customFormat="1" ht="27">
      <c r="B102" s="39"/>
      <c r="D102" s="192" t="s">
        <v>336</v>
      </c>
      <c r="F102" s="193" t="s">
        <v>1774</v>
      </c>
      <c r="I102" s="154"/>
      <c r="L102" s="39"/>
      <c r="M102" s="194"/>
      <c r="N102" s="40"/>
      <c r="O102" s="40"/>
      <c r="P102" s="40"/>
      <c r="Q102" s="40"/>
      <c r="R102" s="40"/>
      <c r="S102" s="40"/>
      <c r="T102" s="68"/>
      <c r="AT102" s="22" t="s">
        <v>336</v>
      </c>
      <c r="AU102" s="22" t="s">
        <v>80</v>
      </c>
    </row>
    <row r="103" spans="2:65" s="1" customFormat="1" ht="25.5" customHeight="1">
      <c r="B103" s="179"/>
      <c r="C103" s="180" t="s">
        <v>97</v>
      </c>
      <c r="D103" s="180" t="s">
        <v>208</v>
      </c>
      <c r="E103" s="181" t="s">
        <v>1775</v>
      </c>
      <c r="F103" s="182" t="s">
        <v>1776</v>
      </c>
      <c r="G103" s="183" t="s">
        <v>674</v>
      </c>
      <c r="H103" s="184">
        <v>4</v>
      </c>
      <c r="I103" s="185"/>
      <c r="J103" s="186">
        <f>ROUND(I103*H103,2)</f>
        <v>0</v>
      </c>
      <c r="K103" s="182" t="s">
        <v>5</v>
      </c>
      <c r="L103" s="39"/>
      <c r="M103" s="187" t="s">
        <v>5</v>
      </c>
      <c r="N103" s="188" t="s">
        <v>42</v>
      </c>
      <c r="O103" s="40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AR103" s="22" t="s">
        <v>213</v>
      </c>
      <c r="AT103" s="22" t="s">
        <v>208</v>
      </c>
      <c r="AU103" s="22" t="s">
        <v>80</v>
      </c>
      <c r="AY103" s="22" t="s">
        <v>205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22" t="s">
        <v>78</v>
      </c>
      <c r="BK103" s="191">
        <f>ROUND(I103*H103,2)</f>
        <v>0</v>
      </c>
      <c r="BL103" s="22" t="s">
        <v>213</v>
      </c>
      <c r="BM103" s="22" t="s">
        <v>1777</v>
      </c>
    </row>
    <row r="104" spans="2:65" s="1" customFormat="1" ht="67.5">
      <c r="B104" s="39"/>
      <c r="D104" s="192" t="s">
        <v>336</v>
      </c>
      <c r="F104" s="193" t="s">
        <v>1778</v>
      </c>
      <c r="I104" s="154"/>
      <c r="L104" s="39"/>
      <c r="M104" s="194"/>
      <c r="N104" s="40"/>
      <c r="O104" s="40"/>
      <c r="P104" s="40"/>
      <c r="Q104" s="40"/>
      <c r="R104" s="40"/>
      <c r="S104" s="40"/>
      <c r="T104" s="68"/>
      <c r="AT104" s="22" t="s">
        <v>336</v>
      </c>
      <c r="AU104" s="22" t="s">
        <v>80</v>
      </c>
    </row>
    <row r="105" spans="2:65" s="1" customFormat="1" ht="16.5" customHeight="1">
      <c r="B105" s="179"/>
      <c r="C105" s="180" t="s">
        <v>213</v>
      </c>
      <c r="D105" s="180" t="s">
        <v>208</v>
      </c>
      <c r="E105" s="181" t="s">
        <v>1779</v>
      </c>
      <c r="F105" s="182" t="s">
        <v>1780</v>
      </c>
      <c r="G105" s="183" t="s">
        <v>674</v>
      </c>
      <c r="H105" s="184">
        <v>2</v>
      </c>
      <c r="I105" s="185"/>
      <c r="J105" s="186">
        <f>ROUND(I105*H105,2)</f>
        <v>0</v>
      </c>
      <c r="K105" s="182" t="s">
        <v>5</v>
      </c>
      <c r="L105" s="39"/>
      <c r="M105" s="187" t="s">
        <v>5</v>
      </c>
      <c r="N105" s="188" t="s">
        <v>42</v>
      </c>
      <c r="O105" s="40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AR105" s="22" t="s">
        <v>213</v>
      </c>
      <c r="AT105" s="22" t="s">
        <v>208</v>
      </c>
      <c r="AU105" s="22" t="s">
        <v>80</v>
      </c>
      <c r="AY105" s="22" t="s">
        <v>205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22" t="s">
        <v>78</v>
      </c>
      <c r="BK105" s="191">
        <f>ROUND(I105*H105,2)</f>
        <v>0</v>
      </c>
      <c r="BL105" s="22" t="s">
        <v>213</v>
      </c>
      <c r="BM105" s="22" t="s">
        <v>1781</v>
      </c>
    </row>
    <row r="106" spans="2:65" s="1" customFormat="1" ht="27">
      <c r="B106" s="39"/>
      <c r="D106" s="192" t="s">
        <v>336</v>
      </c>
      <c r="F106" s="193" t="s">
        <v>1782</v>
      </c>
      <c r="I106" s="154"/>
      <c r="L106" s="39"/>
      <c r="M106" s="194"/>
      <c r="N106" s="40"/>
      <c r="O106" s="40"/>
      <c r="P106" s="40"/>
      <c r="Q106" s="40"/>
      <c r="R106" s="40"/>
      <c r="S106" s="40"/>
      <c r="T106" s="68"/>
      <c r="AT106" s="22" t="s">
        <v>336</v>
      </c>
      <c r="AU106" s="22" t="s">
        <v>80</v>
      </c>
    </row>
    <row r="107" spans="2:65" s="1" customFormat="1" ht="16.5" customHeight="1">
      <c r="B107" s="179"/>
      <c r="C107" s="180" t="s">
        <v>225</v>
      </c>
      <c r="D107" s="180" t="s">
        <v>208</v>
      </c>
      <c r="E107" s="181" t="s">
        <v>1783</v>
      </c>
      <c r="F107" s="182" t="s">
        <v>1784</v>
      </c>
      <c r="G107" s="183" t="s">
        <v>674</v>
      </c>
      <c r="H107" s="184">
        <v>2</v>
      </c>
      <c r="I107" s="185"/>
      <c r="J107" s="186">
        <f>ROUND(I107*H107,2)</f>
        <v>0</v>
      </c>
      <c r="K107" s="182" t="s">
        <v>5</v>
      </c>
      <c r="L107" s="39"/>
      <c r="M107" s="187" t="s">
        <v>5</v>
      </c>
      <c r="N107" s="188" t="s">
        <v>42</v>
      </c>
      <c r="O107" s="40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AR107" s="22" t="s">
        <v>213</v>
      </c>
      <c r="AT107" s="22" t="s">
        <v>208</v>
      </c>
      <c r="AU107" s="22" t="s">
        <v>80</v>
      </c>
      <c r="AY107" s="22" t="s">
        <v>205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22" t="s">
        <v>78</v>
      </c>
      <c r="BK107" s="191">
        <f>ROUND(I107*H107,2)</f>
        <v>0</v>
      </c>
      <c r="BL107" s="22" t="s">
        <v>213</v>
      </c>
      <c r="BM107" s="22" t="s">
        <v>1785</v>
      </c>
    </row>
    <row r="108" spans="2:65" s="1" customFormat="1" ht="54">
      <c r="B108" s="39"/>
      <c r="D108" s="192" t="s">
        <v>336</v>
      </c>
      <c r="F108" s="193" t="s">
        <v>1786</v>
      </c>
      <c r="I108" s="154"/>
      <c r="L108" s="39"/>
      <c r="M108" s="194"/>
      <c r="N108" s="40"/>
      <c r="O108" s="40"/>
      <c r="P108" s="40"/>
      <c r="Q108" s="40"/>
      <c r="R108" s="40"/>
      <c r="S108" s="40"/>
      <c r="T108" s="68"/>
      <c r="AT108" s="22" t="s">
        <v>336</v>
      </c>
      <c r="AU108" s="22" t="s">
        <v>80</v>
      </c>
    </row>
    <row r="109" spans="2:65" s="1" customFormat="1" ht="16.5" customHeight="1">
      <c r="B109" s="179"/>
      <c r="C109" s="180" t="s">
        <v>229</v>
      </c>
      <c r="D109" s="180" t="s">
        <v>208</v>
      </c>
      <c r="E109" s="181" t="s">
        <v>1787</v>
      </c>
      <c r="F109" s="182" t="s">
        <v>1788</v>
      </c>
      <c r="G109" s="183" t="s">
        <v>674</v>
      </c>
      <c r="H109" s="184">
        <v>1</v>
      </c>
      <c r="I109" s="185"/>
      <c r="J109" s="186">
        <f>ROUND(I109*H109,2)</f>
        <v>0</v>
      </c>
      <c r="K109" s="182" t="s">
        <v>5</v>
      </c>
      <c r="L109" s="39"/>
      <c r="M109" s="187" t="s">
        <v>5</v>
      </c>
      <c r="N109" s="188" t="s">
        <v>42</v>
      </c>
      <c r="O109" s="40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22" t="s">
        <v>213</v>
      </c>
      <c r="AT109" s="22" t="s">
        <v>208</v>
      </c>
      <c r="AU109" s="22" t="s">
        <v>80</v>
      </c>
      <c r="AY109" s="22" t="s">
        <v>205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22" t="s">
        <v>78</v>
      </c>
      <c r="BK109" s="191">
        <f>ROUND(I109*H109,2)</f>
        <v>0</v>
      </c>
      <c r="BL109" s="22" t="s">
        <v>213</v>
      </c>
      <c r="BM109" s="22" t="s">
        <v>1789</v>
      </c>
    </row>
    <row r="110" spans="2:65" s="1" customFormat="1" ht="54">
      <c r="B110" s="39"/>
      <c r="D110" s="192" t="s">
        <v>336</v>
      </c>
      <c r="F110" s="193" t="s">
        <v>1790</v>
      </c>
      <c r="I110" s="154"/>
      <c r="L110" s="39"/>
      <c r="M110" s="194"/>
      <c r="N110" s="40"/>
      <c r="O110" s="40"/>
      <c r="P110" s="40"/>
      <c r="Q110" s="40"/>
      <c r="R110" s="40"/>
      <c r="S110" s="40"/>
      <c r="T110" s="68"/>
      <c r="AT110" s="22" t="s">
        <v>336</v>
      </c>
      <c r="AU110" s="22" t="s">
        <v>80</v>
      </c>
    </row>
    <row r="111" spans="2:65" s="1" customFormat="1" ht="16.5" customHeight="1">
      <c r="B111" s="179"/>
      <c r="C111" s="180" t="s">
        <v>233</v>
      </c>
      <c r="D111" s="180" t="s">
        <v>208</v>
      </c>
      <c r="E111" s="181" t="s">
        <v>1791</v>
      </c>
      <c r="F111" s="182" t="s">
        <v>1792</v>
      </c>
      <c r="G111" s="183" t="s">
        <v>674</v>
      </c>
      <c r="H111" s="184">
        <v>2</v>
      </c>
      <c r="I111" s="185"/>
      <c r="J111" s="186">
        <f>ROUND(I111*H111,2)</f>
        <v>0</v>
      </c>
      <c r="K111" s="182" t="s">
        <v>5</v>
      </c>
      <c r="L111" s="39"/>
      <c r="M111" s="187" t="s">
        <v>5</v>
      </c>
      <c r="N111" s="188" t="s">
        <v>42</v>
      </c>
      <c r="O111" s="40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AR111" s="22" t="s">
        <v>213</v>
      </c>
      <c r="AT111" s="22" t="s">
        <v>208</v>
      </c>
      <c r="AU111" s="22" t="s">
        <v>80</v>
      </c>
      <c r="AY111" s="22" t="s">
        <v>205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22" t="s">
        <v>78</v>
      </c>
      <c r="BK111" s="191">
        <f>ROUND(I111*H111,2)</f>
        <v>0</v>
      </c>
      <c r="BL111" s="22" t="s">
        <v>213</v>
      </c>
      <c r="BM111" s="22" t="s">
        <v>1793</v>
      </c>
    </row>
    <row r="112" spans="2:65" s="1" customFormat="1" ht="54">
      <c r="B112" s="39"/>
      <c r="D112" s="192" t="s">
        <v>336</v>
      </c>
      <c r="F112" s="193" t="s">
        <v>1794</v>
      </c>
      <c r="I112" s="154"/>
      <c r="L112" s="39"/>
      <c r="M112" s="194"/>
      <c r="N112" s="40"/>
      <c r="O112" s="40"/>
      <c r="P112" s="40"/>
      <c r="Q112" s="40"/>
      <c r="R112" s="40"/>
      <c r="S112" s="40"/>
      <c r="T112" s="68"/>
      <c r="AT112" s="22" t="s">
        <v>336</v>
      </c>
      <c r="AU112" s="22" t="s">
        <v>80</v>
      </c>
    </row>
    <row r="113" spans="2:65" s="1" customFormat="1" ht="16.5" customHeight="1">
      <c r="B113" s="179"/>
      <c r="C113" s="180" t="s">
        <v>239</v>
      </c>
      <c r="D113" s="180" t="s">
        <v>208</v>
      </c>
      <c r="E113" s="181" t="s">
        <v>1795</v>
      </c>
      <c r="F113" s="182" t="s">
        <v>1796</v>
      </c>
      <c r="G113" s="183" t="s">
        <v>674</v>
      </c>
      <c r="H113" s="184">
        <v>2</v>
      </c>
      <c r="I113" s="185"/>
      <c r="J113" s="186">
        <f>ROUND(I113*H113,2)</f>
        <v>0</v>
      </c>
      <c r="K113" s="182" t="s">
        <v>5</v>
      </c>
      <c r="L113" s="39"/>
      <c r="M113" s="187" t="s">
        <v>5</v>
      </c>
      <c r="N113" s="188" t="s">
        <v>42</v>
      </c>
      <c r="O113" s="40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AR113" s="22" t="s">
        <v>213</v>
      </c>
      <c r="AT113" s="22" t="s">
        <v>208</v>
      </c>
      <c r="AU113" s="22" t="s">
        <v>80</v>
      </c>
      <c r="AY113" s="22" t="s">
        <v>205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22" t="s">
        <v>78</v>
      </c>
      <c r="BK113" s="191">
        <f>ROUND(I113*H113,2)</f>
        <v>0</v>
      </c>
      <c r="BL113" s="22" t="s">
        <v>213</v>
      </c>
      <c r="BM113" s="22" t="s">
        <v>1797</v>
      </c>
    </row>
    <row r="114" spans="2:65" s="1" customFormat="1" ht="54">
      <c r="B114" s="39"/>
      <c r="D114" s="192" t="s">
        <v>336</v>
      </c>
      <c r="F114" s="193" t="s">
        <v>1798</v>
      </c>
      <c r="I114" s="154"/>
      <c r="L114" s="39"/>
      <c r="M114" s="194"/>
      <c r="N114" s="40"/>
      <c r="O114" s="40"/>
      <c r="P114" s="40"/>
      <c r="Q114" s="40"/>
      <c r="R114" s="40"/>
      <c r="S114" s="40"/>
      <c r="T114" s="68"/>
      <c r="AT114" s="22" t="s">
        <v>336</v>
      </c>
      <c r="AU114" s="22" t="s">
        <v>80</v>
      </c>
    </row>
    <row r="115" spans="2:65" s="1" customFormat="1" ht="25.5" customHeight="1">
      <c r="B115" s="179"/>
      <c r="C115" s="180" t="s">
        <v>206</v>
      </c>
      <c r="D115" s="180" t="s">
        <v>208</v>
      </c>
      <c r="E115" s="181" t="s">
        <v>1799</v>
      </c>
      <c r="F115" s="182" t="s">
        <v>1800</v>
      </c>
      <c r="G115" s="183" t="s">
        <v>674</v>
      </c>
      <c r="H115" s="184">
        <v>21</v>
      </c>
      <c r="I115" s="185"/>
      <c r="J115" s="186">
        <f>ROUND(I115*H115,2)</f>
        <v>0</v>
      </c>
      <c r="K115" s="182" t="s">
        <v>5</v>
      </c>
      <c r="L115" s="39"/>
      <c r="M115" s="187" t="s">
        <v>5</v>
      </c>
      <c r="N115" s="188" t="s">
        <v>42</v>
      </c>
      <c r="O115" s="40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AR115" s="22" t="s">
        <v>213</v>
      </c>
      <c r="AT115" s="22" t="s">
        <v>208</v>
      </c>
      <c r="AU115" s="22" t="s">
        <v>80</v>
      </c>
      <c r="AY115" s="22" t="s">
        <v>205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22" t="s">
        <v>78</v>
      </c>
      <c r="BK115" s="191">
        <f>ROUND(I115*H115,2)</f>
        <v>0</v>
      </c>
      <c r="BL115" s="22" t="s">
        <v>213</v>
      </c>
      <c r="BM115" s="22" t="s">
        <v>1801</v>
      </c>
    </row>
    <row r="116" spans="2:65" s="1" customFormat="1" ht="54">
      <c r="B116" s="39"/>
      <c r="D116" s="192" t="s">
        <v>336</v>
      </c>
      <c r="F116" s="193" t="s">
        <v>1802</v>
      </c>
      <c r="I116" s="154"/>
      <c r="L116" s="39"/>
      <c r="M116" s="194"/>
      <c r="N116" s="40"/>
      <c r="O116" s="40"/>
      <c r="P116" s="40"/>
      <c r="Q116" s="40"/>
      <c r="R116" s="40"/>
      <c r="S116" s="40"/>
      <c r="T116" s="68"/>
      <c r="AT116" s="22" t="s">
        <v>336</v>
      </c>
      <c r="AU116" s="22" t="s">
        <v>80</v>
      </c>
    </row>
    <row r="117" spans="2:65" s="1" customFormat="1" ht="25.5" customHeight="1">
      <c r="B117" s="179"/>
      <c r="C117" s="180" t="s">
        <v>246</v>
      </c>
      <c r="D117" s="180" t="s">
        <v>208</v>
      </c>
      <c r="E117" s="181" t="s">
        <v>1803</v>
      </c>
      <c r="F117" s="182" t="s">
        <v>1804</v>
      </c>
      <c r="G117" s="183" t="s">
        <v>674</v>
      </c>
      <c r="H117" s="184">
        <v>27</v>
      </c>
      <c r="I117" s="185"/>
      <c r="J117" s="186">
        <f>ROUND(I117*H117,2)</f>
        <v>0</v>
      </c>
      <c r="K117" s="182" t="s">
        <v>5</v>
      </c>
      <c r="L117" s="39"/>
      <c r="M117" s="187" t="s">
        <v>5</v>
      </c>
      <c r="N117" s="188" t="s">
        <v>42</v>
      </c>
      <c r="O117" s="40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AR117" s="22" t="s">
        <v>213</v>
      </c>
      <c r="AT117" s="22" t="s">
        <v>208</v>
      </c>
      <c r="AU117" s="22" t="s">
        <v>80</v>
      </c>
      <c r="AY117" s="22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22" t="s">
        <v>78</v>
      </c>
      <c r="BK117" s="191">
        <f>ROUND(I117*H117,2)</f>
        <v>0</v>
      </c>
      <c r="BL117" s="22" t="s">
        <v>213</v>
      </c>
      <c r="BM117" s="22" t="s">
        <v>1805</v>
      </c>
    </row>
    <row r="118" spans="2:65" s="1" customFormat="1" ht="54">
      <c r="B118" s="39"/>
      <c r="D118" s="192" t="s">
        <v>336</v>
      </c>
      <c r="F118" s="193" t="s">
        <v>1806</v>
      </c>
      <c r="I118" s="154"/>
      <c r="L118" s="39"/>
      <c r="M118" s="194"/>
      <c r="N118" s="40"/>
      <c r="O118" s="40"/>
      <c r="P118" s="40"/>
      <c r="Q118" s="40"/>
      <c r="R118" s="40"/>
      <c r="S118" s="40"/>
      <c r="T118" s="68"/>
      <c r="AT118" s="22" t="s">
        <v>336</v>
      </c>
      <c r="AU118" s="22" t="s">
        <v>80</v>
      </c>
    </row>
    <row r="119" spans="2:65" s="1" customFormat="1" ht="25.5" customHeight="1">
      <c r="B119" s="179"/>
      <c r="C119" s="180" t="s">
        <v>250</v>
      </c>
      <c r="D119" s="180" t="s">
        <v>208</v>
      </c>
      <c r="E119" s="181" t="s">
        <v>1807</v>
      </c>
      <c r="F119" s="182" t="s">
        <v>1808</v>
      </c>
      <c r="G119" s="183" t="s">
        <v>674</v>
      </c>
      <c r="H119" s="184">
        <v>19</v>
      </c>
      <c r="I119" s="185"/>
      <c r="J119" s="186">
        <f>ROUND(I119*H119,2)</f>
        <v>0</v>
      </c>
      <c r="K119" s="182" t="s">
        <v>5</v>
      </c>
      <c r="L119" s="39"/>
      <c r="M119" s="187" t="s">
        <v>5</v>
      </c>
      <c r="N119" s="188" t="s">
        <v>42</v>
      </c>
      <c r="O119" s="40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AR119" s="22" t="s">
        <v>213</v>
      </c>
      <c r="AT119" s="22" t="s">
        <v>208</v>
      </c>
      <c r="AU119" s="22" t="s">
        <v>80</v>
      </c>
      <c r="AY119" s="22" t="s">
        <v>205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22" t="s">
        <v>78</v>
      </c>
      <c r="BK119" s="191">
        <f>ROUND(I119*H119,2)</f>
        <v>0</v>
      </c>
      <c r="BL119" s="22" t="s">
        <v>213</v>
      </c>
      <c r="BM119" s="22" t="s">
        <v>1809</v>
      </c>
    </row>
    <row r="120" spans="2:65" s="1" customFormat="1" ht="54">
      <c r="B120" s="39"/>
      <c r="D120" s="192" t="s">
        <v>336</v>
      </c>
      <c r="F120" s="193" t="s">
        <v>1810</v>
      </c>
      <c r="I120" s="154"/>
      <c r="L120" s="39"/>
      <c r="M120" s="194"/>
      <c r="N120" s="40"/>
      <c r="O120" s="40"/>
      <c r="P120" s="40"/>
      <c r="Q120" s="40"/>
      <c r="R120" s="40"/>
      <c r="S120" s="40"/>
      <c r="T120" s="68"/>
      <c r="AT120" s="22" t="s">
        <v>336</v>
      </c>
      <c r="AU120" s="22" t="s">
        <v>80</v>
      </c>
    </row>
    <row r="121" spans="2:65" s="1" customFormat="1" ht="25.5" customHeight="1">
      <c r="B121" s="179"/>
      <c r="C121" s="180" t="s">
        <v>256</v>
      </c>
      <c r="D121" s="180" t="s">
        <v>208</v>
      </c>
      <c r="E121" s="181" t="s">
        <v>1811</v>
      </c>
      <c r="F121" s="182" t="s">
        <v>1812</v>
      </c>
      <c r="G121" s="183" t="s">
        <v>674</v>
      </c>
      <c r="H121" s="184">
        <v>21</v>
      </c>
      <c r="I121" s="185"/>
      <c r="J121" s="186">
        <f>ROUND(I121*H121,2)</f>
        <v>0</v>
      </c>
      <c r="K121" s="182" t="s">
        <v>5</v>
      </c>
      <c r="L121" s="39"/>
      <c r="M121" s="187" t="s">
        <v>5</v>
      </c>
      <c r="N121" s="188" t="s">
        <v>42</v>
      </c>
      <c r="O121" s="40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AR121" s="22" t="s">
        <v>213</v>
      </c>
      <c r="AT121" s="22" t="s">
        <v>208</v>
      </c>
      <c r="AU121" s="22" t="s">
        <v>80</v>
      </c>
      <c r="AY121" s="22" t="s">
        <v>205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22" t="s">
        <v>78</v>
      </c>
      <c r="BK121" s="191">
        <f>ROUND(I121*H121,2)</f>
        <v>0</v>
      </c>
      <c r="BL121" s="22" t="s">
        <v>213</v>
      </c>
      <c r="BM121" s="22" t="s">
        <v>1813</v>
      </c>
    </row>
    <row r="122" spans="2:65" s="1" customFormat="1" ht="54">
      <c r="B122" s="39"/>
      <c r="D122" s="192" t="s">
        <v>336</v>
      </c>
      <c r="F122" s="193" t="s">
        <v>1814</v>
      </c>
      <c r="I122" s="154"/>
      <c r="L122" s="39"/>
      <c r="M122" s="194"/>
      <c r="N122" s="40"/>
      <c r="O122" s="40"/>
      <c r="P122" s="40"/>
      <c r="Q122" s="40"/>
      <c r="R122" s="40"/>
      <c r="S122" s="40"/>
      <c r="T122" s="68"/>
      <c r="AT122" s="22" t="s">
        <v>336</v>
      </c>
      <c r="AU122" s="22" t="s">
        <v>80</v>
      </c>
    </row>
    <row r="123" spans="2:65" s="1" customFormat="1" ht="25.5" customHeight="1">
      <c r="B123" s="179"/>
      <c r="C123" s="180" t="s">
        <v>261</v>
      </c>
      <c r="D123" s="180" t="s">
        <v>208</v>
      </c>
      <c r="E123" s="181" t="s">
        <v>1815</v>
      </c>
      <c r="F123" s="182" t="s">
        <v>1816</v>
      </c>
      <c r="G123" s="183" t="s">
        <v>674</v>
      </c>
      <c r="H123" s="184">
        <v>3</v>
      </c>
      <c r="I123" s="185"/>
      <c r="J123" s="186">
        <f>ROUND(I123*H123,2)</f>
        <v>0</v>
      </c>
      <c r="K123" s="182" t="s">
        <v>5</v>
      </c>
      <c r="L123" s="39"/>
      <c r="M123" s="187" t="s">
        <v>5</v>
      </c>
      <c r="N123" s="188" t="s">
        <v>42</v>
      </c>
      <c r="O123" s="40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AR123" s="22" t="s">
        <v>213</v>
      </c>
      <c r="AT123" s="22" t="s">
        <v>208</v>
      </c>
      <c r="AU123" s="22" t="s">
        <v>80</v>
      </c>
      <c r="AY123" s="22" t="s">
        <v>205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22" t="s">
        <v>78</v>
      </c>
      <c r="BK123" s="191">
        <f>ROUND(I123*H123,2)</f>
        <v>0</v>
      </c>
      <c r="BL123" s="22" t="s">
        <v>213</v>
      </c>
      <c r="BM123" s="22" t="s">
        <v>1817</v>
      </c>
    </row>
    <row r="124" spans="2:65" s="1" customFormat="1" ht="54">
      <c r="B124" s="39"/>
      <c r="D124" s="192" t="s">
        <v>336</v>
      </c>
      <c r="F124" s="193" t="s">
        <v>1818</v>
      </c>
      <c r="I124" s="154"/>
      <c r="L124" s="39"/>
      <c r="M124" s="194"/>
      <c r="N124" s="40"/>
      <c r="O124" s="40"/>
      <c r="P124" s="40"/>
      <c r="Q124" s="40"/>
      <c r="R124" s="40"/>
      <c r="S124" s="40"/>
      <c r="T124" s="68"/>
      <c r="AT124" s="22" t="s">
        <v>336</v>
      </c>
      <c r="AU124" s="22" t="s">
        <v>80</v>
      </c>
    </row>
    <row r="125" spans="2:65" s="1" customFormat="1" ht="16.5" customHeight="1">
      <c r="B125" s="179"/>
      <c r="C125" s="180" t="s">
        <v>265</v>
      </c>
      <c r="D125" s="180" t="s">
        <v>208</v>
      </c>
      <c r="E125" s="181" t="s">
        <v>1819</v>
      </c>
      <c r="F125" s="182" t="s">
        <v>1820</v>
      </c>
      <c r="G125" s="183" t="s">
        <v>360</v>
      </c>
      <c r="H125" s="184">
        <v>30</v>
      </c>
      <c r="I125" s="185"/>
      <c r="J125" s="186">
        <f>ROUND(I125*H125,2)</f>
        <v>0</v>
      </c>
      <c r="K125" s="182" t="s">
        <v>5</v>
      </c>
      <c r="L125" s="39"/>
      <c r="M125" s="187" t="s">
        <v>5</v>
      </c>
      <c r="N125" s="188" t="s">
        <v>42</v>
      </c>
      <c r="O125" s="40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AR125" s="22" t="s">
        <v>213</v>
      </c>
      <c r="AT125" s="22" t="s">
        <v>208</v>
      </c>
      <c r="AU125" s="22" t="s">
        <v>80</v>
      </c>
      <c r="AY125" s="22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22" t="s">
        <v>78</v>
      </c>
      <c r="BK125" s="191">
        <f>ROUND(I125*H125,2)</f>
        <v>0</v>
      </c>
      <c r="BL125" s="22" t="s">
        <v>213</v>
      </c>
      <c r="BM125" s="22" t="s">
        <v>1821</v>
      </c>
    </row>
    <row r="126" spans="2:65" s="1" customFormat="1" ht="27">
      <c r="B126" s="39"/>
      <c r="D126" s="192" t="s">
        <v>336</v>
      </c>
      <c r="F126" s="193" t="s">
        <v>1822</v>
      </c>
      <c r="I126" s="154"/>
      <c r="L126" s="39"/>
      <c r="M126" s="194"/>
      <c r="N126" s="40"/>
      <c r="O126" s="40"/>
      <c r="P126" s="40"/>
      <c r="Q126" s="40"/>
      <c r="R126" s="40"/>
      <c r="S126" s="40"/>
      <c r="T126" s="68"/>
      <c r="AT126" s="22" t="s">
        <v>336</v>
      </c>
      <c r="AU126" s="22" t="s">
        <v>80</v>
      </c>
    </row>
    <row r="127" spans="2:65" s="1" customFormat="1" ht="25.5" customHeight="1">
      <c r="B127" s="179"/>
      <c r="C127" s="180" t="s">
        <v>11</v>
      </c>
      <c r="D127" s="180" t="s">
        <v>208</v>
      </c>
      <c r="E127" s="181" t="s">
        <v>1823</v>
      </c>
      <c r="F127" s="182" t="s">
        <v>1824</v>
      </c>
      <c r="G127" s="183" t="s">
        <v>211</v>
      </c>
      <c r="H127" s="184">
        <v>5</v>
      </c>
      <c r="I127" s="185"/>
      <c r="J127" s="186">
        <f>ROUND(I127*H127,2)</f>
        <v>0</v>
      </c>
      <c r="K127" s="182" t="s">
        <v>5</v>
      </c>
      <c r="L127" s="39"/>
      <c r="M127" s="187" t="s">
        <v>5</v>
      </c>
      <c r="N127" s="188" t="s">
        <v>42</v>
      </c>
      <c r="O127" s="40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AR127" s="22" t="s">
        <v>213</v>
      </c>
      <c r="AT127" s="22" t="s">
        <v>208</v>
      </c>
      <c r="AU127" s="22" t="s">
        <v>80</v>
      </c>
      <c r="AY127" s="22" t="s">
        <v>205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22" t="s">
        <v>78</v>
      </c>
      <c r="BK127" s="191">
        <f>ROUND(I127*H127,2)</f>
        <v>0</v>
      </c>
      <c r="BL127" s="22" t="s">
        <v>213</v>
      </c>
      <c r="BM127" s="22" t="s">
        <v>1825</v>
      </c>
    </row>
    <row r="128" spans="2:65" s="1" customFormat="1" ht="27">
      <c r="B128" s="39"/>
      <c r="D128" s="192" t="s">
        <v>336</v>
      </c>
      <c r="F128" s="193" t="s">
        <v>1826</v>
      </c>
      <c r="I128" s="154"/>
      <c r="L128" s="39"/>
      <c r="M128" s="194"/>
      <c r="N128" s="40"/>
      <c r="O128" s="40"/>
      <c r="P128" s="40"/>
      <c r="Q128" s="40"/>
      <c r="R128" s="40"/>
      <c r="S128" s="40"/>
      <c r="T128" s="68"/>
      <c r="AT128" s="22" t="s">
        <v>336</v>
      </c>
      <c r="AU128" s="22" t="s">
        <v>80</v>
      </c>
    </row>
    <row r="129" spans="2:65" s="1" customFormat="1" ht="25.5" customHeight="1">
      <c r="B129" s="179"/>
      <c r="C129" s="180" t="s">
        <v>237</v>
      </c>
      <c r="D129" s="180" t="s">
        <v>208</v>
      </c>
      <c r="E129" s="181" t="s">
        <v>1827</v>
      </c>
      <c r="F129" s="182" t="s">
        <v>1828</v>
      </c>
      <c r="G129" s="183" t="s">
        <v>211</v>
      </c>
      <c r="H129" s="184">
        <v>45</v>
      </c>
      <c r="I129" s="185"/>
      <c r="J129" s="186">
        <f>ROUND(I129*H129,2)</f>
        <v>0</v>
      </c>
      <c r="K129" s="182" t="s">
        <v>5</v>
      </c>
      <c r="L129" s="39"/>
      <c r="M129" s="187" t="s">
        <v>5</v>
      </c>
      <c r="N129" s="188" t="s">
        <v>42</v>
      </c>
      <c r="O129" s="40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AR129" s="22" t="s">
        <v>213</v>
      </c>
      <c r="AT129" s="22" t="s">
        <v>208</v>
      </c>
      <c r="AU129" s="22" t="s">
        <v>80</v>
      </c>
      <c r="AY129" s="22" t="s">
        <v>205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22" t="s">
        <v>78</v>
      </c>
      <c r="BK129" s="191">
        <f>ROUND(I129*H129,2)</f>
        <v>0</v>
      </c>
      <c r="BL129" s="22" t="s">
        <v>213</v>
      </c>
      <c r="BM129" s="22" t="s">
        <v>1829</v>
      </c>
    </row>
    <row r="130" spans="2:65" s="1" customFormat="1" ht="27">
      <c r="B130" s="39"/>
      <c r="D130" s="192" t="s">
        <v>336</v>
      </c>
      <c r="F130" s="193" t="s">
        <v>1830</v>
      </c>
      <c r="I130" s="154"/>
      <c r="L130" s="39"/>
      <c r="M130" s="194"/>
      <c r="N130" s="40"/>
      <c r="O130" s="40"/>
      <c r="P130" s="40"/>
      <c r="Q130" s="40"/>
      <c r="R130" s="40"/>
      <c r="S130" s="40"/>
      <c r="T130" s="68"/>
      <c r="AT130" s="22" t="s">
        <v>336</v>
      </c>
      <c r="AU130" s="22" t="s">
        <v>80</v>
      </c>
    </row>
    <row r="131" spans="2:65" s="1" customFormat="1" ht="25.5" customHeight="1">
      <c r="B131" s="179"/>
      <c r="C131" s="180" t="s">
        <v>275</v>
      </c>
      <c r="D131" s="180" t="s">
        <v>208</v>
      </c>
      <c r="E131" s="181" t="s">
        <v>1831</v>
      </c>
      <c r="F131" s="182" t="s">
        <v>1832</v>
      </c>
      <c r="G131" s="183" t="s">
        <v>211</v>
      </c>
      <c r="H131" s="184">
        <v>145</v>
      </c>
      <c r="I131" s="185"/>
      <c r="J131" s="186">
        <f>ROUND(I131*H131,2)</f>
        <v>0</v>
      </c>
      <c r="K131" s="182" t="s">
        <v>5</v>
      </c>
      <c r="L131" s="39"/>
      <c r="M131" s="187" t="s">
        <v>5</v>
      </c>
      <c r="N131" s="188" t="s">
        <v>42</v>
      </c>
      <c r="O131" s="40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AR131" s="22" t="s">
        <v>213</v>
      </c>
      <c r="AT131" s="22" t="s">
        <v>208</v>
      </c>
      <c r="AU131" s="22" t="s">
        <v>80</v>
      </c>
      <c r="AY131" s="22" t="s">
        <v>205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22" t="s">
        <v>78</v>
      </c>
      <c r="BK131" s="191">
        <f>ROUND(I131*H131,2)</f>
        <v>0</v>
      </c>
      <c r="BL131" s="22" t="s">
        <v>213</v>
      </c>
      <c r="BM131" s="22" t="s">
        <v>1833</v>
      </c>
    </row>
    <row r="132" spans="2:65" s="1" customFormat="1" ht="27">
      <c r="B132" s="39"/>
      <c r="D132" s="192" t="s">
        <v>336</v>
      </c>
      <c r="F132" s="193" t="s">
        <v>1834</v>
      </c>
      <c r="I132" s="154"/>
      <c r="L132" s="39"/>
      <c r="M132" s="194"/>
      <c r="N132" s="40"/>
      <c r="O132" s="40"/>
      <c r="P132" s="40"/>
      <c r="Q132" s="40"/>
      <c r="R132" s="40"/>
      <c r="S132" s="40"/>
      <c r="T132" s="68"/>
      <c r="AT132" s="22" t="s">
        <v>336</v>
      </c>
      <c r="AU132" s="22" t="s">
        <v>80</v>
      </c>
    </row>
    <row r="133" spans="2:65" s="1" customFormat="1" ht="25.5" customHeight="1">
      <c r="B133" s="179"/>
      <c r="C133" s="180" t="s">
        <v>279</v>
      </c>
      <c r="D133" s="180" t="s">
        <v>208</v>
      </c>
      <c r="E133" s="181" t="s">
        <v>1835</v>
      </c>
      <c r="F133" s="182" t="s">
        <v>1836</v>
      </c>
      <c r="G133" s="183" t="s">
        <v>211</v>
      </c>
      <c r="H133" s="184">
        <v>20</v>
      </c>
      <c r="I133" s="185"/>
      <c r="J133" s="186">
        <f>ROUND(I133*H133,2)</f>
        <v>0</v>
      </c>
      <c r="K133" s="182" t="s">
        <v>5</v>
      </c>
      <c r="L133" s="39"/>
      <c r="M133" s="187" t="s">
        <v>5</v>
      </c>
      <c r="N133" s="188" t="s">
        <v>42</v>
      </c>
      <c r="O133" s="40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AR133" s="22" t="s">
        <v>213</v>
      </c>
      <c r="AT133" s="22" t="s">
        <v>208</v>
      </c>
      <c r="AU133" s="22" t="s">
        <v>80</v>
      </c>
      <c r="AY133" s="22" t="s">
        <v>205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22" t="s">
        <v>78</v>
      </c>
      <c r="BK133" s="191">
        <f>ROUND(I133*H133,2)</f>
        <v>0</v>
      </c>
      <c r="BL133" s="22" t="s">
        <v>213</v>
      </c>
      <c r="BM133" s="22" t="s">
        <v>1837</v>
      </c>
    </row>
    <row r="134" spans="2:65" s="1" customFormat="1" ht="27">
      <c r="B134" s="39"/>
      <c r="D134" s="192" t="s">
        <v>336</v>
      </c>
      <c r="F134" s="193" t="s">
        <v>1838</v>
      </c>
      <c r="I134" s="154"/>
      <c r="L134" s="39"/>
      <c r="M134" s="194"/>
      <c r="N134" s="40"/>
      <c r="O134" s="40"/>
      <c r="P134" s="40"/>
      <c r="Q134" s="40"/>
      <c r="R134" s="40"/>
      <c r="S134" s="40"/>
      <c r="T134" s="68"/>
      <c r="AT134" s="22" t="s">
        <v>336</v>
      </c>
      <c r="AU134" s="22" t="s">
        <v>80</v>
      </c>
    </row>
    <row r="135" spans="2:65" s="1" customFormat="1" ht="25.5" customHeight="1">
      <c r="B135" s="179"/>
      <c r="C135" s="180" t="s">
        <v>283</v>
      </c>
      <c r="D135" s="180" t="s">
        <v>208</v>
      </c>
      <c r="E135" s="181" t="s">
        <v>1839</v>
      </c>
      <c r="F135" s="182" t="s">
        <v>1840</v>
      </c>
      <c r="G135" s="183" t="s">
        <v>211</v>
      </c>
      <c r="H135" s="184">
        <v>15</v>
      </c>
      <c r="I135" s="185"/>
      <c r="J135" s="186">
        <f>ROUND(I135*H135,2)</f>
        <v>0</v>
      </c>
      <c r="K135" s="182" t="s">
        <v>5</v>
      </c>
      <c r="L135" s="39"/>
      <c r="M135" s="187" t="s">
        <v>5</v>
      </c>
      <c r="N135" s="188" t="s">
        <v>42</v>
      </c>
      <c r="O135" s="40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AR135" s="22" t="s">
        <v>213</v>
      </c>
      <c r="AT135" s="22" t="s">
        <v>208</v>
      </c>
      <c r="AU135" s="22" t="s">
        <v>80</v>
      </c>
      <c r="AY135" s="22" t="s">
        <v>205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22" t="s">
        <v>78</v>
      </c>
      <c r="BK135" s="191">
        <f>ROUND(I135*H135,2)</f>
        <v>0</v>
      </c>
      <c r="BL135" s="22" t="s">
        <v>213</v>
      </c>
      <c r="BM135" s="22" t="s">
        <v>1841</v>
      </c>
    </row>
    <row r="136" spans="2:65" s="1" customFormat="1" ht="27">
      <c r="B136" s="39"/>
      <c r="D136" s="192" t="s">
        <v>336</v>
      </c>
      <c r="F136" s="193" t="s">
        <v>1842</v>
      </c>
      <c r="I136" s="154"/>
      <c r="L136" s="39"/>
      <c r="M136" s="194"/>
      <c r="N136" s="40"/>
      <c r="O136" s="40"/>
      <c r="P136" s="40"/>
      <c r="Q136" s="40"/>
      <c r="R136" s="40"/>
      <c r="S136" s="40"/>
      <c r="T136" s="68"/>
      <c r="AT136" s="22" t="s">
        <v>336</v>
      </c>
      <c r="AU136" s="22" t="s">
        <v>80</v>
      </c>
    </row>
    <row r="137" spans="2:65" s="1" customFormat="1" ht="25.5" customHeight="1">
      <c r="B137" s="179"/>
      <c r="C137" s="180" t="s">
        <v>291</v>
      </c>
      <c r="D137" s="180" t="s">
        <v>208</v>
      </c>
      <c r="E137" s="181" t="s">
        <v>1843</v>
      </c>
      <c r="F137" s="182" t="s">
        <v>1844</v>
      </c>
      <c r="G137" s="183" t="s">
        <v>211</v>
      </c>
      <c r="H137" s="184">
        <v>140</v>
      </c>
      <c r="I137" s="185"/>
      <c r="J137" s="186">
        <f>ROUND(I137*H137,2)</f>
        <v>0</v>
      </c>
      <c r="K137" s="182" t="s">
        <v>5</v>
      </c>
      <c r="L137" s="39"/>
      <c r="M137" s="187" t="s">
        <v>5</v>
      </c>
      <c r="N137" s="188" t="s">
        <v>42</v>
      </c>
      <c r="O137" s="40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AR137" s="22" t="s">
        <v>213</v>
      </c>
      <c r="AT137" s="22" t="s">
        <v>208</v>
      </c>
      <c r="AU137" s="22" t="s">
        <v>80</v>
      </c>
      <c r="AY137" s="22" t="s">
        <v>205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22" t="s">
        <v>78</v>
      </c>
      <c r="BK137" s="191">
        <f>ROUND(I137*H137,2)</f>
        <v>0</v>
      </c>
      <c r="BL137" s="22" t="s">
        <v>213</v>
      </c>
      <c r="BM137" s="22" t="s">
        <v>1845</v>
      </c>
    </row>
    <row r="138" spans="2:65" s="1" customFormat="1" ht="67.5">
      <c r="B138" s="39"/>
      <c r="D138" s="192" t="s">
        <v>336</v>
      </c>
      <c r="F138" s="193" t="s">
        <v>1846</v>
      </c>
      <c r="I138" s="154"/>
      <c r="L138" s="39"/>
      <c r="M138" s="194"/>
      <c r="N138" s="40"/>
      <c r="O138" s="40"/>
      <c r="P138" s="40"/>
      <c r="Q138" s="40"/>
      <c r="R138" s="40"/>
      <c r="S138" s="40"/>
      <c r="T138" s="68"/>
      <c r="AT138" s="22" t="s">
        <v>336</v>
      </c>
      <c r="AU138" s="22" t="s">
        <v>80</v>
      </c>
    </row>
    <row r="139" spans="2:65" s="1" customFormat="1" ht="16.5" customHeight="1">
      <c r="B139" s="179"/>
      <c r="C139" s="180" t="s">
        <v>10</v>
      </c>
      <c r="D139" s="180" t="s">
        <v>208</v>
      </c>
      <c r="E139" s="181" t="s">
        <v>1847</v>
      </c>
      <c r="F139" s="182" t="s">
        <v>1848</v>
      </c>
      <c r="G139" s="183" t="s">
        <v>211</v>
      </c>
      <c r="H139" s="184">
        <v>6</v>
      </c>
      <c r="I139" s="185"/>
      <c r="J139" s="186">
        <f>ROUND(I139*H139,2)</f>
        <v>0</v>
      </c>
      <c r="K139" s="182" t="s">
        <v>5</v>
      </c>
      <c r="L139" s="39"/>
      <c r="M139" s="187" t="s">
        <v>5</v>
      </c>
      <c r="N139" s="188" t="s">
        <v>42</v>
      </c>
      <c r="O139" s="40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AR139" s="22" t="s">
        <v>213</v>
      </c>
      <c r="AT139" s="22" t="s">
        <v>208</v>
      </c>
      <c r="AU139" s="22" t="s">
        <v>80</v>
      </c>
      <c r="AY139" s="22" t="s">
        <v>205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22" t="s">
        <v>78</v>
      </c>
      <c r="BK139" s="191">
        <f>ROUND(I139*H139,2)</f>
        <v>0</v>
      </c>
      <c r="BL139" s="22" t="s">
        <v>213</v>
      </c>
      <c r="BM139" s="22" t="s">
        <v>1849</v>
      </c>
    </row>
    <row r="140" spans="2:65" s="1" customFormat="1" ht="27">
      <c r="B140" s="39"/>
      <c r="D140" s="192" t="s">
        <v>336</v>
      </c>
      <c r="F140" s="193" t="s">
        <v>1850</v>
      </c>
      <c r="I140" s="154"/>
      <c r="L140" s="39"/>
      <c r="M140" s="194"/>
      <c r="N140" s="40"/>
      <c r="O140" s="40"/>
      <c r="P140" s="40"/>
      <c r="Q140" s="40"/>
      <c r="R140" s="40"/>
      <c r="S140" s="40"/>
      <c r="T140" s="68"/>
      <c r="AT140" s="22" t="s">
        <v>336</v>
      </c>
      <c r="AU140" s="22" t="s">
        <v>80</v>
      </c>
    </row>
    <row r="141" spans="2:65" s="11" customFormat="1" ht="29.85" customHeight="1">
      <c r="B141" s="166"/>
      <c r="D141" s="167" t="s">
        <v>70</v>
      </c>
      <c r="E141" s="177" t="s">
        <v>1851</v>
      </c>
      <c r="F141" s="177" t="s">
        <v>1852</v>
      </c>
      <c r="I141" s="169"/>
      <c r="J141" s="178">
        <f>BK141</f>
        <v>0</v>
      </c>
      <c r="L141" s="166"/>
      <c r="M141" s="171"/>
      <c r="N141" s="172"/>
      <c r="O141" s="172"/>
      <c r="P141" s="173">
        <f>SUM(P142:P195)</f>
        <v>0</v>
      </c>
      <c r="Q141" s="172"/>
      <c r="R141" s="173">
        <f>SUM(R142:R195)</f>
        <v>0</v>
      </c>
      <c r="S141" s="172"/>
      <c r="T141" s="174">
        <f>SUM(T142:T195)</f>
        <v>0</v>
      </c>
      <c r="AR141" s="167" t="s">
        <v>78</v>
      </c>
      <c r="AT141" s="175" t="s">
        <v>70</v>
      </c>
      <c r="AU141" s="175" t="s">
        <v>78</v>
      </c>
      <c r="AY141" s="167" t="s">
        <v>205</v>
      </c>
      <c r="BK141" s="176">
        <f>SUM(BK142:BK195)</f>
        <v>0</v>
      </c>
    </row>
    <row r="142" spans="2:65" s="1" customFormat="1" ht="16.5" customHeight="1">
      <c r="B142" s="179"/>
      <c r="C142" s="180" t="s">
        <v>298</v>
      </c>
      <c r="D142" s="180" t="s">
        <v>208</v>
      </c>
      <c r="E142" s="181" t="s">
        <v>1853</v>
      </c>
      <c r="F142" s="182" t="s">
        <v>1854</v>
      </c>
      <c r="G142" s="183" t="s">
        <v>674</v>
      </c>
      <c r="H142" s="184">
        <v>1</v>
      </c>
      <c r="I142" s="185"/>
      <c r="J142" s="186">
        <f>ROUND(I142*H142,2)</f>
        <v>0</v>
      </c>
      <c r="K142" s="182" t="s">
        <v>5</v>
      </c>
      <c r="L142" s="39"/>
      <c r="M142" s="187" t="s">
        <v>5</v>
      </c>
      <c r="N142" s="188" t="s">
        <v>42</v>
      </c>
      <c r="O142" s="40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AR142" s="22" t="s">
        <v>213</v>
      </c>
      <c r="AT142" s="22" t="s">
        <v>208</v>
      </c>
      <c r="AU142" s="22" t="s">
        <v>80</v>
      </c>
      <c r="AY142" s="22" t="s">
        <v>205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22" t="s">
        <v>78</v>
      </c>
      <c r="BK142" s="191">
        <f>ROUND(I142*H142,2)</f>
        <v>0</v>
      </c>
      <c r="BL142" s="22" t="s">
        <v>213</v>
      </c>
      <c r="BM142" s="22" t="s">
        <v>1855</v>
      </c>
    </row>
    <row r="143" spans="2:65" s="1" customFormat="1" ht="108">
      <c r="B143" s="39"/>
      <c r="D143" s="192" t="s">
        <v>336</v>
      </c>
      <c r="F143" s="193" t="s">
        <v>1856</v>
      </c>
      <c r="I143" s="154"/>
      <c r="L143" s="39"/>
      <c r="M143" s="194"/>
      <c r="N143" s="40"/>
      <c r="O143" s="40"/>
      <c r="P143" s="40"/>
      <c r="Q143" s="40"/>
      <c r="R143" s="40"/>
      <c r="S143" s="40"/>
      <c r="T143" s="68"/>
      <c r="AT143" s="22" t="s">
        <v>336</v>
      </c>
      <c r="AU143" s="22" t="s">
        <v>80</v>
      </c>
    </row>
    <row r="144" spans="2:65" s="1" customFormat="1" ht="16.5" customHeight="1">
      <c r="B144" s="179"/>
      <c r="C144" s="180" t="s">
        <v>302</v>
      </c>
      <c r="D144" s="180" t="s">
        <v>208</v>
      </c>
      <c r="E144" s="181" t="s">
        <v>1857</v>
      </c>
      <c r="F144" s="182" t="s">
        <v>1772</v>
      </c>
      <c r="G144" s="183" t="s">
        <v>674</v>
      </c>
      <c r="H144" s="184">
        <v>1</v>
      </c>
      <c r="I144" s="185"/>
      <c r="J144" s="186">
        <f>ROUND(I144*H144,2)</f>
        <v>0</v>
      </c>
      <c r="K144" s="182" t="s">
        <v>5</v>
      </c>
      <c r="L144" s="39"/>
      <c r="M144" s="187" t="s">
        <v>5</v>
      </c>
      <c r="N144" s="188" t="s">
        <v>42</v>
      </c>
      <c r="O144" s="40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AR144" s="22" t="s">
        <v>213</v>
      </c>
      <c r="AT144" s="22" t="s">
        <v>208</v>
      </c>
      <c r="AU144" s="22" t="s">
        <v>80</v>
      </c>
      <c r="AY144" s="22" t="s">
        <v>205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22" t="s">
        <v>78</v>
      </c>
      <c r="BK144" s="191">
        <f>ROUND(I144*H144,2)</f>
        <v>0</v>
      </c>
      <c r="BL144" s="22" t="s">
        <v>213</v>
      </c>
      <c r="BM144" s="22" t="s">
        <v>1858</v>
      </c>
    </row>
    <row r="145" spans="2:65" s="1" customFormat="1" ht="27">
      <c r="B145" s="39"/>
      <c r="D145" s="192" t="s">
        <v>336</v>
      </c>
      <c r="F145" s="193" t="s">
        <v>1774</v>
      </c>
      <c r="I145" s="154"/>
      <c r="L145" s="39"/>
      <c r="M145" s="194"/>
      <c r="N145" s="40"/>
      <c r="O145" s="40"/>
      <c r="P145" s="40"/>
      <c r="Q145" s="40"/>
      <c r="R145" s="40"/>
      <c r="S145" s="40"/>
      <c r="T145" s="68"/>
      <c r="AT145" s="22" t="s">
        <v>336</v>
      </c>
      <c r="AU145" s="22" t="s">
        <v>80</v>
      </c>
    </row>
    <row r="146" spans="2:65" s="1" customFormat="1" ht="25.5" customHeight="1">
      <c r="B146" s="179"/>
      <c r="C146" s="180" t="s">
        <v>308</v>
      </c>
      <c r="D146" s="180" t="s">
        <v>208</v>
      </c>
      <c r="E146" s="181" t="s">
        <v>1859</v>
      </c>
      <c r="F146" s="182" t="s">
        <v>1860</v>
      </c>
      <c r="G146" s="183" t="s">
        <v>674</v>
      </c>
      <c r="H146" s="184">
        <v>2</v>
      </c>
      <c r="I146" s="185"/>
      <c r="J146" s="186">
        <f>ROUND(I146*H146,2)</f>
        <v>0</v>
      </c>
      <c r="K146" s="182" t="s">
        <v>5</v>
      </c>
      <c r="L146" s="39"/>
      <c r="M146" s="187" t="s">
        <v>5</v>
      </c>
      <c r="N146" s="188" t="s">
        <v>42</v>
      </c>
      <c r="O146" s="40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AR146" s="22" t="s">
        <v>213</v>
      </c>
      <c r="AT146" s="22" t="s">
        <v>208</v>
      </c>
      <c r="AU146" s="22" t="s">
        <v>80</v>
      </c>
      <c r="AY146" s="22" t="s">
        <v>205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22" t="s">
        <v>78</v>
      </c>
      <c r="BK146" s="191">
        <f>ROUND(I146*H146,2)</f>
        <v>0</v>
      </c>
      <c r="BL146" s="22" t="s">
        <v>213</v>
      </c>
      <c r="BM146" s="22" t="s">
        <v>1861</v>
      </c>
    </row>
    <row r="147" spans="2:65" s="1" customFormat="1" ht="67.5">
      <c r="B147" s="39"/>
      <c r="D147" s="192" t="s">
        <v>336</v>
      </c>
      <c r="F147" s="193" t="s">
        <v>1862</v>
      </c>
      <c r="I147" s="154"/>
      <c r="L147" s="39"/>
      <c r="M147" s="194"/>
      <c r="N147" s="40"/>
      <c r="O147" s="40"/>
      <c r="P147" s="40"/>
      <c r="Q147" s="40"/>
      <c r="R147" s="40"/>
      <c r="S147" s="40"/>
      <c r="T147" s="68"/>
      <c r="AT147" s="22" t="s">
        <v>336</v>
      </c>
      <c r="AU147" s="22" t="s">
        <v>80</v>
      </c>
    </row>
    <row r="148" spans="2:65" s="1" customFormat="1" ht="25.5" customHeight="1">
      <c r="B148" s="179"/>
      <c r="C148" s="180" t="s">
        <v>312</v>
      </c>
      <c r="D148" s="180" t="s">
        <v>208</v>
      </c>
      <c r="E148" s="181" t="s">
        <v>1863</v>
      </c>
      <c r="F148" s="182" t="s">
        <v>1864</v>
      </c>
      <c r="G148" s="183" t="s">
        <v>674</v>
      </c>
      <c r="H148" s="184">
        <v>2</v>
      </c>
      <c r="I148" s="185"/>
      <c r="J148" s="186">
        <f>ROUND(I148*H148,2)</f>
        <v>0</v>
      </c>
      <c r="K148" s="182" t="s">
        <v>5</v>
      </c>
      <c r="L148" s="39"/>
      <c r="M148" s="187" t="s">
        <v>5</v>
      </c>
      <c r="N148" s="188" t="s">
        <v>42</v>
      </c>
      <c r="O148" s="40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AR148" s="22" t="s">
        <v>213</v>
      </c>
      <c r="AT148" s="22" t="s">
        <v>208</v>
      </c>
      <c r="AU148" s="22" t="s">
        <v>80</v>
      </c>
      <c r="AY148" s="22" t="s">
        <v>205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22" t="s">
        <v>78</v>
      </c>
      <c r="BK148" s="191">
        <f>ROUND(I148*H148,2)</f>
        <v>0</v>
      </c>
      <c r="BL148" s="22" t="s">
        <v>213</v>
      </c>
      <c r="BM148" s="22" t="s">
        <v>1865</v>
      </c>
    </row>
    <row r="149" spans="2:65" s="1" customFormat="1" ht="67.5">
      <c r="B149" s="39"/>
      <c r="D149" s="192" t="s">
        <v>336</v>
      </c>
      <c r="F149" s="193" t="s">
        <v>1866</v>
      </c>
      <c r="I149" s="154"/>
      <c r="L149" s="39"/>
      <c r="M149" s="194"/>
      <c r="N149" s="40"/>
      <c r="O149" s="40"/>
      <c r="P149" s="40"/>
      <c r="Q149" s="40"/>
      <c r="R149" s="40"/>
      <c r="S149" s="40"/>
      <c r="T149" s="68"/>
      <c r="AT149" s="22" t="s">
        <v>336</v>
      </c>
      <c r="AU149" s="22" t="s">
        <v>80</v>
      </c>
    </row>
    <row r="150" spans="2:65" s="1" customFormat="1" ht="16.5" customHeight="1">
      <c r="B150" s="179"/>
      <c r="C150" s="180" t="s">
        <v>316</v>
      </c>
      <c r="D150" s="180" t="s">
        <v>208</v>
      </c>
      <c r="E150" s="181" t="s">
        <v>1867</v>
      </c>
      <c r="F150" s="182" t="s">
        <v>1868</v>
      </c>
      <c r="G150" s="183" t="s">
        <v>674</v>
      </c>
      <c r="H150" s="184">
        <v>2</v>
      </c>
      <c r="I150" s="185"/>
      <c r="J150" s="186">
        <f>ROUND(I150*H150,2)</f>
        <v>0</v>
      </c>
      <c r="K150" s="182" t="s">
        <v>5</v>
      </c>
      <c r="L150" s="39"/>
      <c r="M150" s="187" t="s">
        <v>5</v>
      </c>
      <c r="N150" s="188" t="s">
        <v>42</v>
      </c>
      <c r="O150" s="40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AR150" s="22" t="s">
        <v>213</v>
      </c>
      <c r="AT150" s="22" t="s">
        <v>208</v>
      </c>
      <c r="AU150" s="22" t="s">
        <v>80</v>
      </c>
      <c r="AY150" s="22" t="s">
        <v>205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22" t="s">
        <v>78</v>
      </c>
      <c r="BK150" s="191">
        <f>ROUND(I150*H150,2)</f>
        <v>0</v>
      </c>
      <c r="BL150" s="22" t="s">
        <v>213</v>
      </c>
      <c r="BM150" s="22" t="s">
        <v>1869</v>
      </c>
    </row>
    <row r="151" spans="2:65" s="1" customFormat="1" ht="27">
      <c r="B151" s="39"/>
      <c r="D151" s="192" t="s">
        <v>336</v>
      </c>
      <c r="F151" s="193" t="s">
        <v>1870</v>
      </c>
      <c r="I151" s="154"/>
      <c r="L151" s="39"/>
      <c r="M151" s="194"/>
      <c r="N151" s="40"/>
      <c r="O151" s="40"/>
      <c r="P151" s="40"/>
      <c r="Q151" s="40"/>
      <c r="R151" s="40"/>
      <c r="S151" s="40"/>
      <c r="T151" s="68"/>
      <c r="AT151" s="22" t="s">
        <v>336</v>
      </c>
      <c r="AU151" s="22" t="s">
        <v>80</v>
      </c>
    </row>
    <row r="152" spans="2:65" s="1" customFormat="1" ht="16.5" customHeight="1">
      <c r="B152" s="179"/>
      <c r="C152" s="180" t="s">
        <v>320</v>
      </c>
      <c r="D152" s="180" t="s">
        <v>208</v>
      </c>
      <c r="E152" s="181" t="s">
        <v>1871</v>
      </c>
      <c r="F152" s="182" t="s">
        <v>1792</v>
      </c>
      <c r="G152" s="183" t="s">
        <v>674</v>
      </c>
      <c r="H152" s="184">
        <v>2</v>
      </c>
      <c r="I152" s="185"/>
      <c r="J152" s="186">
        <f>ROUND(I152*H152,2)</f>
        <v>0</v>
      </c>
      <c r="K152" s="182" t="s">
        <v>5</v>
      </c>
      <c r="L152" s="39"/>
      <c r="M152" s="187" t="s">
        <v>5</v>
      </c>
      <c r="N152" s="188" t="s">
        <v>42</v>
      </c>
      <c r="O152" s="40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AR152" s="22" t="s">
        <v>213</v>
      </c>
      <c r="AT152" s="22" t="s">
        <v>208</v>
      </c>
      <c r="AU152" s="22" t="s">
        <v>80</v>
      </c>
      <c r="AY152" s="22" t="s">
        <v>205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22" t="s">
        <v>78</v>
      </c>
      <c r="BK152" s="191">
        <f>ROUND(I152*H152,2)</f>
        <v>0</v>
      </c>
      <c r="BL152" s="22" t="s">
        <v>213</v>
      </c>
      <c r="BM152" s="22" t="s">
        <v>1872</v>
      </c>
    </row>
    <row r="153" spans="2:65" s="1" customFormat="1" ht="54">
      <c r="B153" s="39"/>
      <c r="D153" s="192" t="s">
        <v>336</v>
      </c>
      <c r="F153" s="193" t="s">
        <v>1794</v>
      </c>
      <c r="I153" s="154"/>
      <c r="L153" s="39"/>
      <c r="M153" s="194"/>
      <c r="N153" s="40"/>
      <c r="O153" s="40"/>
      <c r="P153" s="40"/>
      <c r="Q153" s="40"/>
      <c r="R153" s="40"/>
      <c r="S153" s="40"/>
      <c r="T153" s="68"/>
      <c r="AT153" s="22" t="s">
        <v>336</v>
      </c>
      <c r="AU153" s="22" t="s">
        <v>80</v>
      </c>
    </row>
    <row r="154" spans="2:65" s="1" customFormat="1" ht="16.5" customHeight="1">
      <c r="B154" s="179"/>
      <c r="C154" s="180" t="s">
        <v>324</v>
      </c>
      <c r="D154" s="180" t="s">
        <v>208</v>
      </c>
      <c r="E154" s="181" t="s">
        <v>1873</v>
      </c>
      <c r="F154" s="182" t="s">
        <v>1874</v>
      </c>
      <c r="G154" s="183" t="s">
        <v>674</v>
      </c>
      <c r="H154" s="184">
        <v>2</v>
      </c>
      <c r="I154" s="185"/>
      <c r="J154" s="186">
        <f>ROUND(I154*H154,2)</f>
        <v>0</v>
      </c>
      <c r="K154" s="182" t="s">
        <v>5</v>
      </c>
      <c r="L154" s="39"/>
      <c r="M154" s="187" t="s">
        <v>5</v>
      </c>
      <c r="N154" s="188" t="s">
        <v>42</v>
      </c>
      <c r="O154" s="40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AR154" s="22" t="s">
        <v>213</v>
      </c>
      <c r="AT154" s="22" t="s">
        <v>208</v>
      </c>
      <c r="AU154" s="22" t="s">
        <v>80</v>
      </c>
      <c r="AY154" s="22" t="s">
        <v>205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22" t="s">
        <v>78</v>
      </c>
      <c r="BK154" s="191">
        <f>ROUND(I154*H154,2)</f>
        <v>0</v>
      </c>
      <c r="BL154" s="22" t="s">
        <v>213</v>
      </c>
      <c r="BM154" s="22" t="s">
        <v>1875</v>
      </c>
    </row>
    <row r="155" spans="2:65" s="1" customFormat="1" ht="54">
      <c r="B155" s="39"/>
      <c r="D155" s="192" t="s">
        <v>336</v>
      </c>
      <c r="F155" s="193" t="s">
        <v>1876</v>
      </c>
      <c r="I155" s="154"/>
      <c r="L155" s="39"/>
      <c r="M155" s="194"/>
      <c r="N155" s="40"/>
      <c r="O155" s="40"/>
      <c r="P155" s="40"/>
      <c r="Q155" s="40"/>
      <c r="R155" s="40"/>
      <c r="S155" s="40"/>
      <c r="T155" s="68"/>
      <c r="AT155" s="22" t="s">
        <v>336</v>
      </c>
      <c r="AU155" s="22" t="s">
        <v>80</v>
      </c>
    </row>
    <row r="156" spans="2:65" s="1" customFormat="1" ht="16.5" customHeight="1">
      <c r="B156" s="179"/>
      <c r="C156" s="180" t="s">
        <v>328</v>
      </c>
      <c r="D156" s="180" t="s">
        <v>208</v>
      </c>
      <c r="E156" s="181" t="s">
        <v>1877</v>
      </c>
      <c r="F156" s="182" t="s">
        <v>1878</v>
      </c>
      <c r="G156" s="183" t="s">
        <v>674</v>
      </c>
      <c r="H156" s="184">
        <v>2</v>
      </c>
      <c r="I156" s="185"/>
      <c r="J156" s="186">
        <f>ROUND(I156*H156,2)</f>
        <v>0</v>
      </c>
      <c r="K156" s="182" t="s">
        <v>5</v>
      </c>
      <c r="L156" s="39"/>
      <c r="M156" s="187" t="s">
        <v>5</v>
      </c>
      <c r="N156" s="188" t="s">
        <v>42</v>
      </c>
      <c r="O156" s="40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AR156" s="22" t="s">
        <v>213</v>
      </c>
      <c r="AT156" s="22" t="s">
        <v>208</v>
      </c>
      <c r="AU156" s="22" t="s">
        <v>80</v>
      </c>
      <c r="AY156" s="22" t="s">
        <v>205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22" t="s">
        <v>78</v>
      </c>
      <c r="BK156" s="191">
        <f>ROUND(I156*H156,2)</f>
        <v>0</v>
      </c>
      <c r="BL156" s="22" t="s">
        <v>213</v>
      </c>
      <c r="BM156" s="22" t="s">
        <v>1879</v>
      </c>
    </row>
    <row r="157" spans="2:65" s="1" customFormat="1" ht="54">
      <c r="B157" s="39"/>
      <c r="D157" s="192" t="s">
        <v>336</v>
      </c>
      <c r="F157" s="193" t="s">
        <v>1880</v>
      </c>
      <c r="I157" s="154"/>
      <c r="L157" s="39"/>
      <c r="M157" s="194"/>
      <c r="N157" s="40"/>
      <c r="O157" s="40"/>
      <c r="P157" s="40"/>
      <c r="Q157" s="40"/>
      <c r="R157" s="40"/>
      <c r="S157" s="40"/>
      <c r="T157" s="68"/>
      <c r="AT157" s="22" t="s">
        <v>336</v>
      </c>
      <c r="AU157" s="22" t="s">
        <v>80</v>
      </c>
    </row>
    <row r="158" spans="2:65" s="1" customFormat="1" ht="16.5" customHeight="1">
      <c r="B158" s="179"/>
      <c r="C158" s="180" t="s">
        <v>332</v>
      </c>
      <c r="D158" s="180" t="s">
        <v>208</v>
      </c>
      <c r="E158" s="181" t="s">
        <v>1881</v>
      </c>
      <c r="F158" s="182" t="s">
        <v>1882</v>
      </c>
      <c r="G158" s="183" t="s">
        <v>674</v>
      </c>
      <c r="H158" s="184">
        <v>2</v>
      </c>
      <c r="I158" s="185"/>
      <c r="J158" s="186">
        <f>ROUND(I158*H158,2)</f>
        <v>0</v>
      </c>
      <c r="K158" s="182" t="s">
        <v>5</v>
      </c>
      <c r="L158" s="39"/>
      <c r="M158" s="187" t="s">
        <v>5</v>
      </c>
      <c r="N158" s="188" t="s">
        <v>42</v>
      </c>
      <c r="O158" s="40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AR158" s="22" t="s">
        <v>213</v>
      </c>
      <c r="AT158" s="22" t="s">
        <v>208</v>
      </c>
      <c r="AU158" s="22" t="s">
        <v>80</v>
      </c>
      <c r="AY158" s="22" t="s">
        <v>205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22" t="s">
        <v>78</v>
      </c>
      <c r="BK158" s="191">
        <f>ROUND(I158*H158,2)</f>
        <v>0</v>
      </c>
      <c r="BL158" s="22" t="s">
        <v>213</v>
      </c>
      <c r="BM158" s="22" t="s">
        <v>1883</v>
      </c>
    </row>
    <row r="159" spans="2:65" s="1" customFormat="1" ht="27">
      <c r="B159" s="39"/>
      <c r="D159" s="192" t="s">
        <v>336</v>
      </c>
      <c r="F159" s="193" t="s">
        <v>1884</v>
      </c>
      <c r="I159" s="154"/>
      <c r="L159" s="39"/>
      <c r="M159" s="194"/>
      <c r="N159" s="40"/>
      <c r="O159" s="40"/>
      <c r="P159" s="40"/>
      <c r="Q159" s="40"/>
      <c r="R159" s="40"/>
      <c r="S159" s="40"/>
      <c r="T159" s="68"/>
      <c r="AT159" s="22" t="s">
        <v>336</v>
      </c>
      <c r="AU159" s="22" t="s">
        <v>80</v>
      </c>
    </row>
    <row r="160" spans="2:65" s="1" customFormat="1" ht="16.5" customHeight="1">
      <c r="B160" s="179"/>
      <c r="C160" s="180" t="s">
        <v>338</v>
      </c>
      <c r="D160" s="180" t="s">
        <v>208</v>
      </c>
      <c r="E160" s="181" t="s">
        <v>1885</v>
      </c>
      <c r="F160" s="182" t="s">
        <v>1886</v>
      </c>
      <c r="G160" s="183" t="s">
        <v>674</v>
      </c>
      <c r="H160" s="184">
        <v>1</v>
      </c>
      <c r="I160" s="185"/>
      <c r="J160" s="186">
        <f>ROUND(I160*H160,2)</f>
        <v>0</v>
      </c>
      <c r="K160" s="182" t="s">
        <v>5</v>
      </c>
      <c r="L160" s="39"/>
      <c r="M160" s="187" t="s">
        <v>5</v>
      </c>
      <c r="N160" s="188" t="s">
        <v>42</v>
      </c>
      <c r="O160" s="40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AR160" s="22" t="s">
        <v>213</v>
      </c>
      <c r="AT160" s="22" t="s">
        <v>208</v>
      </c>
      <c r="AU160" s="22" t="s">
        <v>80</v>
      </c>
      <c r="AY160" s="22" t="s">
        <v>205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22" t="s">
        <v>78</v>
      </c>
      <c r="BK160" s="191">
        <f>ROUND(I160*H160,2)</f>
        <v>0</v>
      </c>
      <c r="BL160" s="22" t="s">
        <v>213</v>
      </c>
      <c r="BM160" s="22" t="s">
        <v>1887</v>
      </c>
    </row>
    <row r="161" spans="2:65" s="1" customFormat="1" ht="27">
      <c r="B161" s="39"/>
      <c r="D161" s="192" t="s">
        <v>336</v>
      </c>
      <c r="F161" s="193" t="s">
        <v>1888</v>
      </c>
      <c r="I161" s="154"/>
      <c r="L161" s="39"/>
      <c r="M161" s="194"/>
      <c r="N161" s="40"/>
      <c r="O161" s="40"/>
      <c r="P161" s="40"/>
      <c r="Q161" s="40"/>
      <c r="R161" s="40"/>
      <c r="S161" s="40"/>
      <c r="T161" s="68"/>
      <c r="AT161" s="22" t="s">
        <v>336</v>
      </c>
      <c r="AU161" s="22" t="s">
        <v>80</v>
      </c>
    </row>
    <row r="162" spans="2:65" s="1" customFormat="1" ht="25.5" customHeight="1">
      <c r="B162" s="179"/>
      <c r="C162" s="180" t="s">
        <v>343</v>
      </c>
      <c r="D162" s="180" t="s">
        <v>208</v>
      </c>
      <c r="E162" s="181" t="s">
        <v>1889</v>
      </c>
      <c r="F162" s="182" t="s">
        <v>1800</v>
      </c>
      <c r="G162" s="183" t="s">
        <v>674</v>
      </c>
      <c r="H162" s="184">
        <v>13</v>
      </c>
      <c r="I162" s="185"/>
      <c r="J162" s="186">
        <f>ROUND(I162*H162,2)</f>
        <v>0</v>
      </c>
      <c r="K162" s="182" t="s">
        <v>5</v>
      </c>
      <c r="L162" s="39"/>
      <c r="M162" s="187" t="s">
        <v>5</v>
      </c>
      <c r="N162" s="188" t="s">
        <v>42</v>
      </c>
      <c r="O162" s="40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AR162" s="22" t="s">
        <v>213</v>
      </c>
      <c r="AT162" s="22" t="s">
        <v>208</v>
      </c>
      <c r="AU162" s="22" t="s">
        <v>80</v>
      </c>
      <c r="AY162" s="22" t="s">
        <v>205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22" t="s">
        <v>78</v>
      </c>
      <c r="BK162" s="191">
        <f>ROUND(I162*H162,2)</f>
        <v>0</v>
      </c>
      <c r="BL162" s="22" t="s">
        <v>213</v>
      </c>
      <c r="BM162" s="22" t="s">
        <v>1890</v>
      </c>
    </row>
    <row r="163" spans="2:65" s="1" customFormat="1" ht="54">
      <c r="B163" s="39"/>
      <c r="D163" s="192" t="s">
        <v>336</v>
      </c>
      <c r="F163" s="193" t="s">
        <v>1802</v>
      </c>
      <c r="I163" s="154"/>
      <c r="L163" s="39"/>
      <c r="M163" s="194"/>
      <c r="N163" s="40"/>
      <c r="O163" s="40"/>
      <c r="P163" s="40"/>
      <c r="Q163" s="40"/>
      <c r="R163" s="40"/>
      <c r="S163" s="40"/>
      <c r="T163" s="68"/>
      <c r="AT163" s="22" t="s">
        <v>336</v>
      </c>
      <c r="AU163" s="22" t="s">
        <v>80</v>
      </c>
    </row>
    <row r="164" spans="2:65" s="1" customFormat="1" ht="25.5" customHeight="1">
      <c r="B164" s="179"/>
      <c r="C164" s="180" t="s">
        <v>347</v>
      </c>
      <c r="D164" s="180" t="s">
        <v>208</v>
      </c>
      <c r="E164" s="181" t="s">
        <v>1891</v>
      </c>
      <c r="F164" s="182" t="s">
        <v>1892</v>
      </c>
      <c r="G164" s="183" t="s">
        <v>674</v>
      </c>
      <c r="H164" s="184">
        <v>5</v>
      </c>
      <c r="I164" s="185"/>
      <c r="J164" s="186">
        <f>ROUND(I164*H164,2)</f>
        <v>0</v>
      </c>
      <c r="K164" s="182" t="s">
        <v>5</v>
      </c>
      <c r="L164" s="39"/>
      <c r="M164" s="187" t="s">
        <v>5</v>
      </c>
      <c r="N164" s="188" t="s">
        <v>42</v>
      </c>
      <c r="O164" s="40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AR164" s="22" t="s">
        <v>213</v>
      </c>
      <c r="AT164" s="22" t="s">
        <v>208</v>
      </c>
      <c r="AU164" s="22" t="s">
        <v>80</v>
      </c>
      <c r="AY164" s="22" t="s">
        <v>205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22" t="s">
        <v>78</v>
      </c>
      <c r="BK164" s="191">
        <f>ROUND(I164*H164,2)</f>
        <v>0</v>
      </c>
      <c r="BL164" s="22" t="s">
        <v>213</v>
      </c>
      <c r="BM164" s="22" t="s">
        <v>1893</v>
      </c>
    </row>
    <row r="165" spans="2:65" s="1" customFormat="1" ht="54">
      <c r="B165" s="39"/>
      <c r="D165" s="192" t="s">
        <v>336</v>
      </c>
      <c r="F165" s="193" t="s">
        <v>1894</v>
      </c>
      <c r="I165" s="154"/>
      <c r="L165" s="39"/>
      <c r="M165" s="194"/>
      <c r="N165" s="40"/>
      <c r="O165" s="40"/>
      <c r="P165" s="40"/>
      <c r="Q165" s="40"/>
      <c r="R165" s="40"/>
      <c r="S165" s="40"/>
      <c r="T165" s="68"/>
      <c r="AT165" s="22" t="s">
        <v>336</v>
      </c>
      <c r="AU165" s="22" t="s">
        <v>80</v>
      </c>
    </row>
    <row r="166" spans="2:65" s="1" customFormat="1" ht="16.5" customHeight="1">
      <c r="B166" s="179"/>
      <c r="C166" s="180" t="s">
        <v>351</v>
      </c>
      <c r="D166" s="180" t="s">
        <v>208</v>
      </c>
      <c r="E166" s="181" t="s">
        <v>1895</v>
      </c>
      <c r="F166" s="182" t="s">
        <v>1896</v>
      </c>
      <c r="G166" s="183" t="s">
        <v>674</v>
      </c>
      <c r="H166" s="184">
        <v>3</v>
      </c>
      <c r="I166" s="185"/>
      <c r="J166" s="186">
        <f>ROUND(I166*H166,2)</f>
        <v>0</v>
      </c>
      <c r="K166" s="182" t="s">
        <v>5</v>
      </c>
      <c r="L166" s="39"/>
      <c r="M166" s="187" t="s">
        <v>5</v>
      </c>
      <c r="N166" s="188" t="s">
        <v>42</v>
      </c>
      <c r="O166" s="40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AR166" s="22" t="s">
        <v>213</v>
      </c>
      <c r="AT166" s="22" t="s">
        <v>208</v>
      </c>
      <c r="AU166" s="22" t="s">
        <v>80</v>
      </c>
      <c r="AY166" s="22" t="s">
        <v>205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22" t="s">
        <v>78</v>
      </c>
      <c r="BK166" s="191">
        <f>ROUND(I166*H166,2)</f>
        <v>0</v>
      </c>
      <c r="BL166" s="22" t="s">
        <v>213</v>
      </c>
      <c r="BM166" s="22" t="s">
        <v>1897</v>
      </c>
    </row>
    <row r="167" spans="2:65" s="1" customFormat="1" ht="40.5">
      <c r="B167" s="39"/>
      <c r="D167" s="192" t="s">
        <v>336</v>
      </c>
      <c r="F167" s="193" t="s">
        <v>1898</v>
      </c>
      <c r="I167" s="154"/>
      <c r="L167" s="39"/>
      <c r="M167" s="194"/>
      <c r="N167" s="40"/>
      <c r="O167" s="40"/>
      <c r="P167" s="40"/>
      <c r="Q167" s="40"/>
      <c r="R167" s="40"/>
      <c r="S167" s="40"/>
      <c r="T167" s="68"/>
      <c r="AT167" s="22" t="s">
        <v>336</v>
      </c>
      <c r="AU167" s="22" t="s">
        <v>80</v>
      </c>
    </row>
    <row r="168" spans="2:65" s="1" customFormat="1" ht="25.5" customHeight="1">
      <c r="B168" s="179"/>
      <c r="C168" s="180" t="s">
        <v>357</v>
      </c>
      <c r="D168" s="180" t="s">
        <v>208</v>
      </c>
      <c r="E168" s="181" t="s">
        <v>1899</v>
      </c>
      <c r="F168" s="182" t="s">
        <v>1808</v>
      </c>
      <c r="G168" s="183" t="s">
        <v>674</v>
      </c>
      <c r="H168" s="184">
        <v>13</v>
      </c>
      <c r="I168" s="185"/>
      <c r="J168" s="186">
        <f>ROUND(I168*H168,2)</f>
        <v>0</v>
      </c>
      <c r="K168" s="182" t="s">
        <v>5</v>
      </c>
      <c r="L168" s="39"/>
      <c r="M168" s="187" t="s">
        <v>5</v>
      </c>
      <c r="N168" s="188" t="s">
        <v>42</v>
      </c>
      <c r="O168" s="40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AR168" s="22" t="s">
        <v>213</v>
      </c>
      <c r="AT168" s="22" t="s">
        <v>208</v>
      </c>
      <c r="AU168" s="22" t="s">
        <v>80</v>
      </c>
      <c r="AY168" s="22" t="s">
        <v>205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22" t="s">
        <v>78</v>
      </c>
      <c r="BK168" s="191">
        <f>ROUND(I168*H168,2)</f>
        <v>0</v>
      </c>
      <c r="BL168" s="22" t="s">
        <v>213</v>
      </c>
      <c r="BM168" s="22" t="s">
        <v>1900</v>
      </c>
    </row>
    <row r="169" spans="2:65" s="1" customFormat="1" ht="54">
      <c r="B169" s="39"/>
      <c r="D169" s="192" t="s">
        <v>336</v>
      </c>
      <c r="F169" s="193" t="s">
        <v>1810</v>
      </c>
      <c r="I169" s="154"/>
      <c r="L169" s="39"/>
      <c r="M169" s="194"/>
      <c r="N169" s="40"/>
      <c r="O169" s="40"/>
      <c r="P169" s="40"/>
      <c r="Q169" s="40"/>
      <c r="R169" s="40"/>
      <c r="S169" s="40"/>
      <c r="T169" s="68"/>
      <c r="AT169" s="22" t="s">
        <v>336</v>
      </c>
      <c r="AU169" s="22" t="s">
        <v>80</v>
      </c>
    </row>
    <row r="170" spans="2:65" s="1" customFormat="1" ht="25.5" customHeight="1">
      <c r="B170" s="179"/>
      <c r="C170" s="180" t="s">
        <v>362</v>
      </c>
      <c r="D170" s="180" t="s">
        <v>208</v>
      </c>
      <c r="E170" s="181" t="s">
        <v>1901</v>
      </c>
      <c r="F170" s="182" t="s">
        <v>1902</v>
      </c>
      <c r="G170" s="183" t="s">
        <v>674</v>
      </c>
      <c r="H170" s="184">
        <v>4</v>
      </c>
      <c r="I170" s="185"/>
      <c r="J170" s="186">
        <f>ROUND(I170*H170,2)</f>
        <v>0</v>
      </c>
      <c r="K170" s="182" t="s">
        <v>5</v>
      </c>
      <c r="L170" s="39"/>
      <c r="M170" s="187" t="s">
        <v>5</v>
      </c>
      <c r="N170" s="188" t="s">
        <v>42</v>
      </c>
      <c r="O170" s="40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AR170" s="22" t="s">
        <v>213</v>
      </c>
      <c r="AT170" s="22" t="s">
        <v>208</v>
      </c>
      <c r="AU170" s="22" t="s">
        <v>80</v>
      </c>
      <c r="AY170" s="22" t="s">
        <v>205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22" t="s">
        <v>78</v>
      </c>
      <c r="BK170" s="191">
        <f>ROUND(I170*H170,2)</f>
        <v>0</v>
      </c>
      <c r="BL170" s="22" t="s">
        <v>213</v>
      </c>
      <c r="BM170" s="22" t="s">
        <v>1903</v>
      </c>
    </row>
    <row r="171" spans="2:65" s="1" customFormat="1" ht="54">
      <c r="B171" s="39"/>
      <c r="D171" s="192" t="s">
        <v>336</v>
      </c>
      <c r="F171" s="193" t="s">
        <v>1904</v>
      </c>
      <c r="I171" s="154"/>
      <c r="L171" s="39"/>
      <c r="M171" s="194"/>
      <c r="N171" s="40"/>
      <c r="O171" s="40"/>
      <c r="P171" s="40"/>
      <c r="Q171" s="40"/>
      <c r="R171" s="40"/>
      <c r="S171" s="40"/>
      <c r="T171" s="68"/>
      <c r="AT171" s="22" t="s">
        <v>336</v>
      </c>
      <c r="AU171" s="22" t="s">
        <v>80</v>
      </c>
    </row>
    <row r="172" spans="2:65" s="1" customFormat="1" ht="16.5" customHeight="1">
      <c r="B172" s="179"/>
      <c r="C172" s="180" t="s">
        <v>366</v>
      </c>
      <c r="D172" s="180" t="s">
        <v>208</v>
      </c>
      <c r="E172" s="181" t="s">
        <v>1905</v>
      </c>
      <c r="F172" s="182" t="s">
        <v>1906</v>
      </c>
      <c r="G172" s="183" t="s">
        <v>674</v>
      </c>
      <c r="H172" s="184">
        <v>2</v>
      </c>
      <c r="I172" s="185"/>
      <c r="J172" s="186">
        <f>ROUND(I172*H172,2)</f>
        <v>0</v>
      </c>
      <c r="K172" s="182" t="s">
        <v>5</v>
      </c>
      <c r="L172" s="39"/>
      <c r="M172" s="187" t="s">
        <v>5</v>
      </c>
      <c r="N172" s="188" t="s">
        <v>42</v>
      </c>
      <c r="O172" s="40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AR172" s="22" t="s">
        <v>213</v>
      </c>
      <c r="AT172" s="22" t="s">
        <v>208</v>
      </c>
      <c r="AU172" s="22" t="s">
        <v>80</v>
      </c>
      <c r="AY172" s="22" t="s">
        <v>205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22" t="s">
        <v>78</v>
      </c>
      <c r="BK172" s="191">
        <f>ROUND(I172*H172,2)</f>
        <v>0</v>
      </c>
      <c r="BL172" s="22" t="s">
        <v>213</v>
      </c>
      <c r="BM172" s="22" t="s">
        <v>1907</v>
      </c>
    </row>
    <row r="173" spans="2:65" s="1" customFormat="1" ht="27">
      <c r="B173" s="39"/>
      <c r="D173" s="192" t="s">
        <v>336</v>
      </c>
      <c r="F173" s="193" t="s">
        <v>1908</v>
      </c>
      <c r="I173" s="154"/>
      <c r="L173" s="39"/>
      <c r="M173" s="194"/>
      <c r="N173" s="40"/>
      <c r="O173" s="40"/>
      <c r="P173" s="40"/>
      <c r="Q173" s="40"/>
      <c r="R173" s="40"/>
      <c r="S173" s="40"/>
      <c r="T173" s="68"/>
      <c r="AT173" s="22" t="s">
        <v>336</v>
      </c>
      <c r="AU173" s="22" t="s">
        <v>80</v>
      </c>
    </row>
    <row r="174" spans="2:65" s="1" customFormat="1" ht="16.5" customHeight="1">
      <c r="B174" s="179"/>
      <c r="C174" s="180" t="s">
        <v>370</v>
      </c>
      <c r="D174" s="180" t="s">
        <v>208</v>
      </c>
      <c r="E174" s="181" t="s">
        <v>1909</v>
      </c>
      <c r="F174" s="182" t="s">
        <v>1910</v>
      </c>
      <c r="G174" s="183" t="s">
        <v>674</v>
      </c>
      <c r="H174" s="184">
        <v>2</v>
      </c>
      <c r="I174" s="185"/>
      <c r="J174" s="186">
        <f>ROUND(I174*H174,2)</f>
        <v>0</v>
      </c>
      <c r="K174" s="182" t="s">
        <v>5</v>
      </c>
      <c r="L174" s="39"/>
      <c r="M174" s="187" t="s">
        <v>5</v>
      </c>
      <c r="N174" s="188" t="s">
        <v>42</v>
      </c>
      <c r="O174" s="40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AR174" s="22" t="s">
        <v>213</v>
      </c>
      <c r="AT174" s="22" t="s">
        <v>208</v>
      </c>
      <c r="AU174" s="22" t="s">
        <v>80</v>
      </c>
      <c r="AY174" s="22" t="s">
        <v>205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22" t="s">
        <v>78</v>
      </c>
      <c r="BK174" s="191">
        <f>ROUND(I174*H174,2)</f>
        <v>0</v>
      </c>
      <c r="BL174" s="22" t="s">
        <v>213</v>
      </c>
      <c r="BM174" s="22" t="s">
        <v>1911</v>
      </c>
    </row>
    <row r="175" spans="2:65" s="1" customFormat="1" ht="27">
      <c r="B175" s="39"/>
      <c r="D175" s="192" t="s">
        <v>336</v>
      </c>
      <c r="F175" s="193" t="s">
        <v>1912</v>
      </c>
      <c r="I175" s="154"/>
      <c r="L175" s="39"/>
      <c r="M175" s="194"/>
      <c r="N175" s="40"/>
      <c r="O175" s="40"/>
      <c r="P175" s="40"/>
      <c r="Q175" s="40"/>
      <c r="R175" s="40"/>
      <c r="S175" s="40"/>
      <c r="T175" s="68"/>
      <c r="AT175" s="22" t="s">
        <v>336</v>
      </c>
      <c r="AU175" s="22" t="s">
        <v>80</v>
      </c>
    </row>
    <row r="176" spans="2:65" s="1" customFormat="1" ht="25.5" customHeight="1">
      <c r="B176" s="179"/>
      <c r="C176" s="180" t="s">
        <v>374</v>
      </c>
      <c r="D176" s="180" t="s">
        <v>208</v>
      </c>
      <c r="E176" s="181" t="s">
        <v>1913</v>
      </c>
      <c r="F176" s="182" t="s">
        <v>1816</v>
      </c>
      <c r="G176" s="183" t="s">
        <v>674</v>
      </c>
      <c r="H176" s="184">
        <v>4</v>
      </c>
      <c r="I176" s="185"/>
      <c r="J176" s="186">
        <f>ROUND(I176*H176,2)</f>
        <v>0</v>
      </c>
      <c r="K176" s="182" t="s">
        <v>5</v>
      </c>
      <c r="L176" s="39"/>
      <c r="M176" s="187" t="s">
        <v>5</v>
      </c>
      <c r="N176" s="188" t="s">
        <v>42</v>
      </c>
      <c r="O176" s="40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AR176" s="22" t="s">
        <v>213</v>
      </c>
      <c r="AT176" s="22" t="s">
        <v>208</v>
      </c>
      <c r="AU176" s="22" t="s">
        <v>80</v>
      </c>
      <c r="AY176" s="22" t="s">
        <v>205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22" t="s">
        <v>78</v>
      </c>
      <c r="BK176" s="191">
        <f>ROUND(I176*H176,2)</f>
        <v>0</v>
      </c>
      <c r="BL176" s="22" t="s">
        <v>213</v>
      </c>
      <c r="BM176" s="22" t="s">
        <v>1914</v>
      </c>
    </row>
    <row r="177" spans="2:65" s="1" customFormat="1" ht="54">
      <c r="B177" s="39"/>
      <c r="D177" s="192" t="s">
        <v>336</v>
      </c>
      <c r="F177" s="193" t="s">
        <v>1818</v>
      </c>
      <c r="I177" s="154"/>
      <c r="L177" s="39"/>
      <c r="M177" s="194"/>
      <c r="N177" s="40"/>
      <c r="O177" s="40"/>
      <c r="P177" s="40"/>
      <c r="Q177" s="40"/>
      <c r="R177" s="40"/>
      <c r="S177" s="40"/>
      <c r="T177" s="68"/>
      <c r="AT177" s="22" t="s">
        <v>336</v>
      </c>
      <c r="AU177" s="22" t="s">
        <v>80</v>
      </c>
    </row>
    <row r="178" spans="2:65" s="1" customFormat="1" ht="16.5" customHeight="1">
      <c r="B178" s="179"/>
      <c r="C178" s="180" t="s">
        <v>380</v>
      </c>
      <c r="D178" s="180" t="s">
        <v>208</v>
      </c>
      <c r="E178" s="181" t="s">
        <v>1915</v>
      </c>
      <c r="F178" s="182" t="s">
        <v>1916</v>
      </c>
      <c r="G178" s="183" t="s">
        <v>360</v>
      </c>
      <c r="H178" s="184">
        <v>8</v>
      </c>
      <c r="I178" s="185"/>
      <c r="J178" s="186">
        <f>ROUND(I178*H178,2)</f>
        <v>0</v>
      </c>
      <c r="K178" s="182" t="s">
        <v>5</v>
      </c>
      <c r="L178" s="39"/>
      <c r="M178" s="187" t="s">
        <v>5</v>
      </c>
      <c r="N178" s="188" t="s">
        <v>42</v>
      </c>
      <c r="O178" s="40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AR178" s="22" t="s">
        <v>213</v>
      </c>
      <c r="AT178" s="22" t="s">
        <v>208</v>
      </c>
      <c r="AU178" s="22" t="s">
        <v>80</v>
      </c>
      <c r="AY178" s="22" t="s">
        <v>205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22" t="s">
        <v>78</v>
      </c>
      <c r="BK178" s="191">
        <f>ROUND(I178*H178,2)</f>
        <v>0</v>
      </c>
      <c r="BL178" s="22" t="s">
        <v>213</v>
      </c>
      <c r="BM178" s="22" t="s">
        <v>1917</v>
      </c>
    </row>
    <row r="179" spans="2:65" s="1" customFormat="1" ht="27">
      <c r="B179" s="39"/>
      <c r="D179" s="192" t="s">
        <v>336</v>
      </c>
      <c r="F179" s="193" t="s">
        <v>1918</v>
      </c>
      <c r="I179" s="154"/>
      <c r="L179" s="39"/>
      <c r="M179" s="194"/>
      <c r="N179" s="40"/>
      <c r="O179" s="40"/>
      <c r="P179" s="40"/>
      <c r="Q179" s="40"/>
      <c r="R179" s="40"/>
      <c r="S179" s="40"/>
      <c r="T179" s="68"/>
      <c r="AT179" s="22" t="s">
        <v>336</v>
      </c>
      <c r="AU179" s="22" t="s">
        <v>80</v>
      </c>
    </row>
    <row r="180" spans="2:65" s="1" customFormat="1" ht="16.5" customHeight="1">
      <c r="B180" s="179"/>
      <c r="C180" s="180" t="s">
        <v>384</v>
      </c>
      <c r="D180" s="180" t="s">
        <v>208</v>
      </c>
      <c r="E180" s="181" t="s">
        <v>1919</v>
      </c>
      <c r="F180" s="182" t="s">
        <v>1920</v>
      </c>
      <c r="G180" s="183" t="s">
        <v>360</v>
      </c>
      <c r="H180" s="184">
        <v>8</v>
      </c>
      <c r="I180" s="185"/>
      <c r="J180" s="186">
        <f>ROUND(I180*H180,2)</f>
        <v>0</v>
      </c>
      <c r="K180" s="182" t="s">
        <v>5</v>
      </c>
      <c r="L180" s="39"/>
      <c r="M180" s="187" t="s">
        <v>5</v>
      </c>
      <c r="N180" s="188" t="s">
        <v>42</v>
      </c>
      <c r="O180" s="40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AR180" s="22" t="s">
        <v>213</v>
      </c>
      <c r="AT180" s="22" t="s">
        <v>208</v>
      </c>
      <c r="AU180" s="22" t="s">
        <v>80</v>
      </c>
      <c r="AY180" s="22" t="s">
        <v>205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22" t="s">
        <v>78</v>
      </c>
      <c r="BK180" s="191">
        <f>ROUND(I180*H180,2)</f>
        <v>0</v>
      </c>
      <c r="BL180" s="22" t="s">
        <v>213</v>
      </c>
      <c r="BM180" s="22" t="s">
        <v>1921</v>
      </c>
    </row>
    <row r="181" spans="2:65" s="1" customFormat="1" ht="27">
      <c r="B181" s="39"/>
      <c r="D181" s="192" t="s">
        <v>336</v>
      </c>
      <c r="F181" s="193" t="s">
        <v>1922</v>
      </c>
      <c r="I181" s="154"/>
      <c r="L181" s="39"/>
      <c r="M181" s="194"/>
      <c r="N181" s="40"/>
      <c r="O181" s="40"/>
      <c r="P181" s="40"/>
      <c r="Q181" s="40"/>
      <c r="R181" s="40"/>
      <c r="S181" s="40"/>
      <c r="T181" s="68"/>
      <c r="AT181" s="22" t="s">
        <v>336</v>
      </c>
      <c r="AU181" s="22" t="s">
        <v>80</v>
      </c>
    </row>
    <row r="182" spans="2:65" s="1" customFormat="1" ht="16.5" customHeight="1">
      <c r="B182" s="179"/>
      <c r="C182" s="180" t="s">
        <v>388</v>
      </c>
      <c r="D182" s="180" t="s">
        <v>208</v>
      </c>
      <c r="E182" s="181" t="s">
        <v>1923</v>
      </c>
      <c r="F182" s="182" t="s">
        <v>1924</v>
      </c>
      <c r="G182" s="183" t="s">
        <v>360</v>
      </c>
      <c r="H182" s="184">
        <v>1</v>
      </c>
      <c r="I182" s="185"/>
      <c r="J182" s="186">
        <f>ROUND(I182*H182,2)</f>
        <v>0</v>
      </c>
      <c r="K182" s="182" t="s">
        <v>5</v>
      </c>
      <c r="L182" s="39"/>
      <c r="M182" s="187" t="s">
        <v>5</v>
      </c>
      <c r="N182" s="188" t="s">
        <v>42</v>
      </c>
      <c r="O182" s="40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AR182" s="22" t="s">
        <v>213</v>
      </c>
      <c r="AT182" s="22" t="s">
        <v>208</v>
      </c>
      <c r="AU182" s="22" t="s">
        <v>80</v>
      </c>
      <c r="AY182" s="22" t="s">
        <v>205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22" t="s">
        <v>78</v>
      </c>
      <c r="BK182" s="191">
        <f>ROUND(I182*H182,2)</f>
        <v>0</v>
      </c>
      <c r="BL182" s="22" t="s">
        <v>213</v>
      </c>
      <c r="BM182" s="22" t="s">
        <v>1925</v>
      </c>
    </row>
    <row r="183" spans="2:65" s="1" customFormat="1" ht="27">
      <c r="B183" s="39"/>
      <c r="D183" s="192" t="s">
        <v>336</v>
      </c>
      <c r="F183" s="193" t="s">
        <v>1926</v>
      </c>
      <c r="I183" s="154"/>
      <c r="L183" s="39"/>
      <c r="M183" s="194"/>
      <c r="N183" s="40"/>
      <c r="O183" s="40"/>
      <c r="P183" s="40"/>
      <c r="Q183" s="40"/>
      <c r="R183" s="40"/>
      <c r="S183" s="40"/>
      <c r="T183" s="68"/>
      <c r="AT183" s="22" t="s">
        <v>336</v>
      </c>
      <c r="AU183" s="22" t="s">
        <v>80</v>
      </c>
    </row>
    <row r="184" spans="2:65" s="1" customFormat="1" ht="25.5" customHeight="1">
      <c r="B184" s="179"/>
      <c r="C184" s="180" t="s">
        <v>392</v>
      </c>
      <c r="D184" s="180" t="s">
        <v>208</v>
      </c>
      <c r="E184" s="181" t="s">
        <v>1927</v>
      </c>
      <c r="F184" s="182" t="s">
        <v>1928</v>
      </c>
      <c r="G184" s="183" t="s">
        <v>211</v>
      </c>
      <c r="H184" s="184">
        <v>4</v>
      </c>
      <c r="I184" s="185"/>
      <c r="J184" s="186">
        <f>ROUND(I184*H184,2)</f>
        <v>0</v>
      </c>
      <c r="K184" s="182" t="s">
        <v>5</v>
      </c>
      <c r="L184" s="39"/>
      <c r="M184" s="187" t="s">
        <v>5</v>
      </c>
      <c r="N184" s="188" t="s">
        <v>42</v>
      </c>
      <c r="O184" s="40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AR184" s="22" t="s">
        <v>213</v>
      </c>
      <c r="AT184" s="22" t="s">
        <v>208</v>
      </c>
      <c r="AU184" s="22" t="s">
        <v>80</v>
      </c>
      <c r="AY184" s="22" t="s">
        <v>205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22" t="s">
        <v>78</v>
      </c>
      <c r="BK184" s="191">
        <f>ROUND(I184*H184,2)</f>
        <v>0</v>
      </c>
      <c r="BL184" s="22" t="s">
        <v>213</v>
      </c>
      <c r="BM184" s="22" t="s">
        <v>1929</v>
      </c>
    </row>
    <row r="185" spans="2:65" s="1" customFormat="1" ht="27">
      <c r="B185" s="39"/>
      <c r="D185" s="192" t="s">
        <v>336</v>
      </c>
      <c r="F185" s="193" t="s">
        <v>1930</v>
      </c>
      <c r="I185" s="154"/>
      <c r="L185" s="39"/>
      <c r="M185" s="194"/>
      <c r="N185" s="40"/>
      <c r="O185" s="40"/>
      <c r="P185" s="40"/>
      <c r="Q185" s="40"/>
      <c r="R185" s="40"/>
      <c r="S185" s="40"/>
      <c r="T185" s="68"/>
      <c r="AT185" s="22" t="s">
        <v>336</v>
      </c>
      <c r="AU185" s="22" t="s">
        <v>80</v>
      </c>
    </row>
    <row r="186" spans="2:65" s="1" customFormat="1" ht="25.5" customHeight="1">
      <c r="B186" s="179"/>
      <c r="C186" s="180" t="s">
        <v>398</v>
      </c>
      <c r="D186" s="180" t="s">
        <v>208</v>
      </c>
      <c r="E186" s="181" t="s">
        <v>1931</v>
      </c>
      <c r="F186" s="182" t="s">
        <v>1932</v>
      </c>
      <c r="G186" s="183" t="s">
        <v>211</v>
      </c>
      <c r="H186" s="184">
        <v>21</v>
      </c>
      <c r="I186" s="185"/>
      <c r="J186" s="186">
        <f>ROUND(I186*H186,2)</f>
        <v>0</v>
      </c>
      <c r="K186" s="182" t="s">
        <v>5</v>
      </c>
      <c r="L186" s="39"/>
      <c r="M186" s="187" t="s">
        <v>5</v>
      </c>
      <c r="N186" s="188" t="s">
        <v>42</v>
      </c>
      <c r="O186" s="40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AR186" s="22" t="s">
        <v>213</v>
      </c>
      <c r="AT186" s="22" t="s">
        <v>208</v>
      </c>
      <c r="AU186" s="22" t="s">
        <v>80</v>
      </c>
      <c r="AY186" s="22" t="s">
        <v>205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22" t="s">
        <v>78</v>
      </c>
      <c r="BK186" s="191">
        <f>ROUND(I186*H186,2)</f>
        <v>0</v>
      </c>
      <c r="BL186" s="22" t="s">
        <v>213</v>
      </c>
      <c r="BM186" s="22" t="s">
        <v>1933</v>
      </c>
    </row>
    <row r="187" spans="2:65" s="1" customFormat="1" ht="27">
      <c r="B187" s="39"/>
      <c r="D187" s="192" t="s">
        <v>336</v>
      </c>
      <c r="F187" s="193" t="s">
        <v>1934</v>
      </c>
      <c r="I187" s="154"/>
      <c r="L187" s="39"/>
      <c r="M187" s="194"/>
      <c r="N187" s="40"/>
      <c r="O187" s="40"/>
      <c r="P187" s="40"/>
      <c r="Q187" s="40"/>
      <c r="R187" s="40"/>
      <c r="S187" s="40"/>
      <c r="T187" s="68"/>
      <c r="AT187" s="22" t="s">
        <v>336</v>
      </c>
      <c r="AU187" s="22" t="s">
        <v>80</v>
      </c>
    </row>
    <row r="188" spans="2:65" s="1" customFormat="1" ht="25.5" customHeight="1">
      <c r="B188" s="179"/>
      <c r="C188" s="180" t="s">
        <v>402</v>
      </c>
      <c r="D188" s="180" t="s">
        <v>208</v>
      </c>
      <c r="E188" s="181" t="s">
        <v>1935</v>
      </c>
      <c r="F188" s="182" t="s">
        <v>1936</v>
      </c>
      <c r="G188" s="183" t="s">
        <v>211</v>
      </c>
      <c r="H188" s="184">
        <v>35</v>
      </c>
      <c r="I188" s="185"/>
      <c r="J188" s="186">
        <f>ROUND(I188*H188,2)</f>
        <v>0</v>
      </c>
      <c r="K188" s="182" t="s">
        <v>5</v>
      </c>
      <c r="L188" s="39"/>
      <c r="M188" s="187" t="s">
        <v>5</v>
      </c>
      <c r="N188" s="188" t="s">
        <v>42</v>
      </c>
      <c r="O188" s="40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AR188" s="22" t="s">
        <v>213</v>
      </c>
      <c r="AT188" s="22" t="s">
        <v>208</v>
      </c>
      <c r="AU188" s="22" t="s">
        <v>80</v>
      </c>
      <c r="AY188" s="22" t="s">
        <v>205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22" t="s">
        <v>78</v>
      </c>
      <c r="BK188" s="191">
        <f>ROUND(I188*H188,2)</f>
        <v>0</v>
      </c>
      <c r="BL188" s="22" t="s">
        <v>213</v>
      </c>
      <c r="BM188" s="22" t="s">
        <v>1937</v>
      </c>
    </row>
    <row r="189" spans="2:65" s="1" customFormat="1" ht="27">
      <c r="B189" s="39"/>
      <c r="D189" s="192" t="s">
        <v>336</v>
      </c>
      <c r="F189" s="193" t="s">
        <v>1938</v>
      </c>
      <c r="I189" s="154"/>
      <c r="L189" s="39"/>
      <c r="M189" s="194"/>
      <c r="N189" s="40"/>
      <c r="O189" s="40"/>
      <c r="P189" s="40"/>
      <c r="Q189" s="40"/>
      <c r="R189" s="40"/>
      <c r="S189" s="40"/>
      <c r="T189" s="68"/>
      <c r="AT189" s="22" t="s">
        <v>336</v>
      </c>
      <c r="AU189" s="22" t="s">
        <v>80</v>
      </c>
    </row>
    <row r="190" spans="2:65" s="1" customFormat="1" ht="25.5" customHeight="1">
      <c r="B190" s="179"/>
      <c r="C190" s="180" t="s">
        <v>406</v>
      </c>
      <c r="D190" s="180" t="s">
        <v>208</v>
      </c>
      <c r="E190" s="181" t="s">
        <v>1939</v>
      </c>
      <c r="F190" s="182" t="s">
        <v>1940</v>
      </c>
      <c r="G190" s="183" t="s">
        <v>211</v>
      </c>
      <c r="H190" s="184">
        <v>7</v>
      </c>
      <c r="I190" s="185"/>
      <c r="J190" s="186">
        <f>ROUND(I190*H190,2)</f>
        <v>0</v>
      </c>
      <c r="K190" s="182" t="s">
        <v>5</v>
      </c>
      <c r="L190" s="39"/>
      <c r="M190" s="187" t="s">
        <v>5</v>
      </c>
      <c r="N190" s="188" t="s">
        <v>42</v>
      </c>
      <c r="O190" s="40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AR190" s="22" t="s">
        <v>213</v>
      </c>
      <c r="AT190" s="22" t="s">
        <v>208</v>
      </c>
      <c r="AU190" s="22" t="s">
        <v>80</v>
      </c>
      <c r="AY190" s="22" t="s">
        <v>205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22" t="s">
        <v>78</v>
      </c>
      <c r="BK190" s="191">
        <f>ROUND(I190*H190,2)</f>
        <v>0</v>
      </c>
      <c r="BL190" s="22" t="s">
        <v>213</v>
      </c>
      <c r="BM190" s="22" t="s">
        <v>1941</v>
      </c>
    </row>
    <row r="191" spans="2:65" s="1" customFormat="1" ht="27">
      <c r="B191" s="39"/>
      <c r="D191" s="192" t="s">
        <v>336</v>
      </c>
      <c r="F191" s="193" t="s">
        <v>1942</v>
      </c>
      <c r="I191" s="154"/>
      <c r="L191" s="39"/>
      <c r="M191" s="194"/>
      <c r="N191" s="40"/>
      <c r="O191" s="40"/>
      <c r="P191" s="40"/>
      <c r="Q191" s="40"/>
      <c r="R191" s="40"/>
      <c r="S191" s="40"/>
      <c r="T191" s="68"/>
      <c r="AT191" s="22" t="s">
        <v>336</v>
      </c>
      <c r="AU191" s="22" t="s">
        <v>80</v>
      </c>
    </row>
    <row r="192" spans="2:65" s="1" customFormat="1" ht="25.5" customHeight="1">
      <c r="B192" s="179"/>
      <c r="C192" s="180" t="s">
        <v>410</v>
      </c>
      <c r="D192" s="180" t="s">
        <v>208</v>
      </c>
      <c r="E192" s="181" t="s">
        <v>1943</v>
      </c>
      <c r="F192" s="182" t="s">
        <v>1944</v>
      </c>
      <c r="G192" s="183" t="s">
        <v>211</v>
      </c>
      <c r="H192" s="184">
        <v>100</v>
      </c>
      <c r="I192" s="185"/>
      <c r="J192" s="186">
        <f>ROUND(I192*H192,2)</f>
        <v>0</v>
      </c>
      <c r="K192" s="182" t="s">
        <v>5</v>
      </c>
      <c r="L192" s="39"/>
      <c r="M192" s="187" t="s">
        <v>5</v>
      </c>
      <c r="N192" s="188" t="s">
        <v>42</v>
      </c>
      <c r="O192" s="40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AR192" s="22" t="s">
        <v>213</v>
      </c>
      <c r="AT192" s="22" t="s">
        <v>208</v>
      </c>
      <c r="AU192" s="22" t="s">
        <v>80</v>
      </c>
      <c r="AY192" s="22" t="s">
        <v>205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22" t="s">
        <v>78</v>
      </c>
      <c r="BK192" s="191">
        <f>ROUND(I192*H192,2)</f>
        <v>0</v>
      </c>
      <c r="BL192" s="22" t="s">
        <v>213</v>
      </c>
      <c r="BM192" s="22" t="s">
        <v>1945</v>
      </c>
    </row>
    <row r="193" spans="2:65" s="1" customFormat="1" ht="67.5">
      <c r="B193" s="39"/>
      <c r="D193" s="192" t="s">
        <v>336</v>
      </c>
      <c r="F193" s="193" t="s">
        <v>1946</v>
      </c>
      <c r="I193" s="154"/>
      <c r="L193" s="39"/>
      <c r="M193" s="194"/>
      <c r="N193" s="40"/>
      <c r="O193" s="40"/>
      <c r="P193" s="40"/>
      <c r="Q193" s="40"/>
      <c r="R193" s="40"/>
      <c r="S193" s="40"/>
      <c r="T193" s="68"/>
      <c r="AT193" s="22" t="s">
        <v>336</v>
      </c>
      <c r="AU193" s="22" t="s">
        <v>80</v>
      </c>
    </row>
    <row r="194" spans="2:65" s="1" customFormat="1" ht="16.5" customHeight="1">
      <c r="B194" s="179"/>
      <c r="C194" s="180" t="s">
        <v>416</v>
      </c>
      <c r="D194" s="180" t="s">
        <v>208</v>
      </c>
      <c r="E194" s="181" t="s">
        <v>1947</v>
      </c>
      <c r="F194" s="182" t="s">
        <v>1848</v>
      </c>
      <c r="G194" s="183" t="s">
        <v>211</v>
      </c>
      <c r="H194" s="184">
        <v>6</v>
      </c>
      <c r="I194" s="185"/>
      <c r="J194" s="186">
        <f>ROUND(I194*H194,2)</f>
        <v>0</v>
      </c>
      <c r="K194" s="182" t="s">
        <v>5</v>
      </c>
      <c r="L194" s="39"/>
      <c r="M194" s="187" t="s">
        <v>5</v>
      </c>
      <c r="N194" s="188" t="s">
        <v>42</v>
      </c>
      <c r="O194" s="40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AR194" s="22" t="s">
        <v>213</v>
      </c>
      <c r="AT194" s="22" t="s">
        <v>208</v>
      </c>
      <c r="AU194" s="22" t="s">
        <v>80</v>
      </c>
      <c r="AY194" s="22" t="s">
        <v>205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22" t="s">
        <v>78</v>
      </c>
      <c r="BK194" s="191">
        <f>ROUND(I194*H194,2)</f>
        <v>0</v>
      </c>
      <c r="BL194" s="22" t="s">
        <v>213</v>
      </c>
      <c r="BM194" s="22" t="s">
        <v>1948</v>
      </c>
    </row>
    <row r="195" spans="2:65" s="1" customFormat="1" ht="27">
      <c r="B195" s="39"/>
      <c r="D195" s="192" t="s">
        <v>336</v>
      </c>
      <c r="F195" s="193" t="s">
        <v>1850</v>
      </c>
      <c r="I195" s="154"/>
      <c r="L195" s="39"/>
      <c r="M195" s="194"/>
      <c r="N195" s="40"/>
      <c r="O195" s="40"/>
      <c r="P195" s="40"/>
      <c r="Q195" s="40"/>
      <c r="R195" s="40"/>
      <c r="S195" s="40"/>
      <c r="T195" s="68"/>
      <c r="AT195" s="22" t="s">
        <v>336</v>
      </c>
      <c r="AU195" s="22" t="s">
        <v>80</v>
      </c>
    </row>
    <row r="196" spans="2:65" s="11" customFormat="1" ht="29.85" customHeight="1">
      <c r="B196" s="166"/>
      <c r="D196" s="167" t="s">
        <v>70</v>
      </c>
      <c r="E196" s="177" t="s">
        <v>1949</v>
      </c>
      <c r="F196" s="177" t="s">
        <v>1950</v>
      </c>
      <c r="I196" s="169"/>
      <c r="J196" s="178">
        <f>BK196</f>
        <v>0</v>
      </c>
      <c r="L196" s="166"/>
      <c r="M196" s="171"/>
      <c r="N196" s="172"/>
      <c r="O196" s="172"/>
      <c r="P196" s="173">
        <f>SUM(P197:P236)</f>
        <v>0</v>
      </c>
      <c r="Q196" s="172"/>
      <c r="R196" s="173">
        <f>SUM(R197:R236)</f>
        <v>0</v>
      </c>
      <c r="S196" s="172"/>
      <c r="T196" s="174">
        <f>SUM(T197:T236)</f>
        <v>0</v>
      </c>
      <c r="AR196" s="167" t="s">
        <v>78</v>
      </c>
      <c r="AT196" s="175" t="s">
        <v>70</v>
      </c>
      <c r="AU196" s="175" t="s">
        <v>78</v>
      </c>
      <c r="AY196" s="167" t="s">
        <v>205</v>
      </c>
      <c r="BK196" s="176">
        <f>SUM(BK197:BK236)</f>
        <v>0</v>
      </c>
    </row>
    <row r="197" spans="2:65" s="1" customFormat="1" ht="16.5" customHeight="1">
      <c r="B197" s="179"/>
      <c r="C197" s="180" t="s">
        <v>420</v>
      </c>
      <c r="D197" s="180" t="s">
        <v>208</v>
      </c>
      <c r="E197" s="181" t="s">
        <v>1951</v>
      </c>
      <c r="F197" s="182" t="s">
        <v>1952</v>
      </c>
      <c r="G197" s="183" t="s">
        <v>674</v>
      </c>
      <c r="H197" s="184">
        <v>1</v>
      </c>
      <c r="I197" s="185"/>
      <c r="J197" s="186">
        <f>ROUND(I197*H197,2)</f>
        <v>0</v>
      </c>
      <c r="K197" s="182" t="s">
        <v>5</v>
      </c>
      <c r="L197" s="39"/>
      <c r="M197" s="187" t="s">
        <v>5</v>
      </c>
      <c r="N197" s="188" t="s">
        <v>42</v>
      </c>
      <c r="O197" s="40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AR197" s="22" t="s">
        <v>213</v>
      </c>
      <c r="AT197" s="22" t="s">
        <v>208</v>
      </c>
      <c r="AU197" s="22" t="s">
        <v>80</v>
      </c>
      <c r="AY197" s="22" t="s">
        <v>205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22" t="s">
        <v>78</v>
      </c>
      <c r="BK197" s="191">
        <f>ROUND(I197*H197,2)</f>
        <v>0</v>
      </c>
      <c r="BL197" s="22" t="s">
        <v>213</v>
      </c>
      <c r="BM197" s="22" t="s">
        <v>1953</v>
      </c>
    </row>
    <row r="198" spans="2:65" s="1" customFormat="1" ht="108">
      <c r="B198" s="39"/>
      <c r="D198" s="192" t="s">
        <v>336</v>
      </c>
      <c r="F198" s="193" t="s">
        <v>1954</v>
      </c>
      <c r="I198" s="154"/>
      <c r="L198" s="39"/>
      <c r="M198" s="194"/>
      <c r="N198" s="40"/>
      <c r="O198" s="40"/>
      <c r="P198" s="40"/>
      <c r="Q198" s="40"/>
      <c r="R198" s="40"/>
      <c r="S198" s="40"/>
      <c r="T198" s="68"/>
      <c r="AT198" s="22" t="s">
        <v>336</v>
      </c>
      <c r="AU198" s="22" t="s">
        <v>80</v>
      </c>
    </row>
    <row r="199" spans="2:65" s="1" customFormat="1" ht="16.5" customHeight="1">
      <c r="B199" s="179"/>
      <c r="C199" s="180" t="s">
        <v>424</v>
      </c>
      <c r="D199" s="180" t="s">
        <v>208</v>
      </c>
      <c r="E199" s="181" t="s">
        <v>1955</v>
      </c>
      <c r="F199" s="182" t="s">
        <v>1772</v>
      </c>
      <c r="G199" s="183" t="s">
        <v>674</v>
      </c>
      <c r="H199" s="184">
        <v>1</v>
      </c>
      <c r="I199" s="185"/>
      <c r="J199" s="186">
        <f>ROUND(I199*H199,2)</f>
        <v>0</v>
      </c>
      <c r="K199" s="182" t="s">
        <v>5</v>
      </c>
      <c r="L199" s="39"/>
      <c r="M199" s="187" t="s">
        <v>5</v>
      </c>
      <c r="N199" s="188" t="s">
        <v>42</v>
      </c>
      <c r="O199" s="40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AR199" s="22" t="s">
        <v>213</v>
      </c>
      <c r="AT199" s="22" t="s">
        <v>208</v>
      </c>
      <c r="AU199" s="22" t="s">
        <v>80</v>
      </c>
      <c r="AY199" s="22" t="s">
        <v>205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22" t="s">
        <v>78</v>
      </c>
      <c r="BK199" s="191">
        <f>ROUND(I199*H199,2)</f>
        <v>0</v>
      </c>
      <c r="BL199" s="22" t="s">
        <v>213</v>
      </c>
      <c r="BM199" s="22" t="s">
        <v>1956</v>
      </c>
    </row>
    <row r="200" spans="2:65" s="1" customFormat="1" ht="27">
      <c r="B200" s="39"/>
      <c r="D200" s="192" t="s">
        <v>336</v>
      </c>
      <c r="F200" s="193" t="s">
        <v>1774</v>
      </c>
      <c r="I200" s="154"/>
      <c r="L200" s="39"/>
      <c r="M200" s="194"/>
      <c r="N200" s="40"/>
      <c r="O200" s="40"/>
      <c r="P200" s="40"/>
      <c r="Q200" s="40"/>
      <c r="R200" s="40"/>
      <c r="S200" s="40"/>
      <c r="T200" s="68"/>
      <c r="AT200" s="22" t="s">
        <v>336</v>
      </c>
      <c r="AU200" s="22" t="s">
        <v>80</v>
      </c>
    </row>
    <row r="201" spans="2:65" s="1" customFormat="1" ht="25.5" customHeight="1">
      <c r="B201" s="179"/>
      <c r="C201" s="180" t="s">
        <v>428</v>
      </c>
      <c r="D201" s="180" t="s">
        <v>208</v>
      </c>
      <c r="E201" s="181" t="s">
        <v>1957</v>
      </c>
      <c r="F201" s="182" t="s">
        <v>1958</v>
      </c>
      <c r="G201" s="183" t="s">
        <v>674</v>
      </c>
      <c r="H201" s="184">
        <v>2</v>
      </c>
      <c r="I201" s="185"/>
      <c r="J201" s="186">
        <f>ROUND(I201*H201,2)</f>
        <v>0</v>
      </c>
      <c r="K201" s="182" t="s">
        <v>5</v>
      </c>
      <c r="L201" s="39"/>
      <c r="M201" s="187" t="s">
        <v>5</v>
      </c>
      <c r="N201" s="188" t="s">
        <v>42</v>
      </c>
      <c r="O201" s="40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AR201" s="22" t="s">
        <v>213</v>
      </c>
      <c r="AT201" s="22" t="s">
        <v>208</v>
      </c>
      <c r="AU201" s="22" t="s">
        <v>80</v>
      </c>
      <c r="AY201" s="22" t="s">
        <v>205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22" t="s">
        <v>78</v>
      </c>
      <c r="BK201" s="191">
        <f>ROUND(I201*H201,2)</f>
        <v>0</v>
      </c>
      <c r="BL201" s="22" t="s">
        <v>213</v>
      </c>
      <c r="BM201" s="22" t="s">
        <v>1959</v>
      </c>
    </row>
    <row r="202" spans="2:65" s="1" customFormat="1" ht="67.5">
      <c r="B202" s="39"/>
      <c r="D202" s="192" t="s">
        <v>336</v>
      </c>
      <c r="F202" s="193" t="s">
        <v>1960</v>
      </c>
      <c r="I202" s="154"/>
      <c r="L202" s="39"/>
      <c r="M202" s="194"/>
      <c r="N202" s="40"/>
      <c r="O202" s="40"/>
      <c r="P202" s="40"/>
      <c r="Q202" s="40"/>
      <c r="R202" s="40"/>
      <c r="S202" s="40"/>
      <c r="T202" s="68"/>
      <c r="AT202" s="22" t="s">
        <v>336</v>
      </c>
      <c r="AU202" s="22" t="s">
        <v>80</v>
      </c>
    </row>
    <row r="203" spans="2:65" s="1" customFormat="1" ht="25.5" customHeight="1">
      <c r="B203" s="179"/>
      <c r="C203" s="180" t="s">
        <v>432</v>
      </c>
      <c r="D203" s="180" t="s">
        <v>208</v>
      </c>
      <c r="E203" s="181" t="s">
        <v>1961</v>
      </c>
      <c r="F203" s="182" t="s">
        <v>1962</v>
      </c>
      <c r="G203" s="183" t="s">
        <v>674</v>
      </c>
      <c r="H203" s="184">
        <v>2</v>
      </c>
      <c r="I203" s="185"/>
      <c r="J203" s="186">
        <f>ROUND(I203*H203,2)</f>
        <v>0</v>
      </c>
      <c r="K203" s="182" t="s">
        <v>5</v>
      </c>
      <c r="L203" s="39"/>
      <c r="M203" s="187" t="s">
        <v>5</v>
      </c>
      <c r="N203" s="188" t="s">
        <v>42</v>
      </c>
      <c r="O203" s="40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AR203" s="22" t="s">
        <v>213</v>
      </c>
      <c r="AT203" s="22" t="s">
        <v>208</v>
      </c>
      <c r="AU203" s="22" t="s">
        <v>80</v>
      </c>
      <c r="AY203" s="22" t="s">
        <v>205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22" t="s">
        <v>78</v>
      </c>
      <c r="BK203" s="191">
        <f>ROUND(I203*H203,2)</f>
        <v>0</v>
      </c>
      <c r="BL203" s="22" t="s">
        <v>213</v>
      </c>
      <c r="BM203" s="22" t="s">
        <v>1963</v>
      </c>
    </row>
    <row r="204" spans="2:65" s="1" customFormat="1" ht="67.5">
      <c r="B204" s="39"/>
      <c r="D204" s="192" t="s">
        <v>336</v>
      </c>
      <c r="F204" s="193" t="s">
        <v>1964</v>
      </c>
      <c r="I204" s="154"/>
      <c r="L204" s="39"/>
      <c r="M204" s="194"/>
      <c r="N204" s="40"/>
      <c r="O204" s="40"/>
      <c r="P204" s="40"/>
      <c r="Q204" s="40"/>
      <c r="R204" s="40"/>
      <c r="S204" s="40"/>
      <c r="T204" s="68"/>
      <c r="AT204" s="22" t="s">
        <v>336</v>
      </c>
      <c r="AU204" s="22" t="s">
        <v>80</v>
      </c>
    </row>
    <row r="205" spans="2:65" s="1" customFormat="1" ht="16.5" customHeight="1">
      <c r="B205" s="179"/>
      <c r="C205" s="180" t="s">
        <v>438</v>
      </c>
      <c r="D205" s="180" t="s">
        <v>208</v>
      </c>
      <c r="E205" s="181" t="s">
        <v>1965</v>
      </c>
      <c r="F205" s="182" t="s">
        <v>1966</v>
      </c>
      <c r="G205" s="183" t="s">
        <v>674</v>
      </c>
      <c r="H205" s="184">
        <v>1</v>
      </c>
      <c r="I205" s="185"/>
      <c r="J205" s="186">
        <f>ROUND(I205*H205,2)</f>
        <v>0</v>
      </c>
      <c r="K205" s="182" t="s">
        <v>5</v>
      </c>
      <c r="L205" s="39"/>
      <c r="M205" s="187" t="s">
        <v>5</v>
      </c>
      <c r="N205" s="188" t="s">
        <v>42</v>
      </c>
      <c r="O205" s="40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AR205" s="22" t="s">
        <v>213</v>
      </c>
      <c r="AT205" s="22" t="s">
        <v>208</v>
      </c>
      <c r="AU205" s="22" t="s">
        <v>80</v>
      </c>
      <c r="AY205" s="22" t="s">
        <v>205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22" t="s">
        <v>78</v>
      </c>
      <c r="BK205" s="191">
        <f>ROUND(I205*H205,2)</f>
        <v>0</v>
      </c>
      <c r="BL205" s="22" t="s">
        <v>213</v>
      </c>
      <c r="BM205" s="22" t="s">
        <v>1967</v>
      </c>
    </row>
    <row r="206" spans="2:65" s="1" customFormat="1" ht="27">
      <c r="B206" s="39"/>
      <c r="D206" s="192" t="s">
        <v>336</v>
      </c>
      <c r="F206" s="193" t="s">
        <v>1968</v>
      </c>
      <c r="I206" s="154"/>
      <c r="L206" s="39"/>
      <c r="M206" s="194"/>
      <c r="N206" s="40"/>
      <c r="O206" s="40"/>
      <c r="P206" s="40"/>
      <c r="Q206" s="40"/>
      <c r="R206" s="40"/>
      <c r="S206" s="40"/>
      <c r="T206" s="68"/>
      <c r="AT206" s="22" t="s">
        <v>336</v>
      </c>
      <c r="AU206" s="22" t="s">
        <v>80</v>
      </c>
    </row>
    <row r="207" spans="2:65" s="1" customFormat="1" ht="16.5" customHeight="1">
      <c r="B207" s="179"/>
      <c r="C207" s="180" t="s">
        <v>444</v>
      </c>
      <c r="D207" s="180" t="s">
        <v>208</v>
      </c>
      <c r="E207" s="181" t="s">
        <v>1969</v>
      </c>
      <c r="F207" s="182" t="s">
        <v>1970</v>
      </c>
      <c r="G207" s="183" t="s">
        <v>674</v>
      </c>
      <c r="H207" s="184">
        <v>2</v>
      </c>
      <c r="I207" s="185"/>
      <c r="J207" s="186">
        <f>ROUND(I207*H207,2)</f>
        <v>0</v>
      </c>
      <c r="K207" s="182" t="s">
        <v>5</v>
      </c>
      <c r="L207" s="39"/>
      <c r="M207" s="187" t="s">
        <v>5</v>
      </c>
      <c r="N207" s="188" t="s">
        <v>42</v>
      </c>
      <c r="O207" s="40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AR207" s="22" t="s">
        <v>213</v>
      </c>
      <c r="AT207" s="22" t="s">
        <v>208</v>
      </c>
      <c r="AU207" s="22" t="s">
        <v>80</v>
      </c>
      <c r="AY207" s="22" t="s">
        <v>205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22" t="s">
        <v>78</v>
      </c>
      <c r="BK207" s="191">
        <f>ROUND(I207*H207,2)</f>
        <v>0</v>
      </c>
      <c r="BL207" s="22" t="s">
        <v>213</v>
      </c>
      <c r="BM207" s="22" t="s">
        <v>1971</v>
      </c>
    </row>
    <row r="208" spans="2:65" s="1" customFormat="1" ht="27">
      <c r="B208" s="39"/>
      <c r="D208" s="192" t="s">
        <v>336</v>
      </c>
      <c r="F208" s="193" t="s">
        <v>1972</v>
      </c>
      <c r="I208" s="154"/>
      <c r="L208" s="39"/>
      <c r="M208" s="194"/>
      <c r="N208" s="40"/>
      <c r="O208" s="40"/>
      <c r="P208" s="40"/>
      <c r="Q208" s="40"/>
      <c r="R208" s="40"/>
      <c r="S208" s="40"/>
      <c r="T208" s="68"/>
      <c r="AT208" s="22" t="s">
        <v>336</v>
      </c>
      <c r="AU208" s="22" t="s">
        <v>80</v>
      </c>
    </row>
    <row r="209" spans="2:65" s="1" customFormat="1" ht="16.5" customHeight="1">
      <c r="B209" s="179"/>
      <c r="C209" s="180" t="s">
        <v>449</v>
      </c>
      <c r="D209" s="180" t="s">
        <v>208</v>
      </c>
      <c r="E209" s="181" t="s">
        <v>1973</v>
      </c>
      <c r="F209" s="182" t="s">
        <v>1788</v>
      </c>
      <c r="G209" s="183" t="s">
        <v>674</v>
      </c>
      <c r="H209" s="184">
        <v>2</v>
      </c>
      <c r="I209" s="185"/>
      <c r="J209" s="186">
        <f>ROUND(I209*H209,2)</f>
        <v>0</v>
      </c>
      <c r="K209" s="182" t="s">
        <v>5</v>
      </c>
      <c r="L209" s="39"/>
      <c r="M209" s="187" t="s">
        <v>5</v>
      </c>
      <c r="N209" s="188" t="s">
        <v>42</v>
      </c>
      <c r="O209" s="40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AR209" s="22" t="s">
        <v>213</v>
      </c>
      <c r="AT209" s="22" t="s">
        <v>208</v>
      </c>
      <c r="AU209" s="22" t="s">
        <v>80</v>
      </c>
      <c r="AY209" s="22" t="s">
        <v>205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22" t="s">
        <v>78</v>
      </c>
      <c r="BK209" s="191">
        <f>ROUND(I209*H209,2)</f>
        <v>0</v>
      </c>
      <c r="BL209" s="22" t="s">
        <v>213</v>
      </c>
      <c r="BM209" s="22" t="s">
        <v>1974</v>
      </c>
    </row>
    <row r="210" spans="2:65" s="1" customFormat="1" ht="54">
      <c r="B210" s="39"/>
      <c r="D210" s="192" t="s">
        <v>336</v>
      </c>
      <c r="F210" s="193" t="s">
        <v>1790</v>
      </c>
      <c r="I210" s="154"/>
      <c r="L210" s="39"/>
      <c r="M210" s="194"/>
      <c r="N210" s="40"/>
      <c r="O210" s="40"/>
      <c r="P210" s="40"/>
      <c r="Q210" s="40"/>
      <c r="R210" s="40"/>
      <c r="S210" s="40"/>
      <c r="T210" s="68"/>
      <c r="AT210" s="22" t="s">
        <v>336</v>
      </c>
      <c r="AU210" s="22" t="s">
        <v>80</v>
      </c>
    </row>
    <row r="211" spans="2:65" s="1" customFormat="1" ht="16.5" customHeight="1">
      <c r="B211" s="179"/>
      <c r="C211" s="180" t="s">
        <v>631</v>
      </c>
      <c r="D211" s="180" t="s">
        <v>208</v>
      </c>
      <c r="E211" s="181" t="s">
        <v>1975</v>
      </c>
      <c r="F211" s="182" t="s">
        <v>1976</v>
      </c>
      <c r="G211" s="183" t="s">
        <v>674</v>
      </c>
      <c r="H211" s="184">
        <v>1</v>
      </c>
      <c r="I211" s="185"/>
      <c r="J211" s="186">
        <f>ROUND(I211*H211,2)</f>
        <v>0</v>
      </c>
      <c r="K211" s="182" t="s">
        <v>5</v>
      </c>
      <c r="L211" s="39"/>
      <c r="M211" s="187" t="s">
        <v>5</v>
      </c>
      <c r="N211" s="188" t="s">
        <v>42</v>
      </c>
      <c r="O211" s="40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AR211" s="22" t="s">
        <v>213</v>
      </c>
      <c r="AT211" s="22" t="s">
        <v>208</v>
      </c>
      <c r="AU211" s="22" t="s">
        <v>80</v>
      </c>
      <c r="AY211" s="22" t="s">
        <v>205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22" t="s">
        <v>78</v>
      </c>
      <c r="BK211" s="191">
        <f>ROUND(I211*H211,2)</f>
        <v>0</v>
      </c>
      <c r="BL211" s="22" t="s">
        <v>213</v>
      </c>
      <c r="BM211" s="22" t="s">
        <v>1977</v>
      </c>
    </row>
    <row r="212" spans="2:65" s="1" customFormat="1" ht="27">
      <c r="B212" s="39"/>
      <c r="D212" s="192" t="s">
        <v>336</v>
      </c>
      <c r="F212" s="193" t="s">
        <v>1978</v>
      </c>
      <c r="I212" s="154"/>
      <c r="L212" s="39"/>
      <c r="M212" s="194"/>
      <c r="N212" s="40"/>
      <c r="O212" s="40"/>
      <c r="P212" s="40"/>
      <c r="Q212" s="40"/>
      <c r="R212" s="40"/>
      <c r="S212" s="40"/>
      <c r="T212" s="68"/>
      <c r="AT212" s="22" t="s">
        <v>336</v>
      </c>
      <c r="AU212" s="22" t="s">
        <v>80</v>
      </c>
    </row>
    <row r="213" spans="2:65" s="1" customFormat="1" ht="25.5" customHeight="1">
      <c r="B213" s="179"/>
      <c r="C213" s="180" t="s">
        <v>635</v>
      </c>
      <c r="D213" s="180" t="s">
        <v>208</v>
      </c>
      <c r="E213" s="181" t="s">
        <v>1979</v>
      </c>
      <c r="F213" s="182" t="s">
        <v>1892</v>
      </c>
      <c r="G213" s="183" t="s">
        <v>674</v>
      </c>
      <c r="H213" s="184">
        <v>33</v>
      </c>
      <c r="I213" s="185"/>
      <c r="J213" s="186">
        <f>ROUND(I213*H213,2)</f>
        <v>0</v>
      </c>
      <c r="K213" s="182" t="s">
        <v>5</v>
      </c>
      <c r="L213" s="39"/>
      <c r="M213" s="187" t="s">
        <v>5</v>
      </c>
      <c r="N213" s="188" t="s">
        <v>42</v>
      </c>
      <c r="O213" s="40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AR213" s="22" t="s">
        <v>213</v>
      </c>
      <c r="AT213" s="22" t="s">
        <v>208</v>
      </c>
      <c r="AU213" s="22" t="s">
        <v>80</v>
      </c>
      <c r="AY213" s="22" t="s">
        <v>205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22" t="s">
        <v>78</v>
      </c>
      <c r="BK213" s="191">
        <f>ROUND(I213*H213,2)</f>
        <v>0</v>
      </c>
      <c r="BL213" s="22" t="s">
        <v>213</v>
      </c>
      <c r="BM213" s="22" t="s">
        <v>1980</v>
      </c>
    </row>
    <row r="214" spans="2:65" s="1" customFormat="1" ht="54">
      <c r="B214" s="39"/>
      <c r="D214" s="192" t="s">
        <v>336</v>
      </c>
      <c r="F214" s="193" t="s">
        <v>1894</v>
      </c>
      <c r="I214" s="154"/>
      <c r="L214" s="39"/>
      <c r="M214" s="194"/>
      <c r="N214" s="40"/>
      <c r="O214" s="40"/>
      <c r="P214" s="40"/>
      <c r="Q214" s="40"/>
      <c r="R214" s="40"/>
      <c r="S214" s="40"/>
      <c r="T214" s="68"/>
      <c r="AT214" s="22" t="s">
        <v>336</v>
      </c>
      <c r="AU214" s="22" t="s">
        <v>80</v>
      </c>
    </row>
    <row r="215" spans="2:65" s="1" customFormat="1" ht="16.5" customHeight="1">
      <c r="B215" s="179"/>
      <c r="C215" s="180" t="s">
        <v>639</v>
      </c>
      <c r="D215" s="180" t="s">
        <v>208</v>
      </c>
      <c r="E215" s="181" t="s">
        <v>1981</v>
      </c>
      <c r="F215" s="182" t="s">
        <v>1896</v>
      </c>
      <c r="G215" s="183" t="s">
        <v>674</v>
      </c>
      <c r="H215" s="184">
        <v>2</v>
      </c>
      <c r="I215" s="185"/>
      <c r="J215" s="186">
        <f>ROUND(I215*H215,2)</f>
        <v>0</v>
      </c>
      <c r="K215" s="182" t="s">
        <v>5</v>
      </c>
      <c r="L215" s="39"/>
      <c r="M215" s="187" t="s">
        <v>5</v>
      </c>
      <c r="N215" s="188" t="s">
        <v>42</v>
      </c>
      <c r="O215" s="40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AR215" s="22" t="s">
        <v>213</v>
      </c>
      <c r="AT215" s="22" t="s">
        <v>208</v>
      </c>
      <c r="AU215" s="22" t="s">
        <v>80</v>
      </c>
      <c r="AY215" s="22" t="s">
        <v>205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22" t="s">
        <v>78</v>
      </c>
      <c r="BK215" s="191">
        <f>ROUND(I215*H215,2)</f>
        <v>0</v>
      </c>
      <c r="BL215" s="22" t="s">
        <v>213</v>
      </c>
      <c r="BM215" s="22" t="s">
        <v>1982</v>
      </c>
    </row>
    <row r="216" spans="2:65" s="1" customFormat="1" ht="40.5">
      <c r="B216" s="39"/>
      <c r="D216" s="192" t="s">
        <v>336</v>
      </c>
      <c r="F216" s="193" t="s">
        <v>1898</v>
      </c>
      <c r="I216" s="154"/>
      <c r="L216" s="39"/>
      <c r="M216" s="194"/>
      <c r="N216" s="40"/>
      <c r="O216" s="40"/>
      <c r="P216" s="40"/>
      <c r="Q216" s="40"/>
      <c r="R216" s="40"/>
      <c r="S216" s="40"/>
      <c r="T216" s="68"/>
      <c r="AT216" s="22" t="s">
        <v>336</v>
      </c>
      <c r="AU216" s="22" t="s">
        <v>80</v>
      </c>
    </row>
    <row r="217" spans="2:65" s="1" customFormat="1" ht="25.5" customHeight="1">
      <c r="B217" s="179"/>
      <c r="C217" s="180" t="s">
        <v>643</v>
      </c>
      <c r="D217" s="180" t="s">
        <v>208</v>
      </c>
      <c r="E217" s="181" t="s">
        <v>1983</v>
      </c>
      <c r="F217" s="182" t="s">
        <v>1902</v>
      </c>
      <c r="G217" s="183" t="s">
        <v>674</v>
      </c>
      <c r="H217" s="184">
        <v>26</v>
      </c>
      <c r="I217" s="185"/>
      <c r="J217" s="186">
        <f>ROUND(I217*H217,2)</f>
        <v>0</v>
      </c>
      <c r="K217" s="182" t="s">
        <v>5</v>
      </c>
      <c r="L217" s="39"/>
      <c r="M217" s="187" t="s">
        <v>5</v>
      </c>
      <c r="N217" s="188" t="s">
        <v>42</v>
      </c>
      <c r="O217" s="40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AR217" s="22" t="s">
        <v>213</v>
      </c>
      <c r="AT217" s="22" t="s">
        <v>208</v>
      </c>
      <c r="AU217" s="22" t="s">
        <v>80</v>
      </c>
      <c r="AY217" s="22" t="s">
        <v>205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22" t="s">
        <v>78</v>
      </c>
      <c r="BK217" s="191">
        <f>ROUND(I217*H217,2)</f>
        <v>0</v>
      </c>
      <c r="BL217" s="22" t="s">
        <v>213</v>
      </c>
      <c r="BM217" s="22" t="s">
        <v>1984</v>
      </c>
    </row>
    <row r="218" spans="2:65" s="1" customFormat="1" ht="54">
      <c r="B218" s="39"/>
      <c r="D218" s="192" t="s">
        <v>336</v>
      </c>
      <c r="F218" s="193" t="s">
        <v>1904</v>
      </c>
      <c r="I218" s="154"/>
      <c r="L218" s="39"/>
      <c r="M218" s="194"/>
      <c r="N218" s="40"/>
      <c r="O218" s="40"/>
      <c r="P218" s="40"/>
      <c r="Q218" s="40"/>
      <c r="R218" s="40"/>
      <c r="S218" s="40"/>
      <c r="T218" s="68"/>
      <c r="AT218" s="22" t="s">
        <v>336</v>
      </c>
      <c r="AU218" s="22" t="s">
        <v>80</v>
      </c>
    </row>
    <row r="219" spans="2:65" s="1" customFormat="1" ht="25.5" customHeight="1">
      <c r="B219" s="179"/>
      <c r="C219" s="180" t="s">
        <v>647</v>
      </c>
      <c r="D219" s="180" t="s">
        <v>208</v>
      </c>
      <c r="E219" s="181" t="s">
        <v>1985</v>
      </c>
      <c r="F219" s="182" t="s">
        <v>1816</v>
      </c>
      <c r="G219" s="183" t="s">
        <v>674</v>
      </c>
      <c r="H219" s="184">
        <v>2</v>
      </c>
      <c r="I219" s="185"/>
      <c r="J219" s="186">
        <f>ROUND(I219*H219,2)</f>
        <v>0</v>
      </c>
      <c r="K219" s="182" t="s">
        <v>5</v>
      </c>
      <c r="L219" s="39"/>
      <c r="M219" s="187" t="s">
        <v>5</v>
      </c>
      <c r="N219" s="188" t="s">
        <v>42</v>
      </c>
      <c r="O219" s="40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AR219" s="22" t="s">
        <v>213</v>
      </c>
      <c r="AT219" s="22" t="s">
        <v>208</v>
      </c>
      <c r="AU219" s="22" t="s">
        <v>80</v>
      </c>
      <c r="AY219" s="22" t="s">
        <v>205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22" t="s">
        <v>78</v>
      </c>
      <c r="BK219" s="191">
        <f>ROUND(I219*H219,2)</f>
        <v>0</v>
      </c>
      <c r="BL219" s="22" t="s">
        <v>213</v>
      </c>
      <c r="BM219" s="22" t="s">
        <v>1986</v>
      </c>
    </row>
    <row r="220" spans="2:65" s="1" customFormat="1" ht="54">
      <c r="B220" s="39"/>
      <c r="D220" s="192" t="s">
        <v>336</v>
      </c>
      <c r="F220" s="193" t="s">
        <v>1818</v>
      </c>
      <c r="I220" s="154"/>
      <c r="L220" s="39"/>
      <c r="M220" s="194"/>
      <c r="N220" s="40"/>
      <c r="O220" s="40"/>
      <c r="P220" s="40"/>
      <c r="Q220" s="40"/>
      <c r="R220" s="40"/>
      <c r="S220" s="40"/>
      <c r="T220" s="68"/>
      <c r="AT220" s="22" t="s">
        <v>336</v>
      </c>
      <c r="AU220" s="22" t="s">
        <v>80</v>
      </c>
    </row>
    <row r="221" spans="2:65" s="1" customFormat="1" ht="16.5" customHeight="1">
      <c r="B221" s="179"/>
      <c r="C221" s="180" t="s">
        <v>651</v>
      </c>
      <c r="D221" s="180" t="s">
        <v>208</v>
      </c>
      <c r="E221" s="181" t="s">
        <v>1987</v>
      </c>
      <c r="F221" s="182" t="s">
        <v>1988</v>
      </c>
      <c r="G221" s="183" t="s">
        <v>360</v>
      </c>
      <c r="H221" s="184">
        <v>4</v>
      </c>
      <c r="I221" s="185"/>
      <c r="J221" s="186">
        <f>ROUND(I221*H221,2)</f>
        <v>0</v>
      </c>
      <c r="K221" s="182" t="s">
        <v>5</v>
      </c>
      <c r="L221" s="39"/>
      <c r="M221" s="187" t="s">
        <v>5</v>
      </c>
      <c r="N221" s="188" t="s">
        <v>42</v>
      </c>
      <c r="O221" s="40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AR221" s="22" t="s">
        <v>213</v>
      </c>
      <c r="AT221" s="22" t="s">
        <v>208</v>
      </c>
      <c r="AU221" s="22" t="s">
        <v>80</v>
      </c>
      <c r="AY221" s="22" t="s">
        <v>205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22" t="s">
        <v>78</v>
      </c>
      <c r="BK221" s="191">
        <f>ROUND(I221*H221,2)</f>
        <v>0</v>
      </c>
      <c r="BL221" s="22" t="s">
        <v>213</v>
      </c>
      <c r="BM221" s="22" t="s">
        <v>1989</v>
      </c>
    </row>
    <row r="222" spans="2:65" s="1" customFormat="1" ht="27">
      <c r="B222" s="39"/>
      <c r="D222" s="192" t="s">
        <v>336</v>
      </c>
      <c r="F222" s="193" t="s">
        <v>1990</v>
      </c>
      <c r="I222" s="154"/>
      <c r="L222" s="39"/>
      <c r="M222" s="194"/>
      <c r="N222" s="40"/>
      <c r="O222" s="40"/>
      <c r="P222" s="40"/>
      <c r="Q222" s="40"/>
      <c r="R222" s="40"/>
      <c r="S222" s="40"/>
      <c r="T222" s="68"/>
      <c r="AT222" s="22" t="s">
        <v>336</v>
      </c>
      <c r="AU222" s="22" t="s">
        <v>80</v>
      </c>
    </row>
    <row r="223" spans="2:65" s="1" customFormat="1" ht="16.5" customHeight="1">
      <c r="B223" s="179"/>
      <c r="C223" s="180" t="s">
        <v>655</v>
      </c>
      <c r="D223" s="180" t="s">
        <v>208</v>
      </c>
      <c r="E223" s="181" t="s">
        <v>1991</v>
      </c>
      <c r="F223" s="182" t="s">
        <v>1992</v>
      </c>
      <c r="G223" s="183" t="s">
        <v>360</v>
      </c>
      <c r="H223" s="184">
        <v>9</v>
      </c>
      <c r="I223" s="185"/>
      <c r="J223" s="186">
        <f>ROUND(I223*H223,2)</f>
        <v>0</v>
      </c>
      <c r="K223" s="182" t="s">
        <v>5</v>
      </c>
      <c r="L223" s="39"/>
      <c r="M223" s="187" t="s">
        <v>5</v>
      </c>
      <c r="N223" s="188" t="s">
        <v>42</v>
      </c>
      <c r="O223" s="40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AR223" s="22" t="s">
        <v>213</v>
      </c>
      <c r="AT223" s="22" t="s">
        <v>208</v>
      </c>
      <c r="AU223" s="22" t="s">
        <v>80</v>
      </c>
      <c r="AY223" s="22" t="s">
        <v>205</v>
      </c>
      <c r="BE223" s="191">
        <f>IF(N223="základní",J223,0)</f>
        <v>0</v>
      </c>
      <c r="BF223" s="191">
        <f>IF(N223="snížená",J223,0)</f>
        <v>0</v>
      </c>
      <c r="BG223" s="191">
        <f>IF(N223="zákl. přenesená",J223,0)</f>
        <v>0</v>
      </c>
      <c r="BH223" s="191">
        <f>IF(N223="sníž. přenesená",J223,0)</f>
        <v>0</v>
      </c>
      <c r="BI223" s="191">
        <f>IF(N223="nulová",J223,0)</f>
        <v>0</v>
      </c>
      <c r="BJ223" s="22" t="s">
        <v>78</v>
      </c>
      <c r="BK223" s="191">
        <f>ROUND(I223*H223,2)</f>
        <v>0</v>
      </c>
      <c r="BL223" s="22" t="s">
        <v>213</v>
      </c>
      <c r="BM223" s="22" t="s">
        <v>1993</v>
      </c>
    </row>
    <row r="224" spans="2:65" s="1" customFormat="1" ht="27">
      <c r="B224" s="39"/>
      <c r="D224" s="192" t="s">
        <v>336</v>
      </c>
      <c r="F224" s="193" t="s">
        <v>1994</v>
      </c>
      <c r="I224" s="154"/>
      <c r="L224" s="39"/>
      <c r="M224" s="194"/>
      <c r="N224" s="40"/>
      <c r="O224" s="40"/>
      <c r="P224" s="40"/>
      <c r="Q224" s="40"/>
      <c r="R224" s="40"/>
      <c r="S224" s="40"/>
      <c r="T224" s="68"/>
      <c r="AT224" s="22" t="s">
        <v>336</v>
      </c>
      <c r="AU224" s="22" t="s">
        <v>80</v>
      </c>
    </row>
    <row r="225" spans="2:65" s="1" customFormat="1" ht="25.5" customHeight="1">
      <c r="B225" s="179"/>
      <c r="C225" s="180" t="s">
        <v>659</v>
      </c>
      <c r="D225" s="180" t="s">
        <v>208</v>
      </c>
      <c r="E225" s="181" t="s">
        <v>1995</v>
      </c>
      <c r="F225" s="182" t="s">
        <v>1996</v>
      </c>
      <c r="G225" s="183" t="s">
        <v>211</v>
      </c>
      <c r="H225" s="184">
        <v>34</v>
      </c>
      <c r="I225" s="185"/>
      <c r="J225" s="186">
        <f>ROUND(I225*H225,2)</f>
        <v>0</v>
      </c>
      <c r="K225" s="182" t="s">
        <v>5</v>
      </c>
      <c r="L225" s="39"/>
      <c r="M225" s="187" t="s">
        <v>5</v>
      </c>
      <c r="N225" s="188" t="s">
        <v>42</v>
      </c>
      <c r="O225" s="40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AR225" s="22" t="s">
        <v>213</v>
      </c>
      <c r="AT225" s="22" t="s">
        <v>208</v>
      </c>
      <c r="AU225" s="22" t="s">
        <v>80</v>
      </c>
      <c r="AY225" s="22" t="s">
        <v>205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22" t="s">
        <v>78</v>
      </c>
      <c r="BK225" s="191">
        <f>ROUND(I225*H225,2)</f>
        <v>0</v>
      </c>
      <c r="BL225" s="22" t="s">
        <v>213</v>
      </c>
      <c r="BM225" s="22" t="s">
        <v>1997</v>
      </c>
    </row>
    <row r="226" spans="2:65" s="1" customFormat="1" ht="27">
      <c r="B226" s="39"/>
      <c r="D226" s="192" t="s">
        <v>336</v>
      </c>
      <c r="F226" s="193" t="s">
        <v>1998</v>
      </c>
      <c r="I226" s="154"/>
      <c r="L226" s="39"/>
      <c r="M226" s="194"/>
      <c r="N226" s="40"/>
      <c r="O226" s="40"/>
      <c r="P226" s="40"/>
      <c r="Q226" s="40"/>
      <c r="R226" s="40"/>
      <c r="S226" s="40"/>
      <c r="T226" s="68"/>
      <c r="AT226" s="22" t="s">
        <v>336</v>
      </c>
      <c r="AU226" s="22" t="s">
        <v>80</v>
      </c>
    </row>
    <row r="227" spans="2:65" s="1" customFormat="1" ht="25.5" customHeight="1">
      <c r="B227" s="179"/>
      <c r="C227" s="180" t="s">
        <v>663</v>
      </c>
      <c r="D227" s="180" t="s">
        <v>208</v>
      </c>
      <c r="E227" s="181" t="s">
        <v>1999</v>
      </c>
      <c r="F227" s="182" t="s">
        <v>2000</v>
      </c>
      <c r="G227" s="183" t="s">
        <v>211</v>
      </c>
      <c r="H227" s="184">
        <v>45</v>
      </c>
      <c r="I227" s="185"/>
      <c r="J227" s="186">
        <f>ROUND(I227*H227,2)</f>
        <v>0</v>
      </c>
      <c r="K227" s="182" t="s">
        <v>5</v>
      </c>
      <c r="L227" s="39"/>
      <c r="M227" s="187" t="s">
        <v>5</v>
      </c>
      <c r="N227" s="188" t="s">
        <v>42</v>
      </c>
      <c r="O227" s="40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AR227" s="22" t="s">
        <v>213</v>
      </c>
      <c r="AT227" s="22" t="s">
        <v>208</v>
      </c>
      <c r="AU227" s="22" t="s">
        <v>80</v>
      </c>
      <c r="AY227" s="22" t="s">
        <v>205</v>
      </c>
      <c r="BE227" s="191">
        <f>IF(N227="základní",J227,0)</f>
        <v>0</v>
      </c>
      <c r="BF227" s="191">
        <f>IF(N227="snížená",J227,0)</f>
        <v>0</v>
      </c>
      <c r="BG227" s="191">
        <f>IF(N227="zákl. přenesená",J227,0)</f>
        <v>0</v>
      </c>
      <c r="BH227" s="191">
        <f>IF(N227="sníž. přenesená",J227,0)</f>
        <v>0</v>
      </c>
      <c r="BI227" s="191">
        <f>IF(N227="nulová",J227,0)</f>
        <v>0</v>
      </c>
      <c r="BJ227" s="22" t="s">
        <v>78</v>
      </c>
      <c r="BK227" s="191">
        <f>ROUND(I227*H227,2)</f>
        <v>0</v>
      </c>
      <c r="BL227" s="22" t="s">
        <v>213</v>
      </c>
      <c r="BM227" s="22" t="s">
        <v>2001</v>
      </c>
    </row>
    <row r="228" spans="2:65" s="1" customFormat="1" ht="27">
      <c r="B228" s="39"/>
      <c r="D228" s="192" t="s">
        <v>336</v>
      </c>
      <c r="F228" s="193" t="s">
        <v>2002</v>
      </c>
      <c r="I228" s="154"/>
      <c r="L228" s="39"/>
      <c r="M228" s="194"/>
      <c r="N228" s="40"/>
      <c r="O228" s="40"/>
      <c r="P228" s="40"/>
      <c r="Q228" s="40"/>
      <c r="R228" s="40"/>
      <c r="S228" s="40"/>
      <c r="T228" s="68"/>
      <c r="AT228" s="22" t="s">
        <v>336</v>
      </c>
      <c r="AU228" s="22" t="s">
        <v>80</v>
      </c>
    </row>
    <row r="229" spans="2:65" s="1" customFormat="1" ht="25.5" customHeight="1">
      <c r="B229" s="179"/>
      <c r="C229" s="180" t="s">
        <v>667</v>
      </c>
      <c r="D229" s="180" t="s">
        <v>208</v>
      </c>
      <c r="E229" s="181" t="s">
        <v>2003</v>
      </c>
      <c r="F229" s="182" t="s">
        <v>1836</v>
      </c>
      <c r="G229" s="183" t="s">
        <v>211</v>
      </c>
      <c r="H229" s="184">
        <v>21</v>
      </c>
      <c r="I229" s="185"/>
      <c r="J229" s="186">
        <f>ROUND(I229*H229,2)</f>
        <v>0</v>
      </c>
      <c r="K229" s="182" t="s">
        <v>5</v>
      </c>
      <c r="L229" s="39"/>
      <c r="M229" s="187" t="s">
        <v>5</v>
      </c>
      <c r="N229" s="188" t="s">
        <v>42</v>
      </c>
      <c r="O229" s="40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AR229" s="22" t="s">
        <v>213</v>
      </c>
      <c r="AT229" s="22" t="s">
        <v>208</v>
      </c>
      <c r="AU229" s="22" t="s">
        <v>80</v>
      </c>
      <c r="AY229" s="22" t="s">
        <v>205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22" t="s">
        <v>78</v>
      </c>
      <c r="BK229" s="191">
        <f>ROUND(I229*H229,2)</f>
        <v>0</v>
      </c>
      <c r="BL229" s="22" t="s">
        <v>213</v>
      </c>
      <c r="BM229" s="22" t="s">
        <v>2004</v>
      </c>
    </row>
    <row r="230" spans="2:65" s="1" customFormat="1" ht="27">
      <c r="B230" s="39"/>
      <c r="D230" s="192" t="s">
        <v>336</v>
      </c>
      <c r="F230" s="193" t="s">
        <v>1838</v>
      </c>
      <c r="I230" s="154"/>
      <c r="L230" s="39"/>
      <c r="M230" s="194"/>
      <c r="N230" s="40"/>
      <c r="O230" s="40"/>
      <c r="P230" s="40"/>
      <c r="Q230" s="40"/>
      <c r="R230" s="40"/>
      <c r="S230" s="40"/>
      <c r="T230" s="68"/>
      <c r="AT230" s="22" t="s">
        <v>336</v>
      </c>
      <c r="AU230" s="22" t="s">
        <v>80</v>
      </c>
    </row>
    <row r="231" spans="2:65" s="1" customFormat="1" ht="25.5" customHeight="1">
      <c r="B231" s="179"/>
      <c r="C231" s="180" t="s">
        <v>671</v>
      </c>
      <c r="D231" s="180" t="s">
        <v>208</v>
      </c>
      <c r="E231" s="181" t="s">
        <v>2005</v>
      </c>
      <c r="F231" s="182" t="s">
        <v>2006</v>
      </c>
      <c r="G231" s="183" t="s">
        <v>211</v>
      </c>
      <c r="H231" s="184">
        <v>8</v>
      </c>
      <c r="I231" s="185"/>
      <c r="J231" s="186">
        <f>ROUND(I231*H231,2)</f>
        <v>0</v>
      </c>
      <c r="K231" s="182" t="s">
        <v>5</v>
      </c>
      <c r="L231" s="39"/>
      <c r="M231" s="187" t="s">
        <v>5</v>
      </c>
      <c r="N231" s="188" t="s">
        <v>42</v>
      </c>
      <c r="O231" s="40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AR231" s="22" t="s">
        <v>213</v>
      </c>
      <c r="AT231" s="22" t="s">
        <v>208</v>
      </c>
      <c r="AU231" s="22" t="s">
        <v>80</v>
      </c>
      <c r="AY231" s="22" t="s">
        <v>205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22" t="s">
        <v>78</v>
      </c>
      <c r="BK231" s="191">
        <f>ROUND(I231*H231,2)</f>
        <v>0</v>
      </c>
      <c r="BL231" s="22" t="s">
        <v>213</v>
      </c>
      <c r="BM231" s="22" t="s">
        <v>2007</v>
      </c>
    </row>
    <row r="232" spans="2:65" s="1" customFormat="1" ht="27">
      <c r="B232" s="39"/>
      <c r="D232" s="192" t="s">
        <v>336</v>
      </c>
      <c r="F232" s="193" t="s">
        <v>2008</v>
      </c>
      <c r="I232" s="154"/>
      <c r="L232" s="39"/>
      <c r="M232" s="194"/>
      <c r="N232" s="40"/>
      <c r="O232" s="40"/>
      <c r="P232" s="40"/>
      <c r="Q232" s="40"/>
      <c r="R232" s="40"/>
      <c r="S232" s="40"/>
      <c r="T232" s="68"/>
      <c r="AT232" s="22" t="s">
        <v>336</v>
      </c>
      <c r="AU232" s="22" t="s">
        <v>80</v>
      </c>
    </row>
    <row r="233" spans="2:65" s="1" customFormat="1" ht="25.5" customHeight="1">
      <c r="B233" s="179"/>
      <c r="C233" s="180" t="s">
        <v>676</v>
      </c>
      <c r="D233" s="180" t="s">
        <v>208</v>
      </c>
      <c r="E233" s="181" t="s">
        <v>2009</v>
      </c>
      <c r="F233" s="182" t="s">
        <v>2010</v>
      </c>
      <c r="G233" s="183" t="s">
        <v>211</v>
      </c>
      <c r="H233" s="184">
        <v>85</v>
      </c>
      <c r="I233" s="185"/>
      <c r="J233" s="186">
        <f>ROUND(I233*H233,2)</f>
        <v>0</v>
      </c>
      <c r="K233" s="182" t="s">
        <v>5</v>
      </c>
      <c r="L233" s="39"/>
      <c r="M233" s="187" t="s">
        <v>5</v>
      </c>
      <c r="N233" s="188" t="s">
        <v>42</v>
      </c>
      <c r="O233" s="40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AR233" s="22" t="s">
        <v>213</v>
      </c>
      <c r="AT233" s="22" t="s">
        <v>208</v>
      </c>
      <c r="AU233" s="22" t="s">
        <v>80</v>
      </c>
      <c r="AY233" s="22" t="s">
        <v>205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22" t="s">
        <v>78</v>
      </c>
      <c r="BK233" s="191">
        <f>ROUND(I233*H233,2)</f>
        <v>0</v>
      </c>
      <c r="BL233" s="22" t="s">
        <v>213</v>
      </c>
      <c r="BM233" s="22" t="s">
        <v>2011</v>
      </c>
    </row>
    <row r="234" spans="2:65" s="1" customFormat="1" ht="67.5">
      <c r="B234" s="39"/>
      <c r="D234" s="192" t="s">
        <v>336</v>
      </c>
      <c r="F234" s="193" t="s">
        <v>2012</v>
      </c>
      <c r="I234" s="154"/>
      <c r="L234" s="39"/>
      <c r="M234" s="194"/>
      <c r="N234" s="40"/>
      <c r="O234" s="40"/>
      <c r="P234" s="40"/>
      <c r="Q234" s="40"/>
      <c r="R234" s="40"/>
      <c r="S234" s="40"/>
      <c r="T234" s="68"/>
      <c r="AT234" s="22" t="s">
        <v>336</v>
      </c>
      <c r="AU234" s="22" t="s">
        <v>80</v>
      </c>
    </row>
    <row r="235" spans="2:65" s="1" customFormat="1" ht="16.5" customHeight="1">
      <c r="B235" s="179"/>
      <c r="C235" s="180" t="s">
        <v>680</v>
      </c>
      <c r="D235" s="180" t="s">
        <v>208</v>
      </c>
      <c r="E235" s="181" t="s">
        <v>2013</v>
      </c>
      <c r="F235" s="182" t="s">
        <v>1848</v>
      </c>
      <c r="G235" s="183" t="s">
        <v>211</v>
      </c>
      <c r="H235" s="184">
        <v>5</v>
      </c>
      <c r="I235" s="185"/>
      <c r="J235" s="186">
        <f>ROUND(I235*H235,2)</f>
        <v>0</v>
      </c>
      <c r="K235" s="182" t="s">
        <v>5</v>
      </c>
      <c r="L235" s="39"/>
      <c r="M235" s="187" t="s">
        <v>5</v>
      </c>
      <c r="N235" s="188" t="s">
        <v>42</v>
      </c>
      <c r="O235" s="40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AR235" s="22" t="s">
        <v>213</v>
      </c>
      <c r="AT235" s="22" t="s">
        <v>208</v>
      </c>
      <c r="AU235" s="22" t="s">
        <v>80</v>
      </c>
      <c r="AY235" s="22" t="s">
        <v>205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22" t="s">
        <v>78</v>
      </c>
      <c r="BK235" s="191">
        <f>ROUND(I235*H235,2)</f>
        <v>0</v>
      </c>
      <c r="BL235" s="22" t="s">
        <v>213</v>
      </c>
      <c r="BM235" s="22" t="s">
        <v>2014</v>
      </c>
    </row>
    <row r="236" spans="2:65" s="1" customFormat="1" ht="27">
      <c r="B236" s="39"/>
      <c r="D236" s="192" t="s">
        <v>336</v>
      </c>
      <c r="F236" s="193" t="s">
        <v>1850</v>
      </c>
      <c r="I236" s="154"/>
      <c r="L236" s="39"/>
      <c r="M236" s="194"/>
      <c r="N236" s="40"/>
      <c r="O236" s="40"/>
      <c r="P236" s="40"/>
      <c r="Q236" s="40"/>
      <c r="R236" s="40"/>
      <c r="S236" s="40"/>
      <c r="T236" s="68"/>
      <c r="AT236" s="22" t="s">
        <v>336</v>
      </c>
      <c r="AU236" s="22" t="s">
        <v>80</v>
      </c>
    </row>
    <row r="237" spans="2:65" s="11" customFormat="1" ht="29.85" customHeight="1">
      <c r="B237" s="166"/>
      <c r="D237" s="167" t="s">
        <v>70</v>
      </c>
      <c r="E237" s="177" t="s">
        <v>2015</v>
      </c>
      <c r="F237" s="177" t="s">
        <v>2016</v>
      </c>
      <c r="I237" s="169"/>
      <c r="J237" s="178">
        <f>BK237</f>
        <v>0</v>
      </c>
      <c r="L237" s="166"/>
      <c r="M237" s="171"/>
      <c r="N237" s="172"/>
      <c r="O237" s="172"/>
      <c r="P237" s="173">
        <f>SUM(P238:P249)</f>
        <v>0</v>
      </c>
      <c r="Q237" s="172"/>
      <c r="R237" s="173">
        <f>SUM(R238:R249)</f>
        <v>0</v>
      </c>
      <c r="S237" s="172"/>
      <c r="T237" s="174">
        <f>SUM(T238:T249)</f>
        <v>0</v>
      </c>
      <c r="AR237" s="167" t="s">
        <v>78</v>
      </c>
      <c r="AT237" s="175" t="s">
        <v>70</v>
      </c>
      <c r="AU237" s="175" t="s">
        <v>78</v>
      </c>
      <c r="AY237" s="167" t="s">
        <v>205</v>
      </c>
      <c r="BK237" s="176">
        <f>SUM(BK238:BK249)</f>
        <v>0</v>
      </c>
    </row>
    <row r="238" spans="2:65" s="1" customFormat="1" ht="16.5" customHeight="1">
      <c r="B238" s="179"/>
      <c r="C238" s="180" t="s">
        <v>684</v>
      </c>
      <c r="D238" s="180" t="s">
        <v>208</v>
      </c>
      <c r="E238" s="181" t="s">
        <v>2017</v>
      </c>
      <c r="F238" s="182" t="s">
        <v>2018</v>
      </c>
      <c r="G238" s="183" t="s">
        <v>674</v>
      </c>
      <c r="H238" s="184">
        <v>1</v>
      </c>
      <c r="I238" s="185"/>
      <c r="J238" s="186">
        <f>ROUND(I238*H238,2)</f>
        <v>0</v>
      </c>
      <c r="K238" s="182" t="s">
        <v>5</v>
      </c>
      <c r="L238" s="39"/>
      <c r="M238" s="187" t="s">
        <v>5</v>
      </c>
      <c r="N238" s="188" t="s">
        <v>42</v>
      </c>
      <c r="O238" s="40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AR238" s="22" t="s">
        <v>213</v>
      </c>
      <c r="AT238" s="22" t="s">
        <v>208</v>
      </c>
      <c r="AU238" s="22" t="s">
        <v>80</v>
      </c>
      <c r="AY238" s="22" t="s">
        <v>205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22" t="s">
        <v>78</v>
      </c>
      <c r="BK238" s="191">
        <f>ROUND(I238*H238,2)</f>
        <v>0</v>
      </c>
      <c r="BL238" s="22" t="s">
        <v>213</v>
      </c>
      <c r="BM238" s="22" t="s">
        <v>2019</v>
      </c>
    </row>
    <row r="239" spans="2:65" s="1" customFormat="1" ht="54">
      <c r="B239" s="39"/>
      <c r="D239" s="192" t="s">
        <v>336</v>
      </c>
      <c r="F239" s="193" t="s">
        <v>2020</v>
      </c>
      <c r="I239" s="154"/>
      <c r="L239" s="39"/>
      <c r="M239" s="194"/>
      <c r="N239" s="40"/>
      <c r="O239" s="40"/>
      <c r="P239" s="40"/>
      <c r="Q239" s="40"/>
      <c r="R239" s="40"/>
      <c r="S239" s="40"/>
      <c r="T239" s="68"/>
      <c r="AT239" s="22" t="s">
        <v>336</v>
      </c>
      <c r="AU239" s="22" t="s">
        <v>80</v>
      </c>
    </row>
    <row r="240" spans="2:65" s="1" customFormat="1" ht="16.5" customHeight="1">
      <c r="B240" s="179"/>
      <c r="C240" s="180" t="s">
        <v>688</v>
      </c>
      <c r="D240" s="180" t="s">
        <v>208</v>
      </c>
      <c r="E240" s="181" t="s">
        <v>2021</v>
      </c>
      <c r="F240" s="182" t="s">
        <v>2022</v>
      </c>
      <c r="G240" s="183" t="s">
        <v>674</v>
      </c>
      <c r="H240" s="184">
        <v>1</v>
      </c>
      <c r="I240" s="185"/>
      <c r="J240" s="186">
        <f>ROUND(I240*H240,2)</f>
        <v>0</v>
      </c>
      <c r="K240" s="182" t="s">
        <v>5</v>
      </c>
      <c r="L240" s="39"/>
      <c r="M240" s="187" t="s">
        <v>5</v>
      </c>
      <c r="N240" s="188" t="s">
        <v>42</v>
      </c>
      <c r="O240" s="40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AR240" s="22" t="s">
        <v>213</v>
      </c>
      <c r="AT240" s="22" t="s">
        <v>208</v>
      </c>
      <c r="AU240" s="22" t="s">
        <v>80</v>
      </c>
      <c r="AY240" s="22" t="s">
        <v>205</v>
      </c>
      <c r="BE240" s="191">
        <f>IF(N240="základní",J240,0)</f>
        <v>0</v>
      </c>
      <c r="BF240" s="191">
        <f>IF(N240="snížená",J240,0)</f>
        <v>0</v>
      </c>
      <c r="BG240" s="191">
        <f>IF(N240="zákl. přenesená",J240,0)</f>
        <v>0</v>
      </c>
      <c r="BH240" s="191">
        <f>IF(N240="sníž. přenesená",J240,0)</f>
        <v>0</v>
      </c>
      <c r="BI240" s="191">
        <f>IF(N240="nulová",J240,0)</f>
        <v>0</v>
      </c>
      <c r="BJ240" s="22" t="s">
        <v>78</v>
      </c>
      <c r="BK240" s="191">
        <f>ROUND(I240*H240,2)</f>
        <v>0</v>
      </c>
      <c r="BL240" s="22" t="s">
        <v>213</v>
      </c>
      <c r="BM240" s="22" t="s">
        <v>2023</v>
      </c>
    </row>
    <row r="241" spans="2:65" s="1" customFormat="1" ht="27">
      <c r="B241" s="39"/>
      <c r="D241" s="192" t="s">
        <v>336</v>
      </c>
      <c r="F241" s="193" t="s">
        <v>2024</v>
      </c>
      <c r="I241" s="154"/>
      <c r="L241" s="39"/>
      <c r="M241" s="194"/>
      <c r="N241" s="40"/>
      <c r="O241" s="40"/>
      <c r="P241" s="40"/>
      <c r="Q241" s="40"/>
      <c r="R241" s="40"/>
      <c r="S241" s="40"/>
      <c r="T241" s="68"/>
      <c r="AT241" s="22" t="s">
        <v>336</v>
      </c>
      <c r="AU241" s="22" t="s">
        <v>80</v>
      </c>
    </row>
    <row r="242" spans="2:65" s="1" customFormat="1" ht="16.5" customHeight="1">
      <c r="B242" s="179"/>
      <c r="C242" s="180" t="s">
        <v>692</v>
      </c>
      <c r="D242" s="180" t="s">
        <v>208</v>
      </c>
      <c r="E242" s="181" t="s">
        <v>2025</v>
      </c>
      <c r="F242" s="182" t="s">
        <v>2026</v>
      </c>
      <c r="G242" s="183" t="s">
        <v>674</v>
      </c>
      <c r="H242" s="184">
        <v>1</v>
      </c>
      <c r="I242" s="185"/>
      <c r="J242" s="186">
        <f>ROUND(I242*H242,2)</f>
        <v>0</v>
      </c>
      <c r="K242" s="182" t="s">
        <v>5</v>
      </c>
      <c r="L242" s="39"/>
      <c r="M242" s="187" t="s">
        <v>5</v>
      </c>
      <c r="N242" s="188" t="s">
        <v>42</v>
      </c>
      <c r="O242" s="40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AR242" s="22" t="s">
        <v>213</v>
      </c>
      <c r="AT242" s="22" t="s">
        <v>208</v>
      </c>
      <c r="AU242" s="22" t="s">
        <v>80</v>
      </c>
      <c r="AY242" s="22" t="s">
        <v>205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22" t="s">
        <v>78</v>
      </c>
      <c r="BK242" s="191">
        <f>ROUND(I242*H242,2)</f>
        <v>0</v>
      </c>
      <c r="BL242" s="22" t="s">
        <v>213</v>
      </c>
      <c r="BM242" s="22" t="s">
        <v>2027</v>
      </c>
    </row>
    <row r="243" spans="2:65" s="1" customFormat="1" ht="27">
      <c r="B243" s="39"/>
      <c r="D243" s="192" t="s">
        <v>336</v>
      </c>
      <c r="F243" s="193" t="s">
        <v>2028</v>
      </c>
      <c r="I243" s="154"/>
      <c r="L243" s="39"/>
      <c r="M243" s="194"/>
      <c r="N243" s="40"/>
      <c r="O243" s="40"/>
      <c r="P243" s="40"/>
      <c r="Q243" s="40"/>
      <c r="R243" s="40"/>
      <c r="S243" s="40"/>
      <c r="T243" s="68"/>
      <c r="AT243" s="22" t="s">
        <v>336</v>
      </c>
      <c r="AU243" s="22" t="s">
        <v>80</v>
      </c>
    </row>
    <row r="244" spans="2:65" s="1" customFormat="1" ht="16.5" customHeight="1">
      <c r="B244" s="179"/>
      <c r="C244" s="180" t="s">
        <v>696</v>
      </c>
      <c r="D244" s="180" t="s">
        <v>208</v>
      </c>
      <c r="E244" s="181" t="s">
        <v>2029</v>
      </c>
      <c r="F244" s="182" t="s">
        <v>1910</v>
      </c>
      <c r="G244" s="183" t="s">
        <v>674</v>
      </c>
      <c r="H244" s="184">
        <v>5</v>
      </c>
      <c r="I244" s="185"/>
      <c r="J244" s="186">
        <f>ROUND(I244*H244,2)</f>
        <v>0</v>
      </c>
      <c r="K244" s="182" t="s">
        <v>5</v>
      </c>
      <c r="L244" s="39"/>
      <c r="M244" s="187" t="s">
        <v>5</v>
      </c>
      <c r="N244" s="188" t="s">
        <v>42</v>
      </c>
      <c r="O244" s="40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AR244" s="22" t="s">
        <v>213</v>
      </c>
      <c r="AT244" s="22" t="s">
        <v>208</v>
      </c>
      <c r="AU244" s="22" t="s">
        <v>80</v>
      </c>
      <c r="AY244" s="22" t="s">
        <v>205</v>
      </c>
      <c r="BE244" s="191">
        <f>IF(N244="základní",J244,0)</f>
        <v>0</v>
      </c>
      <c r="BF244" s="191">
        <f>IF(N244="snížená",J244,0)</f>
        <v>0</v>
      </c>
      <c r="BG244" s="191">
        <f>IF(N244="zákl. přenesená",J244,0)</f>
        <v>0</v>
      </c>
      <c r="BH244" s="191">
        <f>IF(N244="sníž. přenesená",J244,0)</f>
        <v>0</v>
      </c>
      <c r="BI244" s="191">
        <f>IF(N244="nulová",J244,0)</f>
        <v>0</v>
      </c>
      <c r="BJ244" s="22" t="s">
        <v>78</v>
      </c>
      <c r="BK244" s="191">
        <f>ROUND(I244*H244,2)</f>
        <v>0</v>
      </c>
      <c r="BL244" s="22" t="s">
        <v>213</v>
      </c>
      <c r="BM244" s="22" t="s">
        <v>2030</v>
      </c>
    </row>
    <row r="245" spans="2:65" s="1" customFormat="1" ht="27">
      <c r="B245" s="39"/>
      <c r="D245" s="192" t="s">
        <v>336</v>
      </c>
      <c r="F245" s="193" t="s">
        <v>1912</v>
      </c>
      <c r="I245" s="154"/>
      <c r="L245" s="39"/>
      <c r="M245" s="194"/>
      <c r="N245" s="40"/>
      <c r="O245" s="40"/>
      <c r="P245" s="40"/>
      <c r="Q245" s="40"/>
      <c r="R245" s="40"/>
      <c r="S245" s="40"/>
      <c r="T245" s="68"/>
      <c r="AT245" s="22" t="s">
        <v>336</v>
      </c>
      <c r="AU245" s="22" t="s">
        <v>80</v>
      </c>
    </row>
    <row r="246" spans="2:65" s="1" customFormat="1" ht="16.5" customHeight="1">
      <c r="B246" s="179"/>
      <c r="C246" s="180" t="s">
        <v>700</v>
      </c>
      <c r="D246" s="180" t="s">
        <v>208</v>
      </c>
      <c r="E246" s="181" t="s">
        <v>2031</v>
      </c>
      <c r="F246" s="182" t="s">
        <v>1992</v>
      </c>
      <c r="G246" s="183" t="s">
        <v>360</v>
      </c>
      <c r="H246" s="184">
        <v>4</v>
      </c>
      <c r="I246" s="185"/>
      <c r="J246" s="186">
        <f>ROUND(I246*H246,2)</f>
        <v>0</v>
      </c>
      <c r="K246" s="182" t="s">
        <v>5</v>
      </c>
      <c r="L246" s="39"/>
      <c r="M246" s="187" t="s">
        <v>5</v>
      </c>
      <c r="N246" s="188" t="s">
        <v>42</v>
      </c>
      <c r="O246" s="40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AR246" s="22" t="s">
        <v>213</v>
      </c>
      <c r="AT246" s="22" t="s">
        <v>208</v>
      </c>
      <c r="AU246" s="22" t="s">
        <v>80</v>
      </c>
      <c r="AY246" s="22" t="s">
        <v>205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22" t="s">
        <v>78</v>
      </c>
      <c r="BK246" s="191">
        <f>ROUND(I246*H246,2)</f>
        <v>0</v>
      </c>
      <c r="BL246" s="22" t="s">
        <v>213</v>
      </c>
      <c r="BM246" s="22" t="s">
        <v>2032</v>
      </c>
    </row>
    <row r="247" spans="2:65" s="1" customFormat="1" ht="27">
      <c r="B247" s="39"/>
      <c r="D247" s="192" t="s">
        <v>336</v>
      </c>
      <c r="F247" s="193" t="s">
        <v>1994</v>
      </c>
      <c r="I247" s="154"/>
      <c r="L247" s="39"/>
      <c r="M247" s="194"/>
      <c r="N247" s="40"/>
      <c r="O247" s="40"/>
      <c r="P247" s="40"/>
      <c r="Q247" s="40"/>
      <c r="R247" s="40"/>
      <c r="S247" s="40"/>
      <c r="T247" s="68"/>
      <c r="AT247" s="22" t="s">
        <v>336</v>
      </c>
      <c r="AU247" s="22" t="s">
        <v>80</v>
      </c>
    </row>
    <row r="248" spans="2:65" s="1" customFormat="1" ht="16.5" customHeight="1">
      <c r="B248" s="179"/>
      <c r="C248" s="180" t="s">
        <v>704</v>
      </c>
      <c r="D248" s="180" t="s">
        <v>208</v>
      </c>
      <c r="E248" s="181" t="s">
        <v>2033</v>
      </c>
      <c r="F248" s="182" t="s">
        <v>2034</v>
      </c>
      <c r="G248" s="183" t="s">
        <v>360</v>
      </c>
      <c r="H248" s="184">
        <v>7</v>
      </c>
      <c r="I248" s="185"/>
      <c r="J248" s="186">
        <f>ROUND(I248*H248,2)</f>
        <v>0</v>
      </c>
      <c r="K248" s="182" t="s">
        <v>5</v>
      </c>
      <c r="L248" s="39"/>
      <c r="M248" s="187" t="s">
        <v>5</v>
      </c>
      <c r="N248" s="188" t="s">
        <v>42</v>
      </c>
      <c r="O248" s="40"/>
      <c r="P248" s="189">
        <f>O248*H248</f>
        <v>0</v>
      </c>
      <c r="Q248" s="189">
        <v>0</v>
      </c>
      <c r="R248" s="189">
        <f>Q248*H248</f>
        <v>0</v>
      </c>
      <c r="S248" s="189">
        <v>0</v>
      </c>
      <c r="T248" s="190">
        <f>S248*H248</f>
        <v>0</v>
      </c>
      <c r="AR248" s="22" t="s">
        <v>213</v>
      </c>
      <c r="AT248" s="22" t="s">
        <v>208</v>
      </c>
      <c r="AU248" s="22" t="s">
        <v>80</v>
      </c>
      <c r="AY248" s="22" t="s">
        <v>205</v>
      </c>
      <c r="BE248" s="191">
        <f>IF(N248="základní",J248,0)</f>
        <v>0</v>
      </c>
      <c r="BF248" s="191">
        <f>IF(N248="snížená",J248,0)</f>
        <v>0</v>
      </c>
      <c r="BG248" s="191">
        <f>IF(N248="zákl. přenesená",J248,0)</f>
        <v>0</v>
      </c>
      <c r="BH248" s="191">
        <f>IF(N248="sníž. přenesená",J248,0)</f>
        <v>0</v>
      </c>
      <c r="BI248" s="191">
        <f>IF(N248="nulová",J248,0)</f>
        <v>0</v>
      </c>
      <c r="BJ248" s="22" t="s">
        <v>78</v>
      </c>
      <c r="BK248" s="191">
        <f>ROUND(I248*H248,2)</f>
        <v>0</v>
      </c>
      <c r="BL248" s="22" t="s">
        <v>213</v>
      </c>
      <c r="BM248" s="22" t="s">
        <v>2035</v>
      </c>
    </row>
    <row r="249" spans="2:65" s="1" customFormat="1" ht="27">
      <c r="B249" s="39"/>
      <c r="D249" s="192" t="s">
        <v>336</v>
      </c>
      <c r="F249" s="193" t="s">
        <v>2036</v>
      </c>
      <c r="I249" s="154"/>
      <c r="L249" s="39"/>
      <c r="M249" s="194"/>
      <c r="N249" s="40"/>
      <c r="O249" s="40"/>
      <c r="P249" s="40"/>
      <c r="Q249" s="40"/>
      <c r="R249" s="40"/>
      <c r="S249" s="40"/>
      <c r="T249" s="68"/>
      <c r="AT249" s="22" t="s">
        <v>336</v>
      </c>
      <c r="AU249" s="22" t="s">
        <v>80</v>
      </c>
    </row>
    <row r="250" spans="2:65" s="11" customFormat="1" ht="29.85" customHeight="1">
      <c r="B250" s="166"/>
      <c r="D250" s="167" t="s">
        <v>70</v>
      </c>
      <c r="E250" s="177" t="s">
        <v>2037</v>
      </c>
      <c r="F250" s="177" t="s">
        <v>2038</v>
      </c>
      <c r="I250" s="169"/>
      <c r="J250" s="178">
        <f>BK250</f>
        <v>0</v>
      </c>
      <c r="L250" s="166"/>
      <c r="M250" s="171"/>
      <c r="N250" s="172"/>
      <c r="O250" s="172"/>
      <c r="P250" s="173">
        <f>SUM(P251:P266)</f>
        <v>0</v>
      </c>
      <c r="Q250" s="172"/>
      <c r="R250" s="173">
        <f>SUM(R251:R266)</f>
        <v>0</v>
      </c>
      <c r="S250" s="172"/>
      <c r="T250" s="174">
        <f>SUM(T251:T266)</f>
        <v>0</v>
      </c>
      <c r="AR250" s="167" t="s">
        <v>78</v>
      </c>
      <c r="AT250" s="175" t="s">
        <v>70</v>
      </c>
      <c r="AU250" s="175" t="s">
        <v>78</v>
      </c>
      <c r="AY250" s="167" t="s">
        <v>205</v>
      </c>
      <c r="BK250" s="176">
        <f>SUM(BK251:BK266)</f>
        <v>0</v>
      </c>
    </row>
    <row r="251" spans="2:65" s="1" customFormat="1" ht="16.5" customHeight="1">
      <c r="B251" s="179"/>
      <c r="C251" s="180" t="s">
        <v>708</v>
      </c>
      <c r="D251" s="180" t="s">
        <v>208</v>
      </c>
      <c r="E251" s="181" t="s">
        <v>2039</v>
      </c>
      <c r="F251" s="182" t="s">
        <v>2040</v>
      </c>
      <c r="G251" s="183" t="s">
        <v>674</v>
      </c>
      <c r="H251" s="184">
        <v>1</v>
      </c>
      <c r="I251" s="185"/>
      <c r="J251" s="186">
        <f>ROUND(I251*H251,2)</f>
        <v>0</v>
      </c>
      <c r="K251" s="182" t="s">
        <v>5</v>
      </c>
      <c r="L251" s="39"/>
      <c r="M251" s="187" t="s">
        <v>5</v>
      </c>
      <c r="N251" s="188" t="s">
        <v>42</v>
      </c>
      <c r="O251" s="40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AR251" s="22" t="s">
        <v>213</v>
      </c>
      <c r="AT251" s="22" t="s">
        <v>208</v>
      </c>
      <c r="AU251" s="22" t="s">
        <v>80</v>
      </c>
      <c r="AY251" s="22" t="s">
        <v>205</v>
      </c>
      <c r="BE251" s="191">
        <f>IF(N251="základní",J251,0)</f>
        <v>0</v>
      </c>
      <c r="BF251" s="191">
        <f>IF(N251="snížená",J251,0)</f>
        <v>0</v>
      </c>
      <c r="BG251" s="191">
        <f>IF(N251="zákl. přenesená",J251,0)</f>
        <v>0</v>
      </c>
      <c r="BH251" s="191">
        <f>IF(N251="sníž. přenesená",J251,0)</f>
        <v>0</v>
      </c>
      <c r="BI251" s="191">
        <f>IF(N251="nulová",J251,0)</f>
        <v>0</v>
      </c>
      <c r="BJ251" s="22" t="s">
        <v>78</v>
      </c>
      <c r="BK251" s="191">
        <f>ROUND(I251*H251,2)</f>
        <v>0</v>
      </c>
      <c r="BL251" s="22" t="s">
        <v>213</v>
      </c>
      <c r="BM251" s="22" t="s">
        <v>2041</v>
      </c>
    </row>
    <row r="252" spans="2:65" s="1" customFormat="1" ht="54">
      <c r="B252" s="39"/>
      <c r="D252" s="192" t="s">
        <v>336</v>
      </c>
      <c r="F252" s="193" t="s">
        <v>2042</v>
      </c>
      <c r="I252" s="154"/>
      <c r="L252" s="39"/>
      <c r="M252" s="194"/>
      <c r="N252" s="40"/>
      <c r="O252" s="40"/>
      <c r="P252" s="40"/>
      <c r="Q252" s="40"/>
      <c r="R252" s="40"/>
      <c r="S252" s="40"/>
      <c r="T252" s="68"/>
      <c r="AT252" s="22" t="s">
        <v>336</v>
      </c>
      <c r="AU252" s="22" t="s">
        <v>80</v>
      </c>
    </row>
    <row r="253" spans="2:65" s="1" customFormat="1" ht="16.5" customHeight="1">
      <c r="B253" s="179"/>
      <c r="C253" s="180" t="s">
        <v>712</v>
      </c>
      <c r="D253" s="180" t="s">
        <v>208</v>
      </c>
      <c r="E253" s="181" t="s">
        <v>2043</v>
      </c>
      <c r="F253" s="182" t="s">
        <v>2044</v>
      </c>
      <c r="G253" s="183" t="s">
        <v>674</v>
      </c>
      <c r="H253" s="184">
        <v>1</v>
      </c>
      <c r="I253" s="185"/>
      <c r="J253" s="186">
        <f>ROUND(I253*H253,2)</f>
        <v>0</v>
      </c>
      <c r="K253" s="182" t="s">
        <v>5</v>
      </c>
      <c r="L253" s="39"/>
      <c r="M253" s="187" t="s">
        <v>5</v>
      </c>
      <c r="N253" s="188" t="s">
        <v>42</v>
      </c>
      <c r="O253" s="40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AR253" s="22" t="s">
        <v>213</v>
      </c>
      <c r="AT253" s="22" t="s">
        <v>208</v>
      </c>
      <c r="AU253" s="22" t="s">
        <v>80</v>
      </c>
      <c r="AY253" s="22" t="s">
        <v>205</v>
      </c>
      <c r="BE253" s="191">
        <f>IF(N253="základní",J253,0)</f>
        <v>0</v>
      </c>
      <c r="BF253" s="191">
        <f>IF(N253="snížená",J253,0)</f>
        <v>0</v>
      </c>
      <c r="BG253" s="191">
        <f>IF(N253="zákl. přenesená",J253,0)</f>
        <v>0</v>
      </c>
      <c r="BH253" s="191">
        <f>IF(N253="sníž. přenesená",J253,0)</f>
        <v>0</v>
      </c>
      <c r="BI253" s="191">
        <f>IF(N253="nulová",J253,0)</f>
        <v>0</v>
      </c>
      <c r="BJ253" s="22" t="s">
        <v>78</v>
      </c>
      <c r="BK253" s="191">
        <f>ROUND(I253*H253,2)</f>
        <v>0</v>
      </c>
      <c r="BL253" s="22" t="s">
        <v>213</v>
      </c>
      <c r="BM253" s="22" t="s">
        <v>2045</v>
      </c>
    </row>
    <row r="254" spans="2:65" s="1" customFormat="1" ht="27">
      <c r="B254" s="39"/>
      <c r="D254" s="192" t="s">
        <v>336</v>
      </c>
      <c r="F254" s="193" t="s">
        <v>2046</v>
      </c>
      <c r="I254" s="154"/>
      <c r="L254" s="39"/>
      <c r="M254" s="194"/>
      <c r="N254" s="40"/>
      <c r="O254" s="40"/>
      <c r="P254" s="40"/>
      <c r="Q254" s="40"/>
      <c r="R254" s="40"/>
      <c r="S254" s="40"/>
      <c r="T254" s="68"/>
      <c r="AT254" s="22" t="s">
        <v>336</v>
      </c>
      <c r="AU254" s="22" t="s">
        <v>80</v>
      </c>
    </row>
    <row r="255" spans="2:65" s="1" customFormat="1" ht="16.5" customHeight="1">
      <c r="B255" s="179"/>
      <c r="C255" s="180" t="s">
        <v>716</v>
      </c>
      <c r="D255" s="180" t="s">
        <v>208</v>
      </c>
      <c r="E255" s="181" t="s">
        <v>2047</v>
      </c>
      <c r="F255" s="182" t="s">
        <v>2048</v>
      </c>
      <c r="G255" s="183" t="s">
        <v>674</v>
      </c>
      <c r="H255" s="184">
        <v>1</v>
      </c>
      <c r="I255" s="185"/>
      <c r="J255" s="186">
        <f>ROUND(I255*H255,2)</f>
        <v>0</v>
      </c>
      <c r="K255" s="182" t="s">
        <v>5</v>
      </c>
      <c r="L255" s="39"/>
      <c r="M255" s="187" t="s">
        <v>5</v>
      </c>
      <c r="N255" s="188" t="s">
        <v>42</v>
      </c>
      <c r="O255" s="40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AR255" s="22" t="s">
        <v>213</v>
      </c>
      <c r="AT255" s="22" t="s">
        <v>208</v>
      </c>
      <c r="AU255" s="22" t="s">
        <v>80</v>
      </c>
      <c r="AY255" s="22" t="s">
        <v>205</v>
      </c>
      <c r="BE255" s="191">
        <f>IF(N255="základní",J255,0)</f>
        <v>0</v>
      </c>
      <c r="BF255" s="191">
        <f>IF(N255="snížená",J255,0)</f>
        <v>0</v>
      </c>
      <c r="BG255" s="191">
        <f>IF(N255="zákl. přenesená",J255,0)</f>
        <v>0</v>
      </c>
      <c r="BH255" s="191">
        <f>IF(N255="sníž. přenesená",J255,0)</f>
        <v>0</v>
      </c>
      <c r="BI255" s="191">
        <f>IF(N255="nulová",J255,0)</f>
        <v>0</v>
      </c>
      <c r="BJ255" s="22" t="s">
        <v>78</v>
      </c>
      <c r="BK255" s="191">
        <f>ROUND(I255*H255,2)</f>
        <v>0</v>
      </c>
      <c r="BL255" s="22" t="s">
        <v>213</v>
      </c>
      <c r="BM255" s="22" t="s">
        <v>2049</v>
      </c>
    </row>
    <row r="256" spans="2:65" s="1" customFormat="1" ht="27">
      <c r="B256" s="39"/>
      <c r="D256" s="192" t="s">
        <v>336</v>
      </c>
      <c r="F256" s="193" t="s">
        <v>2050</v>
      </c>
      <c r="I256" s="154"/>
      <c r="L256" s="39"/>
      <c r="M256" s="194"/>
      <c r="N256" s="40"/>
      <c r="O256" s="40"/>
      <c r="P256" s="40"/>
      <c r="Q256" s="40"/>
      <c r="R256" s="40"/>
      <c r="S256" s="40"/>
      <c r="T256" s="68"/>
      <c r="AT256" s="22" t="s">
        <v>336</v>
      </c>
      <c r="AU256" s="22" t="s">
        <v>80</v>
      </c>
    </row>
    <row r="257" spans="2:65" s="1" customFormat="1" ht="16.5" customHeight="1">
      <c r="B257" s="179"/>
      <c r="C257" s="180" t="s">
        <v>720</v>
      </c>
      <c r="D257" s="180" t="s">
        <v>208</v>
      </c>
      <c r="E257" s="181" t="s">
        <v>2051</v>
      </c>
      <c r="F257" s="182" t="s">
        <v>1910</v>
      </c>
      <c r="G257" s="183" t="s">
        <v>674</v>
      </c>
      <c r="H257" s="184">
        <v>9</v>
      </c>
      <c r="I257" s="185"/>
      <c r="J257" s="186">
        <f>ROUND(I257*H257,2)</f>
        <v>0</v>
      </c>
      <c r="K257" s="182" t="s">
        <v>5</v>
      </c>
      <c r="L257" s="39"/>
      <c r="M257" s="187" t="s">
        <v>5</v>
      </c>
      <c r="N257" s="188" t="s">
        <v>42</v>
      </c>
      <c r="O257" s="40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AR257" s="22" t="s">
        <v>213</v>
      </c>
      <c r="AT257" s="22" t="s">
        <v>208</v>
      </c>
      <c r="AU257" s="22" t="s">
        <v>80</v>
      </c>
      <c r="AY257" s="22" t="s">
        <v>205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22" t="s">
        <v>78</v>
      </c>
      <c r="BK257" s="191">
        <f>ROUND(I257*H257,2)</f>
        <v>0</v>
      </c>
      <c r="BL257" s="22" t="s">
        <v>213</v>
      </c>
      <c r="BM257" s="22" t="s">
        <v>2052</v>
      </c>
    </row>
    <row r="258" spans="2:65" s="1" customFormat="1" ht="27">
      <c r="B258" s="39"/>
      <c r="D258" s="192" t="s">
        <v>336</v>
      </c>
      <c r="F258" s="193" t="s">
        <v>1912</v>
      </c>
      <c r="I258" s="154"/>
      <c r="L258" s="39"/>
      <c r="M258" s="194"/>
      <c r="N258" s="40"/>
      <c r="O258" s="40"/>
      <c r="P258" s="40"/>
      <c r="Q258" s="40"/>
      <c r="R258" s="40"/>
      <c r="S258" s="40"/>
      <c r="T258" s="68"/>
      <c r="AT258" s="22" t="s">
        <v>336</v>
      </c>
      <c r="AU258" s="22" t="s">
        <v>80</v>
      </c>
    </row>
    <row r="259" spans="2:65" s="1" customFormat="1" ht="16.5" customHeight="1">
      <c r="B259" s="179"/>
      <c r="C259" s="180" t="s">
        <v>724</v>
      </c>
      <c r="D259" s="180" t="s">
        <v>208</v>
      </c>
      <c r="E259" s="181" t="s">
        <v>2053</v>
      </c>
      <c r="F259" s="182" t="s">
        <v>2054</v>
      </c>
      <c r="G259" s="183" t="s">
        <v>360</v>
      </c>
      <c r="H259" s="184">
        <v>7</v>
      </c>
      <c r="I259" s="185"/>
      <c r="J259" s="186">
        <f>ROUND(I259*H259,2)</f>
        <v>0</v>
      </c>
      <c r="K259" s="182" t="s">
        <v>5</v>
      </c>
      <c r="L259" s="39"/>
      <c r="M259" s="187" t="s">
        <v>5</v>
      </c>
      <c r="N259" s="188" t="s">
        <v>42</v>
      </c>
      <c r="O259" s="40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AR259" s="22" t="s">
        <v>213</v>
      </c>
      <c r="AT259" s="22" t="s">
        <v>208</v>
      </c>
      <c r="AU259" s="22" t="s">
        <v>80</v>
      </c>
      <c r="AY259" s="22" t="s">
        <v>205</v>
      </c>
      <c r="BE259" s="191">
        <f>IF(N259="základní",J259,0)</f>
        <v>0</v>
      </c>
      <c r="BF259" s="191">
        <f>IF(N259="snížená",J259,0)</f>
        <v>0</v>
      </c>
      <c r="BG259" s="191">
        <f>IF(N259="zákl. přenesená",J259,0)</f>
        <v>0</v>
      </c>
      <c r="BH259" s="191">
        <f>IF(N259="sníž. přenesená",J259,0)</f>
        <v>0</v>
      </c>
      <c r="BI259" s="191">
        <f>IF(N259="nulová",J259,0)</f>
        <v>0</v>
      </c>
      <c r="BJ259" s="22" t="s">
        <v>78</v>
      </c>
      <c r="BK259" s="191">
        <f>ROUND(I259*H259,2)</f>
        <v>0</v>
      </c>
      <c r="BL259" s="22" t="s">
        <v>213</v>
      </c>
      <c r="BM259" s="22" t="s">
        <v>2055</v>
      </c>
    </row>
    <row r="260" spans="2:65" s="1" customFormat="1" ht="27">
      <c r="B260" s="39"/>
      <c r="D260" s="192" t="s">
        <v>336</v>
      </c>
      <c r="F260" s="193" t="s">
        <v>2056</v>
      </c>
      <c r="I260" s="154"/>
      <c r="L260" s="39"/>
      <c r="M260" s="194"/>
      <c r="N260" s="40"/>
      <c r="O260" s="40"/>
      <c r="P260" s="40"/>
      <c r="Q260" s="40"/>
      <c r="R260" s="40"/>
      <c r="S260" s="40"/>
      <c r="T260" s="68"/>
      <c r="AT260" s="22" t="s">
        <v>336</v>
      </c>
      <c r="AU260" s="22" t="s">
        <v>80</v>
      </c>
    </row>
    <row r="261" spans="2:65" s="1" customFormat="1" ht="16.5" customHeight="1">
      <c r="B261" s="179"/>
      <c r="C261" s="180" t="s">
        <v>728</v>
      </c>
      <c r="D261" s="180" t="s">
        <v>208</v>
      </c>
      <c r="E261" s="181" t="s">
        <v>2057</v>
      </c>
      <c r="F261" s="182" t="s">
        <v>2058</v>
      </c>
      <c r="G261" s="183" t="s">
        <v>360</v>
      </c>
      <c r="H261" s="184">
        <v>5</v>
      </c>
      <c r="I261" s="185"/>
      <c r="J261" s="186">
        <f>ROUND(I261*H261,2)</f>
        <v>0</v>
      </c>
      <c r="K261" s="182" t="s">
        <v>5</v>
      </c>
      <c r="L261" s="39"/>
      <c r="M261" s="187" t="s">
        <v>5</v>
      </c>
      <c r="N261" s="188" t="s">
        <v>42</v>
      </c>
      <c r="O261" s="40"/>
      <c r="P261" s="189">
        <f>O261*H261</f>
        <v>0</v>
      </c>
      <c r="Q261" s="189">
        <v>0</v>
      </c>
      <c r="R261" s="189">
        <f>Q261*H261</f>
        <v>0</v>
      </c>
      <c r="S261" s="189">
        <v>0</v>
      </c>
      <c r="T261" s="190">
        <f>S261*H261</f>
        <v>0</v>
      </c>
      <c r="AR261" s="22" t="s">
        <v>213</v>
      </c>
      <c r="AT261" s="22" t="s">
        <v>208</v>
      </c>
      <c r="AU261" s="22" t="s">
        <v>80</v>
      </c>
      <c r="AY261" s="22" t="s">
        <v>205</v>
      </c>
      <c r="BE261" s="191">
        <f>IF(N261="základní",J261,0)</f>
        <v>0</v>
      </c>
      <c r="BF261" s="191">
        <f>IF(N261="snížená",J261,0)</f>
        <v>0</v>
      </c>
      <c r="BG261" s="191">
        <f>IF(N261="zákl. přenesená",J261,0)</f>
        <v>0</v>
      </c>
      <c r="BH261" s="191">
        <f>IF(N261="sníž. přenesená",J261,0)</f>
        <v>0</v>
      </c>
      <c r="BI261" s="191">
        <f>IF(N261="nulová",J261,0)</f>
        <v>0</v>
      </c>
      <c r="BJ261" s="22" t="s">
        <v>78</v>
      </c>
      <c r="BK261" s="191">
        <f>ROUND(I261*H261,2)</f>
        <v>0</v>
      </c>
      <c r="BL261" s="22" t="s">
        <v>213</v>
      </c>
      <c r="BM261" s="22" t="s">
        <v>2059</v>
      </c>
    </row>
    <row r="262" spans="2:65" s="1" customFormat="1" ht="27">
      <c r="B262" s="39"/>
      <c r="D262" s="192" t="s">
        <v>336</v>
      </c>
      <c r="F262" s="193" t="s">
        <v>2060</v>
      </c>
      <c r="I262" s="154"/>
      <c r="L262" s="39"/>
      <c r="M262" s="194"/>
      <c r="N262" s="40"/>
      <c r="O262" s="40"/>
      <c r="P262" s="40"/>
      <c r="Q262" s="40"/>
      <c r="R262" s="40"/>
      <c r="S262" s="40"/>
      <c r="T262" s="68"/>
      <c r="AT262" s="22" t="s">
        <v>336</v>
      </c>
      <c r="AU262" s="22" t="s">
        <v>80</v>
      </c>
    </row>
    <row r="263" spans="2:65" s="1" customFormat="1" ht="16.5" customHeight="1">
      <c r="B263" s="179"/>
      <c r="C263" s="180" t="s">
        <v>732</v>
      </c>
      <c r="D263" s="180" t="s">
        <v>208</v>
      </c>
      <c r="E263" s="181" t="s">
        <v>2061</v>
      </c>
      <c r="F263" s="182" t="s">
        <v>2062</v>
      </c>
      <c r="G263" s="183" t="s">
        <v>360</v>
      </c>
      <c r="H263" s="184">
        <v>5</v>
      </c>
      <c r="I263" s="185"/>
      <c r="J263" s="186">
        <f>ROUND(I263*H263,2)</f>
        <v>0</v>
      </c>
      <c r="K263" s="182" t="s">
        <v>5</v>
      </c>
      <c r="L263" s="39"/>
      <c r="M263" s="187" t="s">
        <v>5</v>
      </c>
      <c r="N263" s="188" t="s">
        <v>42</v>
      </c>
      <c r="O263" s="40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AR263" s="22" t="s">
        <v>213</v>
      </c>
      <c r="AT263" s="22" t="s">
        <v>208</v>
      </c>
      <c r="AU263" s="22" t="s">
        <v>80</v>
      </c>
      <c r="AY263" s="22" t="s">
        <v>205</v>
      </c>
      <c r="BE263" s="191">
        <f>IF(N263="základní",J263,0)</f>
        <v>0</v>
      </c>
      <c r="BF263" s="191">
        <f>IF(N263="snížená",J263,0)</f>
        <v>0</v>
      </c>
      <c r="BG263" s="191">
        <f>IF(N263="zákl. přenesená",J263,0)</f>
        <v>0</v>
      </c>
      <c r="BH263" s="191">
        <f>IF(N263="sníž. přenesená",J263,0)</f>
        <v>0</v>
      </c>
      <c r="BI263" s="191">
        <f>IF(N263="nulová",J263,0)</f>
        <v>0</v>
      </c>
      <c r="BJ263" s="22" t="s">
        <v>78</v>
      </c>
      <c r="BK263" s="191">
        <f>ROUND(I263*H263,2)</f>
        <v>0</v>
      </c>
      <c r="BL263" s="22" t="s">
        <v>213</v>
      </c>
      <c r="BM263" s="22" t="s">
        <v>2063</v>
      </c>
    </row>
    <row r="264" spans="2:65" s="1" customFormat="1" ht="27">
      <c r="B264" s="39"/>
      <c r="D264" s="192" t="s">
        <v>336</v>
      </c>
      <c r="F264" s="193" t="s">
        <v>2064</v>
      </c>
      <c r="I264" s="154"/>
      <c r="L264" s="39"/>
      <c r="M264" s="194"/>
      <c r="N264" s="40"/>
      <c r="O264" s="40"/>
      <c r="P264" s="40"/>
      <c r="Q264" s="40"/>
      <c r="R264" s="40"/>
      <c r="S264" s="40"/>
      <c r="T264" s="68"/>
      <c r="AT264" s="22" t="s">
        <v>336</v>
      </c>
      <c r="AU264" s="22" t="s">
        <v>80</v>
      </c>
    </row>
    <row r="265" spans="2:65" s="1" customFormat="1" ht="16.5" customHeight="1">
      <c r="B265" s="179"/>
      <c r="C265" s="180" t="s">
        <v>736</v>
      </c>
      <c r="D265" s="180" t="s">
        <v>208</v>
      </c>
      <c r="E265" s="181" t="s">
        <v>2065</v>
      </c>
      <c r="F265" s="182" t="s">
        <v>2066</v>
      </c>
      <c r="G265" s="183" t="s">
        <v>360</v>
      </c>
      <c r="H265" s="184">
        <v>14</v>
      </c>
      <c r="I265" s="185"/>
      <c r="J265" s="186">
        <f>ROUND(I265*H265,2)</f>
        <v>0</v>
      </c>
      <c r="K265" s="182" t="s">
        <v>5</v>
      </c>
      <c r="L265" s="39"/>
      <c r="M265" s="187" t="s">
        <v>5</v>
      </c>
      <c r="N265" s="188" t="s">
        <v>42</v>
      </c>
      <c r="O265" s="40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AR265" s="22" t="s">
        <v>213</v>
      </c>
      <c r="AT265" s="22" t="s">
        <v>208</v>
      </c>
      <c r="AU265" s="22" t="s">
        <v>80</v>
      </c>
      <c r="AY265" s="22" t="s">
        <v>205</v>
      </c>
      <c r="BE265" s="191">
        <f>IF(N265="základní",J265,0)</f>
        <v>0</v>
      </c>
      <c r="BF265" s="191">
        <f>IF(N265="snížená",J265,0)</f>
        <v>0</v>
      </c>
      <c r="BG265" s="191">
        <f>IF(N265="zákl. přenesená",J265,0)</f>
        <v>0</v>
      </c>
      <c r="BH265" s="191">
        <f>IF(N265="sníž. přenesená",J265,0)</f>
        <v>0</v>
      </c>
      <c r="BI265" s="191">
        <f>IF(N265="nulová",J265,0)</f>
        <v>0</v>
      </c>
      <c r="BJ265" s="22" t="s">
        <v>78</v>
      </c>
      <c r="BK265" s="191">
        <f>ROUND(I265*H265,2)</f>
        <v>0</v>
      </c>
      <c r="BL265" s="22" t="s">
        <v>213</v>
      </c>
      <c r="BM265" s="22" t="s">
        <v>2067</v>
      </c>
    </row>
    <row r="266" spans="2:65" s="1" customFormat="1" ht="27">
      <c r="B266" s="39"/>
      <c r="D266" s="192" t="s">
        <v>336</v>
      </c>
      <c r="F266" s="193" t="s">
        <v>2068</v>
      </c>
      <c r="I266" s="154"/>
      <c r="L266" s="39"/>
      <c r="M266" s="194"/>
      <c r="N266" s="40"/>
      <c r="O266" s="40"/>
      <c r="P266" s="40"/>
      <c r="Q266" s="40"/>
      <c r="R266" s="40"/>
      <c r="S266" s="40"/>
      <c r="T266" s="68"/>
      <c r="AT266" s="22" t="s">
        <v>336</v>
      </c>
      <c r="AU266" s="22" t="s">
        <v>80</v>
      </c>
    </row>
    <row r="267" spans="2:65" s="11" customFormat="1" ht="29.85" customHeight="1">
      <c r="B267" s="166"/>
      <c r="D267" s="167" t="s">
        <v>70</v>
      </c>
      <c r="E267" s="177" t="s">
        <v>2069</v>
      </c>
      <c r="F267" s="177" t="s">
        <v>112</v>
      </c>
      <c r="I267" s="169"/>
      <c r="J267" s="178">
        <f>BK267</f>
        <v>0</v>
      </c>
      <c r="L267" s="166"/>
      <c r="M267" s="171"/>
      <c r="N267" s="172"/>
      <c r="O267" s="172"/>
      <c r="P267" s="173">
        <f>SUM(P268:P269)</f>
        <v>0</v>
      </c>
      <c r="Q267" s="172"/>
      <c r="R267" s="173">
        <f>SUM(R268:R269)</f>
        <v>0</v>
      </c>
      <c r="S267" s="172"/>
      <c r="T267" s="174">
        <f>SUM(T268:T269)</f>
        <v>0</v>
      </c>
      <c r="AR267" s="167" t="s">
        <v>78</v>
      </c>
      <c r="AT267" s="175" t="s">
        <v>70</v>
      </c>
      <c r="AU267" s="175" t="s">
        <v>78</v>
      </c>
      <c r="AY267" s="167" t="s">
        <v>205</v>
      </c>
      <c r="BK267" s="176">
        <f>SUM(BK268:BK269)</f>
        <v>0</v>
      </c>
    </row>
    <row r="268" spans="2:65" s="1" customFormat="1" ht="16.5" customHeight="1">
      <c r="B268" s="179"/>
      <c r="C268" s="180" t="s">
        <v>742</v>
      </c>
      <c r="D268" s="180" t="s">
        <v>208</v>
      </c>
      <c r="E268" s="181" t="s">
        <v>2070</v>
      </c>
      <c r="F268" s="182" t="s">
        <v>2071</v>
      </c>
      <c r="G268" s="183" t="s">
        <v>548</v>
      </c>
      <c r="H268" s="199"/>
      <c r="I268" s="185"/>
      <c r="J268" s="186">
        <f>ROUND(I268*H268,2)</f>
        <v>0</v>
      </c>
      <c r="K268" s="182" t="s">
        <v>5</v>
      </c>
      <c r="L268" s="39"/>
      <c r="M268" s="187" t="s">
        <v>5</v>
      </c>
      <c r="N268" s="188" t="s">
        <v>42</v>
      </c>
      <c r="O268" s="40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AR268" s="22" t="s">
        <v>213</v>
      </c>
      <c r="AT268" s="22" t="s">
        <v>208</v>
      </c>
      <c r="AU268" s="22" t="s">
        <v>80</v>
      </c>
      <c r="AY268" s="22" t="s">
        <v>205</v>
      </c>
      <c r="BE268" s="191">
        <f>IF(N268="základní",J268,0)</f>
        <v>0</v>
      </c>
      <c r="BF268" s="191">
        <f>IF(N268="snížená",J268,0)</f>
        <v>0</v>
      </c>
      <c r="BG268" s="191">
        <f>IF(N268="zákl. přenesená",J268,0)</f>
        <v>0</v>
      </c>
      <c r="BH268" s="191">
        <f>IF(N268="sníž. přenesená",J268,0)</f>
        <v>0</v>
      </c>
      <c r="BI268" s="191">
        <f>IF(N268="nulová",J268,0)</f>
        <v>0</v>
      </c>
      <c r="BJ268" s="22" t="s">
        <v>78</v>
      </c>
      <c r="BK268" s="191">
        <f>ROUND(I268*H268,2)</f>
        <v>0</v>
      </c>
      <c r="BL268" s="22" t="s">
        <v>213</v>
      </c>
      <c r="BM268" s="22" t="s">
        <v>2072</v>
      </c>
    </row>
    <row r="269" spans="2:65" s="1" customFormat="1" ht="40.5">
      <c r="B269" s="39"/>
      <c r="D269" s="192" t="s">
        <v>336</v>
      </c>
      <c r="F269" s="193" t="s">
        <v>2073</v>
      </c>
      <c r="I269" s="154"/>
      <c r="L269" s="39"/>
      <c r="M269" s="194"/>
      <c r="N269" s="40"/>
      <c r="O269" s="40"/>
      <c r="P269" s="40"/>
      <c r="Q269" s="40"/>
      <c r="R269" s="40"/>
      <c r="S269" s="40"/>
      <c r="T269" s="68"/>
      <c r="AT269" s="22" t="s">
        <v>336</v>
      </c>
      <c r="AU269" s="22" t="s">
        <v>80</v>
      </c>
    </row>
    <row r="270" spans="2:65" s="11" customFormat="1" ht="37.35" customHeight="1">
      <c r="B270" s="166"/>
      <c r="D270" s="167" t="s">
        <v>70</v>
      </c>
      <c r="E270" s="168" t="s">
        <v>436</v>
      </c>
      <c r="F270" s="168" t="s">
        <v>437</v>
      </c>
      <c r="I270" s="169"/>
      <c r="J270" s="170">
        <f>BK270</f>
        <v>0</v>
      </c>
      <c r="L270" s="166"/>
      <c r="M270" s="171"/>
      <c r="N270" s="172"/>
      <c r="O270" s="172"/>
      <c r="P270" s="173">
        <f>SUM(P271:P278)</f>
        <v>0</v>
      </c>
      <c r="Q270" s="172"/>
      <c r="R270" s="173">
        <f>SUM(R271:R278)</f>
        <v>0</v>
      </c>
      <c r="S270" s="172"/>
      <c r="T270" s="174">
        <f>SUM(T271:T278)</f>
        <v>0</v>
      </c>
      <c r="AR270" s="167" t="s">
        <v>213</v>
      </c>
      <c r="AT270" s="175" t="s">
        <v>70</v>
      </c>
      <c r="AU270" s="175" t="s">
        <v>71</v>
      </c>
      <c r="AY270" s="167" t="s">
        <v>205</v>
      </c>
      <c r="BK270" s="176">
        <f>SUM(BK271:BK278)</f>
        <v>0</v>
      </c>
    </row>
    <row r="271" spans="2:65" s="1" customFormat="1" ht="16.5" customHeight="1">
      <c r="B271" s="179"/>
      <c r="C271" s="180" t="s">
        <v>747</v>
      </c>
      <c r="D271" s="180" t="s">
        <v>208</v>
      </c>
      <c r="E271" s="181" t="s">
        <v>1546</v>
      </c>
      <c r="F271" s="182" t="s">
        <v>1547</v>
      </c>
      <c r="G271" s="183" t="s">
        <v>950</v>
      </c>
      <c r="H271" s="184">
        <v>200</v>
      </c>
      <c r="I271" s="185"/>
      <c r="J271" s="186">
        <f>ROUND(I271*H271,2)</f>
        <v>0</v>
      </c>
      <c r="K271" s="182" t="s">
        <v>5</v>
      </c>
      <c r="L271" s="39"/>
      <c r="M271" s="187" t="s">
        <v>5</v>
      </c>
      <c r="N271" s="188" t="s">
        <v>42</v>
      </c>
      <c r="O271" s="40"/>
      <c r="P271" s="189">
        <f>O271*H271</f>
        <v>0</v>
      </c>
      <c r="Q271" s="189">
        <v>0</v>
      </c>
      <c r="R271" s="189">
        <f>Q271*H271</f>
        <v>0</v>
      </c>
      <c r="S271" s="189">
        <v>0</v>
      </c>
      <c r="T271" s="190">
        <f>S271*H271</f>
        <v>0</v>
      </c>
      <c r="AR271" s="22" t="s">
        <v>213</v>
      </c>
      <c r="AT271" s="22" t="s">
        <v>208</v>
      </c>
      <c r="AU271" s="22" t="s">
        <v>78</v>
      </c>
      <c r="AY271" s="22" t="s">
        <v>205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22" t="s">
        <v>78</v>
      </c>
      <c r="BK271" s="191">
        <f>ROUND(I271*H271,2)</f>
        <v>0</v>
      </c>
      <c r="BL271" s="22" t="s">
        <v>213</v>
      </c>
      <c r="BM271" s="22" t="s">
        <v>2074</v>
      </c>
    </row>
    <row r="272" spans="2:65" s="1" customFormat="1" ht="40.5">
      <c r="B272" s="39"/>
      <c r="D272" s="192" t="s">
        <v>336</v>
      </c>
      <c r="F272" s="193" t="s">
        <v>1549</v>
      </c>
      <c r="I272" s="154"/>
      <c r="L272" s="39"/>
      <c r="M272" s="194"/>
      <c r="N272" s="40"/>
      <c r="O272" s="40"/>
      <c r="P272" s="40"/>
      <c r="Q272" s="40"/>
      <c r="R272" s="40"/>
      <c r="S272" s="40"/>
      <c r="T272" s="68"/>
      <c r="AT272" s="22" t="s">
        <v>336</v>
      </c>
      <c r="AU272" s="22" t="s">
        <v>78</v>
      </c>
    </row>
    <row r="273" spans="2:65" s="1" customFormat="1" ht="16.5" customHeight="1">
      <c r="B273" s="179"/>
      <c r="C273" s="180" t="s">
        <v>753</v>
      </c>
      <c r="D273" s="180" t="s">
        <v>208</v>
      </c>
      <c r="E273" s="181" t="s">
        <v>2075</v>
      </c>
      <c r="F273" s="182" t="s">
        <v>2076</v>
      </c>
      <c r="G273" s="183" t="s">
        <v>950</v>
      </c>
      <c r="H273" s="184">
        <v>200</v>
      </c>
      <c r="I273" s="185"/>
      <c r="J273" s="186">
        <f>ROUND(I273*H273,2)</f>
        <v>0</v>
      </c>
      <c r="K273" s="182" t="s">
        <v>5</v>
      </c>
      <c r="L273" s="39"/>
      <c r="M273" s="187" t="s">
        <v>5</v>
      </c>
      <c r="N273" s="188" t="s">
        <v>42</v>
      </c>
      <c r="O273" s="40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AR273" s="22" t="s">
        <v>213</v>
      </c>
      <c r="AT273" s="22" t="s">
        <v>208</v>
      </c>
      <c r="AU273" s="22" t="s">
        <v>78</v>
      </c>
      <c r="AY273" s="22" t="s">
        <v>205</v>
      </c>
      <c r="BE273" s="191">
        <f>IF(N273="základní",J273,0)</f>
        <v>0</v>
      </c>
      <c r="BF273" s="191">
        <f>IF(N273="snížená",J273,0)</f>
        <v>0</v>
      </c>
      <c r="BG273" s="191">
        <f>IF(N273="zákl. přenesená",J273,0)</f>
        <v>0</v>
      </c>
      <c r="BH273" s="191">
        <f>IF(N273="sníž. přenesená",J273,0)</f>
        <v>0</v>
      </c>
      <c r="BI273" s="191">
        <f>IF(N273="nulová",J273,0)</f>
        <v>0</v>
      </c>
      <c r="BJ273" s="22" t="s">
        <v>78</v>
      </c>
      <c r="BK273" s="191">
        <f>ROUND(I273*H273,2)</f>
        <v>0</v>
      </c>
      <c r="BL273" s="22" t="s">
        <v>213</v>
      </c>
      <c r="BM273" s="22" t="s">
        <v>2077</v>
      </c>
    </row>
    <row r="274" spans="2:65" s="1" customFormat="1" ht="54">
      <c r="B274" s="39"/>
      <c r="D274" s="192" t="s">
        <v>336</v>
      </c>
      <c r="F274" s="193" t="s">
        <v>2078</v>
      </c>
      <c r="I274" s="154"/>
      <c r="L274" s="39"/>
      <c r="M274" s="194"/>
      <c r="N274" s="40"/>
      <c r="O274" s="40"/>
      <c r="P274" s="40"/>
      <c r="Q274" s="40"/>
      <c r="R274" s="40"/>
      <c r="S274" s="40"/>
      <c r="T274" s="68"/>
      <c r="AT274" s="22" t="s">
        <v>336</v>
      </c>
      <c r="AU274" s="22" t="s">
        <v>78</v>
      </c>
    </row>
    <row r="275" spans="2:65" s="1" customFormat="1" ht="16.5" customHeight="1">
      <c r="B275" s="179"/>
      <c r="C275" s="180" t="s">
        <v>757</v>
      </c>
      <c r="D275" s="180" t="s">
        <v>208</v>
      </c>
      <c r="E275" s="181" t="s">
        <v>2079</v>
      </c>
      <c r="F275" s="182" t="s">
        <v>2080</v>
      </c>
      <c r="G275" s="183" t="s">
        <v>1531</v>
      </c>
      <c r="H275" s="184">
        <v>1</v>
      </c>
      <c r="I275" s="185"/>
      <c r="J275" s="186">
        <f>ROUND(I275*H275,2)</f>
        <v>0</v>
      </c>
      <c r="K275" s="182" t="s">
        <v>5</v>
      </c>
      <c r="L275" s="39"/>
      <c r="M275" s="187" t="s">
        <v>5</v>
      </c>
      <c r="N275" s="188" t="s">
        <v>42</v>
      </c>
      <c r="O275" s="40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AR275" s="22" t="s">
        <v>213</v>
      </c>
      <c r="AT275" s="22" t="s">
        <v>208</v>
      </c>
      <c r="AU275" s="22" t="s">
        <v>78</v>
      </c>
      <c r="AY275" s="22" t="s">
        <v>205</v>
      </c>
      <c r="BE275" s="191">
        <f>IF(N275="základní",J275,0)</f>
        <v>0</v>
      </c>
      <c r="BF275" s="191">
        <f>IF(N275="snížená",J275,0)</f>
        <v>0</v>
      </c>
      <c r="BG275" s="191">
        <f>IF(N275="zákl. přenesená",J275,0)</f>
        <v>0</v>
      </c>
      <c r="BH275" s="191">
        <f>IF(N275="sníž. přenesená",J275,0)</f>
        <v>0</v>
      </c>
      <c r="BI275" s="191">
        <f>IF(N275="nulová",J275,0)</f>
        <v>0</v>
      </c>
      <c r="BJ275" s="22" t="s">
        <v>78</v>
      </c>
      <c r="BK275" s="191">
        <f>ROUND(I275*H275,2)</f>
        <v>0</v>
      </c>
      <c r="BL275" s="22" t="s">
        <v>213</v>
      </c>
      <c r="BM275" s="22" t="s">
        <v>2081</v>
      </c>
    </row>
    <row r="276" spans="2:65" s="1" customFormat="1" ht="40.5">
      <c r="B276" s="39"/>
      <c r="D276" s="192" t="s">
        <v>336</v>
      </c>
      <c r="F276" s="193" t="s">
        <v>2082</v>
      </c>
      <c r="I276" s="154"/>
      <c r="L276" s="39"/>
      <c r="M276" s="194"/>
      <c r="N276" s="40"/>
      <c r="O276" s="40"/>
      <c r="P276" s="40"/>
      <c r="Q276" s="40"/>
      <c r="R276" s="40"/>
      <c r="S276" s="40"/>
      <c r="T276" s="68"/>
      <c r="AT276" s="22" t="s">
        <v>336</v>
      </c>
      <c r="AU276" s="22" t="s">
        <v>78</v>
      </c>
    </row>
    <row r="277" spans="2:65" s="1" customFormat="1" ht="16.5" customHeight="1">
      <c r="B277" s="179"/>
      <c r="C277" s="180" t="s">
        <v>761</v>
      </c>
      <c r="D277" s="180" t="s">
        <v>208</v>
      </c>
      <c r="E277" s="181" t="s">
        <v>1554</v>
      </c>
      <c r="F277" s="182" t="s">
        <v>1555</v>
      </c>
      <c r="G277" s="183" t="s">
        <v>1531</v>
      </c>
      <c r="H277" s="184">
        <v>1</v>
      </c>
      <c r="I277" s="185"/>
      <c r="J277" s="186">
        <f>ROUND(I277*H277,2)</f>
        <v>0</v>
      </c>
      <c r="K277" s="182" t="s">
        <v>5</v>
      </c>
      <c r="L277" s="39"/>
      <c r="M277" s="187" t="s">
        <v>5</v>
      </c>
      <c r="N277" s="188" t="s">
        <v>42</v>
      </c>
      <c r="O277" s="40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AR277" s="22" t="s">
        <v>213</v>
      </c>
      <c r="AT277" s="22" t="s">
        <v>208</v>
      </c>
      <c r="AU277" s="22" t="s">
        <v>78</v>
      </c>
      <c r="AY277" s="22" t="s">
        <v>205</v>
      </c>
      <c r="BE277" s="191">
        <f>IF(N277="základní",J277,0)</f>
        <v>0</v>
      </c>
      <c r="BF277" s="191">
        <f>IF(N277="snížená",J277,0)</f>
        <v>0</v>
      </c>
      <c r="BG277" s="191">
        <f>IF(N277="zákl. přenesená",J277,0)</f>
        <v>0</v>
      </c>
      <c r="BH277" s="191">
        <f>IF(N277="sníž. přenesená",J277,0)</f>
        <v>0</v>
      </c>
      <c r="BI277" s="191">
        <f>IF(N277="nulová",J277,0)</f>
        <v>0</v>
      </c>
      <c r="BJ277" s="22" t="s">
        <v>78</v>
      </c>
      <c r="BK277" s="191">
        <f>ROUND(I277*H277,2)</f>
        <v>0</v>
      </c>
      <c r="BL277" s="22" t="s">
        <v>213</v>
      </c>
      <c r="BM277" s="22" t="s">
        <v>2083</v>
      </c>
    </row>
    <row r="278" spans="2:65" s="1" customFormat="1" ht="27">
      <c r="B278" s="39"/>
      <c r="D278" s="192" t="s">
        <v>336</v>
      </c>
      <c r="F278" s="193" t="s">
        <v>1557</v>
      </c>
      <c r="I278" s="154"/>
      <c r="L278" s="39"/>
      <c r="M278" s="219"/>
      <c r="N278" s="196"/>
      <c r="O278" s="196"/>
      <c r="P278" s="196"/>
      <c r="Q278" s="196"/>
      <c r="R278" s="196"/>
      <c r="S278" s="196"/>
      <c r="T278" s="220"/>
      <c r="AT278" s="22" t="s">
        <v>336</v>
      </c>
      <c r="AU278" s="22" t="s">
        <v>78</v>
      </c>
    </row>
    <row r="279" spans="2:65" s="1" customFormat="1" ht="6.95" customHeight="1">
      <c r="B279" s="54"/>
      <c r="C279" s="55"/>
      <c r="D279" s="55"/>
      <c r="E279" s="55"/>
      <c r="F279" s="55"/>
      <c r="G279" s="55"/>
      <c r="H279" s="55"/>
      <c r="I279" s="132"/>
      <c r="J279" s="55"/>
      <c r="K279" s="55"/>
      <c r="L279" s="39"/>
    </row>
  </sheetData>
  <autoFilter ref="C95:K278"/>
  <mergeCells count="16">
    <mergeCell ref="L2:V2"/>
    <mergeCell ref="E82:H82"/>
    <mergeCell ref="E86:H86"/>
    <mergeCell ref="E84:H84"/>
    <mergeCell ref="E88:H88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116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ht="16.5" customHeight="1">
      <c r="B9" s="26"/>
      <c r="C9" s="27"/>
      <c r="D9" s="27"/>
      <c r="E9" s="341" t="s">
        <v>169</v>
      </c>
      <c r="F9" s="308"/>
      <c r="G9" s="308"/>
      <c r="H9" s="308"/>
      <c r="I9" s="110"/>
      <c r="J9" s="27"/>
      <c r="K9" s="29"/>
    </row>
    <row r="10" spans="1:70">
      <c r="B10" s="26"/>
      <c r="C10" s="27"/>
      <c r="D10" s="35" t="s">
        <v>170</v>
      </c>
      <c r="E10" s="27"/>
      <c r="F10" s="27"/>
      <c r="G10" s="27"/>
      <c r="H10" s="27"/>
      <c r="I10" s="110"/>
      <c r="J10" s="27"/>
      <c r="K10" s="29"/>
    </row>
    <row r="11" spans="1:70" s="1" customFormat="1" ht="16.5" customHeight="1">
      <c r="B11" s="39"/>
      <c r="C11" s="40"/>
      <c r="D11" s="40"/>
      <c r="E11" s="331" t="s">
        <v>1394</v>
      </c>
      <c r="F11" s="343"/>
      <c r="G11" s="343"/>
      <c r="H11" s="343"/>
      <c r="I11" s="111"/>
      <c r="J11" s="40"/>
      <c r="K11" s="43"/>
    </row>
    <row r="12" spans="1:70" s="1" customFormat="1">
      <c r="B12" s="39"/>
      <c r="C12" s="40"/>
      <c r="D12" s="35" t="s">
        <v>936</v>
      </c>
      <c r="E12" s="40"/>
      <c r="F12" s="40"/>
      <c r="G12" s="40"/>
      <c r="H12" s="40"/>
      <c r="I12" s="111"/>
      <c r="J12" s="40"/>
      <c r="K12" s="43"/>
    </row>
    <row r="13" spans="1:70" s="1" customFormat="1" ht="36.950000000000003" customHeight="1">
      <c r="B13" s="39"/>
      <c r="C13" s="40"/>
      <c r="D13" s="40"/>
      <c r="E13" s="344" t="s">
        <v>2084</v>
      </c>
      <c r="F13" s="343"/>
      <c r="G13" s="343"/>
      <c r="H13" s="343"/>
      <c r="I13" s="111"/>
      <c r="J13" s="40"/>
      <c r="K13" s="43"/>
    </row>
    <row r="14" spans="1:70" s="1" customFormat="1" ht="13.5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21</v>
      </c>
      <c r="E15" s="40"/>
      <c r="F15" s="33" t="s">
        <v>5</v>
      </c>
      <c r="G15" s="40"/>
      <c r="H15" s="40"/>
      <c r="I15" s="112" t="s">
        <v>22</v>
      </c>
      <c r="J15" s="33" t="s">
        <v>5</v>
      </c>
      <c r="K15" s="43"/>
    </row>
    <row r="16" spans="1:70" s="1" customFormat="1" ht="14.45" customHeight="1">
      <c r="B16" s="39"/>
      <c r="C16" s="40"/>
      <c r="D16" s="35" t="s">
        <v>23</v>
      </c>
      <c r="E16" s="40"/>
      <c r="F16" s="33" t="s">
        <v>24</v>
      </c>
      <c r="G16" s="40"/>
      <c r="H16" s="40"/>
      <c r="I16" s="112" t="s">
        <v>25</v>
      </c>
      <c r="J16" s="113" t="str">
        <f>'Rekapitulace stavby'!AN8</f>
        <v>16. 3. 2019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27</v>
      </c>
      <c r="E18" s="40"/>
      <c r="F18" s="40"/>
      <c r="G18" s="40"/>
      <c r="H18" s="40"/>
      <c r="I18" s="112" t="s">
        <v>28</v>
      </c>
      <c r="J18" s="33" t="str">
        <f>IF('Rekapitulace stavby'!AN10="","",'Rekapitulace stavby'!AN10)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stavby'!E11="","",'Rekapitulace stavby'!E11)</f>
        <v xml:space="preserve"> </v>
      </c>
      <c r="F19" s="40"/>
      <c r="G19" s="40"/>
      <c r="H19" s="40"/>
      <c r="I19" s="112" t="s">
        <v>30</v>
      </c>
      <c r="J19" s="33" t="str">
        <f>IF('Rekapitulace stavby'!AN11="","",'Rekapitulace stavby'!AN11)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31</v>
      </c>
      <c r="E21" s="40"/>
      <c r="F21" s="40"/>
      <c r="G21" s="40"/>
      <c r="H21" s="40"/>
      <c r="I21" s="112" t="s">
        <v>28</v>
      </c>
      <c r="J21" s="33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stavby'!E14="Vyplň údaj","",IF('Rekapitulace stavby'!E14="","",'Rekapitulace stavby'!E14))</f>
        <v/>
      </c>
      <c r="F22" s="40"/>
      <c r="G22" s="40"/>
      <c r="H22" s="40"/>
      <c r="I22" s="112" t="s">
        <v>30</v>
      </c>
      <c r="J22" s="33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33</v>
      </c>
      <c r="E24" s="40"/>
      <c r="F24" s="40"/>
      <c r="G24" s="40"/>
      <c r="H24" s="40"/>
      <c r="I24" s="112" t="s">
        <v>28</v>
      </c>
      <c r="J24" s="33" t="s">
        <v>5</v>
      </c>
      <c r="K24" s="43"/>
    </row>
    <row r="25" spans="2:11" s="1" customFormat="1" ht="18" customHeight="1">
      <c r="B25" s="39"/>
      <c r="C25" s="40"/>
      <c r="D25" s="40"/>
      <c r="E25" s="33" t="s">
        <v>34</v>
      </c>
      <c r="F25" s="40"/>
      <c r="G25" s="40"/>
      <c r="H25" s="40"/>
      <c r="I25" s="112" t="s">
        <v>30</v>
      </c>
      <c r="J25" s="33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14.45" customHeight="1">
      <c r="B27" s="39"/>
      <c r="C27" s="40"/>
      <c r="D27" s="35" t="s">
        <v>36</v>
      </c>
      <c r="E27" s="40"/>
      <c r="F27" s="40"/>
      <c r="G27" s="40"/>
      <c r="H27" s="40"/>
      <c r="I27" s="111"/>
      <c r="J27" s="40"/>
      <c r="K27" s="43"/>
    </row>
    <row r="28" spans="2:11" s="7" customFormat="1" ht="270.75" customHeight="1">
      <c r="B28" s="114"/>
      <c r="C28" s="115"/>
      <c r="D28" s="115"/>
      <c r="E28" s="322" t="s">
        <v>172</v>
      </c>
      <c r="F28" s="322"/>
      <c r="G28" s="322"/>
      <c r="H28" s="322"/>
      <c r="I28" s="116"/>
      <c r="J28" s="115"/>
      <c r="K28" s="117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111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25.35" customHeight="1">
      <c r="B31" s="39"/>
      <c r="C31" s="40"/>
      <c r="D31" s="120" t="s">
        <v>37</v>
      </c>
      <c r="E31" s="40"/>
      <c r="F31" s="40"/>
      <c r="G31" s="40"/>
      <c r="H31" s="40"/>
      <c r="I31" s="111"/>
      <c r="J31" s="121">
        <f>ROUND(J91,2)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118"/>
      <c r="J32" s="66"/>
      <c r="K32" s="119"/>
    </row>
    <row r="33" spans="2:11" s="1" customFormat="1" ht="14.45" customHeight="1">
      <c r="B33" s="39"/>
      <c r="C33" s="40"/>
      <c r="D33" s="40"/>
      <c r="E33" s="40"/>
      <c r="F33" s="44" t="s">
        <v>39</v>
      </c>
      <c r="G33" s="40"/>
      <c r="H33" s="40"/>
      <c r="I33" s="122" t="s">
        <v>38</v>
      </c>
      <c r="J33" s="44" t="s">
        <v>40</v>
      </c>
      <c r="K33" s="43"/>
    </row>
    <row r="34" spans="2:11" s="1" customFormat="1" ht="14.45" customHeight="1">
      <c r="B34" s="39"/>
      <c r="C34" s="40"/>
      <c r="D34" s="47" t="s">
        <v>41</v>
      </c>
      <c r="E34" s="47" t="s">
        <v>42</v>
      </c>
      <c r="F34" s="123">
        <f>ROUND(SUM(BE91:BE132), 2)</f>
        <v>0</v>
      </c>
      <c r="G34" s="40"/>
      <c r="H34" s="40"/>
      <c r="I34" s="124">
        <v>0.21</v>
      </c>
      <c r="J34" s="123">
        <f>ROUND(ROUND((SUM(BE91:BE132)), 2)*I34, 2)</f>
        <v>0</v>
      </c>
      <c r="K34" s="43"/>
    </row>
    <row r="35" spans="2:11" s="1" customFormat="1" ht="14.45" customHeight="1">
      <c r="B35" s="39"/>
      <c r="C35" s="40"/>
      <c r="D35" s="40"/>
      <c r="E35" s="47" t="s">
        <v>43</v>
      </c>
      <c r="F35" s="123">
        <f>ROUND(SUM(BF91:BF132), 2)</f>
        <v>0</v>
      </c>
      <c r="G35" s="40"/>
      <c r="H35" s="40"/>
      <c r="I35" s="124">
        <v>0.15</v>
      </c>
      <c r="J35" s="123">
        <f>ROUND(ROUND((SUM(BF91:BF132)), 2)*I35, 2)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44</v>
      </c>
      <c r="F36" s="123">
        <f>ROUND(SUM(BG91:BG132), 2)</f>
        <v>0</v>
      </c>
      <c r="G36" s="40"/>
      <c r="H36" s="40"/>
      <c r="I36" s="124">
        <v>0.21</v>
      </c>
      <c r="J36" s="123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45</v>
      </c>
      <c r="F37" s="123">
        <f>ROUND(SUM(BH91:BH132), 2)</f>
        <v>0</v>
      </c>
      <c r="G37" s="40"/>
      <c r="H37" s="40"/>
      <c r="I37" s="124">
        <v>0.15</v>
      </c>
      <c r="J37" s="123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46</v>
      </c>
      <c r="F38" s="123">
        <f>ROUND(SUM(BI91:BI132), 2)</f>
        <v>0</v>
      </c>
      <c r="G38" s="40"/>
      <c r="H38" s="40"/>
      <c r="I38" s="124">
        <v>0</v>
      </c>
      <c r="J38" s="123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111"/>
      <c r="J39" s="40"/>
      <c r="K39" s="43"/>
    </row>
    <row r="40" spans="2:11" s="1" customFormat="1" ht="25.35" customHeight="1">
      <c r="B40" s="39"/>
      <c r="C40" s="125"/>
      <c r="D40" s="126" t="s">
        <v>47</v>
      </c>
      <c r="E40" s="69"/>
      <c r="F40" s="69"/>
      <c r="G40" s="127" t="s">
        <v>48</v>
      </c>
      <c r="H40" s="128" t="s">
        <v>49</v>
      </c>
      <c r="I40" s="129"/>
      <c r="J40" s="130">
        <f>SUM(J31:J38)</f>
        <v>0</v>
      </c>
      <c r="K40" s="131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132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133"/>
      <c r="J45" s="58"/>
      <c r="K45" s="134"/>
    </row>
    <row r="46" spans="2:11" s="1" customFormat="1" ht="36.950000000000003" customHeight="1">
      <c r="B46" s="39"/>
      <c r="C46" s="28" t="s">
        <v>173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111"/>
      <c r="J47" s="40"/>
      <c r="K47" s="43"/>
    </row>
    <row r="48" spans="2:11" s="1" customFormat="1" ht="14.45" customHeight="1">
      <c r="B48" s="39"/>
      <c r="C48" s="35" t="s">
        <v>19</v>
      </c>
      <c r="D48" s="40"/>
      <c r="E48" s="40"/>
      <c r="F48" s="40"/>
      <c r="G48" s="40"/>
      <c r="H48" s="40"/>
      <c r="I48" s="111"/>
      <c r="J48" s="40"/>
      <c r="K48" s="43"/>
    </row>
    <row r="49" spans="2:47" s="1" customFormat="1" ht="16.5" customHeight="1">
      <c r="B49" s="39"/>
      <c r="C49" s="40"/>
      <c r="D49" s="40"/>
      <c r="E49" s="341" t="str">
        <f>E7</f>
        <v xml:space="preserve"> Dům hudby, Pardubice – modernizace</v>
      </c>
      <c r="F49" s="342"/>
      <c r="G49" s="342"/>
      <c r="H49" s="342"/>
      <c r="I49" s="111"/>
      <c r="J49" s="40"/>
      <c r="K49" s="43"/>
    </row>
    <row r="50" spans="2:47">
      <c r="B50" s="26"/>
      <c r="C50" s="35" t="s">
        <v>168</v>
      </c>
      <c r="D50" s="27"/>
      <c r="E50" s="27"/>
      <c r="F50" s="27"/>
      <c r="G50" s="27"/>
      <c r="H50" s="27"/>
      <c r="I50" s="110"/>
      <c r="J50" s="27"/>
      <c r="K50" s="29"/>
    </row>
    <row r="51" spans="2:47" ht="16.5" customHeight="1">
      <c r="B51" s="26"/>
      <c r="C51" s="27"/>
      <c r="D51" s="27"/>
      <c r="E51" s="341" t="s">
        <v>169</v>
      </c>
      <c r="F51" s="308"/>
      <c r="G51" s="308"/>
      <c r="H51" s="308"/>
      <c r="I51" s="110"/>
      <c r="J51" s="27"/>
      <c r="K51" s="29"/>
    </row>
    <row r="52" spans="2:47">
      <c r="B52" s="26"/>
      <c r="C52" s="35" t="s">
        <v>170</v>
      </c>
      <c r="D52" s="27"/>
      <c r="E52" s="27"/>
      <c r="F52" s="27"/>
      <c r="G52" s="27"/>
      <c r="H52" s="27"/>
      <c r="I52" s="110"/>
      <c r="J52" s="27"/>
      <c r="K52" s="29"/>
    </row>
    <row r="53" spans="2:47" s="1" customFormat="1" ht="16.5" customHeight="1">
      <c r="B53" s="39"/>
      <c r="C53" s="40"/>
      <c r="D53" s="40"/>
      <c r="E53" s="331" t="s">
        <v>1394</v>
      </c>
      <c r="F53" s="343"/>
      <c r="G53" s="343"/>
      <c r="H53" s="343"/>
      <c r="I53" s="111"/>
      <c r="J53" s="40"/>
      <c r="K53" s="43"/>
    </row>
    <row r="54" spans="2:47" s="1" customFormat="1" ht="14.45" customHeight="1">
      <c r="B54" s="39"/>
      <c r="C54" s="35" t="s">
        <v>936</v>
      </c>
      <c r="D54" s="40"/>
      <c r="E54" s="40"/>
      <c r="F54" s="40"/>
      <c r="G54" s="40"/>
      <c r="H54" s="40"/>
      <c r="I54" s="111"/>
      <c r="J54" s="40"/>
      <c r="K54" s="43"/>
    </row>
    <row r="55" spans="2:47" s="1" customFormat="1" ht="17.25" customHeight="1">
      <c r="B55" s="39"/>
      <c r="C55" s="40"/>
      <c r="D55" s="40"/>
      <c r="E55" s="344" t="str">
        <f>E13</f>
        <v>SO 01.8.4 - Chlazení</v>
      </c>
      <c r="F55" s="343"/>
      <c r="G55" s="343"/>
      <c r="H55" s="343"/>
      <c r="I55" s="111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47" s="1" customFormat="1" ht="18" customHeight="1">
      <c r="B57" s="39"/>
      <c r="C57" s="35" t="s">
        <v>23</v>
      </c>
      <c r="D57" s="40"/>
      <c r="E57" s="40"/>
      <c r="F57" s="33" t="str">
        <f>F16</f>
        <v>Sukova třída 1260, 530 02 Pardubice</v>
      </c>
      <c r="G57" s="40"/>
      <c r="H57" s="40"/>
      <c r="I57" s="112" t="s">
        <v>25</v>
      </c>
      <c r="J57" s="113" t="str">
        <f>IF(J16="","",J16)</f>
        <v>16. 3. 2019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47" s="1" customFormat="1">
      <c r="B59" s="39"/>
      <c r="C59" s="35" t="s">
        <v>27</v>
      </c>
      <c r="D59" s="40"/>
      <c r="E59" s="40"/>
      <c r="F59" s="33" t="str">
        <f>E19</f>
        <v xml:space="preserve"> </v>
      </c>
      <c r="G59" s="40"/>
      <c r="H59" s="40"/>
      <c r="I59" s="112" t="s">
        <v>33</v>
      </c>
      <c r="J59" s="322" t="str">
        <f>E25</f>
        <v>ing. arch. Ondřej Tuček</v>
      </c>
      <c r="K59" s="43"/>
    </row>
    <row r="60" spans="2:47" s="1" customFormat="1" ht="14.45" customHeight="1">
      <c r="B60" s="39"/>
      <c r="C60" s="35" t="s">
        <v>31</v>
      </c>
      <c r="D60" s="40"/>
      <c r="E60" s="40"/>
      <c r="F60" s="33" t="str">
        <f>IF(E22="","",E22)</f>
        <v/>
      </c>
      <c r="G60" s="40"/>
      <c r="H60" s="40"/>
      <c r="I60" s="111"/>
      <c r="J60" s="345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11"/>
      <c r="J61" s="40"/>
      <c r="K61" s="43"/>
    </row>
    <row r="62" spans="2:47" s="1" customFormat="1" ht="29.25" customHeight="1">
      <c r="B62" s="39"/>
      <c r="C62" s="135" t="s">
        <v>174</v>
      </c>
      <c r="D62" s="125"/>
      <c r="E62" s="125"/>
      <c r="F62" s="125"/>
      <c r="G62" s="125"/>
      <c r="H62" s="125"/>
      <c r="I62" s="136"/>
      <c r="J62" s="137" t="s">
        <v>175</v>
      </c>
      <c r="K62" s="138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11"/>
      <c r="J63" s="40"/>
      <c r="K63" s="43"/>
    </row>
    <row r="64" spans="2:47" s="1" customFormat="1" ht="29.25" customHeight="1">
      <c r="B64" s="39"/>
      <c r="C64" s="139" t="s">
        <v>176</v>
      </c>
      <c r="D64" s="40"/>
      <c r="E64" s="40"/>
      <c r="F64" s="40"/>
      <c r="G64" s="40"/>
      <c r="H64" s="40"/>
      <c r="I64" s="111"/>
      <c r="J64" s="121">
        <f>J91</f>
        <v>0</v>
      </c>
      <c r="K64" s="43"/>
      <c r="AU64" s="22" t="s">
        <v>177</v>
      </c>
    </row>
    <row r="65" spans="2:12" s="8" customFormat="1" ht="24.95" customHeight="1">
      <c r="B65" s="140"/>
      <c r="C65" s="141"/>
      <c r="D65" s="142" t="s">
        <v>181</v>
      </c>
      <c r="E65" s="143"/>
      <c r="F65" s="143"/>
      <c r="G65" s="143"/>
      <c r="H65" s="143"/>
      <c r="I65" s="144"/>
      <c r="J65" s="145">
        <f>J92</f>
        <v>0</v>
      </c>
      <c r="K65" s="146"/>
    </row>
    <row r="66" spans="2:12" s="9" customFormat="1" ht="19.899999999999999" customHeight="1">
      <c r="B66" s="147"/>
      <c r="C66" s="148"/>
      <c r="D66" s="149" t="s">
        <v>1764</v>
      </c>
      <c r="E66" s="150"/>
      <c r="F66" s="150"/>
      <c r="G66" s="150"/>
      <c r="H66" s="150"/>
      <c r="I66" s="151"/>
      <c r="J66" s="152">
        <f>J93</f>
        <v>0</v>
      </c>
      <c r="K66" s="153"/>
    </row>
    <row r="67" spans="2:12" s="8" customFormat="1" ht="24.95" customHeight="1">
      <c r="B67" s="140"/>
      <c r="C67" s="141"/>
      <c r="D67" s="142" t="s">
        <v>188</v>
      </c>
      <c r="E67" s="143"/>
      <c r="F67" s="143"/>
      <c r="G67" s="143"/>
      <c r="H67" s="143"/>
      <c r="I67" s="144"/>
      <c r="J67" s="145">
        <f>J124</f>
        <v>0</v>
      </c>
      <c r="K67" s="146"/>
    </row>
    <row r="68" spans="2:12" s="1" customFormat="1" ht="21.75" customHeight="1">
      <c r="B68" s="39"/>
      <c r="C68" s="40"/>
      <c r="D68" s="40"/>
      <c r="E68" s="40"/>
      <c r="F68" s="40"/>
      <c r="G68" s="40"/>
      <c r="H68" s="40"/>
      <c r="I68" s="111"/>
      <c r="J68" s="40"/>
      <c r="K68" s="4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132"/>
      <c r="J69" s="55"/>
      <c r="K69" s="5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33"/>
      <c r="J73" s="58"/>
      <c r="K73" s="58"/>
      <c r="L73" s="39"/>
    </row>
    <row r="74" spans="2:12" s="1" customFormat="1" ht="36.950000000000003" customHeight="1">
      <c r="B74" s="39"/>
      <c r="C74" s="59" t="s">
        <v>189</v>
      </c>
      <c r="I74" s="154"/>
      <c r="L74" s="39"/>
    </row>
    <row r="75" spans="2:12" s="1" customFormat="1" ht="6.95" customHeight="1">
      <c r="B75" s="39"/>
      <c r="I75" s="154"/>
      <c r="L75" s="39"/>
    </row>
    <row r="76" spans="2:12" s="1" customFormat="1" ht="14.45" customHeight="1">
      <c r="B76" s="39"/>
      <c r="C76" s="61" t="s">
        <v>19</v>
      </c>
      <c r="I76" s="154"/>
      <c r="L76" s="39"/>
    </row>
    <row r="77" spans="2:12" s="1" customFormat="1" ht="16.5" customHeight="1">
      <c r="B77" s="39"/>
      <c r="E77" s="346" t="str">
        <f>E7</f>
        <v xml:space="preserve"> Dům hudby, Pardubice – modernizace</v>
      </c>
      <c r="F77" s="347"/>
      <c r="G77" s="347"/>
      <c r="H77" s="347"/>
      <c r="I77" s="154"/>
      <c r="L77" s="39"/>
    </row>
    <row r="78" spans="2:12">
      <c r="B78" s="26"/>
      <c r="C78" s="61" t="s">
        <v>168</v>
      </c>
      <c r="L78" s="26"/>
    </row>
    <row r="79" spans="2:12" ht="16.5" customHeight="1">
      <c r="B79" s="26"/>
      <c r="E79" s="346" t="s">
        <v>169</v>
      </c>
      <c r="F79" s="318"/>
      <c r="G79" s="318"/>
      <c r="H79" s="318"/>
      <c r="L79" s="26"/>
    </row>
    <row r="80" spans="2:12">
      <c r="B80" s="26"/>
      <c r="C80" s="61" t="s">
        <v>170</v>
      </c>
      <c r="L80" s="26"/>
    </row>
    <row r="81" spans="2:65" s="1" customFormat="1" ht="16.5" customHeight="1">
      <c r="B81" s="39"/>
      <c r="E81" s="350" t="s">
        <v>1394</v>
      </c>
      <c r="F81" s="348"/>
      <c r="G81" s="348"/>
      <c r="H81" s="348"/>
      <c r="I81" s="154"/>
      <c r="L81" s="39"/>
    </row>
    <row r="82" spans="2:65" s="1" customFormat="1" ht="14.45" customHeight="1">
      <c r="B82" s="39"/>
      <c r="C82" s="61" t="s">
        <v>936</v>
      </c>
      <c r="I82" s="154"/>
      <c r="L82" s="39"/>
    </row>
    <row r="83" spans="2:65" s="1" customFormat="1" ht="17.25" customHeight="1">
      <c r="B83" s="39"/>
      <c r="E83" s="334" t="str">
        <f>E13</f>
        <v>SO 01.8.4 - Chlazení</v>
      </c>
      <c r="F83" s="348"/>
      <c r="G83" s="348"/>
      <c r="H83" s="348"/>
      <c r="I83" s="154"/>
      <c r="L83" s="39"/>
    </row>
    <row r="84" spans="2:65" s="1" customFormat="1" ht="6.95" customHeight="1">
      <c r="B84" s="39"/>
      <c r="I84" s="154"/>
      <c r="L84" s="39"/>
    </row>
    <row r="85" spans="2:65" s="1" customFormat="1" ht="18" customHeight="1">
      <c r="B85" s="39"/>
      <c r="C85" s="61" t="s">
        <v>23</v>
      </c>
      <c r="F85" s="155" t="str">
        <f>F16</f>
        <v>Sukova třída 1260, 530 02 Pardubice</v>
      </c>
      <c r="I85" s="156" t="s">
        <v>25</v>
      </c>
      <c r="J85" s="65" t="str">
        <f>IF(J16="","",J16)</f>
        <v>16. 3. 2019</v>
      </c>
      <c r="L85" s="39"/>
    </row>
    <row r="86" spans="2:65" s="1" customFormat="1" ht="6.95" customHeight="1">
      <c r="B86" s="39"/>
      <c r="I86" s="154"/>
      <c r="L86" s="39"/>
    </row>
    <row r="87" spans="2:65" s="1" customFormat="1">
      <c r="B87" s="39"/>
      <c r="C87" s="61" t="s">
        <v>27</v>
      </c>
      <c r="F87" s="155" t="str">
        <f>E19</f>
        <v xml:space="preserve"> </v>
      </c>
      <c r="I87" s="156" t="s">
        <v>33</v>
      </c>
      <c r="J87" s="155" t="str">
        <f>E25</f>
        <v>ing. arch. Ondřej Tuček</v>
      </c>
      <c r="L87" s="39"/>
    </row>
    <row r="88" spans="2:65" s="1" customFormat="1" ht="14.45" customHeight="1">
      <c r="B88" s="39"/>
      <c r="C88" s="61" t="s">
        <v>31</v>
      </c>
      <c r="F88" s="155" t="str">
        <f>IF(E22="","",E22)</f>
        <v/>
      </c>
      <c r="I88" s="154"/>
      <c r="L88" s="39"/>
    </row>
    <row r="89" spans="2:65" s="1" customFormat="1" ht="10.35" customHeight="1">
      <c r="B89" s="39"/>
      <c r="I89" s="154"/>
      <c r="L89" s="39"/>
    </row>
    <row r="90" spans="2:65" s="10" customFormat="1" ht="29.25" customHeight="1">
      <c r="B90" s="157"/>
      <c r="C90" s="158" t="s">
        <v>190</v>
      </c>
      <c r="D90" s="159" t="s">
        <v>56</v>
      </c>
      <c r="E90" s="159" t="s">
        <v>52</v>
      </c>
      <c r="F90" s="159" t="s">
        <v>191</v>
      </c>
      <c r="G90" s="159" t="s">
        <v>192</v>
      </c>
      <c r="H90" s="159" t="s">
        <v>193</v>
      </c>
      <c r="I90" s="160" t="s">
        <v>194</v>
      </c>
      <c r="J90" s="159" t="s">
        <v>175</v>
      </c>
      <c r="K90" s="161" t="s">
        <v>195</v>
      </c>
      <c r="L90" s="157"/>
      <c r="M90" s="71" t="s">
        <v>196</v>
      </c>
      <c r="N90" s="72" t="s">
        <v>41</v>
      </c>
      <c r="O90" s="72" t="s">
        <v>197</v>
      </c>
      <c r="P90" s="72" t="s">
        <v>198</v>
      </c>
      <c r="Q90" s="72" t="s">
        <v>199</v>
      </c>
      <c r="R90" s="72" t="s">
        <v>200</v>
      </c>
      <c r="S90" s="72" t="s">
        <v>201</v>
      </c>
      <c r="T90" s="73" t="s">
        <v>202</v>
      </c>
    </row>
    <row r="91" spans="2:65" s="1" customFormat="1" ht="29.25" customHeight="1">
      <c r="B91" s="39"/>
      <c r="C91" s="75" t="s">
        <v>176</v>
      </c>
      <c r="I91" s="154"/>
      <c r="J91" s="162">
        <f>BK91</f>
        <v>0</v>
      </c>
      <c r="L91" s="39"/>
      <c r="M91" s="74"/>
      <c r="N91" s="66"/>
      <c r="O91" s="66"/>
      <c r="P91" s="163">
        <f>P92+P124</f>
        <v>0</v>
      </c>
      <c r="Q91" s="66"/>
      <c r="R91" s="163">
        <f>R92+R124</f>
        <v>0</v>
      </c>
      <c r="S91" s="66"/>
      <c r="T91" s="164">
        <f>T92+T124</f>
        <v>0</v>
      </c>
      <c r="AT91" s="22" t="s">
        <v>70</v>
      </c>
      <c r="AU91" s="22" t="s">
        <v>177</v>
      </c>
      <c r="BK91" s="165">
        <f>BK92+BK124</f>
        <v>0</v>
      </c>
    </row>
    <row r="92" spans="2:65" s="11" customFormat="1" ht="37.35" customHeight="1">
      <c r="B92" s="166"/>
      <c r="D92" s="167" t="s">
        <v>70</v>
      </c>
      <c r="E92" s="168" t="s">
        <v>287</v>
      </c>
      <c r="F92" s="168" t="s">
        <v>288</v>
      </c>
      <c r="I92" s="169"/>
      <c r="J92" s="170">
        <f>BK92</f>
        <v>0</v>
      </c>
      <c r="L92" s="166"/>
      <c r="M92" s="171"/>
      <c r="N92" s="172"/>
      <c r="O92" s="172"/>
      <c r="P92" s="173">
        <f>P93</f>
        <v>0</v>
      </c>
      <c r="Q92" s="172"/>
      <c r="R92" s="173">
        <f>R93</f>
        <v>0</v>
      </c>
      <c r="S92" s="172"/>
      <c r="T92" s="174">
        <f>T93</f>
        <v>0</v>
      </c>
      <c r="AR92" s="167" t="s">
        <v>78</v>
      </c>
      <c r="AT92" s="175" t="s">
        <v>70</v>
      </c>
      <c r="AU92" s="175" t="s">
        <v>71</v>
      </c>
      <c r="AY92" s="167" t="s">
        <v>205</v>
      </c>
      <c r="BK92" s="176">
        <f>BK93</f>
        <v>0</v>
      </c>
    </row>
    <row r="93" spans="2:65" s="11" customFormat="1" ht="19.899999999999999" customHeight="1">
      <c r="B93" s="166"/>
      <c r="D93" s="167" t="s">
        <v>70</v>
      </c>
      <c r="E93" s="177" t="s">
        <v>2069</v>
      </c>
      <c r="F93" s="177" t="s">
        <v>112</v>
      </c>
      <c r="I93" s="169"/>
      <c r="J93" s="178">
        <f>BK93</f>
        <v>0</v>
      </c>
      <c r="L93" s="166"/>
      <c r="M93" s="171"/>
      <c r="N93" s="172"/>
      <c r="O93" s="172"/>
      <c r="P93" s="173">
        <f>SUM(P94:P123)</f>
        <v>0</v>
      </c>
      <c r="Q93" s="172"/>
      <c r="R93" s="173">
        <f>SUM(R94:R123)</f>
        <v>0</v>
      </c>
      <c r="S93" s="172"/>
      <c r="T93" s="174">
        <f>SUM(T94:T123)</f>
        <v>0</v>
      </c>
      <c r="AR93" s="167" t="s">
        <v>78</v>
      </c>
      <c r="AT93" s="175" t="s">
        <v>70</v>
      </c>
      <c r="AU93" s="175" t="s">
        <v>78</v>
      </c>
      <c r="AY93" s="167" t="s">
        <v>205</v>
      </c>
      <c r="BK93" s="176">
        <f>SUM(BK94:BK123)</f>
        <v>0</v>
      </c>
    </row>
    <row r="94" spans="2:65" s="1" customFormat="1" ht="16.5" customHeight="1">
      <c r="B94" s="179"/>
      <c r="C94" s="180" t="s">
        <v>78</v>
      </c>
      <c r="D94" s="180" t="s">
        <v>208</v>
      </c>
      <c r="E94" s="181" t="s">
        <v>2085</v>
      </c>
      <c r="F94" s="182" t="s">
        <v>2086</v>
      </c>
      <c r="G94" s="183" t="s">
        <v>236</v>
      </c>
      <c r="H94" s="184">
        <v>1</v>
      </c>
      <c r="I94" s="185"/>
      <c r="J94" s="186">
        <f>ROUND(I94*H94,2)</f>
        <v>0</v>
      </c>
      <c r="K94" s="182" t="s">
        <v>5</v>
      </c>
      <c r="L94" s="39"/>
      <c r="M94" s="187" t="s">
        <v>5</v>
      </c>
      <c r="N94" s="188" t="s">
        <v>42</v>
      </c>
      <c r="O94" s="40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22" t="s">
        <v>213</v>
      </c>
      <c r="AT94" s="22" t="s">
        <v>208</v>
      </c>
      <c r="AU94" s="22" t="s">
        <v>80</v>
      </c>
      <c r="AY94" s="22" t="s">
        <v>205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22" t="s">
        <v>78</v>
      </c>
      <c r="BK94" s="191">
        <f>ROUND(I94*H94,2)</f>
        <v>0</v>
      </c>
      <c r="BL94" s="22" t="s">
        <v>213</v>
      </c>
      <c r="BM94" s="22" t="s">
        <v>2087</v>
      </c>
    </row>
    <row r="95" spans="2:65" s="1" customFormat="1" ht="27">
      <c r="B95" s="39"/>
      <c r="D95" s="192" t="s">
        <v>336</v>
      </c>
      <c r="F95" s="193" t="s">
        <v>2088</v>
      </c>
      <c r="I95" s="154"/>
      <c r="L95" s="39"/>
      <c r="M95" s="194"/>
      <c r="N95" s="40"/>
      <c r="O95" s="40"/>
      <c r="P95" s="40"/>
      <c r="Q95" s="40"/>
      <c r="R95" s="40"/>
      <c r="S95" s="40"/>
      <c r="T95" s="68"/>
      <c r="AT95" s="22" t="s">
        <v>336</v>
      </c>
      <c r="AU95" s="22" t="s">
        <v>80</v>
      </c>
    </row>
    <row r="96" spans="2:65" s="1" customFormat="1" ht="38.25" customHeight="1">
      <c r="B96" s="179"/>
      <c r="C96" s="180" t="s">
        <v>80</v>
      </c>
      <c r="D96" s="180" t="s">
        <v>208</v>
      </c>
      <c r="E96" s="181" t="s">
        <v>2089</v>
      </c>
      <c r="F96" s="182" t="s">
        <v>2090</v>
      </c>
      <c r="G96" s="183" t="s">
        <v>236</v>
      </c>
      <c r="H96" s="184">
        <v>6</v>
      </c>
      <c r="I96" s="185"/>
      <c r="J96" s="186">
        <f>ROUND(I96*H96,2)</f>
        <v>0</v>
      </c>
      <c r="K96" s="182" t="s">
        <v>5</v>
      </c>
      <c r="L96" s="39"/>
      <c r="M96" s="187" t="s">
        <v>5</v>
      </c>
      <c r="N96" s="188" t="s">
        <v>42</v>
      </c>
      <c r="O96" s="40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AR96" s="22" t="s">
        <v>213</v>
      </c>
      <c r="AT96" s="22" t="s">
        <v>208</v>
      </c>
      <c r="AU96" s="22" t="s">
        <v>80</v>
      </c>
      <c r="AY96" s="22" t="s">
        <v>205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22" t="s">
        <v>78</v>
      </c>
      <c r="BK96" s="191">
        <f>ROUND(I96*H96,2)</f>
        <v>0</v>
      </c>
      <c r="BL96" s="22" t="s">
        <v>213</v>
      </c>
      <c r="BM96" s="22" t="s">
        <v>2091</v>
      </c>
    </row>
    <row r="97" spans="2:65" s="1" customFormat="1" ht="40.5">
      <c r="B97" s="39"/>
      <c r="D97" s="192" t="s">
        <v>336</v>
      </c>
      <c r="F97" s="193" t="s">
        <v>2092</v>
      </c>
      <c r="I97" s="154"/>
      <c r="L97" s="39"/>
      <c r="M97" s="194"/>
      <c r="N97" s="40"/>
      <c r="O97" s="40"/>
      <c r="P97" s="40"/>
      <c r="Q97" s="40"/>
      <c r="R97" s="40"/>
      <c r="S97" s="40"/>
      <c r="T97" s="68"/>
      <c r="AT97" s="22" t="s">
        <v>336</v>
      </c>
      <c r="AU97" s="22" t="s">
        <v>80</v>
      </c>
    </row>
    <row r="98" spans="2:65" s="1" customFormat="1" ht="25.5" customHeight="1">
      <c r="B98" s="179"/>
      <c r="C98" s="180" t="s">
        <v>97</v>
      </c>
      <c r="D98" s="180" t="s">
        <v>208</v>
      </c>
      <c r="E98" s="181" t="s">
        <v>2093</v>
      </c>
      <c r="F98" s="182" t="s">
        <v>2094</v>
      </c>
      <c r="G98" s="183" t="s">
        <v>236</v>
      </c>
      <c r="H98" s="184">
        <v>1</v>
      </c>
      <c r="I98" s="185"/>
      <c r="J98" s="186">
        <f>ROUND(I98*H98,2)</f>
        <v>0</v>
      </c>
      <c r="K98" s="182" t="s">
        <v>5</v>
      </c>
      <c r="L98" s="39"/>
      <c r="M98" s="187" t="s">
        <v>5</v>
      </c>
      <c r="N98" s="188" t="s">
        <v>42</v>
      </c>
      <c r="O98" s="40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AR98" s="22" t="s">
        <v>213</v>
      </c>
      <c r="AT98" s="22" t="s">
        <v>208</v>
      </c>
      <c r="AU98" s="22" t="s">
        <v>80</v>
      </c>
      <c r="AY98" s="22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22" t="s">
        <v>78</v>
      </c>
      <c r="BK98" s="191">
        <f>ROUND(I98*H98,2)</f>
        <v>0</v>
      </c>
      <c r="BL98" s="22" t="s">
        <v>213</v>
      </c>
      <c r="BM98" s="22" t="s">
        <v>2095</v>
      </c>
    </row>
    <row r="99" spans="2:65" s="1" customFormat="1" ht="27">
      <c r="B99" s="39"/>
      <c r="D99" s="192" t="s">
        <v>336</v>
      </c>
      <c r="F99" s="193" t="s">
        <v>2096</v>
      </c>
      <c r="I99" s="154"/>
      <c r="L99" s="39"/>
      <c r="M99" s="194"/>
      <c r="N99" s="40"/>
      <c r="O99" s="40"/>
      <c r="P99" s="40"/>
      <c r="Q99" s="40"/>
      <c r="R99" s="40"/>
      <c r="S99" s="40"/>
      <c r="T99" s="68"/>
      <c r="AT99" s="22" t="s">
        <v>336</v>
      </c>
      <c r="AU99" s="22" t="s">
        <v>80</v>
      </c>
    </row>
    <row r="100" spans="2:65" s="1" customFormat="1" ht="16.5" customHeight="1">
      <c r="B100" s="179"/>
      <c r="C100" s="180" t="s">
        <v>213</v>
      </c>
      <c r="D100" s="180" t="s">
        <v>208</v>
      </c>
      <c r="E100" s="181" t="s">
        <v>2097</v>
      </c>
      <c r="F100" s="182" t="s">
        <v>2098</v>
      </c>
      <c r="G100" s="183" t="s">
        <v>236</v>
      </c>
      <c r="H100" s="184">
        <v>3</v>
      </c>
      <c r="I100" s="185"/>
      <c r="J100" s="186">
        <f>ROUND(I100*H100,2)</f>
        <v>0</v>
      </c>
      <c r="K100" s="182" t="s">
        <v>5</v>
      </c>
      <c r="L100" s="39"/>
      <c r="M100" s="187" t="s">
        <v>5</v>
      </c>
      <c r="N100" s="188" t="s">
        <v>42</v>
      </c>
      <c r="O100" s="40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AR100" s="22" t="s">
        <v>213</v>
      </c>
      <c r="AT100" s="22" t="s">
        <v>208</v>
      </c>
      <c r="AU100" s="22" t="s">
        <v>80</v>
      </c>
      <c r="AY100" s="22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213</v>
      </c>
      <c r="BM100" s="22" t="s">
        <v>2099</v>
      </c>
    </row>
    <row r="101" spans="2:65" s="1" customFormat="1" ht="27">
      <c r="B101" s="39"/>
      <c r="D101" s="192" t="s">
        <v>336</v>
      </c>
      <c r="F101" s="193" t="s">
        <v>2100</v>
      </c>
      <c r="I101" s="154"/>
      <c r="L101" s="39"/>
      <c r="M101" s="194"/>
      <c r="N101" s="40"/>
      <c r="O101" s="40"/>
      <c r="P101" s="40"/>
      <c r="Q101" s="40"/>
      <c r="R101" s="40"/>
      <c r="S101" s="40"/>
      <c r="T101" s="68"/>
      <c r="AT101" s="22" t="s">
        <v>336</v>
      </c>
      <c r="AU101" s="22" t="s">
        <v>80</v>
      </c>
    </row>
    <row r="102" spans="2:65" s="1" customFormat="1" ht="25.5" customHeight="1">
      <c r="B102" s="179"/>
      <c r="C102" s="180" t="s">
        <v>225</v>
      </c>
      <c r="D102" s="180" t="s">
        <v>208</v>
      </c>
      <c r="E102" s="181" t="s">
        <v>2101</v>
      </c>
      <c r="F102" s="182" t="s">
        <v>2102</v>
      </c>
      <c r="G102" s="183" t="s">
        <v>236</v>
      </c>
      <c r="H102" s="184">
        <v>1</v>
      </c>
      <c r="I102" s="185"/>
      <c r="J102" s="186">
        <f>ROUND(I102*H102,2)</f>
        <v>0</v>
      </c>
      <c r="K102" s="182" t="s">
        <v>5</v>
      </c>
      <c r="L102" s="39"/>
      <c r="M102" s="187" t="s">
        <v>5</v>
      </c>
      <c r="N102" s="188" t="s">
        <v>42</v>
      </c>
      <c r="O102" s="40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AR102" s="22" t="s">
        <v>213</v>
      </c>
      <c r="AT102" s="22" t="s">
        <v>208</v>
      </c>
      <c r="AU102" s="22" t="s">
        <v>80</v>
      </c>
      <c r="AY102" s="22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22" t="s">
        <v>78</v>
      </c>
      <c r="BK102" s="191">
        <f>ROUND(I102*H102,2)</f>
        <v>0</v>
      </c>
      <c r="BL102" s="22" t="s">
        <v>213</v>
      </c>
      <c r="BM102" s="22" t="s">
        <v>2103</v>
      </c>
    </row>
    <row r="103" spans="2:65" s="1" customFormat="1" ht="40.5">
      <c r="B103" s="39"/>
      <c r="D103" s="192" t="s">
        <v>336</v>
      </c>
      <c r="F103" s="193" t="s">
        <v>2104</v>
      </c>
      <c r="I103" s="154"/>
      <c r="L103" s="39"/>
      <c r="M103" s="194"/>
      <c r="N103" s="40"/>
      <c r="O103" s="40"/>
      <c r="P103" s="40"/>
      <c r="Q103" s="40"/>
      <c r="R103" s="40"/>
      <c r="S103" s="40"/>
      <c r="T103" s="68"/>
      <c r="AT103" s="22" t="s">
        <v>336</v>
      </c>
      <c r="AU103" s="22" t="s">
        <v>80</v>
      </c>
    </row>
    <row r="104" spans="2:65" s="1" customFormat="1" ht="25.5" customHeight="1">
      <c r="B104" s="179"/>
      <c r="C104" s="180" t="s">
        <v>229</v>
      </c>
      <c r="D104" s="180" t="s">
        <v>208</v>
      </c>
      <c r="E104" s="181" t="s">
        <v>2105</v>
      </c>
      <c r="F104" s="182" t="s">
        <v>2106</v>
      </c>
      <c r="G104" s="183" t="s">
        <v>236</v>
      </c>
      <c r="H104" s="184">
        <v>1</v>
      </c>
      <c r="I104" s="185"/>
      <c r="J104" s="186">
        <f>ROUND(I104*H104,2)</f>
        <v>0</v>
      </c>
      <c r="K104" s="182" t="s">
        <v>5</v>
      </c>
      <c r="L104" s="39"/>
      <c r="M104" s="187" t="s">
        <v>5</v>
      </c>
      <c r="N104" s="188" t="s">
        <v>42</v>
      </c>
      <c r="O104" s="40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22" t="s">
        <v>213</v>
      </c>
      <c r="AT104" s="22" t="s">
        <v>208</v>
      </c>
      <c r="AU104" s="22" t="s">
        <v>80</v>
      </c>
      <c r="AY104" s="22" t="s">
        <v>205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213</v>
      </c>
      <c r="BM104" s="22" t="s">
        <v>2107</v>
      </c>
    </row>
    <row r="105" spans="2:65" s="1" customFormat="1" ht="40.5">
      <c r="B105" s="39"/>
      <c r="D105" s="192" t="s">
        <v>336</v>
      </c>
      <c r="F105" s="193" t="s">
        <v>2108</v>
      </c>
      <c r="I105" s="154"/>
      <c r="L105" s="39"/>
      <c r="M105" s="194"/>
      <c r="N105" s="40"/>
      <c r="O105" s="40"/>
      <c r="P105" s="40"/>
      <c r="Q105" s="40"/>
      <c r="R105" s="40"/>
      <c r="S105" s="40"/>
      <c r="T105" s="68"/>
      <c r="AT105" s="22" t="s">
        <v>336</v>
      </c>
      <c r="AU105" s="22" t="s">
        <v>80</v>
      </c>
    </row>
    <row r="106" spans="2:65" s="1" customFormat="1" ht="25.5" customHeight="1">
      <c r="B106" s="179"/>
      <c r="C106" s="180" t="s">
        <v>233</v>
      </c>
      <c r="D106" s="180" t="s">
        <v>208</v>
      </c>
      <c r="E106" s="181" t="s">
        <v>2109</v>
      </c>
      <c r="F106" s="182" t="s">
        <v>2110</v>
      </c>
      <c r="G106" s="183" t="s">
        <v>236</v>
      </c>
      <c r="H106" s="184">
        <v>1</v>
      </c>
      <c r="I106" s="185"/>
      <c r="J106" s="186">
        <f>ROUND(I106*H106,2)</f>
        <v>0</v>
      </c>
      <c r="K106" s="182" t="s">
        <v>5</v>
      </c>
      <c r="L106" s="39"/>
      <c r="M106" s="187" t="s">
        <v>5</v>
      </c>
      <c r="N106" s="188" t="s">
        <v>42</v>
      </c>
      <c r="O106" s="40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AR106" s="22" t="s">
        <v>213</v>
      </c>
      <c r="AT106" s="22" t="s">
        <v>208</v>
      </c>
      <c r="AU106" s="22" t="s">
        <v>80</v>
      </c>
      <c r="AY106" s="22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22" t="s">
        <v>78</v>
      </c>
      <c r="BK106" s="191">
        <f>ROUND(I106*H106,2)</f>
        <v>0</v>
      </c>
      <c r="BL106" s="22" t="s">
        <v>213</v>
      </c>
      <c r="BM106" s="22" t="s">
        <v>2111</v>
      </c>
    </row>
    <row r="107" spans="2:65" s="1" customFormat="1" ht="40.5">
      <c r="B107" s="39"/>
      <c r="D107" s="192" t="s">
        <v>336</v>
      </c>
      <c r="F107" s="193" t="s">
        <v>2112</v>
      </c>
      <c r="I107" s="154"/>
      <c r="L107" s="39"/>
      <c r="M107" s="194"/>
      <c r="N107" s="40"/>
      <c r="O107" s="40"/>
      <c r="P107" s="40"/>
      <c r="Q107" s="40"/>
      <c r="R107" s="40"/>
      <c r="S107" s="40"/>
      <c r="T107" s="68"/>
      <c r="AT107" s="22" t="s">
        <v>336</v>
      </c>
      <c r="AU107" s="22" t="s">
        <v>80</v>
      </c>
    </row>
    <row r="108" spans="2:65" s="1" customFormat="1" ht="16.5" customHeight="1">
      <c r="B108" s="179"/>
      <c r="C108" s="180" t="s">
        <v>239</v>
      </c>
      <c r="D108" s="180" t="s">
        <v>208</v>
      </c>
      <c r="E108" s="181" t="s">
        <v>2113</v>
      </c>
      <c r="F108" s="182" t="s">
        <v>2114</v>
      </c>
      <c r="G108" s="183" t="s">
        <v>360</v>
      </c>
      <c r="H108" s="184">
        <v>105</v>
      </c>
      <c r="I108" s="185"/>
      <c r="J108" s="186">
        <f>ROUND(I108*H108,2)</f>
        <v>0</v>
      </c>
      <c r="K108" s="182" t="s">
        <v>5</v>
      </c>
      <c r="L108" s="39"/>
      <c r="M108" s="187" t="s">
        <v>5</v>
      </c>
      <c r="N108" s="188" t="s">
        <v>42</v>
      </c>
      <c r="O108" s="40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22" t="s">
        <v>213</v>
      </c>
      <c r="AT108" s="22" t="s">
        <v>208</v>
      </c>
      <c r="AU108" s="22" t="s">
        <v>80</v>
      </c>
      <c r="AY108" s="22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22" t="s">
        <v>78</v>
      </c>
      <c r="BK108" s="191">
        <f>ROUND(I108*H108,2)</f>
        <v>0</v>
      </c>
      <c r="BL108" s="22" t="s">
        <v>213</v>
      </c>
      <c r="BM108" s="22" t="s">
        <v>2115</v>
      </c>
    </row>
    <row r="109" spans="2:65" s="1" customFormat="1" ht="27">
      <c r="B109" s="39"/>
      <c r="D109" s="192" t="s">
        <v>336</v>
      </c>
      <c r="F109" s="193" t="s">
        <v>2116</v>
      </c>
      <c r="I109" s="154"/>
      <c r="L109" s="39"/>
      <c r="M109" s="194"/>
      <c r="N109" s="40"/>
      <c r="O109" s="40"/>
      <c r="P109" s="40"/>
      <c r="Q109" s="40"/>
      <c r="R109" s="40"/>
      <c r="S109" s="40"/>
      <c r="T109" s="68"/>
      <c r="AT109" s="22" t="s">
        <v>336</v>
      </c>
      <c r="AU109" s="22" t="s">
        <v>80</v>
      </c>
    </row>
    <row r="110" spans="2:65" s="1" customFormat="1" ht="16.5" customHeight="1">
      <c r="B110" s="179"/>
      <c r="C110" s="180" t="s">
        <v>206</v>
      </c>
      <c r="D110" s="180" t="s">
        <v>208</v>
      </c>
      <c r="E110" s="181" t="s">
        <v>2117</v>
      </c>
      <c r="F110" s="182" t="s">
        <v>2118</v>
      </c>
      <c r="G110" s="183" t="s">
        <v>360</v>
      </c>
      <c r="H110" s="184">
        <v>50</v>
      </c>
      <c r="I110" s="185"/>
      <c r="J110" s="186">
        <f>ROUND(I110*H110,2)</f>
        <v>0</v>
      </c>
      <c r="K110" s="182" t="s">
        <v>5</v>
      </c>
      <c r="L110" s="39"/>
      <c r="M110" s="187" t="s">
        <v>5</v>
      </c>
      <c r="N110" s="188" t="s">
        <v>42</v>
      </c>
      <c r="O110" s="40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22" t="s">
        <v>213</v>
      </c>
      <c r="AT110" s="22" t="s">
        <v>208</v>
      </c>
      <c r="AU110" s="22" t="s">
        <v>80</v>
      </c>
      <c r="AY110" s="22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22" t="s">
        <v>78</v>
      </c>
      <c r="BK110" s="191">
        <f>ROUND(I110*H110,2)</f>
        <v>0</v>
      </c>
      <c r="BL110" s="22" t="s">
        <v>213</v>
      </c>
      <c r="BM110" s="22" t="s">
        <v>2119</v>
      </c>
    </row>
    <row r="111" spans="2:65" s="1" customFormat="1" ht="27">
      <c r="B111" s="39"/>
      <c r="D111" s="192" t="s">
        <v>336</v>
      </c>
      <c r="F111" s="193" t="s">
        <v>2120</v>
      </c>
      <c r="I111" s="154"/>
      <c r="L111" s="39"/>
      <c r="M111" s="194"/>
      <c r="N111" s="40"/>
      <c r="O111" s="40"/>
      <c r="P111" s="40"/>
      <c r="Q111" s="40"/>
      <c r="R111" s="40"/>
      <c r="S111" s="40"/>
      <c r="T111" s="68"/>
      <c r="AT111" s="22" t="s">
        <v>336</v>
      </c>
      <c r="AU111" s="22" t="s">
        <v>80</v>
      </c>
    </row>
    <row r="112" spans="2:65" s="1" customFormat="1" ht="16.5" customHeight="1">
      <c r="B112" s="179"/>
      <c r="C112" s="180" t="s">
        <v>246</v>
      </c>
      <c r="D112" s="180" t="s">
        <v>208</v>
      </c>
      <c r="E112" s="181" t="s">
        <v>2121</v>
      </c>
      <c r="F112" s="182" t="s">
        <v>2122</v>
      </c>
      <c r="G112" s="183" t="s">
        <v>360</v>
      </c>
      <c r="H112" s="184">
        <v>10</v>
      </c>
      <c r="I112" s="185"/>
      <c r="J112" s="186">
        <f>ROUND(I112*H112,2)</f>
        <v>0</v>
      </c>
      <c r="K112" s="182" t="s">
        <v>5</v>
      </c>
      <c r="L112" s="39"/>
      <c r="M112" s="187" t="s">
        <v>5</v>
      </c>
      <c r="N112" s="188" t="s">
        <v>42</v>
      </c>
      <c r="O112" s="40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AR112" s="22" t="s">
        <v>213</v>
      </c>
      <c r="AT112" s="22" t="s">
        <v>208</v>
      </c>
      <c r="AU112" s="22" t="s">
        <v>80</v>
      </c>
      <c r="AY112" s="22" t="s">
        <v>205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22" t="s">
        <v>78</v>
      </c>
      <c r="BK112" s="191">
        <f>ROUND(I112*H112,2)</f>
        <v>0</v>
      </c>
      <c r="BL112" s="22" t="s">
        <v>213</v>
      </c>
      <c r="BM112" s="22" t="s">
        <v>2123</v>
      </c>
    </row>
    <row r="113" spans="2:65" s="1" customFormat="1" ht="27">
      <c r="B113" s="39"/>
      <c r="D113" s="192" t="s">
        <v>336</v>
      </c>
      <c r="F113" s="193" t="s">
        <v>2124</v>
      </c>
      <c r="I113" s="154"/>
      <c r="L113" s="39"/>
      <c r="M113" s="194"/>
      <c r="N113" s="40"/>
      <c r="O113" s="40"/>
      <c r="P113" s="40"/>
      <c r="Q113" s="40"/>
      <c r="R113" s="40"/>
      <c r="S113" s="40"/>
      <c r="T113" s="68"/>
      <c r="AT113" s="22" t="s">
        <v>336</v>
      </c>
      <c r="AU113" s="22" t="s">
        <v>80</v>
      </c>
    </row>
    <row r="114" spans="2:65" s="1" customFormat="1" ht="16.5" customHeight="1">
      <c r="B114" s="179"/>
      <c r="C114" s="180" t="s">
        <v>250</v>
      </c>
      <c r="D114" s="180" t="s">
        <v>208</v>
      </c>
      <c r="E114" s="181" t="s">
        <v>2125</v>
      </c>
      <c r="F114" s="182" t="s">
        <v>2126</v>
      </c>
      <c r="G114" s="183" t="s">
        <v>360</v>
      </c>
      <c r="H114" s="184">
        <v>75</v>
      </c>
      <c r="I114" s="185"/>
      <c r="J114" s="186">
        <f>ROUND(I114*H114,2)</f>
        <v>0</v>
      </c>
      <c r="K114" s="182" t="s">
        <v>5</v>
      </c>
      <c r="L114" s="39"/>
      <c r="M114" s="187" t="s">
        <v>5</v>
      </c>
      <c r="N114" s="188" t="s">
        <v>42</v>
      </c>
      <c r="O114" s="40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AR114" s="22" t="s">
        <v>213</v>
      </c>
      <c r="AT114" s="22" t="s">
        <v>208</v>
      </c>
      <c r="AU114" s="22" t="s">
        <v>80</v>
      </c>
      <c r="AY114" s="22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2" t="s">
        <v>78</v>
      </c>
      <c r="BK114" s="191">
        <f>ROUND(I114*H114,2)</f>
        <v>0</v>
      </c>
      <c r="BL114" s="22" t="s">
        <v>213</v>
      </c>
      <c r="BM114" s="22" t="s">
        <v>2127</v>
      </c>
    </row>
    <row r="115" spans="2:65" s="1" customFormat="1" ht="27">
      <c r="B115" s="39"/>
      <c r="D115" s="192" t="s">
        <v>336</v>
      </c>
      <c r="F115" s="193" t="s">
        <v>2128</v>
      </c>
      <c r="I115" s="154"/>
      <c r="L115" s="39"/>
      <c r="M115" s="194"/>
      <c r="N115" s="40"/>
      <c r="O115" s="40"/>
      <c r="P115" s="40"/>
      <c r="Q115" s="40"/>
      <c r="R115" s="40"/>
      <c r="S115" s="40"/>
      <c r="T115" s="68"/>
      <c r="AT115" s="22" t="s">
        <v>336</v>
      </c>
      <c r="AU115" s="22" t="s">
        <v>80</v>
      </c>
    </row>
    <row r="116" spans="2:65" s="1" customFormat="1" ht="16.5" customHeight="1">
      <c r="B116" s="179"/>
      <c r="C116" s="180" t="s">
        <v>256</v>
      </c>
      <c r="D116" s="180" t="s">
        <v>208</v>
      </c>
      <c r="E116" s="181" t="s">
        <v>2129</v>
      </c>
      <c r="F116" s="182" t="s">
        <v>2130</v>
      </c>
      <c r="G116" s="183" t="s">
        <v>360</v>
      </c>
      <c r="H116" s="184">
        <v>50</v>
      </c>
      <c r="I116" s="185"/>
      <c r="J116" s="186">
        <f>ROUND(I116*H116,2)</f>
        <v>0</v>
      </c>
      <c r="K116" s="182" t="s">
        <v>5</v>
      </c>
      <c r="L116" s="39"/>
      <c r="M116" s="187" t="s">
        <v>5</v>
      </c>
      <c r="N116" s="188" t="s">
        <v>42</v>
      </c>
      <c r="O116" s="40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AR116" s="22" t="s">
        <v>213</v>
      </c>
      <c r="AT116" s="22" t="s">
        <v>208</v>
      </c>
      <c r="AU116" s="22" t="s">
        <v>80</v>
      </c>
      <c r="AY116" s="22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22" t="s">
        <v>78</v>
      </c>
      <c r="BK116" s="191">
        <f>ROUND(I116*H116,2)</f>
        <v>0</v>
      </c>
      <c r="BL116" s="22" t="s">
        <v>213</v>
      </c>
      <c r="BM116" s="22" t="s">
        <v>2131</v>
      </c>
    </row>
    <row r="117" spans="2:65" s="1" customFormat="1" ht="27">
      <c r="B117" s="39"/>
      <c r="D117" s="192" t="s">
        <v>336</v>
      </c>
      <c r="F117" s="193" t="s">
        <v>2132</v>
      </c>
      <c r="I117" s="154"/>
      <c r="L117" s="39"/>
      <c r="M117" s="194"/>
      <c r="N117" s="40"/>
      <c r="O117" s="40"/>
      <c r="P117" s="40"/>
      <c r="Q117" s="40"/>
      <c r="R117" s="40"/>
      <c r="S117" s="40"/>
      <c r="T117" s="68"/>
      <c r="AT117" s="22" t="s">
        <v>336</v>
      </c>
      <c r="AU117" s="22" t="s">
        <v>80</v>
      </c>
    </row>
    <row r="118" spans="2:65" s="1" customFormat="1" ht="16.5" customHeight="1">
      <c r="B118" s="179"/>
      <c r="C118" s="180" t="s">
        <v>261</v>
      </c>
      <c r="D118" s="180" t="s">
        <v>208</v>
      </c>
      <c r="E118" s="181" t="s">
        <v>2133</v>
      </c>
      <c r="F118" s="182" t="s">
        <v>2134</v>
      </c>
      <c r="G118" s="183" t="s">
        <v>360</v>
      </c>
      <c r="H118" s="184">
        <v>65</v>
      </c>
      <c r="I118" s="185"/>
      <c r="J118" s="186">
        <f>ROUND(I118*H118,2)</f>
        <v>0</v>
      </c>
      <c r="K118" s="182" t="s">
        <v>5</v>
      </c>
      <c r="L118" s="39"/>
      <c r="M118" s="187" t="s">
        <v>5</v>
      </c>
      <c r="N118" s="188" t="s">
        <v>42</v>
      </c>
      <c r="O118" s="40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AR118" s="22" t="s">
        <v>213</v>
      </c>
      <c r="AT118" s="22" t="s">
        <v>208</v>
      </c>
      <c r="AU118" s="22" t="s">
        <v>80</v>
      </c>
      <c r="AY118" s="22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22" t="s">
        <v>78</v>
      </c>
      <c r="BK118" s="191">
        <f>ROUND(I118*H118,2)</f>
        <v>0</v>
      </c>
      <c r="BL118" s="22" t="s">
        <v>213</v>
      </c>
      <c r="BM118" s="22" t="s">
        <v>2135</v>
      </c>
    </row>
    <row r="119" spans="2:65" s="1" customFormat="1" ht="27">
      <c r="B119" s="39"/>
      <c r="D119" s="192" t="s">
        <v>336</v>
      </c>
      <c r="F119" s="193" t="s">
        <v>2136</v>
      </c>
      <c r="I119" s="154"/>
      <c r="L119" s="39"/>
      <c r="M119" s="194"/>
      <c r="N119" s="40"/>
      <c r="O119" s="40"/>
      <c r="P119" s="40"/>
      <c r="Q119" s="40"/>
      <c r="R119" s="40"/>
      <c r="S119" s="40"/>
      <c r="T119" s="68"/>
      <c r="AT119" s="22" t="s">
        <v>336</v>
      </c>
      <c r="AU119" s="22" t="s">
        <v>80</v>
      </c>
    </row>
    <row r="120" spans="2:65" s="1" customFormat="1" ht="16.5" customHeight="1">
      <c r="B120" s="179"/>
      <c r="C120" s="180" t="s">
        <v>265</v>
      </c>
      <c r="D120" s="180" t="s">
        <v>208</v>
      </c>
      <c r="E120" s="181" t="s">
        <v>2137</v>
      </c>
      <c r="F120" s="182" t="s">
        <v>2138</v>
      </c>
      <c r="G120" s="183" t="s">
        <v>360</v>
      </c>
      <c r="H120" s="184">
        <v>5</v>
      </c>
      <c r="I120" s="185"/>
      <c r="J120" s="186">
        <f>ROUND(I120*H120,2)</f>
        <v>0</v>
      </c>
      <c r="K120" s="182" t="s">
        <v>5</v>
      </c>
      <c r="L120" s="39"/>
      <c r="M120" s="187" t="s">
        <v>5</v>
      </c>
      <c r="N120" s="188" t="s">
        <v>42</v>
      </c>
      <c r="O120" s="40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AR120" s="22" t="s">
        <v>213</v>
      </c>
      <c r="AT120" s="22" t="s">
        <v>208</v>
      </c>
      <c r="AU120" s="22" t="s">
        <v>80</v>
      </c>
      <c r="AY120" s="22" t="s">
        <v>205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22" t="s">
        <v>78</v>
      </c>
      <c r="BK120" s="191">
        <f>ROUND(I120*H120,2)</f>
        <v>0</v>
      </c>
      <c r="BL120" s="22" t="s">
        <v>213</v>
      </c>
      <c r="BM120" s="22" t="s">
        <v>2139</v>
      </c>
    </row>
    <row r="121" spans="2:65" s="1" customFormat="1" ht="27">
      <c r="B121" s="39"/>
      <c r="D121" s="192" t="s">
        <v>336</v>
      </c>
      <c r="F121" s="193" t="s">
        <v>2140</v>
      </c>
      <c r="I121" s="154"/>
      <c r="L121" s="39"/>
      <c r="M121" s="194"/>
      <c r="N121" s="40"/>
      <c r="O121" s="40"/>
      <c r="P121" s="40"/>
      <c r="Q121" s="40"/>
      <c r="R121" s="40"/>
      <c r="S121" s="40"/>
      <c r="T121" s="68"/>
      <c r="AT121" s="22" t="s">
        <v>336</v>
      </c>
      <c r="AU121" s="22" t="s">
        <v>80</v>
      </c>
    </row>
    <row r="122" spans="2:65" s="1" customFormat="1" ht="16.5" customHeight="1">
      <c r="B122" s="179"/>
      <c r="C122" s="180" t="s">
        <v>11</v>
      </c>
      <c r="D122" s="180" t="s">
        <v>208</v>
      </c>
      <c r="E122" s="181" t="s">
        <v>2070</v>
      </c>
      <c r="F122" s="182" t="s">
        <v>2071</v>
      </c>
      <c r="G122" s="183" t="s">
        <v>548</v>
      </c>
      <c r="H122" s="199"/>
      <c r="I122" s="185"/>
      <c r="J122" s="186">
        <f>ROUND(I122*H122,2)</f>
        <v>0</v>
      </c>
      <c r="K122" s="182" t="s">
        <v>5</v>
      </c>
      <c r="L122" s="39"/>
      <c r="M122" s="187" t="s">
        <v>5</v>
      </c>
      <c r="N122" s="188" t="s">
        <v>42</v>
      </c>
      <c r="O122" s="40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AR122" s="22" t="s">
        <v>213</v>
      </c>
      <c r="AT122" s="22" t="s">
        <v>208</v>
      </c>
      <c r="AU122" s="22" t="s">
        <v>80</v>
      </c>
      <c r="AY122" s="22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22" t="s">
        <v>78</v>
      </c>
      <c r="BK122" s="191">
        <f>ROUND(I122*H122,2)</f>
        <v>0</v>
      </c>
      <c r="BL122" s="22" t="s">
        <v>213</v>
      </c>
      <c r="BM122" s="22" t="s">
        <v>2141</v>
      </c>
    </row>
    <row r="123" spans="2:65" s="1" customFormat="1" ht="40.5">
      <c r="B123" s="39"/>
      <c r="D123" s="192" t="s">
        <v>336</v>
      </c>
      <c r="F123" s="193" t="s">
        <v>2073</v>
      </c>
      <c r="I123" s="154"/>
      <c r="L123" s="39"/>
      <c r="M123" s="194"/>
      <c r="N123" s="40"/>
      <c r="O123" s="40"/>
      <c r="P123" s="40"/>
      <c r="Q123" s="40"/>
      <c r="R123" s="40"/>
      <c r="S123" s="40"/>
      <c r="T123" s="68"/>
      <c r="AT123" s="22" t="s">
        <v>336</v>
      </c>
      <c r="AU123" s="22" t="s">
        <v>80</v>
      </c>
    </row>
    <row r="124" spans="2:65" s="11" customFormat="1" ht="37.35" customHeight="1">
      <c r="B124" s="166"/>
      <c r="D124" s="167" t="s">
        <v>70</v>
      </c>
      <c r="E124" s="168" t="s">
        <v>436</v>
      </c>
      <c r="F124" s="168" t="s">
        <v>437</v>
      </c>
      <c r="I124" s="169"/>
      <c r="J124" s="170">
        <f>BK124</f>
        <v>0</v>
      </c>
      <c r="L124" s="166"/>
      <c r="M124" s="171"/>
      <c r="N124" s="172"/>
      <c r="O124" s="172"/>
      <c r="P124" s="173">
        <f>SUM(P125:P132)</f>
        <v>0</v>
      </c>
      <c r="Q124" s="172"/>
      <c r="R124" s="173">
        <f>SUM(R125:R132)</f>
        <v>0</v>
      </c>
      <c r="S124" s="172"/>
      <c r="T124" s="174">
        <f>SUM(T125:T132)</f>
        <v>0</v>
      </c>
      <c r="AR124" s="167" t="s">
        <v>213</v>
      </c>
      <c r="AT124" s="175" t="s">
        <v>70</v>
      </c>
      <c r="AU124" s="175" t="s">
        <v>71</v>
      </c>
      <c r="AY124" s="167" t="s">
        <v>205</v>
      </c>
      <c r="BK124" s="176">
        <f>SUM(BK125:BK132)</f>
        <v>0</v>
      </c>
    </row>
    <row r="125" spans="2:65" s="1" customFormat="1" ht="16.5" customHeight="1">
      <c r="B125" s="179"/>
      <c r="C125" s="180" t="s">
        <v>237</v>
      </c>
      <c r="D125" s="180" t="s">
        <v>208</v>
      </c>
      <c r="E125" s="181" t="s">
        <v>1546</v>
      </c>
      <c r="F125" s="182" t="s">
        <v>1547</v>
      </c>
      <c r="G125" s="183" t="s">
        <v>950</v>
      </c>
      <c r="H125" s="184">
        <v>80</v>
      </c>
      <c r="I125" s="185"/>
      <c r="J125" s="186">
        <f>ROUND(I125*H125,2)</f>
        <v>0</v>
      </c>
      <c r="K125" s="182" t="s">
        <v>5</v>
      </c>
      <c r="L125" s="39"/>
      <c r="M125" s="187" t="s">
        <v>5</v>
      </c>
      <c r="N125" s="188" t="s">
        <v>42</v>
      </c>
      <c r="O125" s="40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AR125" s="22" t="s">
        <v>213</v>
      </c>
      <c r="AT125" s="22" t="s">
        <v>208</v>
      </c>
      <c r="AU125" s="22" t="s">
        <v>78</v>
      </c>
      <c r="AY125" s="22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22" t="s">
        <v>78</v>
      </c>
      <c r="BK125" s="191">
        <f>ROUND(I125*H125,2)</f>
        <v>0</v>
      </c>
      <c r="BL125" s="22" t="s">
        <v>213</v>
      </c>
      <c r="BM125" s="22" t="s">
        <v>2142</v>
      </c>
    </row>
    <row r="126" spans="2:65" s="1" customFormat="1" ht="40.5">
      <c r="B126" s="39"/>
      <c r="D126" s="192" t="s">
        <v>336</v>
      </c>
      <c r="F126" s="193" t="s">
        <v>1549</v>
      </c>
      <c r="I126" s="154"/>
      <c r="L126" s="39"/>
      <c r="M126" s="194"/>
      <c r="N126" s="40"/>
      <c r="O126" s="40"/>
      <c r="P126" s="40"/>
      <c r="Q126" s="40"/>
      <c r="R126" s="40"/>
      <c r="S126" s="40"/>
      <c r="T126" s="68"/>
      <c r="AT126" s="22" t="s">
        <v>336</v>
      </c>
      <c r="AU126" s="22" t="s">
        <v>78</v>
      </c>
    </row>
    <row r="127" spans="2:65" s="1" customFormat="1" ht="16.5" customHeight="1">
      <c r="B127" s="179"/>
      <c r="C127" s="180" t="s">
        <v>275</v>
      </c>
      <c r="D127" s="180" t="s">
        <v>208</v>
      </c>
      <c r="E127" s="181" t="s">
        <v>2075</v>
      </c>
      <c r="F127" s="182" t="s">
        <v>2076</v>
      </c>
      <c r="G127" s="183" t="s">
        <v>950</v>
      </c>
      <c r="H127" s="184">
        <v>80</v>
      </c>
      <c r="I127" s="185"/>
      <c r="J127" s="186">
        <f>ROUND(I127*H127,2)</f>
        <v>0</v>
      </c>
      <c r="K127" s="182" t="s">
        <v>5</v>
      </c>
      <c r="L127" s="39"/>
      <c r="M127" s="187" t="s">
        <v>5</v>
      </c>
      <c r="N127" s="188" t="s">
        <v>42</v>
      </c>
      <c r="O127" s="40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AR127" s="22" t="s">
        <v>213</v>
      </c>
      <c r="AT127" s="22" t="s">
        <v>208</v>
      </c>
      <c r="AU127" s="22" t="s">
        <v>78</v>
      </c>
      <c r="AY127" s="22" t="s">
        <v>205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22" t="s">
        <v>78</v>
      </c>
      <c r="BK127" s="191">
        <f>ROUND(I127*H127,2)</f>
        <v>0</v>
      </c>
      <c r="BL127" s="22" t="s">
        <v>213</v>
      </c>
      <c r="BM127" s="22" t="s">
        <v>2143</v>
      </c>
    </row>
    <row r="128" spans="2:65" s="1" customFormat="1" ht="54">
      <c r="B128" s="39"/>
      <c r="D128" s="192" t="s">
        <v>336</v>
      </c>
      <c r="F128" s="193" t="s">
        <v>2078</v>
      </c>
      <c r="I128" s="154"/>
      <c r="L128" s="39"/>
      <c r="M128" s="194"/>
      <c r="N128" s="40"/>
      <c r="O128" s="40"/>
      <c r="P128" s="40"/>
      <c r="Q128" s="40"/>
      <c r="R128" s="40"/>
      <c r="S128" s="40"/>
      <c r="T128" s="68"/>
      <c r="AT128" s="22" t="s">
        <v>336</v>
      </c>
      <c r="AU128" s="22" t="s">
        <v>78</v>
      </c>
    </row>
    <row r="129" spans="2:65" s="1" customFormat="1" ht="16.5" customHeight="1">
      <c r="B129" s="179"/>
      <c r="C129" s="180" t="s">
        <v>279</v>
      </c>
      <c r="D129" s="180" t="s">
        <v>208</v>
      </c>
      <c r="E129" s="181" t="s">
        <v>2079</v>
      </c>
      <c r="F129" s="182" t="s">
        <v>2080</v>
      </c>
      <c r="G129" s="183" t="s">
        <v>1531</v>
      </c>
      <c r="H129" s="184">
        <v>1</v>
      </c>
      <c r="I129" s="185"/>
      <c r="J129" s="186">
        <f>ROUND(I129*H129,2)</f>
        <v>0</v>
      </c>
      <c r="K129" s="182" t="s">
        <v>5</v>
      </c>
      <c r="L129" s="39"/>
      <c r="M129" s="187" t="s">
        <v>5</v>
      </c>
      <c r="N129" s="188" t="s">
        <v>42</v>
      </c>
      <c r="O129" s="40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AR129" s="22" t="s">
        <v>213</v>
      </c>
      <c r="AT129" s="22" t="s">
        <v>208</v>
      </c>
      <c r="AU129" s="22" t="s">
        <v>78</v>
      </c>
      <c r="AY129" s="22" t="s">
        <v>205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22" t="s">
        <v>78</v>
      </c>
      <c r="BK129" s="191">
        <f>ROUND(I129*H129,2)</f>
        <v>0</v>
      </c>
      <c r="BL129" s="22" t="s">
        <v>213</v>
      </c>
      <c r="BM129" s="22" t="s">
        <v>2144</v>
      </c>
    </row>
    <row r="130" spans="2:65" s="1" customFormat="1" ht="40.5">
      <c r="B130" s="39"/>
      <c r="D130" s="192" t="s">
        <v>336</v>
      </c>
      <c r="F130" s="193" t="s">
        <v>2082</v>
      </c>
      <c r="I130" s="154"/>
      <c r="L130" s="39"/>
      <c r="M130" s="194"/>
      <c r="N130" s="40"/>
      <c r="O130" s="40"/>
      <c r="P130" s="40"/>
      <c r="Q130" s="40"/>
      <c r="R130" s="40"/>
      <c r="S130" s="40"/>
      <c r="T130" s="68"/>
      <c r="AT130" s="22" t="s">
        <v>336</v>
      </c>
      <c r="AU130" s="22" t="s">
        <v>78</v>
      </c>
    </row>
    <row r="131" spans="2:65" s="1" customFormat="1" ht="16.5" customHeight="1">
      <c r="B131" s="179"/>
      <c r="C131" s="180" t="s">
        <v>283</v>
      </c>
      <c r="D131" s="180" t="s">
        <v>208</v>
      </c>
      <c r="E131" s="181" t="s">
        <v>1554</v>
      </c>
      <c r="F131" s="182" t="s">
        <v>1555</v>
      </c>
      <c r="G131" s="183" t="s">
        <v>1531</v>
      </c>
      <c r="H131" s="184">
        <v>1</v>
      </c>
      <c r="I131" s="185"/>
      <c r="J131" s="186">
        <f>ROUND(I131*H131,2)</f>
        <v>0</v>
      </c>
      <c r="K131" s="182" t="s">
        <v>5</v>
      </c>
      <c r="L131" s="39"/>
      <c r="M131" s="187" t="s">
        <v>5</v>
      </c>
      <c r="N131" s="188" t="s">
        <v>42</v>
      </c>
      <c r="O131" s="40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AR131" s="22" t="s">
        <v>213</v>
      </c>
      <c r="AT131" s="22" t="s">
        <v>208</v>
      </c>
      <c r="AU131" s="22" t="s">
        <v>78</v>
      </c>
      <c r="AY131" s="22" t="s">
        <v>205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22" t="s">
        <v>78</v>
      </c>
      <c r="BK131" s="191">
        <f>ROUND(I131*H131,2)</f>
        <v>0</v>
      </c>
      <c r="BL131" s="22" t="s">
        <v>213</v>
      </c>
      <c r="BM131" s="22" t="s">
        <v>2145</v>
      </c>
    </row>
    <row r="132" spans="2:65" s="1" customFormat="1" ht="27">
      <c r="B132" s="39"/>
      <c r="D132" s="192" t="s">
        <v>336</v>
      </c>
      <c r="F132" s="193" t="s">
        <v>1557</v>
      </c>
      <c r="I132" s="154"/>
      <c r="L132" s="39"/>
      <c r="M132" s="219"/>
      <c r="N132" s="196"/>
      <c r="O132" s="196"/>
      <c r="P132" s="196"/>
      <c r="Q132" s="196"/>
      <c r="R132" s="196"/>
      <c r="S132" s="196"/>
      <c r="T132" s="220"/>
      <c r="AT132" s="22" t="s">
        <v>336</v>
      </c>
      <c r="AU132" s="22" t="s">
        <v>78</v>
      </c>
    </row>
    <row r="133" spans="2:65" s="1" customFormat="1" ht="6.95" customHeight="1">
      <c r="B133" s="54"/>
      <c r="C133" s="55"/>
      <c r="D133" s="55"/>
      <c r="E133" s="55"/>
      <c r="F133" s="55"/>
      <c r="G133" s="55"/>
      <c r="H133" s="55"/>
      <c r="I133" s="132"/>
      <c r="J133" s="55"/>
      <c r="K133" s="55"/>
      <c r="L133" s="39"/>
    </row>
  </sheetData>
  <autoFilter ref="C90:K132"/>
  <mergeCells count="16">
    <mergeCell ref="L2:V2"/>
    <mergeCell ref="E77:H77"/>
    <mergeCell ref="E81:H81"/>
    <mergeCell ref="E79:H79"/>
    <mergeCell ref="E83:H83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121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41" t="s">
        <v>2146</v>
      </c>
      <c r="F9" s="343"/>
      <c r="G9" s="343"/>
      <c r="H9" s="343"/>
      <c r="I9" s="111"/>
      <c r="J9" s="40"/>
      <c r="K9" s="43"/>
    </row>
    <row r="10" spans="1:70" s="1" customFormat="1">
      <c r="B10" s="39"/>
      <c r="C10" s="40"/>
      <c r="D10" s="35" t="s">
        <v>170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44" t="s">
        <v>2147</v>
      </c>
      <c r="F11" s="343"/>
      <c r="G11" s="343"/>
      <c r="H11" s="343"/>
      <c r="I11" s="111"/>
      <c r="J11" s="40"/>
      <c r="K11" s="43"/>
    </row>
    <row r="12" spans="1:70" s="1" customFormat="1" ht="13.5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5</v>
      </c>
      <c r="G13" s="40"/>
      <c r="H13" s="40"/>
      <c r="I13" s="112" t="s">
        <v>22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23</v>
      </c>
      <c r="E14" s="40"/>
      <c r="F14" s="33" t="s">
        <v>24</v>
      </c>
      <c r="G14" s="40"/>
      <c r="H14" s="40"/>
      <c r="I14" s="112" t="s">
        <v>25</v>
      </c>
      <c r="J14" s="113" t="str">
        <f>'Rekapitulace stavby'!AN8</f>
        <v>16. 3. 2019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27</v>
      </c>
      <c r="E16" s="40"/>
      <c r="F16" s="40"/>
      <c r="G16" s="40"/>
      <c r="H16" s="40"/>
      <c r="I16" s="112" t="s">
        <v>28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28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28</v>
      </c>
      <c r="J22" s="33" t="s">
        <v>5</v>
      </c>
      <c r="K22" s="43"/>
    </row>
    <row r="23" spans="2:11" s="1" customFormat="1" ht="18" customHeight="1">
      <c r="B23" s="39"/>
      <c r="C23" s="40"/>
      <c r="D23" s="40"/>
      <c r="E23" s="33" t="s">
        <v>34</v>
      </c>
      <c r="F23" s="40"/>
      <c r="G23" s="40"/>
      <c r="H23" s="40"/>
      <c r="I23" s="112" t="s">
        <v>30</v>
      </c>
      <c r="J23" s="33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36</v>
      </c>
      <c r="E25" s="40"/>
      <c r="F25" s="40"/>
      <c r="G25" s="40"/>
      <c r="H25" s="40"/>
      <c r="I25" s="111"/>
      <c r="J25" s="40"/>
      <c r="K25" s="43"/>
    </row>
    <row r="26" spans="2:11" s="7" customFormat="1" ht="270.75" customHeight="1">
      <c r="B26" s="114"/>
      <c r="C26" s="115"/>
      <c r="D26" s="115"/>
      <c r="E26" s="322" t="s">
        <v>172</v>
      </c>
      <c r="F26" s="322"/>
      <c r="G26" s="322"/>
      <c r="H26" s="322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ROUND(J90,2)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ROUND(SUM(BE90:BE137), 2)</f>
        <v>0</v>
      </c>
      <c r="G32" s="40"/>
      <c r="H32" s="40"/>
      <c r="I32" s="124">
        <v>0.21</v>
      </c>
      <c r="J32" s="123">
        <f>ROUND(ROUND((SUM(BE90:BE137)),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ROUND(SUM(BF90:BF137), 2)</f>
        <v>0</v>
      </c>
      <c r="G33" s="40"/>
      <c r="H33" s="40"/>
      <c r="I33" s="124">
        <v>0.15</v>
      </c>
      <c r="J33" s="123">
        <f>ROUND(ROUND((SUM(BF90:BF137)),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ROUND(SUM(BG90:BG137),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ROUND(SUM(BH90:BH137),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ROUND(SUM(BI90:BI137),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173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41" t="str">
        <f>E7</f>
        <v xml:space="preserve"> Dům hudby, Pardubice – modernizace</v>
      </c>
      <c r="F47" s="342"/>
      <c r="G47" s="342"/>
      <c r="H47" s="342"/>
      <c r="I47" s="111"/>
      <c r="J47" s="40"/>
      <c r="K47" s="43"/>
    </row>
    <row r="48" spans="2:11">
      <c r="B48" s="26"/>
      <c r="C48" s="35" t="s">
        <v>168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41" t="s">
        <v>2146</v>
      </c>
      <c r="F49" s="343"/>
      <c r="G49" s="343"/>
      <c r="H49" s="343"/>
      <c r="I49" s="111"/>
      <c r="J49" s="40"/>
      <c r="K49" s="43"/>
    </row>
    <row r="50" spans="2:47" s="1" customFormat="1" ht="14.45" customHeight="1">
      <c r="B50" s="39"/>
      <c r="C50" s="35" t="s">
        <v>170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44" t="str">
        <f>E11</f>
        <v>SO 02.1 - stavební a konstrukční část - bourací práce</v>
      </c>
      <c r="F51" s="343"/>
      <c r="G51" s="343"/>
      <c r="H51" s="343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23</v>
      </c>
      <c r="D53" s="40"/>
      <c r="E53" s="40"/>
      <c r="F53" s="33" t="str">
        <f>F14</f>
        <v>Sukova třída 1260, 530 02 Pardubice</v>
      </c>
      <c r="G53" s="40"/>
      <c r="H53" s="40"/>
      <c r="I53" s="112" t="s">
        <v>25</v>
      </c>
      <c r="J53" s="113" t="str">
        <f>IF(J14="","",J14)</f>
        <v>16. 3. 2019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>
      <c r="B55" s="39"/>
      <c r="C55" s="35" t="s">
        <v>27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2" t="str">
        <f>E23</f>
        <v>ing. arch. Ondřej Tuček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45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174</v>
      </c>
      <c r="D58" s="125"/>
      <c r="E58" s="125"/>
      <c r="F58" s="125"/>
      <c r="G58" s="125"/>
      <c r="H58" s="125"/>
      <c r="I58" s="136"/>
      <c r="J58" s="137" t="s">
        <v>175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176</v>
      </c>
      <c r="D60" s="40"/>
      <c r="E60" s="40"/>
      <c r="F60" s="40"/>
      <c r="G60" s="40"/>
      <c r="H60" s="40"/>
      <c r="I60" s="111"/>
      <c r="J60" s="121">
        <f>J90</f>
        <v>0</v>
      </c>
      <c r="K60" s="43"/>
      <c r="AU60" s="22" t="s">
        <v>177</v>
      </c>
    </row>
    <row r="61" spans="2:47" s="8" customFormat="1" ht="24.95" customHeight="1">
      <c r="B61" s="140"/>
      <c r="C61" s="141"/>
      <c r="D61" s="142" t="s">
        <v>178</v>
      </c>
      <c r="E61" s="143"/>
      <c r="F61" s="143"/>
      <c r="G61" s="143"/>
      <c r="H61" s="143"/>
      <c r="I61" s="144"/>
      <c r="J61" s="145">
        <f>J91</f>
        <v>0</v>
      </c>
      <c r="K61" s="146"/>
    </row>
    <row r="62" spans="2:47" s="9" customFormat="1" ht="19.899999999999999" customHeight="1">
      <c r="B62" s="147"/>
      <c r="C62" s="148"/>
      <c r="D62" s="149" t="s">
        <v>179</v>
      </c>
      <c r="E62" s="150"/>
      <c r="F62" s="150"/>
      <c r="G62" s="150"/>
      <c r="H62" s="150"/>
      <c r="I62" s="151"/>
      <c r="J62" s="152">
        <f>J92</f>
        <v>0</v>
      </c>
      <c r="K62" s="153"/>
    </row>
    <row r="63" spans="2:47" s="9" customFormat="1" ht="19.899999999999999" customHeight="1">
      <c r="B63" s="147"/>
      <c r="C63" s="148"/>
      <c r="D63" s="149" t="s">
        <v>180</v>
      </c>
      <c r="E63" s="150"/>
      <c r="F63" s="150"/>
      <c r="G63" s="150"/>
      <c r="H63" s="150"/>
      <c r="I63" s="151"/>
      <c r="J63" s="152">
        <f>J103</f>
        <v>0</v>
      </c>
      <c r="K63" s="153"/>
    </row>
    <row r="64" spans="2:47" s="8" customFormat="1" ht="24.95" customHeight="1">
      <c r="B64" s="140"/>
      <c r="C64" s="141"/>
      <c r="D64" s="142" t="s">
        <v>181</v>
      </c>
      <c r="E64" s="143"/>
      <c r="F64" s="143"/>
      <c r="G64" s="143"/>
      <c r="H64" s="143"/>
      <c r="I64" s="144"/>
      <c r="J64" s="145">
        <f>J112</f>
        <v>0</v>
      </c>
      <c r="K64" s="146"/>
    </row>
    <row r="65" spans="2:12" s="9" customFormat="1" ht="19.899999999999999" customHeight="1">
      <c r="B65" s="147"/>
      <c r="C65" s="148"/>
      <c r="D65" s="149" t="s">
        <v>183</v>
      </c>
      <c r="E65" s="150"/>
      <c r="F65" s="150"/>
      <c r="G65" s="150"/>
      <c r="H65" s="150"/>
      <c r="I65" s="151"/>
      <c r="J65" s="152">
        <f>J113</f>
        <v>0</v>
      </c>
      <c r="K65" s="153"/>
    </row>
    <row r="66" spans="2:12" s="9" customFormat="1" ht="19.899999999999999" customHeight="1">
      <c r="B66" s="147"/>
      <c r="C66" s="148"/>
      <c r="D66" s="149" t="s">
        <v>184</v>
      </c>
      <c r="E66" s="150"/>
      <c r="F66" s="150"/>
      <c r="G66" s="150"/>
      <c r="H66" s="150"/>
      <c r="I66" s="151"/>
      <c r="J66" s="152">
        <f>J121</f>
        <v>0</v>
      </c>
      <c r="K66" s="153"/>
    </row>
    <row r="67" spans="2:12" s="9" customFormat="1" ht="19.899999999999999" customHeight="1">
      <c r="B67" s="147"/>
      <c r="C67" s="148"/>
      <c r="D67" s="149" t="s">
        <v>185</v>
      </c>
      <c r="E67" s="150"/>
      <c r="F67" s="150"/>
      <c r="G67" s="150"/>
      <c r="H67" s="150"/>
      <c r="I67" s="151"/>
      <c r="J67" s="152">
        <f>J127</f>
        <v>0</v>
      </c>
      <c r="K67" s="153"/>
    </row>
    <row r="68" spans="2:12" s="9" customFormat="1" ht="19.899999999999999" customHeight="1">
      <c r="B68" s="147"/>
      <c r="C68" s="148"/>
      <c r="D68" s="149" t="s">
        <v>187</v>
      </c>
      <c r="E68" s="150"/>
      <c r="F68" s="150"/>
      <c r="G68" s="150"/>
      <c r="H68" s="150"/>
      <c r="I68" s="151"/>
      <c r="J68" s="152">
        <f>J132</f>
        <v>0</v>
      </c>
      <c r="K68" s="153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1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2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33"/>
      <c r="J74" s="58"/>
      <c r="K74" s="58"/>
      <c r="L74" s="39"/>
    </row>
    <row r="75" spans="2:12" s="1" customFormat="1" ht="36.950000000000003" customHeight="1">
      <c r="B75" s="39"/>
      <c r="C75" s="59" t="s">
        <v>189</v>
      </c>
      <c r="I75" s="154"/>
      <c r="L75" s="39"/>
    </row>
    <row r="76" spans="2:12" s="1" customFormat="1" ht="6.95" customHeight="1">
      <c r="B76" s="39"/>
      <c r="I76" s="154"/>
      <c r="L76" s="39"/>
    </row>
    <row r="77" spans="2:12" s="1" customFormat="1" ht="14.45" customHeight="1">
      <c r="B77" s="39"/>
      <c r="C77" s="61" t="s">
        <v>19</v>
      </c>
      <c r="I77" s="154"/>
      <c r="L77" s="39"/>
    </row>
    <row r="78" spans="2:12" s="1" customFormat="1" ht="16.5" customHeight="1">
      <c r="B78" s="39"/>
      <c r="E78" s="346" t="str">
        <f>E7</f>
        <v xml:space="preserve"> Dům hudby, Pardubice – modernizace</v>
      </c>
      <c r="F78" s="347"/>
      <c r="G78" s="347"/>
      <c r="H78" s="347"/>
      <c r="I78" s="154"/>
      <c r="L78" s="39"/>
    </row>
    <row r="79" spans="2:12">
      <c r="B79" s="26"/>
      <c r="C79" s="61" t="s">
        <v>168</v>
      </c>
      <c r="L79" s="26"/>
    </row>
    <row r="80" spans="2:12" s="1" customFormat="1" ht="16.5" customHeight="1">
      <c r="B80" s="39"/>
      <c r="E80" s="346" t="s">
        <v>2146</v>
      </c>
      <c r="F80" s="348"/>
      <c r="G80" s="348"/>
      <c r="H80" s="348"/>
      <c r="I80" s="154"/>
      <c r="L80" s="39"/>
    </row>
    <row r="81" spans="2:65" s="1" customFormat="1" ht="14.45" customHeight="1">
      <c r="B81" s="39"/>
      <c r="C81" s="61" t="s">
        <v>170</v>
      </c>
      <c r="I81" s="154"/>
      <c r="L81" s="39"/>
    </row>
    <row r="82" spans="2:65" s="1" customFormat="1" ht="17.25" customHeight="1">
      <c r="B82" s="39"/>
      <c r="E82" s="334" t="str">
        <f>E11</f>
        <v>SO 02.1 - stavební a konstrukční část - bourací práce</v>
      </c>
      <c r="F82" s="348"/>
      <c r="G82" s="348"/>
      <c r="H82" s="348"/>
      <c r="I82" s="154"/>
      <c r="L82" s="39"/>
    </row>
    <row r="83" spans="2:65" s="1" customFormat="1" ht="6.95" customHeight="1">
      <c r="B83" s="39"/>
      <c r="I83" s="154"/>
      <c r="L83" s="39"/>
    </row>
    <row r="84" spans="2:65" s="1" customFormat="1" ht="18" customHeight="1">
      <c r="B84" s="39"/>
      <c r="C84" s="61" t="s">
        <v>23</v>
      </c>
      <c r="F84" s="155" t="str">
        <f>F14</f>
        <v>Sukova třída 1260, 530 02 Pardubice</v>
      </c>
      <c r="I84" s="156" t="s">
        <v>25</v>
      </c>
      <c r="J84" s="65" t="str">
        <f>IF(J14="","",J14)</f>
        <v>16. 3. 2019</v>
      </c>
      <c r="L84" s="39"/>
    </row>
    <row r="85" spans="2:65" s="1" customFormat="1" ht="6.95" customHeight="1">
      <c r="B85" s="39"/>
      <c r="I85" s="154"/>
      <c r="L85" s="39"/>
    </row>
    <row r="86" spans="2:65" s="1" customFormat="1">
      <c r="B86" s="39"/>
      <c r="C86" s="61" t="s">
        <v>27</v>
      </c>
      <c r="F86" s="155" t="str">
        <f>E17</f>
        <v xml:space="preserve"> </v>
      </c>
      <c r="I86" s="156" t="s">
        <v>33</v>
      </c>
      <c r="J86" s="155" t="str">
        <f>E23</f>
        <v>ing. arch. Ondřej Tuček</v>
      </c>
      <c r="L86" s="39"/>
    </row>
    <row r="87" spans="2:65" s="1" customFormat="1" ht="14.45" customHeight="1">
      <c r="B87" s="39"/>
      <c r="C87" s="61" t="s">
        <v>31</v>
      </c>
      <c r="F87" s="155" t="str">
        <f>IF(E20="","",E20)</f>
        <v/>
      </c>
      <c r="I87" s="154"/>
      <c r="L87" s="39"/>
    </row>
    <row r="88" spans="2:65" s="1" customFormat="1" ht="10.35" customHeight="1">
      <c r="B88" s="39"/>
      <c r="I88" s="154"/>
      <c r="L88" s="39"/>
    </row>
    <row r="89" spans="2:65" s="10" customFormat="1" ht="29.25" customHeight="1">
      <c r="B89" s="157"/>
      <c r="C89" s="158" t="s">
        <v>190</v>
      </c>
      <c r="D89" s="159" t="s">
        <v>56</v>
      </c>
      <c r="E89" s="159" t="s">
        <v>52</v>
      </c>
      <c r="F89" s="159" t="s">
        <v>191</v>
      </c>
      <c r="G89" s="159" t="s">
        <v>192</v>
      </c>
      <c r="H89" s="159" t="s">
        <v>193</v>
      </c>
      <c r="I89" s="160" t="s">
        <v>194</v>
      </c>
      <c r="J89" s="159" t="s">
        <v>175</v>
      </c>
      <c r="K89" s="161" t="s">
        <v>195</v>
      </c>
      <c r="L89" s="157"/>
      <c r="M89" s="71" t="s">
        <v>196</v>
      </c>
      <c r="N89" s="72" t="s">
        <v>41</v>
      </c>
      <c r="O89" s="72" t="s">
        <v>197</v>
      </c>
      <c r="P89" s="72" t="s">
        <v>198</v>
      </c>
      <c r="Q89" s="72" t="s">
        <v>199</v>
      </c>
      <c r="R89" s="72" t="s">
        <v>200</v>
      </c>
      <c r="S89" s="72" t="s">
        <v>201</v>
      </c>
      <c r="T89" s="73" t="s">
        <v>202</v>
      </c>
    </row>
    <row r="90" spans="2:65" s="1" customFormat="1" ht="29.25" customHeight="1">
      <c r="B90" s="39"/>
      <c r="C90" s="75" t="s">
        <v>176</v>
      </c>
      <c r="I90" s="154"/>
      <c r="J90" s="162">
        <f>BK90</f>
        <v>0</v>
      </c>
      <c r="L90" s="39"/>
      <c r="M90" s="74"/>
      <c r="N90" s="66"/>
      <c r="O90" s="66"/>
      <c r="P90" s="163">
        <f>P91+P112</f>
        <v>0</v>
      </c>
      <c r="Q90" s="66"/>
      <c r="R90" s="163">
        <f>R91+R112</f>
        <v>2.1746399999999999E-2</v>
      </c>
      <c r="S90" s="66"/>
      <c r="T90" s="164">
        <f>T91+T112</f>
        <v>67.7085802</v>
      </c>
      <c r="AT90" s="22" t="s">
        <v>70</v>
      </c>
      <c r="AU90" s="22" t="s">
        <v>177</v>
      </c>
      <c r="BK90" s="165">
        <f>BK91+BK112</f>
        <v>0</v>
      </c>
    </row>
    <row r="91" spans="2:65" s="11" customFormat="1" ht="37.35" customHeight="1">
      <c r="B91" s="166"/>
      <c r="D91" s="167" t="s">
        <v>70</v>
      </c>
      <c r="E91" s="168" t="s">
        <v>203</v>
      </c>
      <c r="F91" s="168" t="s">
        <v>204</v>
      </c>
      <c r="I91" s="169"/>
      <c r="J91" s="170">
        <f>BK91</f>
        <v>0</v>
      </c>
      <c r="L91" s="166"/>
      <c r="M91" s="171"/>
      <c r="N91" s="172"/>
      <c r="O91" s="172"/>
      <c r="P91" s="173">
        <f>P92+P103</f>
        <v>0</v>
      </c>
      <c r="Q91" s="172"/>
      <c r="R91" s="173">
        <f>R92+R103</f>
        <v>2.1746399999999999E-2</v>
      </c>
      <c r="S91" s="172"/>
      <c r="T91" s="174">
        <f>T92+T103</f>
        <v>44.819400000000002</v>
      </c>
      <c r="AR91" s="167" t="s">
        <v>78</v>
      </c>
      <c r="AT91" s="175" t="s">
        <v>70</v>
      </c>
      <c r="AU91" s="175" t="s">
        <v>71</v>
      </c>
      <c r="AY91" s="167" t="s">
        <v>205</v>
      </c>
      <c r="BK91" s="176">
        <f>BK92+BK103</f>
        <v>0</v>
      </c>
    </row>
    <row r="92" spans="2:65" s="11" customFormat="1" ht="19.899999999999999" customHeight="1">
      <c r="B92" s="166"/>
      <c r="D92" s="167" t="s">
        <v>70</v>
      </c>
      <c r="E92" s="177" t="s">
        <v>206</v>
      </c>
      <c r="F92" s="177" t="s">
        <v>207</v>
      </c>
      <c r="I92" s="169"/>
      <c r="J92" s="178">
        <f>BK92</f>
        <v>0</v>
      </c>
      <c r="L92" s="166"/>
      <c r="M92" s="171"/>
      <c r="N92" s="172"/>
      <c r="O92" s="172"/>
      <c r="P92" s="173">
        <f>SUM(P93:P102)</f>
        <v>0</v>
      </c>
      <c r="Q92" s="172"/>
      <c r="R92" s="173">
        <f>SUM(R93:R102)</f>
        <v>2.1746399999999999E-2</v>
      </c>
      <c r="S92" s="172"/>
      <c r="T92" s="174">
        <f>SUM(T93:T102)</f>
        <v>44.819400000000002</v>
      </c>
      <c r="AR92" s="167" t="s">
        <v>78</v>
      </c>
      <c r="AT92" s="175" t="s">
        <v>70</v>
      </c>
      <c r="AU92" s="175" t="s">
        <v>78</v>
      </c>
      <c r="AY92" s="167" t="s">
        <v>205</v>
      </c>
      <c r="BK92" s="176">
        <f>SUM(BK93:BK102)</f>
        <v>0</v>
      </c>
    </row>
    <row r="93" spans="2:65" s="1" customFormat="1" ht="25.5" customHeight="1">
      <c r="B93" s="179"/>
      <c r="C93" s="180" t="s">
        <v>78</v>
      </c>
      <c r="D93" s="180" t="s">
        <v>208</v>
      </c>
      <c r="E93" s="181" t="s">
        <v>209</v>
      </c>
      <c r="F93" s="182" t="s">
        <v>210</v>
      </c>
      <c r="G93" s="183" t="s">
        <v>211</v>
      </c>
      <c r="H93" s="184">
        <v>167.28</v>
      </c>
      <c r="I93" s="185"/>
      <c r="J93" s="186">
        <f t="shared" ref="J93:J102" si="0">ROUND(I93*H93,2)</f>
        <v>0</v>
      </c>
      <c r="K93" s="182" t="s">
        <v>212</v>
      </c>
      <c r="L93" s="39"/>
      <c r="M93" s="187" t="s">
        <v>5</v>
      </c>
      <c r="N93" s="188" t="s">
        <v>42</v>
      </c>
      <c r="O93" s="40"/>
      <c r="P93" s="189">
        <f t="shared" ref="P93:P102" si="1">O93*H93</f>
        <v>0</v>
      </c>
      <c r="Q93" s="189">
        <v>1.2999999999999999E-4</v>
      </c>
      <c r="R93" s="189">
        <f t="shared" ref="R93:R102" si="2">Q93*H93</f>
        <v>2.1746399999999999E-2</v>
      </c>
      <c r="S93" s="189">
        <v>0</v>
      </c>
      <c r="T93" s="190">
        <f t="shared" ref="T93:T102" si="3">S93*H93</f>
        <v>0</v>
      </c>
      <c r="AR93" s="22" t="s">
        <v>213</v>
      </c>
      <c r="AT93" s="22" t="s">
        <v>208</v>
      </c>
      <c r="AU93" s="22" t="s">
        <v>80</v>
      </c>
      <c r="AY93" s="22" t="s">
        <v>205</v>
      </c>
      <c r="BE93" s="191">
        <f t="shared" ref="BE93:BE102" si="4">IF(N93="základní",J93,0)</f>
        <v>0</v>
      </c>
      <c r="BF93" s="191">
        <f t="shared" ref="BF93:BF102" si="5">IF(N93="snížená",J93,0)</f>
        <v>0</v>
      </c>
      <c r="BG93" s="191">
        <f t="shared" ref="BG93:BG102" si="6">IF(N93="zákl. přenesená",J93,0)</f>
        <v>0</v>
      </c>
      <c r="BH93" s="191">
        <f t="shared" ref="BH93:BH102" si="7">IF(N93="sníž. přenesená",J93,0)</f>
        <v>0</v>
      </c>
      <c r="BI93" s="191">
        <f t="shared" ref="BI93:BI102" si="8">IF(N93="nulová",J93,0)</f>
        <v>0</v>
      </c>
      <c r="BJ93" s="22" t="s">
        <v>78</v>
      </c>
      <c r="BK93" s="191">
        <f t="shared" ref="BK93:BK102" si="9">ROUND(I93*H93,2)</f>
        <v>0</v>
      </c>
      <c r="BL93" s="22" t="s">
        <v>213</v>
      </c>
      <c r="BM93" s="22" t="s">
        <v>2148</v>
      </c>
    </row>
    <row r="94" spans="2:65" s="1" customFormat="1" ht="38.25" customHeight="1">
      <c r="B94" s="179"/>
      <c r="C94" s="180" t="s">
        <v>80</v>
      </c>
      <c r="D94" s="180" t="s">
        <v>208</v>
      </c>
      <c r="E94" s="181" t="s">
        <v>218</v>
      </c>
      <c r="F94" s="182" t="s">
        <v>219</v>
      </c>
      <c r="G94" s="183" t="s">
        <v>211</v>
      </c>
      <c r="H94" s="184">
        <v>293.39999999999998</v>
      </c>
      <c r="I94" s="185"/>
      <c r="J94" s="186">
        <f t="shared" si="0"/>
        <v>0</v>
      </c>
      <c r="K94" s="182" t="s">
        <v>212</v>
      </c>
      <c r="L94" s="39"/>
      <c r="M94" s="187" t="s">
        <v>5</v>
      </c>
      <c r="N94" s="188" t="s">
        <v>42</v>
      </c>
      <c r="O94" s="40"/>
      <c r="P94" s="189">
        <f t="shared" si="1"/>
        <v>0</v>
      </c>
      <c r="Q94" s="189">
        <v>0</v>
      </c>
      <c r="R94" s="189">
        <f t="shared" si="2"/>
        <v>0</v>
      </c>
      <c r="S94" s="189">
        <v>0.11700000000000001</v>
      </c>
      <c r="T94" s="190">
        <f t="shared" si="3"/>
        <v>34.327799999999996</v>
      </c>
      <c r="AR94" s="22" t="s">
        <v>213</v>
      </c>
      <c r="AT94" s="22" t="s">
        <v>208</v>
      </c>
      <c r="AU94" s="22" t="s">
        <v>80</v>
      </c>
      <c r="AY94" s="22" t="s">
        <v>205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22" t="s">
        <v>78</v>
      </c>
      <c r="BK94" s="191">
        <f t="shared" si="9"/>
        <v>0</v>
      </c>
      <c r="BL94" s="22" t="s">
        <v>213</v>
      </c>
      <c r="BM94" s="22" t="s">
        <v>2149</v>
      </c>
    </row>
    <row r="95" spans="2:65" s="1" customFormat="1" ht="25.5" customHeight="1">
      <c r="B95" s="179"/>
      <c r="C95" s="180" t="s">
        <v>97</v>
      </c>
      <c r="D95" s="180" t="s">
        <v>208</v>
      </c>
      <c r="E95" s="181" t="s">
        <v>226</v>
      </c>
      <c r="F95" s="182" t="s">
        <v>227</v>
      </c>
      <c r="G95" s="183" t="s">
        <v>211</v>
      </c>
      <c r="H95" s="184">
        <v>12.52</v>
      </c>
      <c r="I95" s="185"/>
      <c r="J95" s="186">
        <f t="shared" si="0"/>
        <v>0</v>
      </c>
      <c r="K95" s="182" t="s">
        <v>212</v>
      </c>
      <c r="L95" s="39"/>
      <c r="M95" s="187" t="s">
        <v>5</v>
      </c>
      <c r="N95" s="188" t="s">
        <v>42</v>
      </c>
      <c r="O95" s="40"/>
      <c r="P95" s="189">
        <f t="shared" si="1"/>
        <v>0</v>
      </c>
      <c r="Q95" s="189">
        <v>0</v>
      </c>
      <c r="R95" s="189">
        <f t="shared" si="2"/>
        <v>0</v>
      </c>
      <c r="S95" s="189">
        <v>0.38300000000000001</v>
      </c>
      <c r="T95" s="190">
        <f t="shared" si="3"/>
        <v>4.7951600000000001</v>
      </c>
      <c r="AR95" s="22" t="s">
        <v>213</v>
      </c>
      <c r="AT95" s="22" t="s">
        <v>208</v>
      </c>
      <c r="AU95" s="22" t="s">
        <v>80</v>
      </c>
      <c r="AY95" s="22" t="s">
        <v>205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22" t="s">
        <v>78</v>
      </c>
      <c r="BK95" s="191">
        <f t="shared" si="9"/>
        <v>0</v>
      </c>
      <c r="BL95" s="22" t="s">
        <v>213</v>
      </c>
      <c r="BM95" s="22" t="s">
        <v>2150</v>
      </c>
    </row>
    <row r="96" spans="2:65" s="1" customFormat="1" ht="16.5" customHeight="1">
      <c r="B96" s="179"/>
      <c r="C96" s="180" t="s">
        <v>213</v>
      </c>
      <c r="D96" s="180" t="s">
        <v>208</v>
      </c>
      <c r="E96" s="181" t="s">
        <v>230</v>
      </c>
      <c r="F96" s="182" t="s">
        <v>231</v>
      </c>
      <c r="G96" s="183" t="s">
        <v>211</v>
      </c>
      <c r="H96" s="184">
        <v>207.72</v>
      </c>
      <c r="I96" s="185"/>
      <c r="J96" s="186">
        <f t="shared" si="0"/>
        <v>0</v>
      </c>
      <c r="K96" s="182" t="s">
        <v>212</v>
      </c>
      <c r="L96" s="39"/>
      <c r="M96" s="187" t="s">
        <v>5</v>
      </c>
      <c r="N96" s="188" t="s">
        <v>42</v>
      </c>
      <c r="O96" s="40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AR96" s="22" t="s">
        <v>213</v>
      </c>
      <c r="AT96" s="22" t="s">
        <v>208</v>
      </c>
      <c r="AU96" s="22" t="s">
        <v>80</v>
      </c>
      <c r="AY96" s="22" t="s">
        <v>205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22" t="s">
        <v>78</v>
      </c>
      <c r="BK96" s="191">
        <f t="shared" si="9"/>
        <v>0</v>
      </c>
      <c r="BL96" s="22" t="s">
        <v>213</v>
      </c>
      <c r="BM96" s="22" t="s">
        <v>2151</v>
      </c>
    </row>
    <row r="97" spans="2:65" s="1" customFormat="1" ht="25.5" customHeight="1">
      <c r="B97" s="179"/>
      <c r="C97" s="180" t="s">
        <v>225</v>
      </c>
      <c r="D97" s="180" t="s">
        <v>208</v>
      </c>
      <c r="E97" s="181" t="s">
        <v>2152</v>
      </c>
      <c r="F97" s="182" t="s">
        <v>2153</v>
      </c>
      <c r="G97" s="183" t="s">
        <v>211</v>
      </c>
      <c r="H97" s="184">
        <v>2.64</v>
      </c>
      <c r="I97" s="185"/>
      <c r="J97" s="186">
        <f t="shared" si="0"/>
        <v>0</v>
      </c>
      <c r="K97" s="182" t="s">
        <v>212</v>
      </c>
      <c r="L97" s="39"/>
      <c r="M97" s="187" t="s">
        <v>5</v>
      </c>
      <c r="N97" s="188" t="s">
        <v>42</v>
      </c>
      <c r="O97" s="40"/>
      <c r="P97" s="189">
        <f t="shared" si="1"/>
        <v>0</v>
      </c>
      <c r="Q97" s="189">
        <v>0</v>
      </c>
      <c r="R97" s="189">
        <f t="shared" si="2"/>
        <v>0</v>
      </c>
      <c r="S97" s="189">
        <v>6.3E-2</v>
      </c>
      <c r="T97" s="190">
        <f t="shared" si="3"/>
        <v>0.16632</v>
      </c>
      <c r="AR97" s="22" t="s">
        <v>213</v>
      </c>
      <c r="AT97" s="22" t="s">
        <v>208</v>
      </c>
      <c r="AU97" s="22" t="s">
        <v>80</v>
      </c>
      <c r="AY97" s="22" t="s">
        <v>205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22" t="s">
        <v>78</v>
      </c>
      <c r="BK97" s="191">
        <f t="shared" si="9"/>
        <v>0</v>
      </c>
      <c r="BL97" s="22" t="s">
        <v>213</v>
      </c>
      <c r="BM97" s="22" t="s">
        <v>2154</v>
      </c>
    </row>
    <row r="98" spans="2:65" s="1" customFormat="1" ht="38.25" customHeight="1">
      <c r="B98" s="179"/>
      <c r="C98" s="180" t="s">
        <v>229</v>
      </c>
      <c r="D98" s="180" t="s">
        <v>208</v>
      </c>
      <c r="E98" s="181" t="s">
        <v>234</v>
      </c>
      <c r="F98" s="182" t="s">
        <v>235</v>
      </c>
      <c r="G98" s="183" t="s">
        <v>236</v>
      </c>
      <c r="H98" s="184">
        <v>2</v>
      </c>
      <c r="I98" s="185"/>
      <c r="J98" s="186">
        <f t="shared" si="0"/>
        <v>0</v>
      </c>
      <c r="K98" s="182" t="s">
        <v>212</v>
      </c>
      <c r="L98" s="39"/>
      <c r="M98" s="187" t="s">
        <v>5</v>
      </c>
      <c r="N98" s="188" t="s">
        <v>42</v>
      </c>
      <c r="O98" s="40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22" t="s">
        <v>237</v>
      </c>
      <c r="AT98" s="22" t="s">
        <v>208</v>
      </c>
      <c r="AU98" s="22" t="s">
        <v>80</v>
      </c>
      <c r="AY98" s="22" t="s">
        <v>205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22" t="s">
        <v>78</v>
      </c>
      <c r="BK98" s="191">
        <f t="shared" si="9"/>
        <v>0</v>
      </c>
      <c r="BL98" s="22" t="s">
        <v>237</v>
      </c>
      <c r="BM98" s="22" t="s">
        <v>2155</v>
      </c>
    </row>
    <row r="99" spans="2:65" s="1" customFormat="1" ht="25.5" customHeight="1">
      <c r="B99" s="179"/>
      <c r="C99" s="180" t="s">
        <v>233</v>
      </c>
      <c r="D99" s="180" t="s">
        <v>208</v>
      </c>
      <c r="E99" s="181" t="s">
        <v>240</v>
      </c>
      <c r="F99" s="182" t="s">
        <v>241</v>
      </c>
      <c r="G99" s="183" t="s">
        <v>211</v>
      </c>
      <c r="H99" s="184">
        <v>28.55</v>
      </c>
      <c r="I99" s="185"/>
      <c r="J99" s="186">
        <f t="shared" si="0"/>
        <v>0</v>
      </c>
      <c r="K99" s="182" t="s">
        <v>212</v>
      </c>
      <c r="L99" s="39"/>
      <c r="M99" s="187" t="s">
        <v>5</v>
      </c>
      <c r="N99" s="188" t="s">
        <v>42</v>
      </c>
      <c r="O99" s="40"/>
      <c r="P99" s="189">
        <f t="shared" si="1"/>
        <v>0</v>
      </c>
      <c r="Q99" s="189">
        <v>0</v>
      </c>
      <c r="R99" s="189">
        <f t="shared" si="2"/>
        <v>0</v>
      </c>
      <c r="S99" s="189">
        <v>7.5999999999999998E-2</v>
      </c>
      <c r="T99" s="190">
        <f t="shared" si="3"/>
        <v>2.1698</v>
      </c>
      <c r="AR99" s="22" t="s">
        <v>213</v>
      </c>
      <c r="AT99" s="22" t="s">
        <v>208</v>
      </c>
      <c r="AU99" s="22" t="s">
        <v>80</v>
      </c>
      <c r="AY99" s="22" t="s">
        <v>205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22" t="s">
        <v>78</v>
      </c>
      <c r="BK99" s="191">
        <f t="shared" si="9"/>
        <v>0</v>
      </c>
      <c r="BL99" s="22" t="s">
        <v>213</v>
      </c>
      <c r="BM99" s="22" t="s">
        <v>2156</v>
      </c>
    </row>
    <row r="100" spans="2:65" s="1" customFormat="1" ht="38.25" customHeight="1">
      <c r="B100" s="179"/>
      <c r="C100" s="180" t="s">
        <v>239</v>
      </c>
      <c r="D100" s="180" t="s">
        <v>208</v>
      </c>
      <c r="E100" s="181" t="s">
        <v>243</v>
      </c>
      <c r="F100" s="182" t="s">
        <v>244</v>
      </c>
      <c r="G100" s="183" t="s">
        <v>236</v>
      </c>
      <c r="H100" s="184">
        <v>18</v>
      </c>
      <c r="I100" s="185"/>
      <c r="J100" s="186">
        <f t="shared" si="0"/>
        <v>0</v>
      </c>
      <c r="K100" s="182" t="s">
        <v>212</v>
      </c>
      <c r="L100" s="39"/>
      <c r="M100" s="187" t="s">
        <v>5</v>
      </c>
      <c r="N100" s="188" t="s">
        <v>42</v>
      </c>
      <c r="O100" s="40"/>
      <c r="P100" s="189">
        <f t="shared" si="1"/>
        <v>0</v>
      </c>
      <c r="Q100" s="189">
        <v>0</v>
      </c>
      <c r="R100" s="189">
        <f t="shared" si="2"/>
        <v>0</v>
      </c>
      <c r="S100" s="189">
        <v>2.4E-2</v>
      </c>
      <c r="T100" s="190">
        <f t="shared" si="3"/>
        <v>0.432</v>
      </c>
      <c r="AR100" s="22" t="s">
        <v>237</v>
      </c>
      <c r="AT100" s="22" t="s">
        <v>208</v>
      </c>
      <c r="AU100" s="22" t="s">
        <v>80</v>
      </c>
      <c r="AY100" s="22" t="s">
        <v>205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22" t="s">
        <v>78</v>
      </c>
      <c r="BK100" s="191">
        <f t="shared" si="9"/>
        <v>0</v>
      </c>
      <c r="BL100" s="22" t="s">
        <v>237</v>
      </c>
      <c r="BM100" s="22" t="s">
        <v>2157</v>
      </c>
    </row>
    <row r="101" spans="2:65" s="1" customFormat="1" ht="38.25" customHeight="1">
      <c r="B101" s="179"/>
      <c r="C101" s="180" t="s">
        <v>206</v>
      </c>
      <c r="D101" s="180" t="s">
        <v>208</v>
      </c>
      <c r="E101" s="181" t="s">
        <v>247</v>
      </c>
      <c r="F101" s="182" t="s">
        <v>248</v>
      </c>
      <c r="G101" s="183" t="s">
        <v>211</v>
      </c>
      <c r="H101" s="184">
        <v>1.76</v>
      </c>
      <c r="I101" s="185"/>
      <c r="J101" s="186">
        <f t="shared" si="0"/>
        <v>0</v>
      </c>
      <c r="K101" s="182" t="s">
        <v>212</v>
      </c>
      <c r="L101" s="39"/>
      <c r="M101" s="187" t="s">
        <v>5</v>
      </c>
      <c r="N101" s="188" t="s">
        <v>42</v>
      </c>
      <c r="O101" s="40"/>
      <c r="P101" s="189">
        <f t="shared" si="1"/>
        <v>0</v>
      </c>
      <c r="Q101" s="189">
        <v>0</v>
      </c>
      <c r="R101" s="189">
        <f t="shared" si="2"/>
        <v>0</v>
      </c>
      <c r="S101" s="189">
        <v>0.187</v>
      </c>
      <c r="T101" s="190">
        <f t="shared" si="3"/>
        <v>0.32912000000000002</v>
      </c>
      <c r="AR101" s="22" t="s">
        <v>213</v>
      </c>
      <c r="AT101" s="22" t="s">
        <v>208</v>
      </c>
      <c r="AU101" s="22" t="s">
        <v>80</v>
      </c>
      <c r="AY101" s="22" t="s">
        <v>205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22" t="s">
        <v>78</v>
      </c>
      <c r="BK101" s="191">
        <f t="shared" si="9"/>
        <v>0</v>
      </c>
      <c r="BL101" s="22" t="s">
        <v>213</v>
      </c>
      <c r="BM101" s="22" t="s">
        <v>2158</v>
      </c>
    </row>
    <row r="102" spans="2:65" s="1" customFormat="1" ht="25.5" customHeight="1">
      <c r="B102" s="179"/>
      <c r="C102" s="180" t="s">
        <v>246</v>
      </c>
      <c r="D102" s="180" t="s">
        <v>208</v>
      </c>
      <c r="E102" s="181" t="s">
        <v>251</v>
      </c>
      <c r="F102" s="182" t="s">
        <v>252</v>
      </c>
      <c r="G102" s="183" t="s">
        <v>223</v>
      </c>
      <c r="H102" s="184">
        <v>1.083</v>
      </c>
      <c r="I102" s="185"/>
      <c r="J102" s="186">
        <f t="shared" si="0"/>
        <v>0</v>
      </c>
      <c r="K102" s="182" t="s">
        <v>212</v>
      </c>
      <c r="L102" s="39"/>
      <c r="M102" s="187" t="s">
        <v>5</v>
      </c>
      <c r="N102" s="188" t="s">
        <v>42</v>
      </c>
      <c r="O102" s="40"/>
      <c r="P102" s="189">
        <f t="shared" si="1"/>
        <v>0</v>
      </c>
      <c r="Q102" s="189">
        <v>0</v>
      </c>
      <c r="R102" s="189">
        <f t="shared" si="2"/>
        <v>0</v>
      </c>
      <c r="S102" s="189">
        <v>2.4</v>
      </c>
      <c r="T102" s="190">
        <f t="shared" si="3"/>
        <v>2.5991999999999997</v>
      </c>
      <c r="AR102" s="22" t="s">
        <v>213</v>
      </c>
      <c r="AT102" s="22" t="s">
        <v>208</v>
      </c>
      <c r="AU102" s="22" t="s">
        <v>80</v>
      </c>
      <c r="AY102" s="22" t="s">
        <v>205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22" t="s">
        <v>78</v>
      </c>
      <c r="BK102" s="191">
        <f t="shared" si="9"/>
        <v>0</v>
      </c>
      <c r="BL102" s="22" t="s">
        <v>213</v>
      </c>
      <c r="BM102" s="22" t="s">
        <v>2159</v>
      </c>
    </row>
    <row r="103" spans="2:65" s="11" customFormat="1" ht="29.85" customHeight="1">
      <c r="B103" s="166"/>
      <c r="D103" s="167" t="s">
        <v>70</v>
      </c>
      <c r="E103" s="177" t="s">
        <v>254</v>
      </c>
      <c r="F103" s="177" t="s">
        <v>255</v>
      </c>
      <c r="I103" s="169"/>
      <c r="J103" s="178">
        <f>BK103</f>
        <v>0</v>
      </c>
      <c r="L103" s="166"/>
      <c r="M103" s="171"/>
      <c r="N103" s="172"/>
      <c r="O103" s="172"/>
      <c r="P103" s="173">
        <f>SUM(P104:P111)</f>
        <v>0</v>
      </c>
      <c r="Q103" s="172"/>
      <c r="R103" s="173">
        <f>SUM(R104:R111)</f>
        <v>0</v>
      </c>
      <c r="S103" s="172"/>
      <c r="T103" s="174">
        <f>SUM(T104:T111)</f>
        <v>0</v>
      </c>
      <c r="AR103" s="167" t="s">
        <v>78</v>
      </c>
      <c r="AT103" s="175" t="s">
        <v>70</v>
      </c>
      <c r="AU103" s="175" t="s">
        <v>78</v>
      </c>
      <c r="AY103" s="167" t="s">
        <v>205</v>
      </c>
      <c r="BK103" s="176">
        <f>SUM(BK104:BK111)</f>
        <v>0</v>
      </c>
    </row>
    <row r="104" spans="2:65" s="1" customFormat="1" ht="25.5" customHeight="1">
      <c r="B104" s="179"/>
      <c r="C104" s="180" t="s">
        <v>250</v>
      </c>
      <c r="D104" s="180" t="s">
        <v>208</v>
      </c>
      <c r="E104" s="181" t="s">
        <v>2160</v>
      </c>
      <c r="F104" s="182" t="s">
        <v>2161</v>
      </c>
      <c r="G104" s="183" t="s">
        <v>259</v>
      </c>
      <c r="H104" s="184">
        <v>67.709000000000003</v>
      </c>
      <c r="I104" s="185"/>
      <c r="J104" s="186">
        <f t="shared" ref="J104:J111" si="10">ROUND(I104*H104,2)</f>
        <v>0</v>
      </c>
      <c r="K104" s="182" t="s">
        <v>212</v>
      </c>
      <c r="L104" s="39"/>
      <c r="M104" s="187" t="s">
        <v>5</v>
      </c>
      <c r="N104" s="188" t="s">
        <v>42</v>
      </c>
      <c r="O104" s="40"/>
      <c r="P104" s="189">
        <f t="shared" ref="P104:P111" si="11">O104*H104</f>
        <v>0</v>
      </c>
      <c r="Q104" s="189">
        <v>0</v>
      </c>
      <c r="R104" s="189">
        <f t="shared" ref="R104:R111" si="12">Q104*H104</f>
        <v>0</v>
      </c>
      <c r="S104" s="189">
        <v>0</v>
      </c>
      <c r="T104" s="190">
        <f t="shared" ref="T104:T111" si="13">S104*H104</f>
        <v>0</v>
      </c>
      <c r="AR104" s="22" t="s">
        <v>213</v>
      </c>
      <c r="AT104" s="22" t="s">
        <v>208</v>
      </c>
      <c r="AU104" s="22" t="s">
        <v>80</v>
      </c>
      <c r="AY104" s="22" t="s">
        <v>205</v>
      </c>
      <c r="BE104" s="191">
        <f t="shared" ref="BE104:BE111" si="14">IF(N104="základní",J104,0)</f>
        <v>0</v>
      </c>
      <c r="BF104" s="191">
        <f t="shared" ref="BF104:BF111" si="15">IF(N104="snížená",J104,0)</f>
        <v>0</v>
      </c>
      <c r="BG104" s="191">
        <f t="shared" ref="BG104:BG111" si="16">IF(N104="zákl. přenesená",J104,0)</f>
        <v>0</v>
      </c>
      <c r="BH104" s="191">
        <f t="shared" ref="BH104:BH111" si="17">IF(N104="sníž. přenesená",J104,0)</f>
        <v>0</v>
      </c>
      <c r="BI104" s="191">
        <f t="shared" ref="BI104:BI111" si="18">IF(N104="nulová",J104,0)</f>
        <v>0</v>
      </c>
      <c r="BJ104" s="22" t="s">
        <v>78</v>
      </c>
      <c r="BK104" s="191">
        <f t="shared" ref="BK104:BK111" si="19">ROUND(I104*H104,2)</f>
        <v>0</v>
      </c>
      <c r="BL104" s="22" t="s">
        <v>213</v>
      </c>
      <c r="BM104" s="22" t="s">
        <v>2162</v>
      </c>
    </row>
    <row r="105" spans="2:65" s="1" customFormat="1" ht="25.5" customHeight="1">
      <c r="B105" s="179"/>
      <c r="C105" s="180" t="s">
        <v>256</v>
      </c>
      <c r="D105" s="180" t="s">
        <v>208</v>
      </c>
      <c r="E105" s="181" t="s">
        <v>262</v>
      </c>
      <c r="F105" s="182" t="s">
        <v>263</v>
      </c>
      <c r="G105" s="183" t="s">
        <v>259</v>
      </c>
      <c r="H105" s="184">
        <v>67.709000000000003</v>
      </c>
      <c r="I105" s="185"/>
      <c r="J105" s="186">
        <f t="shared" si="10"/>
        <v>0</v>
      </c>
      <c r="K105" s="182" t="s">
        <v>212</v>
      </c>
      <c r="L105" s="39"/>
      <c r="M105" s="187" t="s">
        <v>5</v>
      </c>
      <c r="N105" s="188" t="s">
        <v>42</v>
      </c>
      <c r="O105" s="40"/>
      <c r="P105" s="189">
        <f t="shared" si="11"/>
        <v>0</v>
      </c>
      <c r="Q105" s="189">
        <v>0</v>
      </c>
      <c r="R105" s="189">
        <f t="shared" si="12"/>
        <v>0</v>
      </c>
      <c r="S105" s="189">
        <v>0</v>
      </c>
      <c r="T105" s="190">
        <f t="shared" si="13"/>
        <v>0</v>
      </c>
      <c r="AR105" s="22" t="s">
        <v>213</v>
      </c>
      <c r="AT105" s="22" t="s">
        <v>208</v>
      </c>
      <c r="AU105" s="22" t="s">
        <v>80</v>
      </c>
      <c r="AY105" s="22" t="s">
        <v>205</v>
      </c>
      <c r="BE105" s="191">
        <f t="shared" si="14"/>
        <v>0</v>
      </c>
      <c r="BF105" s="191">
        <f t="shared" si="15"/>
        <v>0</v>
      </c>
      <c r="BG105" s="191">
        <f t="shared" si="16"/>
        <v>0</v>
      </c>
      <c r="BH105" s="191">
        <f t="shared" si="17"/>
        <v>0</v>
      </c>
      <c r="BI105" s="191">
        <f t="shared" si="18"/>
        <v>0</v>
      </c>
      <c r="BJ105" s="22" t="s">
        <v>78</v>
      </c>
      <c r="BK105" s="191">
        <f t="shared" si="19"/>
        <v>0</v>
      </c>
      <c r="BL105" s="22" t="s">
        <v>213</v>
      </c>
      <c r="BM105" s="22" t="s">
        <v>2163</v>
      </c>
    </row>
    <row r="106" spans="2:65" s="1" customFormat="1" ht="25.5" customHeight="1">
      <c r="B106" s="179"/>
      <c r="C106" s="180" t="s">
        <v>261</v>
      </c>
      <c r="D106" s="180" t="s">
        <v>208</v>
      </c>
      <c r="E106" s="181" t="s">
        <v>266</v>
      </c>
      <c r="F106" s="182" t="s">
        <v>267</v>
      </c>
      <c r="G106" s="183" t="s">
        <v>259</v>
      </c>
      <c r="H106" s="184">
        <v>947.92600000000004</v>
      </c>
      <c r="I106" s="185"/>
      <c r="J106" s="186">
        <f t="shared" si="10"/>
        <v>0</v>
      </c>
      <c r="K106" s="182" t="s">
        <v>212</v>
      </c>
      <c r="L106" s="39"/>
      <c r="M106" s="187" t="s">
        <v>5</v>
      </c>
      <c r="N106" s="188" t="s">
        <v>42</v>
      </c>
      <c r="O106" s="40"/>
      <c r="P106" s="189">
        <f t="shared" si="11"/>
        <v>0</v>
      </c>
      <c r="Q106" s="189">
        <v>0</v>
      </c>
      <c r="R106" s="189">
        <f t="shared" si="12"/>
        <v>0</v>
      </c>
      <c r="S106" s="189">
        <v>0</v>
      </c>
      <c r="T106" s="190">
        <f t="shared" si="13"/>
        <v>0</v>
      </c>
      <c r="AR106" s="22" t="s">
        <v>213</v>
      </c>
      <c r="AT106" s="22" t="s">
        <v>208</v>
      </c>
      <c r="AU106" s="22" t="s">
        <v>80</v>
      </c>
      <c r="AY106" s="22" t="s">
        <v>205</v>
      </c>
      <c r="BE106" s="191">
        <f t="shared" si="14"/>
        <v>0</v>
      </c>
      <c r="BF106" s="191">
        <f t="shared" si="15"/>
        <v>0</v>
      </c>
      <c r="BG106" s="191">
        <f t="shared" si="16"/>
        <v>0</v>
      </c>
      <c r="BH106" s="191">
        <f t="shared" si="17"/>
        <v>0</v>
      </c>
      <c r="BI106" s="191">
        <f t="shared" si="18"/>
        <v>0</v>
      </c>
      <c r="BJ106" s="22" t="s">
        <v>78</v>
      </c>
      <c r="BK106" s="191">
        <f t="shared" si="19"/>
        <v>0</v>
      </c>
      <c r="BL106" s="22" t="s">
        <v>213</v>
      </c>
      <c r="BM106" s="22" t="s">
        <v>2164</v>
      </c>
    </row>
    <row r="107" spans="2:65" s="1" customFormat="1" ht="25.5" customHeight="1">
      <c r="B107" s="179"/>
      <c r="C107" s="180" t="s">
        <v>265</v>
      </c>
      <c r="D107" s="180" t="s">
        <v>208</v>
      </c>
      <c r="E107" s="181" t="s">
        <v>269</v>
      </c>
      <c r="F107" s="182" t="s">
        <v>270</v>
      </c>
      <c r="G107" s="183" t="s">
        <v>259</v>
      </c>
      <c r="H107" s="184">
        <v>7.3940000000000001</v>
      </c>
      <c r="I107" s="185"/>
      <c r="J107" s="186">
        <f t="shared" si="10"/>
        <v>0</v>
      </c>
      <c r="K107" s="182" t="s">
        <v>212</v>
      </c>
      <c r="L107" s="39"/>
      <c r="M107" s="187" t="s">
        <v>5</v>
      </c>
      <c r="N107" s="188" t="s">
        <v>42</v>
      </c>
      <c r="O107" s="40"/>
      <c r="P107" s="189">
        <f t="shared" si="11"/>
        <v>0</v>
      </c>
      <c r="Q107" s="189">
        <v>0</v>
      </c>
      <c r="R107" s="189">
        <f t="shared" si="12"/>
        <v>0</v>
      </c>
      <c r="S107" s="189">
        <v>0</v>
      </c>
      <c r="T107" s="190">
        <f t="shared" si="13"/>
        <v>0</v>
      </c>
      <c r="AR107" s="22" t="s">
        <v>213</v>
      </c>
      <c r="AT107" s="22" t="s">
        <v>208</v>
      </c>
      <c r="AU107" s="22" t="s">
        <v>80</v>
      </c>
      <c r="AY107" s="22" t="s">
        <v>205</v>
      </c>
      <c r="BE107" s="191">
        <f t="shared" si="14"/>
        <v>0</v>
      </c>
      <c r="BF107" s="191">
        <f t="shared" si="15"/>
        <v>0</v>
      </c>
      <c r="BG107" s="191">
        <f t="shared" si="16"/>
        <v>0</v>
      </c>
      <c r="BH107" s="191">
        <f t="shared" si="17"/>
        <v>0</v>
      </c>
      <c r="BI107" s="191">
        <f t="shared" si="18"/>
        <v>0</v>
      </c>
      <c r="BJ107" s="22" t="s">
        <v>78</v>
      </c>
      <c r="BK107" s="191">
        <f t="shared" si="19"/>
        <v>0</v>
      </c>
      <c r="BL107" s="22" t="s">
        <v>213</v>
      </c>
      <c r="BM107" s="22" t="s">
        <v>2165</v>
      </c>
    </row>
    <row r="108" spans="2:65" s="1" customFormat="1" ht="25.5" customHeight="1">
      <c r="B108" s="179"/>
      <c r="C108" s="180" t="s">
        <v>11</v>
      </c>
      <c r="D108" s="180" t="s">
        <v>208</v>
      </c>
      <c r="E108" s="181" t="s">
        <v>272</v>
      </c>
      <c r="F108" s="182" t="s">
        <v>273</v>
      </c>
      <c r="G108" s="183" t="s">
        <v>259</v>
      </c>
      <c r="H108" s="184">
        <v>34.656999999999996</v>
      </c>
      <c r="I108" s="185"/>
      <c r="J108" s="186">
        <f t="shared" si="10"/>
        <v>0</v>
      </c>
      <c r="K108" s="182" t="s">
        <v>212</v>
      </c>
      <c r="L108" s="39"/>
      <c r="M108" s="187" t="s">
        <v>5</v>
      </c>
      <c r="N108" s="188" t="s">
        <v>42</v>
      </c>
      <c r="O108" s="40"/>
      <c r="P108" s="189">
        <f t="shared" si="11"/>
        <v>0</v>
      </c>
      <c r="Q108" s="189">
        <v>0</v>
      </c>
      <c r="R108" s="189">
        <f t="shared" si="12"/>
        <v>0</v>
      </c>
      <c r="S108" s="189">
        <v>0</v>
      </c>
      <c r="T108" s="190">
        <f t="shared" si="13"/>
        <v>0</v>
      </c>
      <c r="AR108" s="22" t="s">
        <v>213</v>
      </c>
      <c r="AT108" s="22" t="s">
        <v>208</v>
      </c>
      <c r="AU108" s="22" t="s">
        <v>80</v>
      </c>
      <c r="AY108" s="22" t="s">
        <v>205</v>
      </c>
      <c r="BE108" s="191">
        <f t="shared" si="14"/>
        <v>0</v>
      </c>
      <c r="BF108" s="191">
        <f t="shared" si="15"/>
        <v>0</v>
      </c>
      <c r="BG108" s="191">
        <f t="shared" si="16"/>
        <v>0</v>
      </c>
      <c r="BH108" s="191">
        <f t="shared" si="17"/>
        <v>0</v>
      </c>
      <c r="BI108" s="191">
        <f t="shared" si="18"/>
        <v>0</v>
      </c>
      <c r="BJ108" s="22" t="s">
        <v>78</v>
      </c>
      <c r="BK108" s="191">
        <f t="shared" si="19"/>
        <v>0</v>
      </c>
      <c r="BL108" s="22" t="s">
        <v>213</v>
      </c>
      <c r="BM108" s="22" t="s">
        <v>2166</v>
      </c>
    </row>
    <row r="109" spans="2:65" s="1" customFormat="1" ht="25.5" customHeight="1">
      <c r="B109" s="179"/>
      <c r="C109" s="180" t="s">
        <v>237</v>
      </c>
      <c r="D109" s="180" t="s">
        <v>208</v>
      </c>
      <c r="E109" s="181" t="s">
        <v>276</v>
      </c>
      <c r="F109" s="182" t="s">
        <v>277</v>
      </c>
      <c r="G109" s="183" t="s">
        <v>259</v>
      </c>
      <c r="H109" s="184">
        <v>0.72</v>
      </c>
      <c r="I109" s="185"/>
      <c r="J109" s="186">
        <f t="shared" si="10"/>
        <v>0</v>
      </c>
      <c r="K109" s="182" t="s">
        <v>212</v>
      </c>
      <c r="L109" s="39"/>
      <c r="M109" s="187" t="s">
        <v>5</v>
      </c>
      <c r="N109" s="188" t="s">
        <v>42</v>
      </c>
      <c r="O109" s="40"/>
      <c r="P109" s="189">
        <f t="shared" si="11"/>
        <v>0</v>
      </c>
      <c r="Q109" s="189">
        <v>0</v>
      </c>
      <c r="R109" s="189">
        <f t="shared" si="12"/>
        <v>0</v>
      </c>
      <c r="S109" s="189">
        <v>0</v>
      </c>
      <c r="T109" s="190">
        <f t="shared" si="13"/>
        <v>0</v>
      </c>
      <c r="AR109" s="22" t="s">
        <v>213</v>
      </c>
      <c r="AT109" s="22" t="s">
        <v>208</v>
      </c>
      <c r="AU109" s="22" t="s">
        <v>80</v>
      </c>
      <c r="AY109" s="22" t="s">
        <v>205</v>
      </c>
      <c r="BE109" s="191">
        <f t="shared" si="14"/>
        <v>0</v>
      </c>
      <c r="BF109" s="191">
        <f t="shared" si="15"/>
        <v>0</v>
      </c>
      <c r="BG109" s="191">
        <f t="shared" si="16"/>
        <v>0</v>
      </c>
      <c r="BH109" s="191">
        <f t="shared" si="17"/>
        <v>0</v>
      </c>
      <c r="BI109" s="191">
        <f t="shared" si="18"/>
        <v>0</v>
      </c>
      <c r="BJ109" s="22" t="s">
        <v>78</v>
      </c>
      <c r="BK109" s="191">
        <f t="shared" si="19"/>
        <v>0</v>
      </c>
      <c r="BL109" s="22" t="s">
        <v>213</v>
      </c>
      <c r="BM109" s="22" t="s">
        <v>2167</v>
      </c>
    </row>
    <row r="110" spans="2:65" s="1" customFormat="1" ht="25.5" customHeight="1">
      <c r="B110" s="179"/>
      <c r="C110" s="180" t="s">
        <v>275</v>
      </c>
      <c r="D110" s="180" t="s">
        <v>208</v>
      </c>
      <c r="E110" s="181" t="s">
        <v>280</v>
      </c>
      <c r="F110" s="182" t="s">
        <v>281</v>
      </c>
      <c r="G110" s="183" t="s">
        <v>259</v>
      </c>
      <c r="H110" s="184">
        <v>0.55300000000000005</v>
      </c>
      <c r="I110" s="185"/>
      <c r="J110" s="186">
        <f t="shared" si="10"/>
        <v>0</v>
      </c>
      <c r="K110" s="182" t="s">
        <v>212</v>
      </c>
      <c r="L110" s="39"/>
      <c r="M110" s="187" t="s">
        <v>5</v>
      </c>
      <c r="N110" s="188" t="s">
        <v>42</v>
      </c>
      <c r="O110" s="40"/>
      <c r="P110" s="189">
        <f t="shared" si="11"/>
        <v>0</v>
      </c>
      <c r="Q110" s="189">
        <v>0</v>
      </c>
      <c r="R110" s="189">
        <f t="shared" si="12"/>
        <v>0</v>
      </c>
      <c r="S110" s="189">
        <v>0</v>
      </c>
      <c r="T110" s="190">
        <f t="shared" si="13"/>
        <v>0</v>
      </c>
      <c r="AR110" s="22" t="s">
        <v>213</v>
      </c>
      <c r="AT110" s="22" t="s">
        <v>208</v>
      </c>
      <c r="AU110" s="22" t="s">
        <v>80</v>
      </c>
      <c r="AY110" s="22" t="s">
        <v>205</v>
      </c>
      <c r="BE110" s="191">
        <f t="shared" si="14"/>
        <v>0</v>
      </c>
      <c r="BF110" s="191">
        <f t="shared" si="15"/>
        <v>0</v>
      </c>
      <c r="BG110" s="191">
        <f t="shared" si="16"/>
        <v>0</v>
      </c>
      <c r="BH110" s="191">
        <f t="shared" si="17"/>
        <v>0</v>
      </c>
      <c r="BI110" s="191">
        <f t="shared" si="18"/>
        <v>0</v>
      </c>
      <c r="BJ110" s="22" t="s">
        <v>78</v>
      </c>
      <c r="BK110" s="191">
        <f t="shared" si="19"/>
        <v>0</v>
      </c>
      <c r="BL110" s="22" t="s">
        <v>213</v>
      </c>
      <c r="BM110" s="22" t="s">
        <v>2168</v>
      </c>
    </row>
    <row r="111" spans="2:65" s="1" customFormat="1" ht="38.25" customHeight="1">
      <c r="B111" s="179"/>
      <c r="C111" s="180" t="s">
        <v>279</v>
      </c>
      <c r="D111" s="180" t="s">
        <v>208</v>
      </c>
      <c r="E111" s="181" t="s">
        <v>284</v>
      </c>
      <c r="F111" s="182" t="s">
        <v>285</v>
      </c>
      <c r="G111" s="183" t="s">
        <v>259</v>
      </c>
      <c r="H111" s="184">
        <v>24.385000000000002</v>
      </c>
      <c r="I111" s="185"/>
      <c r="J111" s="186">
        <f t="shared" si="10"/>
        <v>0</v>
      </c>
      <c r="K111" s="182" t="s">
        <v>212</v>
      </c>
      <c r="L111" s="39"/>
      <c r="M111" s="187" t="s">
        <v>5</v>
      </c>
      <c r="N111" s="188" t="s">
        <v>42</v>
      </c>
      <c r="O111" s="40"/>
      <c r="P111" s="189">
        <f t="shared" si="11"/>
        <v>0</v>
      </c>
      <c r="Q111" s="189">
        <v>0</v>
      </c>
      <c r="R111" s="189">
        <f t="shared" si="12"/>
        <v>0</v>
      </c>
      <c r="S111" s="189">
        <v>0</v>
      </c>
      <c r="T111" s="190">
        <f t="shared" si="13"/>
        <v>0</v>
      </c>
      <c r="AR111" s="22" t="s">
        <v>213</v>
      </c>
      <c r="AT111" s="22" t="s">
        <v>208</v>
      </c>
      <c r="AU111" s="22" t="s">
        <v>80</v>
      </c>
      <c r="AY111" s="22" t="s">
        <v>205</v>
      </c>
      <c r="BE111" s="191">
        <f t="shared" si="14"/>
        <v>0</v>
      </c>
      <c r="BF111" s="191">
        <f t="shared" si="15"/>
        <v>0</v>
      </c>
      <c r="BG111" s="191">
        <f t="shared" si="16"/>
        <v>0</v>
      </c>
      <c r="BH111" s="191">
        <f t="shared" si="17"/>
        <v>0</v>
      </c>
      <c r="BI111" s="191">
        <f t="shared" si="18"/>
        <v>0</v>
      </c>
      <c r="BJ111" s="22" t="s">
        <v>78</v>
      </c>
      <c r="BK111" s="191">
        <f t="shared" si="19"/>
        <v>0</v>
      </c>
      <c r="BL111" s="22" t="s">
        <v>213</v>
      </c>
      <c r="BM111" s="22" t="s">
        <v>2169</v>
      </c>
    </row>
    <row r="112" spans="2:65" s="11" customFormat="1" ht="37.35" customHeight="1">
      <c r="B112" s="166"/>
      <c r="D112" s="167" t="s">
        <v>70</v>
      </c>
      <c r="E112" s="168" t="s">
        <v>287</v>
      </c>
      <c r="F112" s="168" t="s">
        <v>288</v>
      </c>
      <c r="I112" s="169"/>
      <c r="J112" s="170">
        <f>BK112</f>
        <v>0</v>
      </c>
      <c r="L112" s="166"/>
      <c r="M112" s="171"/>
      <c r="N112" s="172"/>
      <c r="O112" s="172"/>
      <c r="P112" s="173">
        <f>P113+P121+P127+P132</f>
        <v>0</v>
      </c>
      <c r="Q112" s="172"/>
      <c r="R112" s="173">
        <f>R113+R121+R127+R132</f>
        <v>0</v>
      </c>
      <c r="S112" s="172"/>
      <c r="T112" s="174">
        <f>T113+T121+T127+T132</f>
        <v>22.889180199999995</v>
      </c>
      <c r="AR112" s="167" t="s">
        <v>80</v>
      </c>
      <c r="AT112" s="175" t="s">
        <v>70</v>
      </c>
      <c r="AU112" s="175" t="s">
        <v>71</v>
      </c>
      <c r="AY112" s="167" t="s">
        <v>205</v>
      </c>
      <c r="BK112" s="176">
        <f>BK113+BK121+BK127+BK132</f>
        <v>0</v>
      </c>
    </row>
    <row r="113" spans="2:65" s="11" customFormat="1" ht="19.899999999999999" customHeight="1">
      <c r="B113" s="166"/>
      <c r="D113" s="167" t="s">
        <v>70</v>
      </c>
      <c r="E113" s="177" t="s">
        <v>306</v>
      </c>
      <c r="F113" s="177" t="s">
        <v>307</v>
      </c>
      <c r="I113" s="169"/>
      <c r="J113" s="178">
        <f>BK113</f>
        <v>0</v>
      </c>
      <c r="L113" s="166"/>
      <c r="M113" s="171"/>
      <c r="N113" s="172"/>
      <c r="O113" s="172"/>
      <c r="P113" s="173">
        <f>SUM(P114:P120)</f>
        <v>0</v>
      </c>
      <c r="Q113" s="172"/>
      <c r="R113" s="173">
        <f>SUM(R114:R120)</f>
        <v>0</v>
      </c>
      <c r="S113" s="172"/>
      <c r="T113" s="174">
        <f>SUM(T114:T120)</f>
        <v>11.672476499999998</v>
      </c>
      <c r="AR113" s="167" t="s">
        <v>80</v>
      </c>
      <c r="AT113" s="175" t="s">
        <v>70</v>
      </c>
      <c r="AU113" s="175" t="s">
        <v>78</v>
      </c>
      <c r="AY113" s="167" t="s">
        <v>205</v>
      </c>
      <c r="BK113" s="176">
        <f>SUM(BK114:BK120)</f>
        <v>0</v>
      </c>
    </row>
    <row r="114" spans="2:65" s="1" customFormat="1" ht="25.5" customHeight="1">
      <c r="B114" s="179"/>
      <c r="C114" s="180" t="s">
        <v>283</v>
      </c>
      <c r="D114" s="180" t="s">
        <v>208</v>
      </c>
      <c r="E114" s="181" t="s">
        <v>329</v>
      </c>
      <c r="F114" s="182" t="s">
        <v>330</v>
      </c>
      <c r="G114" s="183" t="s">
        <v>211</v>
      </c>
      <c r="H114" s="184">
        <v>403.21</v>
      </c>
      <c r="I114" s="185"/>
      <c r="J114" s="186">
        <f>ROUND(I114*H114,2)</f>
        <v>0</v>
      </c>
      <c r="K114" s="182" t="s">
        <v>5</v>
      </c>
      <c r="L114" s="39"/>
      <c r="M114" s="187" t="s">
        <v>5</v>
      </c>
      <c r="N114" s="188" t="s">
        <v>42</v>
      </c>
      <c r="O114" s="40"/>
      <c r="P114" s="189">
        <f>O114*H114</f>
        <v>0</v>
      </c>
      <c r="Q114" s="189">
        <v>0</v>
      </c>
      <c r="R114" s="189">
        <f>Q114*H114</f>
        <v>0</v>
      </c>
      <c r="S114" s="189">
        <v>2.665E-2</v>
      </c>
      <c r="T114" s="190">
        <f>S114*H114</f>
        <v>10.7455465</v>
      </c>
      <c r="AR114" s="22" t="s">
        <v>237</v>
      </c>
      <c r="AT114" s="22" t="s">
        <v>208</v>
      </c>
      <c r="AU114" s="22" t="s">
        <v>80</v>
      </c>
      <c r="AY114" s="22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2" t="s">
        <v>78</v>
      </c>
      <c r="BK114" s="191">
        <f>ROUND(I114*H114,2)</f>
        <v>0</v>
      </c>
      <c r="BL114" s="22" t="s">
        <v>237</v>
      </c>
      <c r="BM114" s="22" t="s">
        <v>2170</v>
      </c>
    </row>
    <row r="115" spans="2:65" s="1" customFormat="1" ht="16.5" customHeight="1">
      <c r="B115" s="179"/>
      <c r="C115" s="180" t="s">
        <v>291</v>
      </c>
      <c r="D115" s="180" t="s">
        <v>208</v>
      </c>
      <c r="E115" s="181" t="s">
        <v>333</v>
      </c>
      <c r="F115" s="182" t="s">
        <v>334</v>
      </c>
      <c r="G115" s="183" t="s">
        <v>211</v>
      </c>
      <c r="H115" s="184">
        <v>403.21</v>
      </c>
      <c r="I115" s="185"/>
      <c r="J115" s="186">
        <f>ROUND(I115*H115,2)</f>
        <v>0</v>
      </c>
      <c r="K115" s="182" t="s">
        <v>212</v>
      </c>
      <c r="L115" s="39"/>
      <c r="M115" s="187" t="s">
        <v>5</v>
      </c>
      <c r="N115" s="188" t="s">
        <v>42</v>
      </c>
      <c r="O115" s="40"/>
      <c r="P115" s="189">
        <f>O115*H115</f>
        <v>0</v>
      </c>
      <c r="Q115" s="189">
        <v>0</v>
      </c>
      <c r="R115" s="189">
        <f>Q115*H115</f>
        <v>0</v>
      </c>
      <c r="S115" s="189">
        <v>2E-3</v>
      </c>
      <c r="T115" s="190">
        <f>S115*H115</f>
        <v>0.80642000000000003</v>
      </c>
      <c r="AR115" s="22" t="s">
        <v>237</v>
      </c>
      <c r="AT115" s="22" t="s">
        <v>208</v>
      </c>
      <c r="AU115" s="22" t="s">
        <v>80</v>
      </c>
      <c r="AY115" s="22" t="s">
        <v>205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22" t="s">
        <v>78</v>
      </c>
      <c r="BK115" s="191">
        <f>ROUND(I115*H115,2)</f>
        <v>0</v>
      </c>
      <c r="BL115" s="22" t="s">
        <v>237</v>
      </c>
      <c r="BM115" s="22" t="s">
        <v>2171</v>
      </c>
    </row>
    <row r="116" spans="2:65" s="1" customFormat="1" ht="27">
      <c r="B116" s="39"/>
      <c r="D116" s="192" t="s">
        <v>336</v>
      </c>
      <c r="F116" s="193" t="s">
        <v>337</v>
      </c>
      <c r="I116" s="154"/>
      <c r="L116" s="39"/>
      <c r="M116" s="194"/>
      <c r="N116" s="40"/>
      <c r="O116" s="40"/>
      <c r="P116" s="40"/>
      <c r="Q116" s="40"/>
      <c r="R116" s="40"/>
      <c r="S116" s="40"/>
      <c r="T116" s="68"/>
      <c r="AT116" s="22" t="s">
        <v>336</v>
      </c>
      <c r="AU116" s="22" t="s">
        <v>80</v>
      </c>
    </row>
    <row r="117" spans="2:65" s="1" customFormat="1" ht="25.5" customHeight="1">
      <c r="B117" s="179"/>
      <c r="C117" s="180" t="s">
        <v>10</v>
      </c>
      <c r="D117" s="180" t="s">
        <v>208</v>
      </c>
      <c r="E117" s="181" t="s">
        <v>339</v>
      </c>
      <c r="F117" s="182" t="s">
        <v>340</v>
      </c>
      <c r="G117" s="183" t="s">
        <v>341</v>
      </c>
      <c r="H117" s="184">
        <v>13.39</v>
      </c>
      <c r="I117" s="185"/>
      <c r="J117" s="186">
        <f>ROUND(I117*H117,2)</f>
        <v>0</v>
      </c>
      <c r="K117" s="182" t="s">
        <v>5</v>
      </c>
      <c r="L117" s="39"/>
      <c r="M117" s="187" t="s">
        <v>5</v>
      </c>
      <c r="N117" s="188" t="s">
        <v>42</v>
      </c>
      <c r="O117" s="40"/>
      <c r="P117" s="189">
        <f>O117*H117</f>
        <v>0</v>
      </c>
      <c r="Q117" s="189">
        <v>0</v>
      </c>
      <c r="R117" s="189">
        <f>Q117*H117</f>
        <v>0</v>
      </c>
      <c r="S117" s="189">
        <v>8.9999999999999993E-3</v>
      </c>
      <c r="T117" s="190">
        <f>S117*H117</f>
        <v>0.12050999999999999</v>
      </c>
      <c r="AR117" s="22" t="s">
        <v>237</v>
      </c>
      <c r="AT117" s="22" t="s">
        <v>208</v>
      </c>
      <c r="AU117" s="22" t="s">
        <v>80</v>
      </c>
      <c r="AY117" s="22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22" t="s">
        <v>78</v>
      </c>
      <c r="BK117" s="191">
        <f>ROUND(I117*H117,2)</f>
        <v>0</v>
      </c>
      <c r="BL117" s="22" t="s">
        <v>237</v>
      </c>
      <c r="BM117" s="22" t="s">
        <v>2172</v>
      </c>
    </row>
    <row r="118" spans="2:65" s="1" customFormat="1" ht="38.25" customHeight="1">
      <c r="B118" s="179"/>
      <c r="C118" s="180" t="s">
        <v>298</v>
      </c>
      <c r="D118" s="180" t="s">
        <v>208</v>
      </c>
      <c r="E118" s="181" t="s">
        <v>344</v>
      </c>
      <c r="F118" s="182" t="s">
        <v>345</v>
      </c>
      <c r="G118" s="183" t="s">
        <v>259</v>
      </c>
      <c r="H118" s="184">
        <v>11.672000000000001</v>
      </c>
      <c r="I118" s="185"/>
      <c r="J118" s="186">
        <f>ROUND(I118*H118,2)</f>
        <v>0</v>
      </c>
      <c r="K118" s="182" t="s">
        <v>212</v>
      </c>
      <c r="L118" s="39"/>
      <c r="M118" s="187" t="s">
        <v>5</v>
      </c>
      <c r="N118" s="188" t="s">
        <v>42</v>
      </c>
      <c r="O118" s="40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AR118" s="22" t="s">
        <v>237</v>
      </c>
      <c r="AT118" s="22" t="s">
        <v>208</v>
      </c>
      <c r="AU118" s="22" t="s">
        <v>80</v>
      </c>
      <c r="AY118" s="22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22" t="s">
        <v>78</v>
      </c>
      <c r="BK118" s="191">
        <f>ROUND(I118*H118,2)</f>
        <v>0</v>
      </c>
      <c r="BL118" s="22" t="s">
        <v>237</v>
      </c>
      <c r="BM118" s="22" t="s">
        <v>2173</v>
      </c>
    </row>
    <row r="119" spans="2:65" s="1" customFormat="1" ht="38.25" customHeight="1">
      <c r="B119" s="179"/>
      <c r="C119" s="180" t="s">
        <v>302</v>
      </c>
      <c r="D119" s="180" t="s">
        <v>208</v>
      </c>
      <c r="E119" s="181" t="s">
        <v>348</v>
      </c>
      <c r="F119" s="182" t="s">
        <v>349</v>
      </c>
      <c r="G119" s="183" t="s">
        <v>259</v>
      </c>
      <c r="H119" s="184">
        <v>11.672000000000001</v>
      </c>
      <c r="I119" s="185"/>
      <c r="J119" s="186">
        <f>ROUND(I119*H119,2)</f>
        <v>0</v>
      </c>
      <c r="K119" s="182" t="s">
        <v>212</v>
      </c>
      <c r="L119" s="39"/>
      <c r="M119" s="187" t="s">
        <v>5</v>
      </c>
      <c r="N119" s="188" t="s">
        <v>42</v>
      </c>
      <c r="O119" s="40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AR119" s="22" t="s">
        <v>237</v>
      </c>
      <c r="AT119" s="22" t="s">
        <v>208</v>
      </c>
      <c r="AU119" s="22" t="s">
        <v>80</v>
      </c>
      <c r="AY119" s="22" t="s">
        <v>205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22" t="s">
        <v>78</v>
      </c>
      <c r="BK119" s="191">
        <f>ROUND(I119*H119,2)</f>
        <v>0</v>
      </c>
      <c r="BL119" s="22" t="s">
        <v>237</v>
      </c>
      <c r="BM119" s="22" t="s">
        <v>2174</v>
      </c>
    </row>
    <row r="120" spans="2:65" s="1" customFormat="1" ht="38.25" customHeight="1">
      <c r="B120" s="179"/>
      <c r="C120" s="180" t="s">
        <v>308</v>
      </c>
      <c r="D120" s="180" t="s">
        <v>208</v>
      </c>
      <c r="E120" s="181" t="s">
        <v>352</v>
      </c>
      <c r="F120" s="182" t="s">
        <v>353</v>
      </c>
      <c r="G120" s="183" t="s">
        <v>259</v>
      </c>
      <c r="H120" s="184">
        <v>11.672000000000001</v>
      </c>
      <c r="I120" s="185"/>
      <c r="J120" s="186">
        <f>ROUND(I120*H120,2)</f>
        <v>0</v>
      </c>
      <c r="K120" s="182" t="s">
        <v>212</v>
      </c>
      <c r="L120" s="39"/>
      <c r="M120" s="187" t="s">
        <v>5</v>
      </c>
      <c r="N120" s="188" t="s">
        <v>42</v>
      </c>
      <c r="O120" s="40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AR120" s="22" t="s">
        <v>237</v>
      </c>
      <c r="AT120" s="22" t="s">
        <v>208</v>
      </c>
      <c r="AU120" s="22" t="s">
        <v>80</v>
      </c>
      <c r="AY120" s="22" t="s">
        <v>205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22" t="s">
        <v>78</v>
      </c>
      <c r="BK120" s="191">
        <f>ROUND(I120*H120,2)</f>
        <v>0</v>
      </c>
      <c r="BL120" s="22" t="s">
        <v>237</v>
      </c>
      <c r="BM120" s="22" t="s">
        <v>2175</v>
      </c>
    </row>
    <row r="121" spans="2:65" s="11" customFormat="1" ht="29.85" customHeight="1">
      <c r="B121" s="166"/>
      <c r="D121" s="167" t="s">
        <v>70</v>
      </c>
      <c r="E121" s="177" t="s">
        <v>355</v>
      </c>
      <c r="F121" s="177" t="s">
        <v>356</v>
      </c>
      <c r="I121" s="169"/>
      <c r="J121" s="178">
        <f>BK121</f>
        <v>0</v>
      </c>
      <c r="L121" s="166"/>
      <c r="M121" s="171"/>
      <c r="N121" s="172"/>
      <c r="O121" s="172"/>
      <c r="P121" s="173">
        <f>SUM(P122:P126)</f>
        <v>0</v>
      </c>
      <c r="Q121" s="172"/>
      <c r="R121" s="173">
        <f>SUM(R122:R126)</f>
        <v>0</v>
      </c>
      <c r="S121" s="172"/>
      <c r="T121" s="174">
        <f>SUM(T122:T126)</f>
        <v>1.4921500000000001</v>
      </c>
      <c r="AR121" s="167" t="s">
        <v>80</v>
      </c>
      <c r="AT121" s="175" t="s">
        <v>70</v>
      </c>
      <c r="AU121" s="175" t="s">
        <v>78</v>
      </c>
      <c r="AY121" s="167" t="s">
        <v>205</v>
      </c>
      <c r="BK121" s="176">
        <f>SUM(BK122:BK126)</f>
        <v>0</v>
      </c>
    </row>
    <row r="122" spans="2:65" s="1" customFormat="1" ht="25.5" customHeight="1">
      <c r="B122" s="179"/>
      <c r="C122" s="180" t="s">
        <v>312</v>
      </c>
      <c r="D122" s="180" t="s">
        <v>208</v>
      </c>
      <c r="E122" s="181" t="s">
        <v>358</v>
      </c>
      <c r="F122" s="182" t="s">
        <v>359</v>
      </c>
      <c r="G122" s="183" t="s">
        <v>360</v>
      </c>
      <c r="H122" s="184">
        <v>30.89</v>
      </c>
      <c r="I122" s="185"/>
      <c r="J122" s="186">
        <f>ROUND(I122*H122,2)</f>
        <v>0</v>
      </c>
      <c r="K122" s="182" t="s">
        <v>212</v>
      </c>
      <c r="L122" s="39"/>
      <c r="M122" s="187" t="s">
        <v>5</v>
      </c>
      <c r="N122" s="188" t="s">
        <v>42</v>
      </c>
      <c r="O122" s="40"/>
      <c r="P122" s="189">
        <f>O122*H122</f>
        <v>0</v>
      </c>
      <c r="Q122" s="189">
        <v>0</v>
      </c>
      <c r="R122" s="189">
        <f>Q122*H122</f>
        <v>0</v>
      </c>
      <c r="S122" s="189">
        <v>2.5000000000000001E-2</v>
      </c>
      <c r="T122" s="190">
        <f>S122*H122</f>
        <v>0.7722500000000001</v>
      </c>
      <c r="AR122" s="22" t="s">
        <v>237</v>
      </c>
      <c r="AT122" s="22" t="s">
        <v>208</v>
      </c>
      <c r="AU122" s="22" t="s">
        <v>80</v>
      </c>
      <c r="AY122" s="22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22" t="s">
        <v>78</v>
      </c>
      <c r="BK122" s="191">
        <f>ROUND(I122*H122,2)</f>
        <v>0</v>
      </c>
      <c r="BL122" s="22" t="s">
        <v>237</v>
      </c>
      <c r="BM122" s="22" t="s">
        <v>2176</v>
      </c>
    </row>
    <row r="123" spans="2:65" s="1" customFormat="1" ht="16.5" customHeight="1">
      <c r="B123" s="179"/>
      <c r="C123" s="180" t="s">
        <v>316</v>
      </c>
      <c r="D123" s="180" t="s">
        <v>208</v>
      </c>
      <c r="E123" s="181" t="s">
        <v>648</v>
      </c>
      <c r="F123" s="182" t="s">
        <v>2177</v>
      </c>
      <c r="G123" s="183" t="s">
        <v>211</v>
      </c>
      <c r="H123" s="184">
        <v>28.795999999999999</v>
      </c>
      <c r="I123" s="185"/>
      <c r="J123" s="186">
        <f>ROUND(I123*H123,2)</f>
        <v>0</v>
      </c>
      <c r="K123" s="182" t="s">
        <v>5</v>
      </c>
      <c r="L123" s="39"/>
      <c r="M123" s="187" t="s">
        <v>5</v>
      </c>
      <c r="N123" s="188" t="s">
        <v>42</v>
      </c>
      <c r="O123" s="40"/>
      <c r="P123" s="189">
        <f>O123*H123</f>
        <v>0</v>
      </c>
      <c r="Q123" s="189">
        <v>0</v>
      </c>
      <c r="R123" s="189">
        <f>Q123*H123</f>
        <v>0</v>
      </c>
      <c r="S123" s="189">
        <v>2.5000000000000001E-2</v>
      </c>
      <c r="T123" s="190">
        <f>S123*H123</f>
        <v>0.71989999999999998</v>
      </c>
      <c r="AR123" s="22" t="s">
        <v>213</v>
      </c>
      <c r="AT123" s="22" t="s">
        <v>208</v>
      </c>
      <c r="AU123" s="22" t="s">
        <v>80</v>
      </c>
      <c r="AY123" s="22" t="s">
        <v>205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22" t="s">
        <v>78</v>
      </c>
      <c r="BK123" s="191">
        <f>ROUND(I123*H123,2)</f>
        <v>0</v>
      </c>
      <c r="BL123" s="22" t="s">
        <v>213</v>
      </c>
      <c r="BM123" s="22" t="s">
        <v>2178</v>
      </c>
    </row>
    <row r="124" spans="2:65" s="1" customFormat="1" ht="38.25" customHeight="1">
      <c r="B124" s="179"/>
      <c r="C124" s="180" t="s">
        <v>320</v>
      </c>
      <c r="D124" s="180" t="s">
        <v>208</v>
      </c>
      <c r="E124" s="181" t="s">
        <v>367</v>
      </c>
      <c r="F124" s="182" t="s">
        <v>368</v>
      </c>
      <c r="G124" s="183" t="s">
        <v>259</v>
      </c>
      <c r="H124" s="184">
        <v>1.492</v>
      </c>
      <c r="I124" s="185"/>
      <c r="J124" s="186">
        <f>ROUND(I124*H124,2)</f>
        <v>0</v>
      </c>
      <c r="K124" s="182" t="s">
        <v>212</v>
      </c>
      <c r="L124" s="39"/>
      <c r="M124" s="187" t="s">
        <v>5</v>
      </c>
      <c r="N124" s="188" t="s">
        <v>42</v>
      </c>
      <c r="O124" s="40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AR124" s="22" t="s">
        <v>237</v>
      </c>
      <c r="AT124" s="22" t="s">
        <v>208</v>
      </c>
      <c r="AU124" s="22" t="s">
        <v>80</v>
      </c>
      <c r="AY124" s="22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22" t="s">
        <v>78</v>
      </c>
      <c r="BK124" s="191">
        <f>ROUND(I124*H124,2)</f>
        <v>0</v>
      </c>
      <c r="BL124" s="22" t="s">
        <v>237</v>
      </c>
      <c r="BM124" s="22" t="s">
        <v>2179</v>
      </c>
    </row>
    <row r="125" spans="2:65" s="1" customFormat="1" ht="38.25" customHeight="1">
      <c r="B125" s="179"/>
      <c r="C125" s="180" t="s">
        <v>324</v>
      </c>
      <c r="D125" s="180" t="s">
        <v>208</v>
      </c>
      <c r="E125" s="181" t="s">
        <v>371</v>
      </c>
      <c r="F125" s="182" t="s">
        <v>372</v>
      </c>
      <c r="G125" s="183" t="s">
        <v>259</v>
      </c>
      <c r="H125" s="184">
        <v>1.492</v>
      </c>
      <c r="I125" s="185"/>
      <c r="J125" s="186">
        <f>ROUND(I125*H125,2)</f>
        <v>0</v>
      </c>
      <c r="K125" s="182" t="s">
        <v>212</v>
      </c>
      <c r="L125" s="39"/>
      <c r="M125" s="187" t="s">
        <v>5</v>
      </c>
      <c r="N125" s="188" t="s">
        <v>42</v>
      </c>
      <c r="O125" s="40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AR125" s="22" t="s">
        <v>237</v>
      </c>
      <c r="AT125" s="22" t="s">
        <v>208</v>
      </c>
      <c r="AU125" s="22" t="s">
        <v>80</v>
      </c>
      <c r="AY125" s="22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22" t="s">
        <v>78</v>
      </c>
      <c r="BK125" s="191">
        <f>ROUND(I125*H125,2)</f>
        <v>0</v>
      </c>
      <c r="BL125" s="22" t="s">
        <v>237</v>
      </c>
      <c r="BM125" s="22" t="s">
        <v>2180</v>
      </c>
    </row>
    <row r="126" spans="2:65" s="1" customFormat="1" ht="38.25" customHeight="1">
      <c r="B126" s="179"/>
      <c r="C126" s="180" t="s">
        <v>328</v>
      </c>
      <c r="D126" s="180" t="s">
        <v>208</v>
      </c>
      <c r="E126" s="181" t="s">
        <v>375</v>
      </c>
      <c r="F126" s="182" t="s">
        <v>376</v>
      </c>
      <c r="G126" s="183" t="s">
        <v>259</v>
      </c>
      <c r="H126" s="184">
        <v>1.492</v>
      </c>
      <c r="I126" s="185"/>
      <c r="J126" s="186">
        <f>ROUND(I126*H126,2)</f>
        <v>0</v>
      </c>
      <c r="K126" s="182" t="s">
        <v>212</v>
      </c>
      <c r="L126" s="39"/>
      <c r="M126" s="187" t="s">
        <v>5</v>
      </c>
      <c r="N126" s="188" t="s">
        <v>42</v>
      </c>
      <c r="O126" s="40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AR126" s="22" t="s">
        <v>237</v>
      </c>
      <c r="AT126" s="22" t="s">
        <v>208</v>
      </c>
      <c r="AU126" s="22" t="s">
        <v>80</v>
      </c>
      <c r="AY126" s="22" t="s">
        <v>205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22" t="s">
        <v>78</v>
      </c>
      <c r="BK126" s="191">
        <f>ROUND(I126*H126,2)</f>
        <v>0</v>
      </c>
      <c r="BL126" s="22" t="s">
        <v>237</v>
      </c>
      <c r="BM126" s="22" t="s">
        <v>2181</v>
      </c>
    </row>
    <row r="127" spans="2:65" s="11" customFormat="1" ht="29.85" customHeight="1">
      <c r="B127" s="166"/>
      <c r="D127" s="167" t="s">
        <v>70</v>
      </c>
      <c r="E127" s="177" t="s">
        <v>378</v>
      </c>
      <c r="F127" s="177" t="s">
        <v>379</v>
      </c>
      <c r="I127" s="169"/>
      <c r="J127" s="178">
        <f>BK127</f>
        <v>0</v>
      </c>
      <c r="L127" s="166"/>
      <c r="M127" s="171"/>
      <c r="N127" s="172"/>
      <c r="O127" s="172"/>
      <c r="P127" s="173">
        <f>SUM(P128:P131)</f>
        <v>0</v>
      </c>
      <c r="Q127" s="172"/>
      <c r="R127" s="173">
        <f>SUM(R128:R131)</f>
        <v>0</v>
      </c>
      <c r="S127" s="172"/>
      <c r="T127" s="174">
        <f>SUM(T128:T131)</f>
        <v>9.4905286999999987</v>
      </c>
      <c r="AR127" s="167" t="s">
        <v>80</v>
      </c>
      <c r="AT127" s="175" t="s">
        <v>70</v>
      </c>
      <c r="AU127" s="175" t="s">
        <v>78</v>
      </c>
      <c r="AY127" s="167" t="s">
        <v>205</v>
      </c>
      <c r="BK127" s="176">
        <f>SUM(BK128:BK131)</f>
        <v>0</v>
      </c>
    </row>
    <row r="128" spans="2:65" s="1" customFormat="1" ht="16.5" customHeight="1">
      <c r="B128" s="179"/>
      <c r="C128" s="180" t="s">
        <v>332</v>
      </c>
      <c r="D128" s="180" t="s">
        <v>208</v>
      </c>
      <c r="E128" s="181" t="s">
        <v>381</v>
      </c>
      <c r="F128" s="182" t="s">
        <v>382</v>
      </c>
      <c r="G128" s="183" t="s">
        <v>211</v>
      </c>
      <c r="H128" s="184">
        <v>114.11</v>
      </c>
      <c r="I128" s="185"/>
      <c r="J128" s="186">
        <f>ROUND(I128*H128,2)</f>
        <v>0</v>
      </c>
      <c r="K128" s="182" t="s">
        <v>212</v>
      </c>
      <c r="L128" s="39"/>
      <c r="M128" s="187" t="s">
        <v>5</v>
      </c>
      <c r="N128" s="188" t="s">
        <v>42</v>
      </c>
      <c r="O128" s="40"/>
      <c r="P128" s="189">
        <f>O128*H128</f>
        <v>0</v>
      </c>
      <c r="Q128" s="189">
        <v>0</v>
      </c>
      <c r="R128" s="189">
        <f>Q128*H128</f>
        <v>0</v>
      </c>
      <c r="S128" s="189">
        <v>8.3169999999999994E-2</v>
      </c>
      <c r="T128" s="190">
        <f>S128*H128</f>
        <v>9.4905286999999987</v>
      </c>
      <c r="AR128" s="22" t="s">
        <v>237</v>
      </c>
      <c r="AT128" s="22" t="s">
        <v>208</v>
      </c>
      <c r="AU128" s="22" t="s">
        <v>80</v>
      </c>
      <c r="AY128" s="22" t="s">
        <v>205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22" t="s">
        <v>78</v>
      </c>
      <c r="BK128" s="191">
        <f>ROUND(I128*H128,2)</f>
        <v>0</v>
      </c>
      <c r="BL128" s="22" t="s">
        <v>237</v>
      </c>
      <c r="BM128" s="22" t="s">
        <v>2182</v>
      </c>
    </row>
    <row r="129" spans="2:65" s="1" customFormat="1" ht="38.25" customHeight="1">
      <c r="B129" s="179"/>
      <c r="C129" s="180" t="s">
        <v>338</v>
      </c>
      <c r="D129" s="180" t="s">
        <v>208</v>
      </c>
      <c r="E129" s="181" t="s">
        <v>385</v>
      </c>
      <c r="F129" s="182" t="s">
        <v>386</v>
      </c>
      <c r="G129" s="183" t="s">
        <v>259</v>
      </c>
      <c r="H129" s="184">
        <v>9.4909999999999997</v>
      </c>
      <c r="I129" s="185"/>
      <c r="J129" s="186">
        <f>ROUND(I129*H129,2)</f>
        <v>0</v>
      </c>
      <c r="K129" s="182" t="s">
        <v>212</v>
      </c>
      <c r="L129" s="39"/>
      <c r="M129" s="187" t="s">
        <v>5</v>
      </c>
      <c r="N129" s="188" t="s">
        <v>42</v>
      </c>
      <c r="O129" s="40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AR129" s="22" t="s">
        <v>237</v>
      </c>
      <c r="AT129" s="22" t="s">
        <v>208</v>
      </c>
      <c r="AU129" s="22" t="s">
        <v>80</v>
      </c>
      <c r="AY129" s="22" t="s">
        <v>205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22" t="s">
        <v>78</v>
      </c>
      <c r="BK129" s="191">
        <f>ROUND(I129*H129,2)</f>
        <v>0</v>
      </c>
      <c r="BL129" s="22" t="s">
        <v>237</v>
      </c>
      <c r="BM129" s="22" t="s">
        <v>2183</v>
      </c>
    </row>
    <row r="130" spans="2:65" s="1" customFormat="1" ht="38.25" customHeight="1">
      <c r="B130" s="179"/>
      <c r="C130" s="180" t="s">
        <v>343</v>
      </c>
      <c r="D130" s="180" t="s">
        <v>208</v>
      </c>
      <c r="E130" s="181" t="s">
        <v>389</v>
      </c>
      <c r="F130" s="182" t="s">
        <v>390</v>
      </c>
      <c r="G130" s="183" t="s">
        <v>259</v>
      </c>
      <c r="H130" s="184">
        <v>9.4909999999999997</v>
      </c>
      <c r="I130" s="185"/>
      <c r="J130" s="186">
        <f>ROUND(I130*H130,2)</f>
        <v>0</v>
      </c>
      <c r="K130" s="182" t="s">
        <v>212</v>
      </c>
      <c r="L130" s="39"/>
      <c r="M130" s="187" t="s">
        <v>5</v>
      </c>
      <c r="N130" s="188" t="s">
        <v>42</v>
      </c>
      <c r="O130" s="40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AR130" s="22" t="s">
        <v>237</v>
      </c>
      <c r="AT130" s="22" t="s">
        <v>208</v>
      </c>
      <c r="AU130" s="22" t="s">
        <v>80</v>
      </c>
      <c r="AY130" s="22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22" t="s">
        <v>78</v>
      </c>
      <c r="BK130" s="191">
        <f>ROUND(I130*H130,2)</f>
        <v>0</v>
      </c>
      <c r="BL130" s="22" t="s">
        <v>237</v>
      </c>
      <c r="BM130" s="22" t="s">
        <v>2184</v>
      </c>
    </row>
    <row r="131" spans="2:65" s="1" customFormat="1" ht="38.25" customHeight="1">
      <c r="B131" s="179"/>
      <c r="C131" s="180" t="s">
        <v>347</v>
      </c>
      <c r="D131" s="180" t="s">
        <v>208</v>
      </c>
      <c r="E131" s="181" t="s">
        <v>393</v>
      </c>
      <c r="F131" s="182" t="s">
        <v>394</v>
      </c>
      <c r="G131" s="183" t="s">
        <v>259</v>
      </c>
      <c r="H131" s="184">
        <v>9.4909999999999997</v>
      </c>
      <c r="I131" s="185"/>
      <c r="J131" s="186">
        <f>ROUND(I131*H131,2)</f>
        <v>0</v>
      </c>
      <c r="K131" s="182" t="s">
        <v>212</v>
      </c>
      <c r="L131" s="39"/>
      <c r="M131" s="187" t="s">
        <v>5</v>
      </c>
      <c r="N131" s="188" t="s">
        <v>42</v>
      </c>
      <c r="O131" s="40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AR131" s="22" t="s">
        <v>237</v>
      </c>
      <c r="AT131" s="22" t="s">
        <v>208</v>
      </c>
      <c r="AU131" s="22" t="s">
        <v>80</v>
      </c>
      <c r="AY131" s="22" t="s">
        <v>205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22" t="s">
        <v>78</v>
      </c>
      <c r="BK131" s="191">
        <f>ROUND(I131*H131,2)</f>
        <v>0</v>
      </c>
      <c r="BL131" s="22" t="s">
        <v>237</v>
      </c>
      <c r="BM131" s="22" t="s">
        <v>2185</v>
      </c>
    </row>
    <row r="132" spans="2:65" s="11" customFormat="1" ht="29.85" customHeight="1">
      <c r="B132" s="166"/>
      <c r="D132" s="167" t="s">
        <v>70</v>
      </c>
      <c r="E132" s="177" t="s">
        <v>414</v>
      </c>
      <c r="F132" s="177" t="s">
        <v>415</v>
      </c>
      <c r="I132" s="169"/>
      <c r="J132" s="178">
        <f>BK132</f>
        <v>0</v>
      </c>
      <c r="L132" s="166"/>
      <c r="M132" s="171"/>
      <c r="N132" s="172"/>
      <c r="O132" s="172"/>
      <c r="P132" s="173">
        <f>SUM(P133:P137)</f>
        <v>0</v>
      </c>
      <c r="Q132" s="172"/>
      <c r="R132" s="173">
        <f>SUM(R133:R137)</f>
        <v>0</v>
      </c>
      <c r="S132" s="172"/>
      <c r="T132" s="174">
        <f>SUM(T133:T137)</f>
        <v>0.23402500000000001</v>
      </c>
      <c r="AR132" s="167" t="s">
        <v>80</v>
      </c>
      <c r="AT132" s="175" t="s">
        <v>70</v>
      </c>
      <c r="AU132" s="175" t="s">
        <v>78</v>
      </c>
      <c r="AY132" s="167" t="s">
        <v>205</v>
      </c>
      <c r="BK132" s="176">
        <f>SUM(BK133:BK137)</f>
        <v>0</v>
      </c>
    </row>
    <row r="133" spans="2:65" s="1" customFormat="1" ht="16.5" customHeight="1">
      <c r="B133" s="179"/>
      <c r="C133" s="180" t="s">
        <v>351</v>
      </c>
      <c r="D133" s="180" t="s">
        <v>208</v>
      </c>
      <c r="E133" s="181" t="s">
        <v>417</v>
      </c>
      <c r="F133" s="182" t="s">
        <v>418</v>
      </c>
      <c r="G133" s="183" t="s">
        <v>211</v>
      </c>
      <c r="H133" s="184">
        <v>93.61</v>
      </c>
      <c r="I133" s="185"/>
      <c r="J133" s="186">
        <f>ROUND(I133*H133,2)</f>
        <v>0</v>
      </c>
      <c r="K133" s="182" t="s">
        <v>212</v>
      </c>
      <c r="L133" s="39"/>
      <c r="M133" s="187" t="s">
        <v>5</v>
      </c>
      <c r="N133" s="188" t="s">
        <v>42</v>
      </c>
      <c r="O133" s="40"/>
      <c r="P133" s="189">
        <f>O133*H133</f>
        <v>0</v>
      </c>
      <c r="Q133" s="189">
        <v>0</v>
      </c>
      <c r="R133" s="189">
        <f>Q133*H133</f>
        <v>0</v>
      </c>
      <c r="S133" s="189">
        <v>2.5000000000000001E-3</v>
      </c>
      <c r="T133" s="190">
        <f>S133*H133</f>
        <v>0.23402500000000001</v>
      </c>
      <c r="AR133" s="22" t="s">
        <v>237</v>
      </c>
      <c r="AT133" s="22" t="s">
        <v>208</v>
      </c>
      <c r="AU133" s="22" t="s">
        <v>80</v>
      </c>
      <c r="AY133" s="22" t="s">
        <v>205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22" t="s">
        <v>78</v>
      </c>
      <c r="BK133" s="191">
        <f>ROUND(I133*H133,2)</f>
        <v>0</v>
      </c>
      <c r="BL133" s="22" t="s">
        <v>237</v>
      </c>
      <c r="BM133" s="22" t="s">
        <v>2186</v>
      </c>
    </row>
    <row r="134" spans="2:65" s="1" customFormat="1" ht="16.5" customHeight="1">
      <c r="B134" s="179"/>
      <c r="C134" s="180" t="s">
        <v>357</v>
      </c>
      <c r="D134" s="180" t="s">
        <v>208</v>
      </c>
      <c r="E134" s="181" t="s">
        <v>421</v>
      </c>
      <c r="F134" s="182" t="s">
        <v>422</v>
      </c>
      <c r="G134" s="183" t="s">
        <v>211</v>
      </c>
      <c r="H134" s="184">
        <v>93.61</v>
      </c>
      <c r="I134" s="185"/>
      <c r="J134" s="186">
        <f>ROUND(I134*H134,2)</f>
        <v>0</v>
      </c>
      <c r="K134" s="182" t="s">
        <v>212</v>
      </c>
      <c r="L134" s="39"/>
      <c r="M134" s="187" t="s">
        <v>5</v>
      </c>
      <c r="N134" s="188" t="s">
        <v>42</v>
      </c>
      <c r="O134" s="40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AR134" s="22" t="s">
        <v>237</v>
      </c>
      <c r="AT134" s="22" t="s">
        <v>208</v>
      </c>
      <c r="AU134" s="22" t="s">
        <v>80</v>
      </c>
      <c r="AY134" s="22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22" t="s">
        <v>78</v>
      </c>
      <c r="BK134" s="191">
        <f>ROUND(I134*H134,2)</f>
        <v>0</v>
      </c>
      <c r="BL134" s="22" t="s">
        <v>237</v>
      </c>
      <c r="BM134" s="22" t="s">
        <v>2187</v>
      </c>
    </row>
    <row r="135" spans="2:65" s="1" customFormat="1" ht="38.25" customHeight="1">
      <c r="B135" s="179"/>
      <c r="C135" s="180" t="s">
        <v>362</v>
      </c>
      <c r="D135" s="180" t="s">
        <v>208</v>
      </c>
      <c r="E135" s="181" t="s">
        <v>425</v>
      </c>
      <c r="F135" s="182" t="s">
        <v>426</v>
      </c>
      <c r="G135" s="183" t="s">
        <v>259</v>
      </c>
      <c r="H135" s="184">
        <v>0.23400000000000001</v>
      </c>
      <c r="I135" s="185"/>
      <c r="J135" s="186">
        <f>ROUND(I135*H135,2)</f>
        <v>0</v>
      </c>
      <c r="K135" s="182" t="s">
        <v>212</v>
      </c>
      <c r="L135" s="39"/>
      <c r="M135" s="187" t="s">
        <v>5</v>
      </c>
      <c r="N135" s="188" t="s">
        <v>42</v>
      </c>
      <c r="O135" s="40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AR135" s="22" t="s">
        <v>237</v>
      </c>
      <c r="AT135" s="22" t="s">
        <v>208</v>
      </c>
      <c r="AU135" s="22" t="s">
        <v>80</v>
      </c>
      <c r="AY135" s="22" t="s">
        <v>205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22" t="s">
        <v>78</v>
      </c>
      <c r="BK135" s="191">
        <f>ROUND(I135*H135,2)</f>
        <v>0</v>
      </c>
      <c r="BL135" s="22" t="s">
        <v>237</v>
      </c>
      <c r="BM135" s="22" t="s">
        <v>2188</v>
      </c>
    </row>
    <row r="136" spans="2:65" s="1" customFormat="1" ht="38.25" customHeight="1">
      <c r="B136" s="179"/>
      <c r="C136" s="180" t="s">
        <v>366</v>
      </c>
      <c r="D136" s="180" t="s">
        <v>208</v>
      </c>
      <c r="E136" s="181" t="s">
        <v>429</v>
      </c>
      <c r="F136" s="182" t="s">
        <v>430</v>
      </c>
      <c r="G136" s="183" t="s">
        <v>259</v>
      </c>
      <c r="H136" s="184">
        <v>0.23400000000000001</v>
      </c>
      <c r="I136" s="185"/>
      <c r="J136" s="186">
        <f>ROUND(I136*H136,2)</f>
        <v>0</v>
      </c>
      <c r="K136" s="182" t="s">
        <v>212</v>
      </c>
      <c r="L136" s="39"/>
      <c r="M136" s="187" t="s">
        <v>5</v>
      </c>
      <c r="N136" s="188" t="s">
        <v>42</v>
      </c>
      <c r="O136" s="40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AR136" s="22" t="s">
        <v>237</v>
      </c>
      <c r="AT136" s="22" t="s">
        <v>208</v>
      </c>
      <c r="AU136" s="22" t="s">
        <v>80</v>
      </c>
      <c r="AY136" s="22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22" t="s">
        <v>78</v>
      </c>
      <c r="BK136" s="191">
        <f>ROUND(I136*H136,2)</f>
        <v>0</v>
      </c>
      <c r="BL136" s="22" t="s">
        <v>237</v>
      </c>
      <c r="BM136" s="22" t="s">
        <v>2189</v>
      </c>
    </row>
    <row r="137" spans="2:65" s="1" customFormat="1" ht="38.25" customHeight="1">
      <c r="B137" s="179"/>
      <c r="C137" s="180" t="s">
        <v>370</v>
      </c>
      <c r="D137" s="180" t="s">
        <v>208</v>
      </c>
      <c r="E137" s="181" t="s">
        <v>433</v>
      </c>
      <c r="F137" s="182" t="s">
        <v>434</v>
      </c>
      <c r="G137" s="183" t="s">
        <v>259</v>
      </c>
      <c r="H137" s="184">
        <v>0.23400000000000001</v>
      </c>
      <c r="I137" s="185"/>
      <c r="J137" s="186">
        <f>ROUND(I137*H137,2)</f>
        <v>0</v>
      </c>
      <c r="K137" s="182" t="s">
        <v>212</v>
      </c>
      <c r="L137" s="39"/>
      <c r="M137" s="187" t="s">
        <v>5</v>
      </c>
      <c r="N137" s="195" t="s">
        <v>42</v>
      </c>
      <c r="O137" s="196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AR137" s="22" t="s">
        <v>237</v>
      </c>
      <c r="AT137" s="22" t="s">
        <v>208</v>
      </c>
      <c r="AU137" s="22" t="s">
        <v>80</v>
      </c>
      <c r="AY137" s="22" t="s">
        <v>205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22" t="s">
        <v>78</v>
      </c>
      <c r="BK137" s="191">
        <f>ROUND(I137*H137,2)</f>
        <v>0</v>
      </c>
      <c r="BL137" s="22" t="s">
        <v>237</v>
      </c>
      <c r="BM137" s="22" t="s">
        <v>2190</v>
      </c>
    </row>
    <row r="138" spans="2:65" s="1" customFormat="1" ht="6.95" customHeight="1">
      <c r="B138" s="54"/>
      <c r="C138" s="55"/>
      <c r="D138" s="55"/>
      <c r="E138" s="55"/>
      <c r="F138" s="55"/>
      <c r="G138" s="55"/>
      <c r="H138" s="55"/>
      <c r="I138" s="132"/>
      <c r="J138" s="55"/>
      <c r="K138" s="55"/>
      <c r="L138" s="39"/>
    </row>
  </sheetData>
  <autoFilter ref="C89:K137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123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41" t="s">
        <v>2146</v>
      </c>
      <c r="F9" s="343"/>
      <c r="G9" s="343"/>
      <c r="H9" s="343"/>
      <c r="I9" s="111"/>
      <c r="J9" s="40"/>
      <c r="K9" s="43"/>
    </row>
    <row r="10" spans="1:70" s="1" customFormat="1">
      <c r="B10" s="39"/>
      <c r="C10" s="40"/>
      <c r="D10" s="35" t="s">
        <v>170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44" t="s">
        <v>2191</v>
      </c>
      <c r="F11" s="343"/>
      <c r="G11" s="343"/>
      <c r="H11" s="343"/>
      <c r="I11" s="111"/>
      <c r="J11" s="40"/>
      <c r="K11" s="43"/>
    </row>
    <row r="12" spans="1:70" s="1" customFormat="1" ht="13.5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5</v>
      </c>
      <c r="G13" s="40"/>
      <c r="H13" s="40"/>
      <c r="I13" s="112" t="s">
        <v>22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23</v>
      </c>
      <c r="E14" s="40"/>
      <c r="F14" s="33" t="s">
        <v>24</v>
      </c>
      <c r="G14" s="40"/>
      <c r="H14" s="40"/>
      <c r="I14" s="112" t="s">
        <v>25</v>
      </c>
      <c r="J14" s="113" t="str">
        <f>'Rekapitulace stavby'!AN8</f>
        <v>16. 3. 2019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27</v>
      </c>
      <c r="E16" s="40"/>
      <c r="F16" s="40"/>
      <c r="G16" s="40"/>
      <c r="H16" s="40"/>
      <c r="I16" s="112" t="s">
        <v>28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28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28</v>
      </c>
      <c r="J22" s="33" t="s">
        <v>5</v>
      </c>
      <c r="K22" s="43"/>
    </row>
    <row r="23" spans="2:11" s="1" customFormat="1" ht="18" customHeight="1">
      <c r="B23" s="39"/>
      <c r="C23" s="40"/>
      <c r="D23" s="40"/>
      <c r="E23" s="33" t="s">
        <v>34</v>
      </c>
      <c r="F23" s="40"/>
      <c r="G23" s="40"/>
      <c r="H23" s="40"/>
      <c r="I23" s="112" t="s">
        <v>30</v>
      </c>
      <c r="J23" s="33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36</v>
      </c>
      <c r="E25" s="40"/>
      <c r="F25" s="40"/>
      <c r="G25" s="40"/>
      <c r="H25" s="40"/>
      <c r="I25" s="111"/>
      <c r="J25" s="40"/>
      <c r="K25" s="43"/>
    </row>
    <row r="26" spans="2:11" s="7" customFormat="1" ht="270.75" customHeight="1">
      <c r="B26" s="114"/>
      <c r="C26" s="115"/>
      <c r="D26" s="115"/>
      <c r="E26" s="322" t="s">
        <v>172</v>
      </c>
      <c r="F26" s="322"/>
      <c r="G26" s="322"/>
      <c r="H26" s="322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ROUND(J101,2)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ROUND(SUM(BE101:BE229), 2)</f>
        <v>0</v>
      </c>
      <c r="G32" s="40"/>
      <c r="H32" s="40"/>
      <c r="I32" s="124">
        <v>0.21</v>
      </c>
      <c r="J32" s="123">
        <f>ROUND(ROUND((SUM(BE101:BE229)),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ROUND(SUM(BF101:BF229), 2)</f>
        <v>0</v>
      </c>
      <c r="G33" s="40"/>
      <c r="H33" s="40"/>
      <c r="I33" s="124">
        <v>0.15</v>
      </c>
      <c r="J33" s="123">
        <f>ROUND(ROUND((SUM(BF101:BF229)),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ROUND(SUM(BG101:BG229),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ROUND(SUM(BH101:BH229),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ROUND(SUM(BI101:BI229),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173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41" t="str">
        <f>E7</f>
        <v xml:space="preserve"> Dům hudby, Pardubice – modernizace</v>
      </c>
      <c r="F47" s="342"/>
      <c r="G47" s="342"/>
      <c r="H47" s="342"/>
      <c r="I47" s="111"/>
      <c r="J47" s="40"/>
      <c r="K47" s="43"/>
    </row>
    <row r="48" spans="2:11">
      <c r="B48" s="26"/>
      <c r="C48" s="35" t="s">
        <v>168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41" t="s">
        <v>2146</v>
      </c>
      <c r="F49" s="343"/>
      <c r="G49" s="343"/>
      <c r="H49" s="343"/>
      <c r="I49" s="111"/>
      <c r="J49" s="40"/>
      <c r="K49" s="43"/>
    </row>
    <row r="50" spans="2:47" s="1" customFormat="1" ht="14.45" customHeight="1">
      <c r="B50" s="39"/>
      <c r="C50" s="35" t="s">
        <v>170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44" t="str">
        <f>E11</f>
        <v>SO 02.2 - stavební a konstrukční část - nový stav</v>
      </c>
      <c r="F51" s="343"/>
      <c r="G51" s="343"/>
      <c r="H51" s="343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23</v>
      </c>
      <c r="D53" s="40"/>
      <c r="E53" s="40"/>
      <c r="F53" s="33" t="str">
        <f>F14</f>
        <v>Sukova třída 1260, 530 02 Pardubice</v>
      </c>
      <c r="G53" s="40"/>
      <c r="H53" s="40"/>
      <c r="I53" s="112" t="s">
        <v>25</v>
      </c>
      <c r="J53" s="113" t="str">
        <f>IF(J14="","",J14)</f>
        <v>16. 3. 2019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>
      <c r="B55" s="39"/>
      <c r="C55" s="35" t="s">
        <v>27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2" t="str">
        <f>E23</f>
        <v>ing. arch. Ondřej Tuček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45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174</v>
      </c>
      <c r="D58" s="125"/>
      <c r="E58" s="125"/>
      <c r="F58" s="125"/>
      <c r="G58" s="125"/>
      <c r="H58" s="125"/>
      <c r="I58" s="136"/>
      <c r="J58" s="137" t="s">
        <v>175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176</v>
      </c>
      <c r="D60" s="40"/>
      <c r="E60" s="40"/>
      <c r="F60" s="40"/>
      <c r="G60" s="40"/>
      <c r="H60" s="40"/>
      <c r="I60" s="111"/>
      <c r="J60" s="121">
        <f>J101</f>
        <v>0</v>
      </c>
      <c r="K60" s="43"/>
      <c r="AU60" s="22" t="s">
        <v>177</v>
      </c>
    </row>
    <row r="61" spans="2:47" s="8" customFormat="1" ht="24.95" customHeight="1">
      <c r="B61" s="140"/>
      <c r="C61" s="141"/>
      <c r="D61" s="142" t="s">
        <v>178</v>
      </c>
      <c r="E61" s="143"/>
      <c r="F61" s="143"/>
      <c r="G61" s="143"/>
      <c r="H61" s="143"/>
      <c r="I61" s="144"/>
      <c r="J61" s="145">
        <f>J102</f>
        <v>0</v>
      </c>
      <c r="K61" s="146"/>
    </row>
    <row r="62" spans="2:47" s="9" customFormat="1" ht="19.899999999999999" customHeight="1">
      <c r="B62" s="147"/>
      <c r="C62" s="148"/>
      <c r="D62" s="149" t="s">
        <v>454</v>
      </c>
      <c r="E62" s="150"/>
      <c r="F62" s="150"/>
      <c r="G62" s="150"/>
      <c r="H62" s="150"/>
      <c r="I62" s="151"/>
      <c r="J62" s="152">
        <f>J103</f>
        <v>0</v>
      </c>
      <c r="K62" s="153"/>
    </row>
    <row r="63" spans="2:47" s="9" customFormat="1" ht="19.899999999999999" customHeight="1">
      <c r="B63" s="147"/>
      <c r="C63" s="148"/>
      <c r="D63" s="149" t="s">
        <v>2192</v>
      </c>
      <c r="E63" s="150"/>
      <c r="F63" s="150"/>
      <c r="G63" s="150"/>
      <c r="H63" s="150"/>
      <c r="I63" s="151"/>
      <c r="J63" s="152">
        <f>J105</f>
        <v>0</v>
      </c>
      <c r="K63" s="153"/>
    </row>
    <row r="64" spans="2:47" s="9" customFormat="1" ht="19.899999999999999" customHeight="1">
      <c r="B64" s="147"/>
      <c r="C64" s="148"/>
      <c r="D64" s="149" t="s">
        <v>455</v>
      </c>
      <c r="E64" s="150"/>
      <c r="F64" s="150"/>
      <c r="G64" s="150"/>
      <c r="H64" s="150"/>
      <c r="I64" s="151"/>
      <c r="J64" s="152">
        <f>J112</f>
        <v>0</v>
      </c>
      <c r="K64" s="153"/>
    </row>
    <row r="65" spans="2:11" s="9" customFormat="1" ht="19.899999999999999" customHeight="1">
      <c r="B65" s="147"/>
      <c r="C65" s="148"/>
      <c r="D65" s="149" t="s">
        <v>179</v>
      </c>
      <c r="E65" s="150"/>
      <c r="F65" s="150"/>
      <c r="G65" s="150"/>
      <c r="H65" s="150"/>
      <c r="I65" s="151"/>
      <c r="J65" s="152">
        <f>J124</f>
        <v>0</v>
      </c>
      <c r="K65" s="153"/>
    </row>
    <row r="66" spans="2:11" s="9" customFormat="1" ht="19.899999999999999" customHeight="1">
      <c r="B66" s="147"/>
      <c r="C66" s="148"/>
      <c r="D66" s="149" t="s">
        <v>456</v>
      </c>
      <c r="E66" s="150"/>
      <c r="F66" s="150"/>
      <c r="G66" s="150"/>
      <c r="H66" s="150"/>
      <c r="I66" s="151"/>
      <c r="J66" s="152">
        <f>J127</f>
        <v>0</v>
      </c>
      <c r="K66" s="153"/>
    </row>
    <row r="67" spans="2:11" s="8" customFormat="1" ht="24.95" customHeight="1">
      <c r="B67" s="140"/>
      <c r="C67" s="141"/>
      <c r="D67" s="142" t="s">
        <v>181</v>
      </c>
      <c r="E67" s="143"/>
      <c r="F67" s="143"/>
      <c r="G67" s="143"/>
      <c r="H67" s="143"/>
      <c r="I67" s="144"/>
      <c r="J67" s="145">
        <f>J129</f>
        <v>0</v>
      </c>
      <c r="K67" s="146"/>
    </row>
    <row r="68" spans="2:11" s="9" customFormat="1" ht="19.899999999999999" customHeight="1">
      <c r="B68" s="147"/>
      <c r="C68" s="148"/>
      <c r="D68" s="149" t="s">
        <v>1396</v>
      </c>
      <c r="E68" s="150"/>
      <c r="F68" s="150"/>
      <c r="G68" s="150"/>
      <c r="H68" s="150"/>
      <c r="I68" s="151"/>
      <c r="J68" s="152">
        <f>J130</f>
        <v>0</v>
      </c>
      <c r="K68" s="153"/>
    </row>
    <row r="69" spans="2:11" s="9" customFormat="1" ht="19.899999999999999" customHeight="1">
      <c r="B69" s="147"/>
      <c r="C69" s="148"/>
      <c r="D69" s="149" t="s">
        <v>2193</v>
      </c>
      <c r="E69" s="150"/>
      <c r="F69" s="150"/>
      <c r="G69" s="150"/>
      <c r="H69" s="150"/>
      <c r="I69" s="151"/>
      <c r="J69" s="152">
        <f>J135</f>
        <v>0</v>
      </c>
      <c r="K69" s="153"/>
    </row>
    <row r="70" spans="2:11" s="9" customFormat="1" ht="19.899999999999999" customHeight="1">
      <c r="B70" s="147"/>
      <c r="C70" s="148"/>
      <c r="D70" s="149" t="s">
        <v>182</v>
      </c>
      <c r="E70" s="150"/>
      <c r="F70" s="150"/>
      <c r="G70" s="150"/>
      <c r="H70" s="150"/>
      <c r="I70" s="151"/>
      <c r="J70" s="152">
        <f>J146</f>
        <v>0</v>
      </c>
      <c r="K70" s="153"/>
    </row>
    <row r="71" spans="2:11" s="9" customFormat="1" ht="19.899999999999999" customHeight="1">
      <c r="B71" s="147"/>
      <c r="C71" s="148"/>
      <c r="D71" s="149" t="s">
        <v>183</v>
      </c>
      <c r="E71" s="150"/>
      <c r="F71" s="150"/>
      <c r="G71" s="150"/>
      <c r="H71" s="150"/>
      <c r="I71" s="151"/>
      <c r="J71" s="152">
        <f>J166</f>
        <v>0</v>
      </c>
      <c r="K71" s="153"/>
    </row>
    <row r="72" spans="2:11" s="9" customFormat="1" ht="19.899999999999999" customHeight="1">
      <c r="B72" s="147"/>
      <c r="C72" s="148"/>
      <c r="D72" s="149" t="s">
        <v>184</v>
      </c>
      <c r="E72" s="150"/>
      <c r="F72" s="150"/>
      <c r="G72" s="150"/>
      <c r="H72" s="150"/>
      <c r="I72" s="151"/>
      <c r="J72" s="152">
        <f>J181</f>
        <v>0</v>
      </c>
      <c r="K72" s="153"/>
    </row>
    <row r="73" spans="2:11" s="9" customFormat="1" ht="19.899999999999999" customHeight="1">
      <c r="B73" s="147"/>
      <c r="C73" s="148"/>
      <c r="D73" s="149" t="s">
        <v>457</v>
      </c>
      <c r="E73" s="150"/>
      <c r="F73" s="150"/>
      <c r="G73" s="150"/>
      <c r="H73" s="150"/>
      <c r="I73" s="151"/>
      <c r="J73" s="152">
        <f>J195</f>
        <v>0</v>
      </c>
      <c r="K73" s="153"/>
    </row>
    <row r="74" spans="2:11" s="9" customFormat="1" ht="19.899999999999999" customHeight="1">
      <c r="B74" s="147"/>
      <c r="C74" s="148"/>
      <c r="D74" s="149" t="s">
        <v>458</v>
      </c>
      <c r="E74" s="150"/>
      <c r="F74" s="150"/>
      <c r="G74" s="150"/>
      <c r="H74" s="150"/>
      <c r="I74" s="151"/>
      <c r="J74" s="152">
        <f>J199</f>
        <v>0</v>
      </c>
      <c r="K74" s="153"/>
    </row>
    <row r="75" spans="2:11" s="9" customFormat="1" ht="19.899999999999999" customHeight="1">
      <c r="B75" s="147"/>
      <c r="C75" s="148"/>
      <c r="D75" s="149" t="s">
        <v>187</v>
      </c>
      <c r="E75" s="150"/>
      <c r="F75" s="150"/>
      <c r="G75" s="150"/>
      <c r="H75" s="150"/>
      <c r="I75" s="151"/>
      <c r="J75" s="152">
        <f>J202</f>
        <v>0</v>
      </c>
      <c r="K75" s="153"/>
    </row>
    <row r="76" spans="2:11" s="9" customFormat="1" ht="19.899999999999999" customHeight="1">
      <c r="B76" s="147"/>
      <c r="C76" s="148"/>
      <c r="D76" s="149" t="s">
        <v>459</v>
      </c>
      <c r="E76" s="150"/>
      <c r="F76" s="150"/>
      <c r="G76" s="150"/>
      <c r="H76" s="150"/>
      <c r="I76" s="151"/>
      <c r="J76" s="152">
        <f>J207</f>
        <v>0</v>
      </c>
      <c r="K76" s="153"/>
    </row>
    <row r="77" spans="2:11" s="9" customFormat="1" ht="19.899999999999999" customHeight="1">
      <c r="B77" s="147"/>
      <c r="C77" s="148"/>
      <c r="D77" s="149" t="s">
        <v>460</v>
      </c>
      <c r="E77" s="150"/>
      <c r="F77" s="150"/>
      <c r="G77" s="150"/>
      <c r="H77" s="150"/>
      <c r="I77" s="151"/>
      <c r="J77" s="152">
        <f>J210</f>
        <v>0</v>
      </c>
      <c r="K77" s="153"/>
    </row>
    <row r="78" spans="2:11" s="9" customFormat="1" ht="19.899999999999999" customHeight="1">
      <c r="B78" s="147"/>
      <c r="C78" s="148"/>
      <c r="D78" s="149" t="s">
        <v>461</v>
      </c>
      <c r="E78" s="150"/>
      <c r="F78" s="150"/>
      <c r="G78" s="150"/>
      <c r="H78" s="150"/>
      <c r="I78" s="151"/>
      <c r="J78" s="152">
        <f>J218</f>
        <v>0</v>
      </c>
      <c r="K78" s="153"/>
    </row>
    <row r="79" spans="2:11" s="8" customFormat="1" ht="24.95" customHeight="1">
      <c r="B79" s="140"/>
      <c r="C79" s="141"/>
      <c r="D79" s="142" t="s">
        <v>462</v>
      </c>
      <c r="E79" s="143"/>
      <c r="F79" s="143"/>
      <c r="G79" s="143"/>
      <c r="H79" s="143"/>
      <c r="I79" s="144"/>
      <c r="J79" s="145">
        <f>J222</f>
        <v>0</v>
      </c>
      <c r="K79" s="146"/>
    </row>
    <row r="80" spans="2:11" s="1" customFormat="1" ht="21.75" customHeight="1">
      <c r="B80" s="39"/>
      <c r="C80" s="40"/>
      <c r="D80" s="40"/>
      <c r="E80" s="40"/>
      <c r="F80" s="40"/>
      <c r="G80" s="40"/>
      <c r="H80" s="40"/>
      <c r="I80" s="111"/>
      <c r="J80" s="40"/>
      <c r="K80" s="43"/>
    </row>
    <row r="81" spans="2:12" s="1" customFormat="1" ht="6.95" customHeight="1">
      <c r="B81" s="54"/>
      <c r="C81" s="55"/>
      <c r="D81" s="55"/>
      <c r="E81" s="55"/>
      <c r="F81" s="55"/>
      <c r="G81" s="55"/>
      <c r="H81" s="55"/>
      <c r="I81" s="132"/>
      <c r="J81" s="55"/>
      <c r="K81" s="56"/>
    </row>
    <row r="85" spans="2:12" s="1" customFormat="1" ht="6.95" customHeight="1">
      <c r="B85" s="57"/>
      <c r="C85" s="58"/>
      <c r="D85" s="58"/>
      <c r="E85" s="58"/>
      <c r="F85" s="58"/>
      <c r="G85" s="58"/>
      <c r="H85" s="58"/>
      <c r="I85" s="133"/>
      <c r="J85" s="58"/>
      <c r="K85" s="58"/>
      <c r="L85" s="39"/>
    </row>
    <row r="86" spans="2:12" s="1" customFormat="1" ht="36.950000000000003" customHeight="1">
      <c r="B86" s="39"/>
      <c r="C86" s="59" t="s">
        <v>189</v>
      </c>
      <c r="I86" s="154"/>
      <c r="L86" s="39"/>
    </row>
    <row r="87" spans="2:12" s="1" customFormat="1" ht="6.95" customHeight="1">
      <c r="B87" s="39"/>
      <c r="I87" s="154"/>
      <c r="L87" s="39"/>
    </row>
    <row r="88" spans="2:12" s="1" customFormat="1" ht="14.45" customHeight="1">
      <c r="B88" s="39"/>
      <c r="C88" s="61" t="s">
        <v>19</v>
      </c>
      <c r="I88" s="154"/>
      <c r="L88" s="39"/>
    </row>
    <row r="89" spans="2:12" s="1" customFormat="1" ht="16.5" customHeight="1">
      <c r="B89" s="39"/>
      <c r="E89" s="346" t="str">
        <f>E7</f>
        <v xml:space="preserve"> Dům hudby, Pardubice – modernizace</v>
      </c>
      <c r="F89" s="347"/>
      <c r="G89" s="347"/>
      <c r="H89" s="347"/>
      <c r="I89" s="154"/>
      <c r="L89" s="39"/>
    </row>
    <row r="90" spans="2:12">
      <c r="B90" s="26"/>
      <c r="C90" s="61" t="s">
        <v>168</v>
      </c>
      <c r="L90" s="26"/>
    </row>
    <row r="91" spans="2:12" s="1" customFormat="1" ht="16.5" customHeight="1">
      <c r="B91" s="39"/>
      <c r="E91" s="346" t="s">
        <v>2146</v>
      </c>
      <c r="F91" s="348"/>
      <c r="G91" s="348"/>
      <c r="H91" s="348"/>
      <c r="I91" s="154"/>
      <c r="L91" s="39"/>
    </row>
    <row r="92" spans="2:12" s="1" customFormat="1" ht="14.45" customHeight="1">
      <c r="B92" s="39"/>
      <c r="C92" s="61" t="s">
        <v>170</v>
      </c>
      <c r="I92" s="154"/>
      <c r="L92" s="39"/>
    </row>
    <row r="93" spans="2:12" s="1" customFormat="1" ht="17.25" customHeight="1">
      <c r="B93" s="39"/>
      <c r="E93" s="334" t="str">
        <f>E11</f>
        <v>SO 02.2 - stavební a konstrukční část - nový stav</v>
      </c>
      <c r="F93" s="348"/>
      <c r="G93" s="348"/>
      <c r="H93" s="348"/>
      <c r="I93" s="154"/>
      <c r="L93" s="39"/>
    </row>
    <row r="94" spans="2:12" s="1" customFormat="1" ht="6.95" customHeight="1">
      <c r="B94" s="39"/>
      <c r="I94" s="154"/>
      <c r="L94" s="39"/>
    </row>
    <row r="95" spans="2:12" s="1" customFormat="1" ht="18" customHeight="1">
      <c r="B95" s="39"/>
      <c r="C95" s="61" t="s">
        <v>23</v>
      </c>
      <c r="F95" s="155" t="str">
        <f>F14</f>
        <v>Sukova třída 1260, 530 02 Pardubice</v>
      </c>
      <c r="I95" s="156" t="s">
        <v>25</v>
      </c>
      <c r="J95" s="65" t="str">
        <f>IF(J14="","",J14)</f>
        <v>16. 3. 2019</v>
      </c>
      <c r="L95" s="39"/>
    </row>
    <row r="96" spans="2:12" s="1" customFormat="1" ht="6.95" customHeight="1">
      <c r="B96" s="39"/>
      <c r="I96" s="154"/>
      <c r="L96" s="39"/>
    </row>
    <row r="97" spans="2:65" s="1" customFormat="1">
      <c r="B97" s="39"/>
      <c r="C97" s="61" t="s">
        <v>27</v>
      </c>
      <c r="F97" s="155" t="str">
        <f>E17</f>
        <v xml:space="preserve"> </v>
      </c>
      <c r="I97" s="156" t="s">
        <v>33</v>
      </c>
      <c r="J97" s="155" t="str">
        <f>E23</f>
        <v>ing. arch. Ondřej Tuček</v>
      </c>
      <c r="L97" s="39"/>
    </row>
    <row r="98" spans="2:65" s="1" customFormat="1" ht="14.45" customHeight="1">
      <c r="B98" s="39"/>
      <c r="C98" s="61" t="s">
        <v>31</v>
      </c>
      <c r="F98" s="155" t="str">
        <f>IF(E20="","",E20)</f>
        <v/>
      </c>
      <c r="I98" s="154"/>
      <c r="L98" s="39"/>
    </row>
    <row r="99" spans="2:65" s="1" customFormat="1" ht="10.35" customHeight="1">
      <c r="B99" s="39"/>
      <c r="I99" s="154"/>
      <c r="L99" s="39"/>
    </row>
    <row r="100" spans="2:65" s="10" customFormat="1" ht="29.25" customHeight="1">
      <c r="B100" s="157"/>
      <c r="C100" s="158" t="s">
        <v>190</v>
      </c>
      <c r="D100" s="159" t="s">
        <v>56</v>
      </c>
      <c r="E100" s="159" t="s">
        <v>52</v>
      </c>
      <c r="F100" s="159" t="s">
        <v>191</v>
      </c>
      <c r="G100" s="159" t="s">
        <v>192</v>
      </c>
      <c r="H100" s="159" t="s">
        <v>193</v>
      </c>
      <c r="I100" s="160" t="s">
        <v>194</v>
      </c>
      <c r="J100" s="159" t="s">
        <v>175</v>
      </c>
      <c r="K100" s="161" t="s">
        <v>195</v>
      </c>
      <c r="L100" s="157"/>
      <c r="M100" s="71" t="s">
        <v>196</v>
      </c>
      <c r="N100" s="72" t="s">
        <v>41</v>
      </c>
      <c r="O100" s="72" t="s">
        <v>197</v>
      </c>
      <c r="P100" s="72" t="s">
        <v>198</v>
      </c>
      <c r="Q100" s="72" t="s">
        <v>199</v>
      </c>
      <c r="R100" s="72" t="s">
        <v>200</v>
      </c>
      <c r="S100" s="72" t="s">
        <v>201</v>
      </c>
      <c r="T100" s="73" t="s">
        <v>202</v>
      </c>
    </row>
    <row r="101" spans="2:65" s="1" customFormat="1" ht="29.25" customHeight="1">
      <c r="B101" s="39"/>
      <c r="C101" s="75" t="s">
        <v>176</v>
      </c>
      <c r="I101" s="154"/>
      <c r="J101" s="162">
        <f>BK101</f>
        <v>0</v>
      </c>
      <c r="L101" s="39"/>
      <c r="M101" s="74"/>
      <c r="N101" s="66"/>
      <c r="O101" s="66"/>
      <c r="P101" s="163">
        <f>P102+P129+P222</f>
        <v>0</v>
      </c>
      <c r="Q101" s="66"/>
      <c r="R101" s="163">
        <f>R102+R129+R222</f>
        <v>51.894918570000002</v>
      </c>
      <c r="S101" s="66"/>
      <c r="T101" s="164">
        <f>T102+T129+T222</f>
        <v>0.13674999000000002</v>
      </c>
      <c r="AT101" s="22" t="s">
        <v>70</v>
      </c>
      <c r="AU101" s="22" t="s">
        <v>177</v>
      </c>
      <c r="BK101" s="165">
        <f>BK102+BK129+BK222</f>
        <v>0</v>
      </c>
    </row>
    <row r="102" spans="2:65" s="11" customFormat="1" ht="37.35" customHeight="1">
      <c r="B102" s="166"/>
      <c r="D102" s="167" t="s">
        <v>70</v>
      </c>
      <c r="E102" s="168" t="s">
        <v>203</v>
      </c>
      <c r="F102" s="168" t="s">
        <v>204</v>
      </c>
      <c r="I102" s="169"/>
      <c r="J102" s="170">
        <f>BK102</f>
        <v>0</v>
      </c>
      <c r="L102" s="166"/>
      <c r="M102" s="171"/>
      <c r="N102" s="172"/>
      <c r="O102" s="172"/>
      <c r="P102" s="173">
        <f>P103+P105+P112+P124+P127</f>
        <v>0</v>
      </c>
      <c r="Q102" s="172"/>
      <c r="R102" s="173">
        <f>R103+R105+R112+R124+R127</f>
        <v>17.449725559999997</v>
      </c>
      <c r="S102" s="172"/>
      <c r="T102" s="174">
        <f>T103+T105+T112+T124+T127</f>
        <v>0</v>
      </c>
      <c r="AR102" s="167" t="s">
        <v>78</v>
      </c>
      <c r="AT102" s="175" t="s">
        <v>70</v>
      </c>
      <c r="AU102" s="175" t="s">
        <v>71</v>
      </c>
      <c r="AY102" s="167" t="s">
        <v>205</v>
      </c>
      <c r="BK102" s="176">
        <f>BK103+BK105+BK112+BK124+BK127</f>
        <v>0</v>
      </c>
    </row>
    <row r="103" spans="2:65" s="11" customFormat="1" ht="19.899999999999999" customHeight="1">
      <c r="B103" s="166"/>
      <c r="D103" s="167" t="s">
        <v>70</v>
      </c>
      <c r="E103" s="177" t="s">
        <v>97</v>
      </c>
      <c r="F103" s="177" t="s">
        <v>463</v>
      </c>
      <c r="I103" s="169"/>
      <c r="J103" s="178">
        <f>BK103</f>
        <v>0</v>
      </c>
      <c r="L103" s="166"/>
      <c r="M103" s="171"/>
      <c r="N103" s="172"/>
      <c r="O103" s="172"/>
      <c r="P103" s="173">
        <f>P104</f>
        <v>0</v>
      </c>
      <c r="Q103" s="172"/>
      <c r="R103" s="173">
        <f>R104</f>
        <v>0.24517919999999996</v>
      </c>
      <c r="S103" s="172"/>
      <c r="T103" s="174">
        <f>T104</f>
        <v>0</v>
      </c>
      <c r="AR103" s="167" t="s">
        <v>78</v>
      </c>
      <c r="AT103" s="175" t="s">
        <v>70</v>
      </c>
      <c r="AU103" s="175" t="s">
        <v>78</v>
      </c>
      <c r="AY103" s="167" t="s">
        <v>205</v>
      </c>
      <c r="BK103" s="176">
        <f>BK104</f>
        <v>0</v>
      </c>
    </row>
    <row r="104" spans="2:65" s="1" customFormat="1" ht="38.25" customHeight="1">
      <c r="B104" s="179"/>
      <c r="C104" s="180" t="s">
        <v>78</v>
      </c>
      <c r="D104" s="180" t="s">
        <v>208</v>
      </c>
      <c r="E104" s="181" t="s">
        <v>464</v>
      </c>
      <c r="F104" s="182" t="s">
        <v>465</v>
      </c>
      <c r="G104" s="183" t="s">
        <v>211</v>
      </c>
      <c r="H104" s="184">
        <v>3.36</v>
      </c>
      <c r="I104" s="185"/>
      <c r="J104" s="186">
        <f>ROUND(I104*H104,2)</f>
        <v>0</v>
      </c>
      <c r="K104" s="182" t="s">
        <v>212</v>
      </c>
      <c r="L104" s="39"/>
      <c r="M104" s="187" t="s">
        <v>5</v>
      </c>
      <c r="N104" s="188" t="s">
        <v>42</v>
      </c>
      <c r="O104" s="40"/>
      <c r="P104" s="189">
        <f>O104*H104</f>
        <v>0</v>
      </c>
      <c r="Q104" s="189">
        <v>7.2969999999999993E-2</v>
      </c>
      <c r="R104" s="189">
        <f>Q104*H104</f>
        <v>0.24517919999999996</v>
      </c>
      <c r="S104" s="189">
        <v>0</v>
      </c>
      <c r="T104" s="190">
        <f>S104*H104</f>
        <v>0</v>
      </c>
      <c r="AR104" s="22" t="s">
        <v>213</v>
      </c>
      <c r="AT104" s="22" t="s">
        <v>208</v>
      </c>
      <c r="AU104" s="22" t="s">
        <v>80</v>
      </c>
      <c r="AY104" s="22" t="s">
        <v>205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213</v>
      </c>
      <c r="BM104" s="22" t="s">
        <v>2194</v>
      </c>
    </row>
    <row r="105" spans="2:65" s="11" customFormat="1" ht="29.85" customHeight="1">
      <c r="B105" s="166"/>
      <c r="D105" s="167" t="s">
        <v>70</v>
      </c>
      <c r="E105" s="177" t="s">
        <v>213</v>
      </c>
      <c r="F105" s="177" t="s">
        <v>2195</v>
      </c>
      <c r="I105" s="169"/>
      <c r="J105" s="178">
        <f>BK105</f>
        <v>0</v>
      </c>
      <c r="L105" s="166"/>
      <c r="M105" s="171"/>
      <c r="N105" s="172"/>
      <c r="O105" s="172"/>
      <c r="P105" s="173">
        <f>SUM(P106:P111)</f>
        <v>0</v>
      </c>
      <c r="Q105" s="172"/>
      <c r="R105" s="173">
        <f>SUM(R106:R111)</f>
        <v>7.9163627400000003</v>
      </c>
      <c r="S105" s="172"/>
      <c r="T105" s="174">
        <f>SUM(T106:T111)</f>
        <v>0</v>
      </c>
      <c r="AR105" s="167" t="s">
        <v>78</v>
      </c>
      <c r="AT105" s="175" t="s">
        <v>70</v>
      </c>
      <c r="AU105" s="175" t="s">
        <v>78</v>
      </c>
      <c r="AY105" s="167" t="s">
        <v>205</v>
      </c>
      <c r="BK105" s="176">
        <f>SUM(BK106:BK111)</f>
        <v>0</v>
      </c>
    </row>
    <row r="106" spans="2:65" s="1" customFormat="1" ht="38.25" customHeight="1">
      <c r="B106" s="179"/>
      <c r="C106" s="180" t="s">
        <v>80</v>
      </c>
      <c r="D106" s="180" t="s">
        <v>208</v>
      </c>
      <c r="E106" s="181" t="s">
        <v>2196</v>
      </c>
      <c r="F106" s="182" t="s">
        <v>2197</v>
      </c>
      <c r="G106" s="183" t="s">
        <v>223</v>
      </c>
      <c r="H106" s="184">
        <v>3.0779999999999998</v>
      </c>
      <c r="I106" s="185"/>
      <c r="J106" s="186">
        <f t="shared" ref="J106:J111" si="0">ROUND(I106*H106,2)</f>
        <v>0</v>
      </c>
      <c r="K106" s="182" t="s">
        <v>212</v>
      </c>
      <c r="L106" s="39"/>
      <c r="M106" s="187" t="s">
        <v>5</v>
      </c>
      <c r="N106" s="188" t="s">
        <v>42</v>
      </c>
      <c r="O106" s="40"/>
      <c r="P106" s="189">
        <f t="shared" ref="P106:P111" si="1">O106*H106</f>
        <v>0</v>
      </c>
      <c r="Q106" s="189">
        <v>2.45343</v>
      </c>
      <c r="R106" s="189">
        <f t="shared" ref="R106:R111" si="2">Q106*H106</f>
        <v>7.5516575399999999</v>
      </c>
      <c r="S106" s="189">
        <v>0</v>
      </c>
      <c r="T106" s="190">
        <f t="shared" ref="T106:T111" si="3">S106*H106</f>
        <v>0</v>
      </c>
      <c r="AR106" s="22" t="s">
        <v>213</v>
      </c>
      <c r="AT106" s="22" t="s">
        <v>208</v>
      </c>
      <c r="AU106" s="22" t="s">
        <v>80</v>
      </c>
      <c r="AY106" s="22" t="s">
        <v>205</v>
      </c>
      <c r="BE106" s="191">
        <f t="shared" ref="BE106:BE111" si="4">IF(N106="základní",J106,0)</f>
        <v>0</v>
      </c>
      <c r="BF106" s="191">
        <f t="shared" ref="BF106:BF111" si="5">IF(N106="snížená",J106,0)</f>
        <v>0</v>
      </c>
      <c r="BG106" s="191">
        <f t="shared" ref="BG106:BG111" si="6">IF(N106="zákl. přenesená",J106,0)</f>
        <v>0</v>
      </c>
      <c r="BH106" s="191">
        <f t="shared" ref="BH106:BH111" si="7">IF(N106="sníž. přenesená",J106,0)</f>
        <v>0</v>
      </c>
      <c r="BI106" s="191">
        <f t="shared" ref="BI106:BI111" si="8">IF(N106="nulová",J106,0)</f>
        <v>0</v>
      </c>
      <c r="BJ106" s="22" t="s">
        <v>78</v>
      </c>
      <c r="BK106" s="191">
        <f t="shared" ref="BK106:BK111" si="9">ROUND(I106*H106,2)</f>
        <v>0</v>
      </c>
      <c r="BL106" s="22" t="s">
        <v>213</v>
      </c>
      <c r="BM106" s="22" t="s">
        <v>2198</v>
      </c>
    </row>
    <row r="107" spans="2:65" s="1" customFormat="1" ht="25.5" customHeight="1">
      <c r="B107" s="179"/>
      <c r="C107" s="180" t="s">
        <v>97</v>
      </c>
      <c r="D107" s="180" t="s">
        <v>208</v>
      </c>
      <c r="E107" s="181" t="s">
        <v>2199</v>
      </c>
      <c r="F107" s="182" t="s">
        <v>2200</v>
      </c>
      <c r="G107" s="183" t="s">
        <v>211</v>
      </c>
      <c r="H107" s="184">
        <v>17.100000000000001</v>
      </c>
      <c r="I107" s="185"/>
      <c r="J107" s="186">
        <f t="shared" si="0"/>
        <v>0</v>
      </c>
      <c r="K107" s="182" t="s">
        <v>212</v>
      </c>
      <c r="L107" s="39"/>
      <c r="M107" s="187" t="s">
        <v>5</v>
      </c>
      <c r="N107" s="188" t="s">
        <v>42</v>
      </c>
      <c r="O107" s="40"/>
      <c r="P107" s="189">
        <f t="shared" si="1"/>
        <v>0</v>
      </c>
      <c r="Q107" s="189">
        <v>5.3299999999999997E-3</v>
      </c>
      <c r="R107" s="189">
        <f t="shared" si="2"/>
        <v>9.1143000000000002E-2</v>
      </c>
      <c r="S107" s="189">
        <v>0</v>
      </c>
      <c r="T107" s="190">
        <f t="shared" si="3"/>
        <v>0</v>
      </c>
      <c r="AR107" s="22" t="s">
        <v>213</v>
      </c>
      <c r="AT107" s="22" t="s">
        <v>208</v>
      </c>
      <c r="AU107" s="22" t="s">
        <v>80</v>
      </c>
      <c r="AY107" s="22" t="s">
        <v>205</v>
      </c>
      <c r="BE107" s="191">
        <f t="shared" si="4"/>
        <v>0</v>
      </c>
      <c r="BF107" s="191">
        <f t="shared" si="5"/>
        <v>0</v>
      </c>
      <c r="BG107" s="191">
        <f t="shared" si="6"/>
        <v>0</v>
      </c>
      <c r="BH107" s="191">
        <f t="shared" si="7"/>
        <v>0</v>
      </c>
      <c r="BI107" s="191">
        <f t="shared" si="8"/>
        <v>0</v>
      </c>
      <c r="BJ107" s="22" t="s">
        <v>78</v>
      </c>
      <c r="BK107" s="191">
        <f t="shared" si="9"/>
        <v>0</v>
      </c>
      <c r="BL107" s="22" t="s">
        <v>213</v>
      </c>
      <c r="BM107" s="22" t="s">
        <v>2201</v>
      </c>
    </row>
    <row r="108" spans="2:65" s="1" customFormat="1" ht="25.5" customHeight="1">
      <c r="B108" s="179"/>
      <c r="C108" s="180" t="s">
        <v>213</v>
      </c>
      <c r="D108" s="180" t="s">
        <v>208</v>
      </c>
      <c r="E108" s="181" t="s">
        <v>2202</v>
      </c>
      <c r="F108" s="182" t="s">
        <v>2203</v>
      </c>
      <c r="G108" s="183" t="s">
        <v>211</v>
      </c>
      <c r="H108" s="184">
        <v>17.100000000000001</v>
      </c>
      <c r="I108" s="185"/>
      <c r="J108" s="186">
        <f t="shared" si="0"/>
        <v>0</v>
      </c>
      <c r="K108" s="182" t="s">
        <v>212</v>
      </c>
      <c r="L108" s="39"/>
      <c r="M108" s="187" t="s">
        <v>5</v>
      </c>
      <c r="N108" s="188" t="s">
        <v>42</v>
      </c>
      <c r="O108" s="40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AR108" s="22" t="s">
        <v>213</v>
      </c>
      <c r="AT108" s="22" t="s">
        <v>208</v>
      </c>
      <c r="AU108" s="22" t="s">
        <v>80</v>
      </c>
      <c r="AY108" s="22" t="s">
        <v>205</v>
      </c>
      <c r="BE108" s="191">
        <f t="shared" si="4"/>
        <v>0</v>
      </c>
      <c r="BF108" s="191">
        <f t="shared" si="5"/>
        <v>0</v>
      </c>
      <c r="BG108" s="191">
        <f t="shared" si="6"/>
        <v>0</v>
      </c>
      <c r="BH108" s="191">
        <f t="shared" si="7"/>
        <v>0</v>
      </c>
      <c r="BI108" s="191">
        <f t="shared" si="8"/>
        <v>0</v>
      </c>
      <c r="BJ108" s="22" t="s">
        <v>78</v>
      </c>
      <c r="BK108" s="191">
        <f t="shared" si="9"/>
        <v>0</v>
      </c>
      <c r="BL108" s="22" t="s">
        <v>213</v>
      </c>
      <c r="BM108" s="22" t="s">
        <v>2204</v>
      </c>
    </row>
    <row r="109" spans="2:65" s="1" customFormat="1" ht="25.5" customHeight="1">
      <c r="B109" s="179"/>
      <c r="C109" s="180" t="s">
        <v>225</v>
      </c>
      <c r="D109" s="180" t="s">
        <v>208</v>
      </c>
      <c r="E109" s="181" t="s">
        <v>2205</v>
      </c>
      <c r="F109" s="182" t="s">
        <v>2206</v>
      </c>
      <c r="G109" s="183" t="s">
        <v>211</v>
      </c>
      <c r="H109" s="184">
        <v>17.100000000000001</v>
      </c>
      <c r="I109" s="185"/>
      <c r="J109" s="186">
        <f t="shared" si="0"/>
        <v>0</v>
      </c>
      <c r="K109" s="182" t="s">
        <v>212</v>
      </c>
      <c r="L109" s="39"/>
      <c r="M109" s="187" t="s">
        <v>5</v>
      </c>
      <c r="N109" s="188" t="s">
        <v>42</v>
      </c>
      <c r="O109" s="40"/>
      <c r="P109" s="189">
        <f t="shared" si="1"/>
        <v>0</v>
      </c>
      <c r="Q109" s="189">
        <v>8.8000000000000003E-4</v>
      </c>
      <c r="R109" s="189">
        <f t="shared" si="2"/>
        <v>1.5048000000000002E-2</v>
      </c>
      <c r="S109" s="189">
        <v>0</v>
      </c>
      <c r="T109" s="190">
        <f t="shared" si="3"/>
        <v>0</v>
      </c>
      <c r="AR109" s="22" t="s">
        <v>213</v>
      </c>
      <c r="AT109" s="22" t="s">
        <v>208</v>
      </c>
      <c r="AU109" s="22" t="s">
        <v>80</v>
      </c>
      <c r="AY109" s="22" t="s">
        <v>205</v>
      </c>
      <c r="BE109" s="191">
        <f t="shared" si="4"/>
        <v>0</v>
      </c>
      <c r="BF109" s="191">
        <f t="shared" si="5"/>
        <v>0</v>
      </c>
      <c r="BG109" s="191">
        <f t="shared" si="6"/>
        <v>0</v>
      </c>
      <c r="BH109" s="191">
        <f t="shared" si="7"/>
        <v>0</v>
      </c>
      <c r="BI109" s="191">
        <f t="shared" si="8"/>
        <v>0</v>
      </c>
      <c r="BJ109" s="22" t="s">
        <v>78</v>
      </c>
      <c r="BK109" s="191">
        <f t="shared" si="9"/>
        <v>0</v>
      </c>
      <c r="BL109" s="22" t="s">
        <v>213</v>
      </c>
      <c r="BM109" s="22" t="s">
        <v>2207</v>
      </c>
    </row>
    <row r="110" spans="2:65" s="1" customFormat="1" ht="25.5" customHeight="1">
      <c r="B110" s="179"/>
      <c r="C110" s="180" t="s">
        <v>229</v>
      </c>
      <c r="D110" s="180" t="s">
        <v>208</v>
      </c>
      <c r="E110" s="181" t="s">
        <v>2208</v>
      </c>
      <c r="F110" s="182" t="s">
        <v>2209</v>
      </c>
      <c r="G110" s="183" t="s">
        <v>211</v>
      </c>
      <c r="H110" s="184">
        <v>17.100000000000001</v>
      </c>
      <c r="I110" s="185"/>
      <c r="J110" s="186">
        <f t="shared" si="0"/>
        <v>0</v>
      </c>
      <c r="K110" s="182" t="s">
        <v>212</v>
      </c>
      <c r="L110" s="39"/>
      <c r="M110" s="187" t="s">
        <v>5</v>
      </c>
      <c r="N110" s="188" t="s">
        <v>42</v>
      </c>
      <c r="O110" s="40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AR110" s="22" t="s">
        <v>213</v>
      </c>
      <c r="AT110" s="22" t="s">
        <v>208</v>
      </c>
      <c r="AU110" s="22" t="s">
        <v>80</v>
      </c>
      <c r="AY110" s="22" t="s">
        <v>205</v>
      </c>
      <c r="BE110" s="191">
        <f t="shared" si="4"/>
        <v>0</v>
      </c>
      <c r="BF110" s="191">
        <f t="shared" si="5"/>
        <v>0</v>
      </c>
      <c r="BG110" s="191">
        <f t="shared" si="6"/>
        <v>0</v>
      </c>
      <c r="BH110" s="191">
        <f t="shared" si="7"/>
        <v>0</v>
      </c>
      <c r="BI110" s="191">
        <f t="shared" si="8"/>
        <v>0</v>
      </c>
      <c r="BJ110" s="22" t="s">
        <v>78</v>
      </c>
      <c r="BK110" s="191">
        <f t="shared" si="9"/>
        <v>0</v>
      </c>
      <c r="BL110" s="22" t="s">
        <v>213</v>
      </c>
      <c r="BM110" s="22" t="s">
        <v>2210</v>
      </c>
    </row>
    <row r="111" spans="2:65" s="1" customFormat="1" ht="63.75" customHeight="1">
      <c r="B111" s="179"/>
      <c r="C111" s="180" t="s">
        <v>233</v>
      </c>
      <c r="D111" s="180" t="s">
        <v>208</v>
      </c>
      <c r="E111" s="181" t="s">
        <v>2211</v>
      </c>
      <c r="F111" s="182" t="s">
        <v>2212</v>
      </c>
      <c r="G111" s="183" t="s">
        <v>259</v>
      </c>
      <c r="H111" s="184">
        <v>0.245</v>
      </c>
      <c r="I111" s="185"/>
      <c r="J111" s="186">
        <f t="shared" si="0"/>
        <v>0</v>
      </c>
      <c r="K111" s="182" t="s">
        <v>212</v>
      </c>
      <c r="L111" s="39"/>
      <c r="M111" s="187" t="s">
        <v>5</v>
      </c>
      <c r="N111" s="188" t="s">
        <v>42</v>
      </c>
      <c r="O111" s="40"/>
      <c r="P111" s="189">
        <f t="shared" si="1"/>
        <v>0</v>
      </c>
      <c r="Q111" s="189">
        <v>1.0551600000000001</v>
      </c>
      <c r="R111" s="189">
        <f t="shared" si="2"/>
        <v>0.25851420000000003</v>
      </c>
      <c r="S111" s="189">
        <v>0</v>
      </c>
      <c r="T111" s="190">
        <f t="shared" si="3"/>
        <v>0</v>
      </c>
      <c r="AR111" s="22" t="s">
        <v>213</v>
      </c>
      <c r="AT111" s="22" t="s">
        <v>208</v>
      </c>
      <c r="AU111" s="22" t="s">
        <v>80</v>
      </c>
      <c r="AY111" s="22" t="s">
        <v>205</v>
      </c>
      <c r="BE111" s="191">
        <f t="shared" si="4"/>
        <v>0</v>
      </c>
      <c r="BF111" s="191">
        <f t="shared" si="5"/>
        <v>0</v>
      </c>
      <c r="BG111" s="191">
        <f t="shared" si="6"/>
        <v>0</v>
      </c>
      <c r="BH111" s="191">
        <f t="shared" si="7"/>
        <v>0</v>
      </c>
      <c r="BI111" s="191">
        <f t="shared" si="8"/>
        <v>0</v>
      </c>
      <c r="BJ111" s="22" t="s">
        <v>78</v>
      </c>
      <c r="BK111" s="191">
        <f t="shared" si="9"/>
        <v>0</v>
      </c>
      <c r="BL111" s="22" t="s">
        <v>213</v>
      </c>
      <c r="BM111" s="22" t="s">
        <v>2213</v>
      </c>
    </row>
    <row r="112" spans="2:65" s="11" customFormat="1" ht="29.85" customHeight="1">
      <c r="B112" s="166"/>
      <c r="D112" s="167" t="s">
        <v>70</v>
      </c>
      <c r="E112" s="177" t="s">
        <v>229</v>
      </c>
      <c r="F112" s="177" t="s">
        <v>470</v>
      </c>
      <c r="I112" s="169"/>
      <c r="J112" s="178">
        <f>BK112</f>
        <v>0</v>
      </c>
      <c r="L112" s="166"/>
      <c r="M112" s="171"/>
      <c r="N112" s="172"/>
      <c r="O112" s="172"/>
      <c r="P112" s="173">
        <f>SUM(P113:P123)</f>
        <v>0</v>
      </c>
      <c r="Q112" s="172"/>
      <c r="R112" s="173">
        <f>SUM(R113:R123)</f>
        <v>9.2497092199999997</v>
      </c>
      <c r="S112" s="172"/>
      <c r="T112" s="174">
        <f>SUM(T113:T123)</f>
        <v>0</v>
      </c>
      <c r="AR112" s="167" t="s">
        <v>78</v>
      </c>
      <c r="AT112" s="175" t="s">
        <v>70</v>
      </c>
      <c r="AU112" s="175" t="s">
        <v>78</v>
      </c>
      <c r="AY112" s="167" t="s">
        <v>205</v>
      </c>
      <c r="BK112" s="176">
        <f>SUM(BK113:BK123)</f>
        <v>0</v>
      </c>
    </row>
    <row r="113" spans="2:65" s="1" customFormat="1" ht="25.5" customHeight="1">
      <c r="B113" s="179"/>
      <c r="C113" s="180" t="s">
        <v>239</v>
      </c>
      <c r="D113" s="180" t="s">
        <v>208</v>
      </c>
      <c r="E113" s="181" t="s">
        <v>471</v>
      </c>
      <c r="F113" s="182" t="s">
        <v>472</v>
      </c>
      <c r="G113" s="183" t="s">
        <v>211</v>
      </c>
      <c r="H113" s="184">
        <v>9.99</v>
      </c>
      <c r="I113" s="185"/>
      <c r="J113" s="186">
        <f t="shared" ref="J113:J123" si="10">ROUND(I113*H113,2)</f>
        <v>0</v>
      </c>
      <c r="K113" s="182" t="s">
        <v>212</v>
      </c>
      <c r="L113" s="39"/>
      <c r="M113" s="187" t="s">
        <v>5</v>
      </c>
      <c r="N113" s="188" t="s">
        <v>42</v>
      </c>
      <c r="O113" s="40"/>
      <c r="P113" s="189">
        <f t="shared" ref="P113:P123" si="11">O113*H113</f>
        <v>0</v>
      </c>
      <c r="Q113" s="189">
        <v>1.54E-2</v>
      </c>
      <c r="R113" s="189">
        <f t="shared" ref="R113:R123" si="12">Q113*H113</f>
        <v>0.15384600000000001</v>
      </c>
      <c r="S113" s="189">
        <v>0</v>
      </c>
      <c r="T113" s="190">
        <f t="shared" ref="T113:T123" si="13">S113*H113</f>
        <v>0</v>
      </c>
      <c r="AR113" s="22" t="s">
        <v>213</v>
      </c>
      <c r="AT113" s="22" t="s">
        <v>208</v>
      </c>
      <c r="AU113" s="22" t="s">
        <v>80</v>
      </c>
      <c r="AY113" s="22" t="s">
        <v>205</v>
      </c>
      <c r="BE113" s="191">
        <f t="shared" ref="BE113:BE123" si="14">IF(N113="základní",J113,0)</f>
        <v>0</v>
      </c>
      <c r="BF113" s="191">
        <f t="shared" ref="BF113:BF123" si="15">IF(N113="snížená",J113,0)</f>
        <v>0</v>
      </c>
      <c r="BG113" s="191">
        <f t="shared" ref="BG113:BG123" si="16">IF(N113="zákl. přenesená",J113,0)</f>
        <v>0</v>
      </c>
      <c r="BH113" s="191">
        <f t="shared" ref="BH113:BH123" si="17">IF(N113="sníž. přenesená",J113,0)</f>
        <v>0</v>
      </c>
      <c r="BI113" s="191">
        <f t="shared" ref="BI113:BI123" si="18">IF(N113="nulová",J113,0)</f>
        <v>0</v>
      </c>
      <c r="BJ113" s="22" t="s">
        <v>78</v>
      </c>
      <c r="BK113" s="191">
        <f t="shared" ref="BK113:BK123" si="19">ROUND(I113*H113,2)</f>
        <v>0</v>
      </c>
      <c r="BL113" s="22" t="s">
        <v>213</v>
      </c>
      <c r="BM113" s="22" t="s">
        <v>2214</v>
      </c>
    </row>
    <row r="114" spans="2:65" s="1" customFormat="1" ht="38.25" customHeight="1">
      <c r="B114" s="179"/>
      <c r="C114" s="180" t="s">
        <v>206</v>
      </c>
      <c r="D114" s="180" t="s">
        <v>208</v>
      </c>
      <c r="E114" s="181" t="s">
        <v>2215</v>
      </c>
      <c r="F114" s="182" t="s">
        <v>2216</v>
      </c>
      <c r="G114" s="183" t="s">
        <v>211</v>
      </c>
      <c r="H114" s="184">
        <v>17.100000000000001</v>
      </c>
      <c r="I114" s="185"/>
      <c r="J114" s="186">
        <f t="shared" si="10"/>
        <v>0</v>
      </c>
      <c r="K114" s="182" t="s">
        <v>212</v>
      </c>
      <c r="L114" s="39"/>
      <c r="M114" s="187" t="s">
        <v>5</v>
      </c>
      <c r="N114" s="188" t="s">
        <v>42</v>
      </c>
      <c r="O114" s="40"/>
      <c r="P114" s="189">
        <f t="shared" si="11"/>
        <v>0</v>
      </c>
      <c r="Q114" s="189">
        <v>1.8380000000000001E-2</v>
      </c>
      <c r="R114" s="189">
        <f t="shared" si="12"/>
        <v>0.31429800000000002</v>
      </c>
      <c r="S114" s="189">
        <v>0</v>
      </c>
      <c r="T114" s="190">
        <f t="shared" si="13"/>
        <v>0</v>
      </c>
      <c r="AR114" s="22" t="s">
        <v>213</v>
      </c>
      <c r="AT114" s="22" t="s">
        <v>208</v>
      </c>
      <c r="AU114" s="22" t="s">
        <v>80</v>
      </c>
      <c r="AY114" s="22" t="s">
        <v>205</v>
      </c>
      <c r="BE114" s="191">
        <f t="shared" si="14"/>
        <v>0</v>
      </c>
      <c r="BF114" s="191">
        <f t="shared" si="15"/>
        <v>0</v>
      </c>
      <c r="BG114" s="191">
        <f t="shared" si="16"/>
        <v>0</v>
      </c>
      <c r="BH114" s="191">
        <f t="shared" si="17"/>
        <v>0</v>
      </c>
      <c r="BI114" s="191">
        <f t="shared" si="18"/>
        <v>0</v>
      </c>
      <c r="BJ114" s="22" t="s">
        <v>78</v>
      </c>
      <c r="BK114" s="191">
        <f t="shared" si="19"/>
        <v>0</v>
      </c>
      <c r="BL114" s="22" t="s">
        <v>213</v>
      </c>
      <c r="BM114" s="22" t="s">
        <v>2217</v>
      </c>
    </row>
    <row r="115" spans="2:65" s="1" customFormat="1" ht="38.25" customHeight="1">
      <c r="B115" s="179"/>
      <c r="C115" s="180" t="s">
        <v>246</v>
      </c>
      <c r="D115" s="180" t="s">
        <v>208</v>
      </c>
      <c r="E115" s="181" t="s">
        <v>474</v>
      </c>
      <c r="F115" s="182" t="s">
        <v>475</v>
      </c>
      <c r="G115" s="183" t="s">
        <v>211</v>
      </c>
      <c r="H115" s="184">
        <v>3.36</v>
      </c>
      <c r="I115" s="185"/>
      <c r="J115" s="186">
        <f t="shared" si="10"/>
        <v>0</v>
      </c>
      <c r="K115" s="182" t="s">
        <v>212</v>
      </c>
      <c r="L115" s="39"/>
      <c r="M115" s="187" t="s">
        <v>5</v>
      </c>
      <c r="N115" s="188" t="s">
        <v>42</v>
      </c>
      <c r="O115" s="40"/>
      <c r="P115" s="189">
        <f t="shared" si="11"/>
        <v>0</v>
      </c>
      <c r="Q115" s="189">
        <v>1.8380000000000001E-2</v>
      </c>
      <c r="R115" s="189">
        <f t="shared" si="12"/>
        <v>6.1756800000000001E-2</v>
      </c>
      <c r="S115" s="189">
        <v>0</v>
      </c>
      <c r="T115" s="190">
        <f t="shared" si="13"/>
        <v>0</v>
      </c>
      <c r="AR115" s="22" t="s">
        <v>213</v>
      </c>
      <c r="AT115" s="22" t="s">
        <v>208</v>
      </c>
      <c r="AU115" s="22" t="s">
        <v>80</v>
      </c>
      <c r="AY115" s="22" t="s">
        <v>205</v>
      </c>
      <c r="BE115" s="191">
        <f t="shared" si="14"/>
        <v>0</v>
      </c>
      <c r="BF115" s="191">
        <f t="shared" si="15"/>
        <v>0</v>
      </c>
      <c r="BG115" s="191">
        <f t="shared" si="16"/>
        <v>0</v>
      </c>
      <c r="BH115" s="191">
        <f t="shared" si="17"/>
        <v>0</v>
      </c>
      <c r="BI115" s="191">
        <f t="shared" si="18"/>
        <v>0</v>
      </c>
      <c r="BJ115" s="22" t="s">
        <v>78</v>
      </c>
      <c r="BK115" s="191">
        <f t="shared" si="19"/>
        <v>0</v>
      </c>
      <c r="BL115" s="22" t="s">
        <v>213</v>
      </c>
      <c r="BM115" s="22" t="s">
        <v>2218</v>
      </c>
    </row>
    <row r="116" spans="2:65" s="1" customFormat="1" ht="38.25" customHeight="1">
      <c r="B116" s="179"/>
      <c r="C116" s="180" t="s">
        <v>250</v>
      </c>
      <c r="D116" s="180" t="s">
        <v>208</v>
      </c>
      <c r="E116" s="181" t="s">
        <v>477</v>
      </c>
      <c r="F116" s="182" t="s">
        <v>478</v>
      </c>
      <c r="G116" s="183" t="s">
        <v>211</v>
      </c>
      <c r="H116" s="184">
        <v>157.05000000000001</v>
      </c>
      <c r="I116" s="185"/>
      <c r="J116" s="186">
        <f t="shared" si="10"/>
        <v>0</v>
      </c>
      <c r="K116" s="182" t="s">
        <v>212</v>
      </c>
      <c r="L116" s="39"/>
      <c r="M116" s="187" t="s">
        <v>5</v>
      </c>
      <c r="N116" s="188" t="s">
        <v>42</v>
      </c>
      <c r="O116" s="40"/>
      <c r="P116" s="189">
        <f t="shared" si="11"/>
        <v>0</v>
      </c>
      <c r="Q116" s="189">
        <v>5.7000000000000002E-3</v>
      </c>
      <c r="R116" s="189">
        <f t="shared" si="12"/>
        <v>0.89518500000000012</v>
      </c>
      <c r="S116" s="189">
        <v>0</v>
      </c>
      <c r="T116" s="190">
        <f t="shared" si="13"/>
        <v>0</v>
      </c>
      <c r="AR116" s="22" t="s">
        <v>213</v>
      </c>
      <c r="AT116" s="22" t="s">
        <v>208</v>
      </c>
      <c r="AU116" s="22" t="s">
        <v>80</v>
      </c>
      <c r="AY116" s="22" t="s">
        <v>205</v>
      </c>
      <c r="BE116" s="191">
        <f t="shared" si="14"/>
        <v>0</v>
      </c>
      <c r="BF116" s="191">
        <f t="shared" si="15"/>
        <v>0</v>
      </c>
      <c r="BG116" s="191">
        <f t="shared" si="16"/>
        <v>0</v>
      </c>
      <c r="BH116" s="191">
        <f t="shared" si="17"/>
        <v>0</v>
      </c>
      <c r="BI116" s="191">
        <f t="shared" si="18"/>
        <v>0</v>
      </c>
      <c r="BJ116" s="22" t="s">
        <v>78</v>
      </c>
      <c r="BK116" s="191">
        <f t="shared" si="19"/>
        <v>0</v>
      </c>
      <c r="BL116" s="22" t="s">
        <v>213</v>
      </c>
      <c r="BM116" s="22" t="s">
        <v>2219</v>
      </c>
    </row>
    <row r="117" spans="2:65" s="1" customFormat="1" ht="38.25" customHeight="1">
      <c r="B117" s="179"/>
      <c r="C117" s="180" t="s">
        <v>256</v>
      </c>
      <c r="D117" s="180" t="s">
        <v>208</v>
      </c>
      <c r="E117" s="181" t="s">
        <v>480</v>
      </c>
      <c r="F117" s="182" t="s">
        <v>481</v>
      </c>
      <c r="G117" s="183" t="s">
        <v>211</v>
      </c>
      <c r="H117" s="184">
        <v>284.07900000000001</v>
      </c>
      <c r="I117" s="185"/>
      <c r="J117" s="186">
        <f t="shared" si="10"/>
        <v>0</v>
      </c>
      <c r="K117" s="182" t="s">
        <v>212</v>
      </c>
      <c r="L117" s="39"/>
      <c r="M117" s="187" t="s">
        <v>5</v>
      </c>
      <c r="N117" s="188" t="s">
        <v>42</v>
      </c>
      <c r="O117" s="40"/>
      <c r="P117" s="189">
        <f t="shared" si="11"/>
        <v>0</v>
      </c>
      <c r="Q117" s="189">
        <v>5.7000000000000002E-3</v>
      </c>
      <c r="R117" s="189">
        <f t="shared" si="12"/>
        <v>1.6192503</v>
      </c>
      <c r="S117" s="189">
        <v>0</v>
      </c>
      <c r="T117" s="190">
        <f t="shared" si="13"/>
        <v>0</v>
      </c>
      <c r="AR117" s="22" t="s">
        <v>213</v>
      </c>
      <c r="AT117" s="22" t="s">
        <v>208</v>
      </c>
      <c r="AU117" s="22" t="s">
        <v>80</v>
      </c>
      <c r="AY117" s="22" t="s">
        <v>205</v>
      </c>
      <c r="BE117" s="191">
        <f t="shared" si="14"/>
        <v>0</v>
      </c>
      <c r="BF117" s="191">
        <f t="shared" si="15"/>
        <v>0</v>
      </c>
      <c r="BG117" s="191">
        <f t="shared" si="16"/>
        <v>0</v>
      </c>
      <c r="BH117" s="191">
        <f t="shared" si="17"/>
        <v>0</v>
      </c>
      <c r="BI117" s="191">
        <f t="shared" si="18"/>
        <v>0</v>
      </c>
      <c r="BJ117" s="22" t="s">
        <v>78</v>
      </c>
      <c r="BK117" s="191">
        <f t="shared" si="19"/>
        <v>0</v>
      </c>
      <c r="BL117" s="22" t="s">
        <v>213</v>
      </c>
      <c r="BM117" s="22" t="s">
        <v>2220</v>
      </c>
    </row>
    <row r="118" spans="2:65" s="1" customFormat="1" ht="25.5" customHeight="1">
      <c r="B118" s="179"/>
      <c r="C118" s="180" t="s">
        <v>261</v>
      </c>
      <c r="D118" s="180" t="s">
        <v>208</v>
      </c>
      <c r="E118" s="181" t="s">
        <v>2221</v>
      </c>
      <c r="F118" s="182" t="s">
        <v>2222</v>
      </c>
      <c r="G118" s="183" t="s">
        <v>223</v>
      </c>
      <c r="H118" s="184">
        <v>0.85499999999999998</v>
      </c>
      <c r="I118" s="185"/>
      <c r="J118" s="186">
        <f t="shared" si="10"/>
        <v>0</v>
      </c>
      <c r="K118" s="182" t="s">
        <v>212</v>
      </c>
      <c r="L118" s="39"/>
      <c r="M118" s="187" t="s">
        <v>5</v>
      </c>
      <c r="N118" s="188" t="s">
        <v>42</v>
      </c>
      <c r="O118" s="40"/>
      <c r="P118" s="189">
        <f t="shared" si="11"/>
        <v>0</v>
      </c>
      <c r="Q118" s="189">
        <v>2.45329</v>
      </c>
      <c r="R118" s="189">
        <f t="shared" si="12"/>
        <v>2.0975629499999999</v>
      </c>
      <c r="S118" s="189">
        <v>0</v>
      </c>
      <c r="T118" s="190">
        <f t="shared" si="13"/>
        <v>0</v>
      </c>
      <c r="AR118" s="22" t="s">
        <v>213</v>
      </c>
      <c r="AT118" s="22" t="s">
        <v>208</v>
      </c>
      <c r="AU118" s="22" t="s">
        <v>80</v>
      </c>
      <c r="AY118" s="22" t="s">
        <v>205</v>
      </c>
      <c r="BE118" s="191">
        <f t="shared" si="14"/>
        <v>0</v>
      </c>
      <c r="BF118" s="191">
        <f t="shared" si="15"/>
        <v>0</v>
      </c>
      <c r="BG118" s="191">
        <f t="shared" si="16"/>
        <v>0</v>
      </c>
      <c r="BH118" s="191">
        <f t="shared" si="17"/>
        <v>0</v>
      </c>
      <c r="BI118" s="191">
        <f t="shared" si="18"/>
        <v>0</v>
      </c>
      <c r="BJ118" s="22" t="s">
        <v>78</v>
      </c>
      <c r="BK118" s="191">
        <f t="shared" si="19"/>
        <v>0</v>
      </c>
      <c r="BL118" s="22" t="s">
        <v>213</v>
      </c>
      <c r="BM118" s="22" t="s">
        <v>2223</v>
      </c>
    </row>
    <row r="119" spans="2:65" s="1" customFormat="1" ht="38.25" customHeight="1">
      <c r="B119" s="179"/>
      <c r="C119" s="180" t="s">
        <v>265</v>
      </c>
      <c r="D119" s="180" t="s">
        <v>208</v>
      </c>
      <c r="E119" s="181" t="s">
        <v>2224</v>
      </c>
      <c r="F119" s="182" t="s">
        <v>2225</v>
      </c>
      <c r="G119" s="183" t="s">
        <v>223</v>
      </c>
      <c r="H119" s="184">
        <v>0.85499999999999998</v>
      </c>
      <c r="I119" s="185"/>
      <c r="J119" s="186">
        <f t="shared" si="10"/>
        <v>0</v>
      </c>
      <c r="K119" s="182" t="s">
        <v>212</v>
      </c>
      <c r="L119" s="39"/>
      <c r="M119" s="187" t="s">
        <v>5</v>
      </c>
      <c r="N119" s="188" t="s">
        <v>42</v>
      </c>
      <c r="O119" s="40"/>
      <c r="P119" s="189">
        <f t="shared" si="11"/>
        <v>0</v>
      </c>
      <c r="Q119" s="189">
        <v>0</v>
      </c>
      <c r="R119" s="189">
        <f t="shared" si="12"/>
        <v>0</v>
      </c>
      <c r="S119" s="189">
        <v>0</v>
      </c>
      <c r="T119" s="190">
        <f t="shared" si="13"/>
        <v>0</v>
      </c>
      <c r="AR119" s="22" t="s">
        <v>213</v>
      </c>
      <c r="AT119" s="22" t="s">
        <v>208</v>
      </c>
      <c r="AU119" s="22" t="s">
        <v>80</v>
      </c>
      <c r="AY119" s="22" t="s">
        <v>205</v>
      </c>
      <c r="BE119" s="191">
        <f t="shared" si="14"/>
        <v>0</v>
      </c>
      <c r="BF119" s="191">
        <f t="shared" si="15"/>
        <v>0</v>
      </c>
      <c r="BG119" s="191">
        <f t="shared" si="16"/>
        <v>0</v>
      </c>
      <c r="BH119" s="191">
        <f t="shared" si="17"/>
        <v>0</v>
      </c>
      <c r="BI119" s="191">
        <f t="shared" si="18"/>
        <v>0</v>
      </c>
      <c r="BJ119" s="22" t="s">
        <v>78</v>
      </c>
      <c r="BK119" s="191">
        <f t="shared" si="19"/>
        <v>0</v>
      </c>
      <c r="BL119" s="22" t="s">
        <v>213</v>
      </c>
      <c r="BM119" s="22" t="s">
        <v>2226</v>
      </c>
    </row>
    <row r="120" spans="2:65" s="1" customFormat="1" ht="25.5" customHeight="1">
      <c r="B120" s="179"/>
      <c r="C120" s="180" t="s">
        <v>11</v>
      </c>
      <c r="D120" s="180" t="s">
        <v>208</v>
      </c>
      <c r="E120" s="181" t="s">
        <v>2227</v>
      </c>
      <c r="F120" s="182" t="s">
        <v>2228</v>
      </c>
      <c r="G120" s="183" t="s">
        <v>360</v>
      </c>
      <c r="H120" s="184">
        <v>31.52</v>
      </c>
      <c r="I120" s="185"/>
      <c r="J120" s="186">
        <f t="shared" si="10"/>
        <v>0</v>
      </c>
      <c r="K120" s="182" t="s">
        <v>212</v>
      </c>
      <c r="L120" s="39"/>
      <c r="M120" s="187" t="s">
        <v>5</v>
      </c>
      <c r="N120" s="188" t="s">
        <v>42</v>
      </c>
      <c r="O120" s="40"/>
      <c r="P120" s="189">
        <f t="shared" si="11"/>
        <v>0</v>
      </c>
      <c r="Q120" s="189">
        <v>1.0000000000000001E-5</v>
      </c>
      <c r="R120" s="189">
        <f t="shared" si="12"/>
        <v>3.1520000000000002E-4</v>
      </c>
      <c r="S120" s="189">
        <v>0</v>
      </c>
      <c r="T120" s="190">
        <f t="shared" si="13"/>
        <v>0</v>
      </c>
      <c r="AR120" s="22" t="s">
        <v>213</v>
      </c>
      <c r="AT120" s="22" t="s">
        <v>208</v>
      </c>
      <c r="AU120" s="22" t="s">
        <v>80</v>
      </c>
      <c r="AY120" s="22" t="s">
        <v>205</v>
      </c>
      <c r="BE120" s="191">
        <f t="shared" si="14"/>
        <v>0</v>
      </c>
      <c r="BF120" s="191">
        <f t="shared" si="15"/>
        <v>0</v>
      </c>
      <c r="BG120" s="191">
        <f t="shared" si="16"/>
        <v>0</v>
      </c>
      <c r="BH120" s="191">
        <f t="shared" si="17"/>
        <v>0</v>
      </c>
      <c r="BI120" s="191">
        <f t="shared" si="18"/>
        <v>0</v>
      </c>
      <c r="BJ120" s="22" t="s">
        <v>78</v>
      </c>
      <c r="BK120" s="191">
        <f t="shared" si="19"/>
        <v>0</v>
      </c>
      <c r="BL120" s="22" t="s">
        <v>213</v>
      </c>
      <c r="BM120" s="22" t="s">
        <v>2229</v>
      </c>
    </row>
    <row r="121" spans="2:65" s="1" customFormat="1" ht="16.5" customHeight="1">
      <c r="B121" s="179"/>
      <c r="C121" s="180" t="s">
        <v>237</v>
      </c>
      <c r="D121" s="180" t="s">
        <v>208</v>
      </c>
      <c r="E121" s="181" t="s">
        <v>2230</v>
      </c>
      <c r="F121" s="182" t="s">
        <v>2231</v>
      </c>
      <c r="G121" s="183" t="s">
        <v>259</v>
      </c>
      <c r="H121" s="184">
        <v>7.0999999999999994E-2</v>
      </c>
      <c r="I121" s="185"/>
      <c r="J121" s="186">
        <f t="shared" si="10"/>
        <v>0</v>
      </c>
      <c r="K121" s="182" t="s">
        <v>212</v>
      </c>
      <c r="L121" s="39"/>
      <c r="M121" s="187" t="s">
        <v>5</v>
      </c>
      <c r="N121" s="188" t="s">
        <v>42</v>
      </c>
      <c r="O121" s="40"/>
      <c r="P121" s="189">
        <f t="shared" si="11"/>
        <v>0</v>
      </c>
      <c r="Q121" s="189">
        <v>1.06277</v>
      </c>
      <c r="R121" s="189">
        <f t="shared" si="12"/>
        <v>7.545666999999999E-2</v>
      </c>
      <c r="S121" s="189">
        <v>0</v>
      </c>
      <c r="T121" s="190">
        <f t="shared" si="13"/>
        <v>0</v>
      </c>
      <c r="AR121" s="22" t="s">
        <v>213</v>
      </c>
      <c r="AT121" s="22" t="s">
        <v>208</v>
      </c>
      <c r="AU121" s="22" t="s">
        <v>80</v>
      </c>
      <c r="AY121" s="22" t="s">
        <v>205</v>
      </c>
      <c r="BE121" s="191">
        <f t="shared" si="14"/>
        <v>0</v>
      </c>
      <c r="BF121" s="191">
        <f t="shared" si="15"/>
        <v>0</v>
      </c>
      <c r="BG121" s="191">
        <f t="shared" si="16"/>
        <v>0</v>
      </c>
      <c r="BH121" s="191">
        <f t="shared" si="17"/>
        <v>0</v>
      </c>
      <c r="BI121" s="191">
        <f t="shared" si="18"/>
        <v>0</v>
      </c>
      <c r="BJ121" s="22" t="s">
        <v>78</v>
      </c>
      <c r="BK121" s="191">
        <f t="shared" si="19"/>
        <v>0</v>
      </c>
      <c r="BL121" s="22" t="s">
        <v>213</v>
      </c>
      <c r="BM121" s="22" t="s">
        <v>2232</v>
      </c>
    </row>
    <row r="122" spans="2:65" s="1" customFormat="1" ht="25.5" customHeight="1">
      <c r="B122" s="179"/>
      <c r="C122" s="180" t="s">
        <v>275</v>
      </c>
      <c r="D122" s="180" t="s">
        <v>208</v>
      </c>
      <c r="E122" s="181" t="s">
        <v>2233</v>
      </c>
      <c r="F122" s="182" t="s">
        <v>2234</v>
      </c>
      <c r="G122" s="183" t="s">
        <v>211</v>
      </c>
      <c r="H122" s="184">
        <v>70.91</v>
      </c>
      <c r="I122" s="185"/>
      <c r="J122" s="186">
        <f t="shared" si="10"/>
        <v>0</v>
      </c>
      <c r="K122" s="182" t="s">
        <v>212</v>
      </c>
      <c r="L122" s="39"/>
      <c r="M122" s="187" t="s">
        <v>5</v>
      </c>
      <c r="N122" s="188" t="s">
        <v>42</v>
      </c>
      <c r="O122" s="40"/>
      <c r="P122" s="189">
        <f t="shared" si="11"/>
        <v>0</v>
      </c>
      <c r="Q122" s="189">
        <v>5.67E-2</v>
      </c>
      <c r="R122" s="189">
        <f t="shared" si="12"/>
        <v>4.0205969999999995</v>
      </c>
      <c r="S122" s="189">
        <v>0</v>
      </c>
      <c r="T122" s="190">
        <f t="shared" si="13"/>
        <v>0</v>
      </c>
      <c r="AR122" s="22" t="s">
        <v>213</v>
      </c>
      <c r="AT122" s="22" t="s">
        <v>208</v>
      </c>
      <c r="AU122" s="22" t="s">
        <v>80</v>
      </c>
      <c r="AY122" s="22" t="s">
        <v>205</v>
      </c>
      <c r="BE122" s="191">
        <f t="shared" si="14"/>
        <v>0</v>
      </c>
      <c r="BF122" s="191">
        <f t="shared" si="15"/>
        <v>0</v>
      </c>
      <c r="BG122" s="191">
        <f t="shared" si="16"/>
        <v>0</v>
      </c>
      <c r="BH122" s="191">
        <f t="shared" si="17"/>
        <v>0</v>
      </c>
      <c r="BI122" s="191">
        <f t="shared" si="18"/>
        <v>0</v>
      </c>
      <c r="BJ122" s="22" t="s">
        <v>78</v>
      </c>
      <c r="BK122" s="191">
        <f t="shared" si="19"/>
        <v>0</v>
      </c>
      <c r="BL122" s="22" t="s">
        <v>213</v>
      </c>
      <c r="BM122" s="22" t="s">
        <v>2235</v>
      </c>
    </row>
    <row r="123" spans="2:65" s="1" customFormat="1" ht="16.5" customHeight="1">
      <c r="B123" s="179"/>
      <c r="C123" s="180" t="s">
        <v>279</v>
      </c>
      <c r="D123" s="180" t="s">
        <v>208</v>
      </c>
      <c r="E123" s="181" t="s">
        <v>2236</v>
      </c>
      <c r="F123" s="182" t="s">
        <v>2237</v>
      </c>
      <c r="G123" s="183" t="s">
        <v>211</v>
      </c>
      <c r="H123" s="184">
        <v>88.01</v>
      </c>
      <c r="I123" s="185"/>
      <c r="J123" s="186">
        <f t="shared" si="10"/>
        <v>0</v>
      </c>
      <c r="K123" s="182" t="s">
        <v>212</v>
      </c>
      <c r="L123" s="39"/>
      <c r="M123" s="187" t="s">
        <v>5</v>
      </c>
      <c r="N123" s="188" t="s">
        <v>42</v>
      </c>
      <c r="O123" s="40"/>
      <c r="P123" s="189">
        <f t="shared" si="11"/>
        <v>0</v>
      </c>
      <c r="Q123" s="189">
        <v>1.2999999999999999E-4</v>
      </c>
      <c r="R123" s="189">
        <f t="shared" si="12"/>
        <v>1.14413E-2</v>
      </c>
      <c r="S123" s="189">
        <v>0</v>
      </c>
      <c r="T123" s="190">
        <f t="shared" si="13"/>
        <v>0</v>
      </c>
      <c r="AR123" s="22" t="s">
        <v>213</v>
      </c>
      <c r="AT123" s="22" t="s">
        <v>208</v>
      </c>
      <c r="AU123" s="22" t="s">
        <v>80</v>
      </c>
      <c r="AY123" s="22" t="s">
        <v>205</v>
      </c>
      <c r="BE123" s="191">
        <f t="shared" si="14"/>
        <v>0</v>
      </c>
      <c r="BF123" s="191">
        <f t="shared" si="15"/>
        <v>0</v>
      </c>
      <c r="BG123" s="191">
        <f t="shared" si="16"/>
        <v>0</v>
      </c>
      <c r="BH123" s="191">
        <f t="shared" si="17"/>
        <v>0</v>
      </c>
      <c r="BI123" s="191">
        <f t="shared" si="18"/>
        <v>0</v>
      </c>
      <c r="BJ123" s="22" t="s">
        <v>78</v>
      </c>
      <c r="BK123" s="191">
        <f t="shared" si="19"/>
        <v>0</v>
      </c>
      <c r="BL123" s="22" t="s">
        <v>213</v>
      </c>
      <c r="BM123" s="22" t="s">
        <v>2238</v>
      </c>
    </row>
    <row r="124" spans="2:65" s="11" customFormat="1" ht="29.85" customHeight="1">
      <c r="B124" s="166"/>
      <c r="D124" s="167" t="s">
        <v>70</v>
      </c>
      <c r="E124" s="177" t="s">
        <v>206</v>
      </c>
      <c r="F124" s="177" t="s">
        <v>207</v>
      </c>
      <c r="I124" s="169"/>
      <c r="J124" s="178">
        <f>BK124</f>
        <v>0</v>
      </c>
      <c r="L124" s="166"/>
      <c r="M124" s="171"/>
      <c r="N124" s="172"/>
      <c r="O124" s="172"/>
      <c r="P124" s="173">
        <f>SUM(P125:P126)</f>
        <v>0</v>
      </c>
      <c r="Q124" s="172"/>
      <c r="R124" s="173">
        <f>SUM(R125:R126)</f>
        <v>3.8474399999999999E-2</v>
      </c>
      <c r="S124" s="172"/>
      <c r="T124" s="174">
        <f>SUM(T125:T126)</f>
        <v>0</v>
      </c>
      <c r="AR124" s="167" t="s">
        <v>78</v>
      </c>
      <c r="AT124" s="175" t="s">
        <v>70</v>
      </c>
      <c r="AU124" s="175" t="s">
        <v>78</v>
      </c>
      <c r="AY124" s="167" t="s">
        <v>205</v>
      </c>
      <c r="BK124" s="176">
        <f>SUM(BK125:BK126)</f>
        <v>0</v>
      </c>
    </row>
    <row r="125" spans="2:65" s="1" customFormat="1" ht="25.5" customHeight="1">
      <c r="B125" s="179"/>
      <c r="C125" s="180" t="s">
        <v>283</v>
      </c>
      <c r="D125" s="180" t="s">
        <v>208</v>
      </c>
      <c r="E125" s="181" t="s">
        <v>209</v>
      </c>
      <c r="F125" s="182" t="s">
        <v>210</v>
      </c>
      <c r="G125" s="183" t="s">
        <v>211</v>
      </c>
      <c r="H125" s="184">
        <v>167.28</v>
      </c>
      <c r="I125" s="185"/>
      <c r="J125" s="186">
        <f>ROUND(I125*H125,2)</f>
        <v>0</v>
      </c>
      <c r="K125" s="182" t="s">
        <v>212</v>
      </c>
      <c r="L125" s="39"/>
      <c r="M125" s="187" t="s">
        <v>5</v>
      </c>
      <c r="N125" s="188" t="s">
        <v>42</v>
      </c>
      <c r="O125" s="40"/>
      <c r="P125" s="189">
        <f>O125*H125</f>
        <v>0</v>
      </c>
      <c r="Q125" s="189">
        <v>1.2999999999999999E-4</v>
      </c>
      <c r="R125" s="189">
        <f>Q125*H125</f>
        <v>2.1746399999999999E-2</v>
      </c>
      <c r="S125" s="189">
        <v>0</v>
      </c>
      <c r="T125" s="190">
        <f>S125*H125</f>
        <v>0</v>
      </c>
      <c r="AR125" s="22" t="s">
        <v>213</v>
      </c>
      <c r="AT125" s="22" t="s">
        <v>208</v>
      </c>
      <c r="AU125" s="22" t="s">
        <v>80</v>
      </c>
      <c r="AY125" s="22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22" t="s">
        <v>78</v>
      </c>
      <c r="BK125" s="191">
        <f>ROUND(I125*H125,2)</f>
        <v>0</v>
      </c>
      <c r="BL125" s="22" t="s">
        <v>213</v>
      </c>
      <c r="BM125" s="22" t="s">
        <v>2239</v>
      </c>
    </row>
    <row r="126" spans="2:65" s="1" customFormat="1" ht="25.5" customHeight="1">
      <c r="B126" s="179"/>
      <c r="C126" s="180" t="s">
        <v>291</v>
      </c>
      <c r="D126" s="180" t="s">
        <v>208</v>
      </c>
      <c r="E126" s="181" t="s">
        <v>484</v>
      </c>
      <c r="F126" s="182" t="s">
        <v>485</v>
      </c>
      <c r="G126" s="183" t="s">
        <v>211</v>
      </c>
      <c r="H126" s="184">
        <v>418.2</v>
      </c>
      <c r="I126" s="185"/>
      <c r="J126" s="186">
        <f>ROUND(I126*H126,2)</f>
        <v>0</v>
      </c>
      <c r="K126" s="182" t="s">
        <v>212</v>
      </c>
      <c r="L126" s="39"/>
      <c r="M126" s="187" t="s">
        <v>5</v>
      </c>
      <c r="N126" s="188" t="s">
        <v>42</v>
      </c>
      <c r="O126" s="40"/>
      <c r="P126" s="189">
        <f>O126*H126</f>
        <v>0</v>
      </c>
      <c r="Q126" s="189">
        <v>4.0000000000000003E-5</v>
      </c>
      <c r="R126" s="189">
        <f>Q126*H126</f>
        <v>1.6728E-2</v>
      </c>
      <c r="S126" s="189">
        <v>0</v>
      </c>
      <c r="T126" s="190">
        <f>S126*H126</f>
        <v>0</v>
      </c>
      <c r="AR126" s="22" t="s">
        <v>213</v>
      </c>
      <c r="AT126" s="22" t="s">
        <v>208</v>
      </c>
      <c r="AU126" s="22" t="s">
        <v>80</v>
      </c>
      <c r="AY126" s="22" t="s">
        <v>205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22" t="s">
        <v>78</v>
      </c>
      <c r="BK126" s="191">
        <f>ROUND(I126*H126,2)</f>
        <v>0</v>
      </c>
      <c r="BL126" s="22" t="s">
        <v>213</v>
      </c>
      <c r="BM126" s="22" t="s">
        <v>2240</v>
      </c>
    </row>
    <row r="127" spans="2:65" s="11" customFormat="1" ht="29.85" customHeight="1">
      <c r="B127" s="166"/>
      <c r="D127" s="167" t="s">
        <v>70</v>
      </c>
      <c r="E127" s="177" t="s">
        <v>487</v>
      </c>
      <c r="F127" s="177" t="s">
        <v>488</v>
      </c>
      <c r="I127" s="169"/>
      <c r="J127" s="178">
        <f>BK127</f>
        <v>0</v>
      </c>
      <c r="L127" s="166"/>
      <c r="M127" s="171"/>
      <c r="N127" s="172"/>
      <c r="O127" s="172"/>
      <c r="P127" s="173">
        <f>P128</f>
        <v>0</v>
      </c>
      <c r="Q127" s="172"/>
      <c r="R127" s="173">
        <f>R128</f>
        <v>0</v>
      </c>
      <c r="S127" s="172"/>
      <c r="T127" s="174">
        <f>T128</f>
        <v>0</v>
      </c>
      <c r="AR127" s="167" t="s">
        <v>78</v>
      </c>
      <c r="AT127" s="175" t="s">
        <v>70</v>
      </c>
      <c r="AU127" s="175" t="s">
        <v>78</v>
      </c>
      <c r="AY127" s="167" t="s">
        <v>205</v>
      </c>
      <c r="BK127" s="176">
        <f>BK128</f>
        <v>0</v>
      </c>
    </row>
    <row r="128" spans="2:65" s="1" customFormat="1" ht="38.25" customHeight="1">
      <c r="B128" s="179"/>
      <c r="C128" s="180" t="s">
        <v>10</v>
      </c>
      <c r="D128" s="180" t="s">
        <v>208</v>
      </c>
      <c r="E128" s="181" t="s">
        <v>489</v>
      </c>
      <c r="F128" s="182" t="s">
        <v>490</v>
      </c>
      <c r="G128" s="183" t="s">
        <v>259</v>
      </c>
      <c r="H128" s="184">
        <v>17.45</v>
      </c>
      <c r="I128" s="185"/>
      <c r="J128" s="186">
        <f>ROUND(I128*H128,2)</f>
        <v>0</v>
      </c>
      <c r="K128" s="182" t="s">
        <v>212</v>
      </c>
      <c r="L128" s="39"/>
      <c r="M128" s="187" t="s">
        <v>5</v>
      </c>
      <c r="N128" s="188" t="s">
        <v>42</v>
      </c>
      <c r="O128" s="40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AR128" s="22" t="s">
        <v>213</v>
      </c>
      <c r="AT128" s="22" t="s">
        <v>208</v>
      </c>
      <c r="AU128" s="22" t="s">
        <v>80</v>
      </c>
      <c r="AY128" s="22" t="s">
        <v>205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22" t="s">
        <v>78</v>
      </c>
      <c r="BK128" s="191">
        <f>ROUND(I128*H128,2)</f>
        <v>0</v>
      </c>
      <c r="BL128" s="22" t="s">
        <v>213</v>
      </c>
      <c r="BM128" s="22" t="s">
        <v>2241</v>
      </c>
    </row>
    <row r="129" spans="2:65" s="11" customFormat="1" ht="37.35" customHeight="1">
      <c r="B129" s="166"/>
      <c r="D129" s="167" t="s">
        <v>70</v>
      </c>
      <c r="E129" s="168" t="s">
        <v>287</v>
      </c>
      <c r="F129" s="168" t="s">
        <v>288</v>
      </c>
      <c r="I129" s="169"/>
      <c r="J129" s="170">
        <f>BK129</f>
        <v>0</v>
      </c>
      <c r="L129" s="166"/>
      <c r="M129" s="171"/>
      <c r="N129" s="172"/>
      <c r="O129" s="172"/>
      <c r="P129" s="173">
        <f>P130+P135+P146+P166+P181+P195+P199+P202+P207+P210+P218</f>
        <v>0</v>
      </c>
      <c r="Q129" s="172"/>
      <c r="R129" s="173">
        <f>R130+R135+R146+R166+R181+R195+R199+R202+R207+R210+R218</f>
        <v>32.016193010000002</v>
      </c>
      <c r="S129" s="172"/>
      <c r="T129" s="174">
        <f>T130+T135+T146+T166+T181+T195+T199+T202+T207+T210+T218</f>
        <v>0.13674999000000002</v>
      </c>
      <c r="AR129" s="167" t="s">
        <v>80</v>
      </c>
      <c r="AT129" s="175" t="s">
        <v>70</v>
      </c>
      <c r="AU129" s="175" t="s">
        <v>71</v>
      </c>
      <c r="AY129" s="167" t="s">
        <v>205</v>
      </c>
      <c r="BK129" s="176">
        <f>BK130+BK135+BK146+BK166+BK181+BK195+BK199+BK202+BK207+BK210+BK218</f>
        <v>0</v>
      </c>
    </row>
    <row r="130" spans="2:65" s="11" customFormat="1" ht="19.899999999999999" customHeight="1">
      <c r="B130" s="166"/>
      <c r="D130" s="167" t="s">
        <v>70</v>
      </c>
      <c r="E130" s="177" t="s">
        <v>1400</v>
      </c>
      <c r="F130" s="177" t="s">
        <v>1401</v>
      </c>
      <c r="I130" s="169"/>
      <c r="J130" s="178">
        <f>BK130</f>
        <v>0</v>
      </c>
      <c r="L130" s="166"/>
      <c r="M130" s="171"/>
      <c r="N130" s="172"/>
      <c r="O130" s="172"/>
      <c r="P130" s="173">
        <f>SUM(P131:P134)</f>
        <v>0</v>
      </c>
      <c r="Q130" s="172"/>
      <c r="R130" s="173">
        <f>SUM(R131:R134)</f>
        <v>5.4759699999999994E-2</v>
      </c>
      <c r="S130" s="172"/>
      <c r="T130" s="174">
        <f>SUM(T131:T134)</f>
        <v>0</v>
      </c>
      <c r="AR130" s="167" t="s">
        <v>80</v>
      </c>
      <c r="AT130" s="175" t="s">
        <v>70</v>
      </c>
      <c r="AU130" s="175" t="s">
        <v>78</v>
      </c>
      <c r="AY130" s="167" t="s">
        <v>205</v>
      </c>
      <c r="BK130" s="176">
        <f>SUM(BK131:BK134)</f>
        <v>0</v>
      </c>
    </row>
    <row r="131" spans="2:65" s="1" customFormat="1" ht="25.5" customHeight="1">
      <c r="B131" s="179"/>
      <c r="C131" s="180" t="s">
        <v>298</v>
      </c>
      <c r="D131" s="180" t="s">
        <v>208</v>
      </c>
      <c r="E131" s="181" t="s">
        <v>2242</v>
      </c>
      <c r="F131" s="182" t="s">
        <v>2243</v>
      </c>
      <c r="G131" s="183" t="s">
        <v>211</v>
      </c>
      <c r="H131" s="184">
        <v>88.01</v>
      </c>
      <c r="I131" s="185"/>
      <c r="J131" s="186">
        <f>ROUND(I131*H131,2)</f>
        <v>0</v>
      </c>
      <c r="K131" s="182" t="s">
        <v>212</v>
      </c>
      <c r="L131" s="39"/>
      <c r="M131" s="187" t="s">
        <v>5</v>
      </c>
      <c r="N131" s="188" t="s">
        <v>42</v>
      </c>
      <c r="O131" s="40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AR131" s="22" t="s">
        <v>237</v>
      </c>
      <c r="AT131" s="22" t="s">
        <v>208</v>
      </c>
      <c r="AU131" s="22" t="s">
        <v>80</v>
      </c>
      <c r="AY131" s="22" t="s">
        <v>205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22" t="s">
        <v>78</v>
      </c>
      <c r="BK131" s="191">
        <f>ROUND(I131*H131,2)</f>
        <v>0</v>
      </c>
      <c r="BL131" s="22" t="s">
        <v>237</v>
      </c>
      <c r="BM131" s="22" t="s">
        <v>2244</v>
      </c>
    </row>
    <row r="132" spans="2:65" s="1" customFormat="1" ht="16.5" customHeight="1">
      <c r="B132" s="179"/>
      <c r="C132" s="200" t="s">
        <v>302</v>
      </c>
      <c r="D132" s="200" t="s">
        <v>791</v>
      </c>
      <c r="E132" s="201" t="s">
        <v>2245</v>
      </c>
      <c r="F132" s="202" t="s">
        <v>2246</v>
      </c>
      <c r="G132" s="203" t="s">
        <v>211</v>
      </c>
      <c r="H132" s="204">
        <v>89.77</v>
      </c>
      <c r="I132" s="205"/>
      <c r="J132" s="206">
        <f>ROUND(I132*H132,2)</f>
        <v>0</v>
      </c>
      <c r="K132" s="202" t="s">
        <v>5</v>
      </c>
      <c r="L132" s="207"/>
      <c r="M132" s="208" t="s">
        <v>5</v>
      </c>
      <c r="N132" s="209" t="s">
        <v>42</v>
      </c>
      <c r="O132" s="40"/>
      <c r="P132" s="189">
        <f>O132*H132</f>
        <v>0</v>
      </c>
      <c r="Q132" s="189">
        <v>6.0999999999999997E-4</v>
      </c>
      <c r="R132" s="189">
        <f>Q132*H132</f>
        <v>5.4759699999999994E-2</v>
      </c>
      <c r="S132" s="189">
        <v>0</v>
      </c>
      <c r="T132" s="190">
        <f>S132*H132</f>
        <v>0</v>
      </c>
      <c r="AR132" s="22" t="s">
        <v>343</v>
      </c>
      <c r="AT132" s="22" t="s">
        <v>791</v>
      </c>
      <c r="AU132" s="22" t="s">
        <v>80</v>
      </c>
      <c r="AY132" s="22" t="s">
        <v>205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22" t="s">
        <v>78</v>
      </c>
      <c r="BK132" s="191">
        <f>ROUND(I132*H132,2)</f>
        <v>0</v>
      </c>
      <c r="BL132" s="22" t="s">
        <v>237</v>
      </c>
      <c r="BM132" s="22" t="s">
        <v>2247</v>
      </c>
    </row>
    <row r="133" spans="2:65" s="12" customFormat="1" ht="13.5">
      <c r="B133" s="210"/>
      <c r="D133" s="192" t="s">
        <v>795</v>
      </c>
      <c r="F133" s="211" t="s">
        <v>2248</v>
      </c>
      <c r="H133" s="212">
        <v>89.77</v>
      </c>
      <c r="I133" s="213"/>
      <c r="L133" s="210"/>
      <c r="M133" s="214"/>
      <c r="N133" s="215"/>
      <c r="O133" s="215"/>
      <c r="P133" s="215"/>
      <c r="Q133" s="215"/>
      <c r="R133" s="215"/>
      <c r="S133" s="215"/>
      <c r="T133" s="216"/>
      <c r="AT133" s="217" t="s">
        <v>795</v>
      </c>
      <c r="AU133" s="217" t="s">
        <v>80</v>
      </c>
      <c r="AV133" s="12" t="s">
        <v>80</v>
      </c>
      <c r="AW133" s="12" t="s">
        <v>6</v>
      </c>
      <c r="AX133" s="12" t="s">
        <v>78</v>
      </c>
      <c r="AY133" s="217" t="s">
        <v>205</v>
      </c>
    </row>
    <row r="134" spans="2:65" s="1" customFormat="1" ht="38.25" customHeight="1">
      <c r="B134" s="179"/>
      <c r="C134" s="180" t="s">
        <v>308</v>
      </c>
      <c r="D134" s="180" t="s">
        <v>208</v>
      </c>
      <c r="E134" s="181" t="s">
        <v>1430</v>
      </c>
      <c r="F134" s="182" t="s">
        <v>2249</v>
      </c>
      <c r="G134" s="183" t="s">
        <v>548</v>
      </c>
      <c r="H134" s="199"/>
      <c r="I134" s="185"/>
      <c r="J134" s="186">
        <f>ROUND(I134*H134,2)</f>
        <v>0</v>
      </c>
      <c r="K134" s="182" t="s">
        <v>212</v>
      </c>
      <c r="L134" s="39"/>
      <c r="M134" s="187" t="s">
        <v>5</v>
      </c>
      <c r="N134" s="188" t="s">
        <v>42</v>
      </c>
      <c r="O134" s="40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AR134" s="22" t="s">
        <v>237</v>
      </c>
      <c r="AT134" s="22" t="s">
        <v>208</v>
      </c>
      <c r="AU134" s="22" t="s">
        <v>80</v>
      </c>
      <c r="AY134" s="22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22" t="s">
        <v>78</v>
      </c>
      <c r="BK134" s="191">
        <f>ROUND(I134*H134,2)</f>
        <v>0</v>
      </c>
      <c r="BL134" s="22" t="s">
        <v>237</v>
      </c>
      <c r="BM134" s="22" t="s">
        <v>2250</v>
      </c>
    </row>
    <row r="135" spans="2:65" s="11" customFormat="1" ht="29.85" customHeight="1">
      <c r="B135" s="166"/>
      <c r="D135" s="167" t="s">
        <v>70</v>
      </c>
      <c r="E135" s="177" t="s">
        <v>2251</v>
      </c>
      <c r="F135" s="177" t="s">
        <v>2252</v>
      </c>
      <c r="I135" s="169"/>
      <c r="J135" s="178">
        <f>BK135</f>
        <v>0</v>
      </c>
      <c r="L135" s="166"/>
      <c r="M135" s="171"/>
      <c r="N135" s="172"/>
      <c r="O135" s="172"/>
      <c r="P135" s="173">
        <f>SUM(P136:P145)</f>
        <v>0</v>
      </c>
      <c r="Q135" s="172"/>
      <c r="R135" s="173">
        <f>SUM(R136:R145)</f>
        <v>7.2000000000000008E-2</v>
      </c>
      <c r="S135" s="172"/>
      <c r="T135" s="174">
        <f>SUM(T136:T145)</f>
        <v>0</v>
      </c>
      <c r="AR135" s="167" t="s">
        <v>80</v>
      </c>
      <c r="AT135" s="175" t="s">
        <v>70</v>
      </c>
      <c r="AU135" s="175" t="s">
        <v>78</v>
      </c>
      <c r="AY135" s="167" t="s">
        <v>205</v>
      </c>
      <c r="BK135" s="176">
        <f>SUM(BK136:BK145)</f>
        <v>0</v>
      </c>
    </row>
    <row r="136" spans="2:65" s="1" customFormat="1" ht="51" customHeight="1">
      <c r="B136" s="179"/>
      <c r="C136" s="180" t="s">
        <v>312</v>
      </c>
      <c r="D136" s="180" t="s">
        <v>208</v>
      </c>
      <c r="E136" s="181" t="s">
        <v>2253</v>
      </c>
      <c r="F136" s="182" t="s">
        <v>2254</v>
      </c>
      <c r="G136" s="183" t="s">
        <v>441</v>
      </c>
      <c r="H136" s="184">
        <v>2</v>
      </c>
      <c r="I136" s="185"/>
      <c r="J136" s="186">
        <f t="shared" ref="J136:J145" si="20">ROUND(I136*H136,2)</f>
        <v>0</v>
      </c>
      <c r="K136" s="182" t="s">
        <v>5</v>
      </c>
      <c r="L136" s="39"/>
      <c r="M136" s="187" t="s">
        <v>5</v>
      </c>
      <c r="N136" s="188" t="s">
        <v>42</v>
      </c>
      <c r="O136" s="40"/>
      <c r="P136" s="189">
        <f t="shared" ref="P136:P145" si="21">O136*H136</f>
        <v>0</v>
      </c>
      <c r="Q136" s="189">
        <v>0</v>
      </c>
      <c r="R136" s="189">
        <f t="shared" ref="R136:R145" si="22">Q136*H136</f>
        <v>0</v>
      </c>
      <c r="S136" s="189">
        <v>0</v>
      </c>
      <c r="T136" s="190">
        <f t="shared" ref="T136:T145" si="23">S136*H136</f>
        <v>0</v>
      </c>
      <c r="AR136" s="22" t="s">
        <v>237</v>
      </c>
      <c r="AT136" s="22" t="s">
        <v>208</v>
      </c>
      <c r="AU136" s="22" t="s">
        <v>80</v>
      </c>
      <c r="AY136" s="22" t="s">
        <v>205</v>
      </c>
      <c r="BE136" s="191">
        <f t="shared" ref="BE136:BE145" si="24">IF(N136="základní",J136,0)</f>
        <v>0</v>
      </c>
      <c r="BF136" s="191">
        <f t="shared" ref="BF136:BF145" si="25">IF(N136="snížená",J136,0)</f>
        <v>0</v>
      </c>
      <c r="BG136" s="191">
        <f t="shared" ref="BG136:BG145" si="26">IF(N136="zákl. přenesená",J136,0)</f>
        <v>0</v>
      </c>
      <c r="BH136" s="191">
        <f t="shared" ref="BH136:BH145" si="27">IF(N136="sníž. přenesená",J136,0)</f>
        <v>0</v>
      </c>
      <c r="BI136" s="191">
        <f t="shared" ref="BI136:BI145" si="28">IF(N136="nulová",J136,0)</f>
        <v>0</v>
      </c>
      <c r="BJ136" s="22" t="s">
        <v>78</v>
      </c>
      <c r="BK136" s="191">
        <f t="shared" ref="BK136:BK145" si="29">ROUND(I136*H136,2)</f>
        <v>0</v>
      </c>
      <c r="BL136" s="22" t="s">
        <v>237</v>
      </c>
      <c r="BM136" s="22" t="s">
        <v>2255</v>
      </c>
    </row>
    <row r="137" spans="2:65" s="1" customFormat="1" ht="38.25" customHeight="1">
      <c r="B137" s="179"/>
      <c r="C137" s="180" t="s">
        <v>316</v>
      </c>
      <c r="D137" s="180" t="s">
        <v>208</v>
      </c>
      <c r="E137" s="181" t="s">
        <v>574</v>
      </c>
      <c r="F137" s="182" t="s">
        <v>2256</v>
      </c>
      <c r="G137" s="183" t="s">
        <v>441</v>
      </c>
      <c r="H137" s="184">
        <v>1</v>
      </c>
      <c r="I137" s="185"/>
      <c r="J137" s="186">
        <f t="shared" si="20"/>
        <v>0</v>
      </c>
      <c r="K137" s="182" t="s">
        <v>5</v>
      </c>
      <c r="L137" s="39"/>
      <c r="M137" s="187" t="s">
        <v>5</v>
      </c>
      <c r="N137" s="188" t="s">
        <v>42</v>
      </c>
      <c r="O137" s="40"/>
      <c r="P137" s="189">
        <f t="shared" si="21"/>
        <v>0</v>
      </c>
      <c r="Q137" s="189">
        <v>2.4E-2</v>
      </c>
      <c r="R137" s="189">
        <f t="shared" si="22"/>
        <v>2.4E-2</v>
      </c>
      <c r="S137" s="189">
        <v>0</v>
      </c>
      <c r="T137" s="190">
        <f t="shared" si="23"/>
        <v>0</v>
      </c>
      <c r="AR137" s="22" t="s">
        <v>237</v>
      </c>
      <c r="AT137" s="22" t="s">
        <v>208</v>
      </c>
      <c r="AU137" s="22" t="s">
        <v>80</v>
      </c>
      <c r="AY137" s="22" t="s">
        <v>205</v>
      </c>
      <c r="BE137" s="191">
        <f t="shared" si="24"/>
        <v>0</v>
      </c>
      <c r="BF137" s="191">
        <f t="shared" si="25"/>
        <v>0</v>
      </c>
      <c r="BG137" s="191">
        <f t="shared" si="26"/>
        <v>0</v>
      </c>
      <c r="BH137" s="191">
        <f t="shared" si="27"/>
        <v>0</v>
      </c>
      <c r="BI137" s="191">
        <f t="shared" si="28"/>
        <v>0</v>
      </c>
      <c r="BJ137" s="22" t="s">
        <v>78</v>
      </c>
      <c r="BK137" s="191">
        <f t="shared" si="29"/>
        <v>0</v>
      </c>
      <c r="BL137" s="22" t="s">
        <v>237</v>
      </c>
      <c r="BM137" s="22" t="s">
        <v>2257</v>
      </c>
    </row>
    <row r="138" spans="2:65" s="1" customFormat="1" ht="38.25" customHeight="1">
      <c r="B138" s="179"/>
      <c r="C138" s="180" t="s">
        <v>320</v>
      </c>
      <c r="D138" s="180" t="s">
        <v>208</v>
      </c>
      <c r="E138" s="181" t="s">
        <v>2258</v>
      </c>
      <c r="F138" s="182" t="s">
        <v>2259</v>
      </c>
      <c r="G138" s="183" t="s">
        <v>441</v>
      </c>
      <c r="H138" s="184">
        <v>2</v>
      </c>
      <c r="I138" s="185"/>
      <c r="J138" s="186">
        <f t="shared" si="20"/>
        <v>0</v>
      </c>
      <c r="K138" s="182" t="s">
        <v>5</v>
      </c>
      <c r="L138" s="39"/>
      <c r="M138" s="187" t="s">
        <v>5</v>
      </c>
      <c r="N138" s="188" t="s">
        <v>42</v>
      </c>
      <c r="O138" s="40"/>
      <c r="P138" s="189">
        <f t="shared" si="21"/>
        <v>0</v>
      </c>
      <c r="Q138" s="189">
        <v>2.4E-2</v>
      </c>
      <c r="R138" s="189">
        <f t="shared" si="22"/>
        <v>4.8000000000000001E-2</v>
      </c>
      <c r="S138" s="189">
        <v>0</v>
      </c>
      <c r="T138" s="190">
        <f t="shared" si="23"/>
        <v>0</v>
      </c>
      <c r="AR138" s="22" t="s">
        <v>237</v>
      </c>
      <c r="AT138" s="22" t="s">
        <v>208</v>
      </c>
      <c r="AU138" s="22" t="s">
        <v>80</v>
      </c>
      <c r="AY138" s="22" t="s">
        <v>205</v>
      </c>
      <c r="BE138" s="191">
        <f t="shared" si="24"/>
        <v>0</v>
      </c>
      <c r="BF138" s="191">
        <f t="shared" si="25"/>
        <v>0</v>
      </c>
      <c r="BG138" s="191">
        <f t="shared" si="26"/>
        <v>0</v>
      </c>
      <c r="BH138" s="191">
        <f t="shared" si="27"/>
        <v>0</v>
      </c>
      <c r="BI138" s="191">
        <f t="shared" si="28"/>
        <v>0</v>
      </c>
      <c r="BJ138" s="22" t="s">
        <v>78</v>
      </c>
      <c r="BK138" s="191">
        <f t="shared" si="29"/>
        <v>0</v>
      </c>
      <c r="BL138" s="22" t="s">
        <v>237</v>
      </c>
      <c r="BM138" s="22" t="s">
        <v>2260</v>
      </c>
    </row>
    <row r="139" spans="2:65" s="1" customFormat="1" ht="38.25" customHeight="1">
      <c r="B139" s="179"/>
      <c r="C139" s="180" t="s">
        <v>324</v>
      </c>
      <c r="D139" s="180" t="s">
        <v>208</v>
      </c>
      <c r="E139" s="181" t="s">
        <v>2261</v>
      </c>
      <c r="F139" s="182" t="s">
        <v>2262</v>
      </c>
      <c r="G139" s="183" t="s">
        <v>441</v>
      </c>
      <c r="H139" s="184">
        <v>2</v>
      </c>
      <c r="I139" s="185"/>
      <c r="J139" s="186">
        <f t="shared" si="20"/>
        <v>0</v>
      </c>
      <c r="K139" s="182" t="s">
        <v>5</v>
      </c>
      <c r="L139" s="39"/>
      <c r="M139" s="187" t="s">
        <v>5</v>
      </c>
      <c r="N139" s="188" t="s">
        <v>42</v>
      </c>
      <c r="O139" s="40"/>
      <c r="P139" s="189">
        <f t="shared" si="21"/>
        <v>0</v>
      </c>
      <c r="Q139" s="189">
        <v>0</v>
      </c>
      <c r="R139" s="189">
        <f t="shared" si="22"/>
        <v>0</v>
      </c>
      <c r="S139" s="189">
        <v>0</v>
      </c>
      <c r="T139" s="190">
        <f t="shared" si="23"/>
        <v>0</v>
      </c>
      <c r="AR139" s="22" t="s">
        <v>237</v>
      </c>
      <c r="AT139" s="22" t="s">
        <v>208</v>
      </c>
      <c r="AU139" s="22" t="s">
        <v>80</v>
      </c>
      <c r="AY139" s="22" t="s">
        <v>205</v>
      </c>
      <c r="BE139" s="191">
        <f t="shared" si="24"/>
        <v>0</v>
      </c>
      <c r="BF139" s="191">
        <f t="shared" si="25"/>
        <v>0</v>
      </c>
      <c r="BG139" s="191">
        <f t="shared" si="26"/>
        <v>0</v>
      </c>
      <c r="BH139" s="191">
        <f t="shared" si="27"/>
        <v>0</v>
      </c>
      <c r="BI139" s="191">
        <f t="shared" si="28"/>
        <v>0</v>
      </c>
      <c r="BJ139" s="22" t="s">
        <v>78</v>
      </c>
      <c r="BK139" s="191">
        <f t="shared" si="29"/>
        <v>0</v>
      </c>
      <c r="BL139" s="22" t="s">
        <v>237</v>
      </c>
      <c r="BM139" s="22" t="s">
        <v>2263</v>
      </c>
    </row>
    <row r="140" spans="2:65" s="1" customFormat="1" ht="38.25" customHeight="1">
      <c r="B140" s="179"/>
      <c r="C140" s="180" t="s">
        <v>328</v>
      </c>
      <c r="D140" s="180" t="s">
        <v>208</v>
      </c>
      <c r="E140" s="181" t="s">
        <v>2264</v>
      </c>
      <c r="F140" s="182" t="s">
        <v>2265</v>
      </c>
      <c r="G140" s="183" t="s">
        <v>441</v>
      </c>
      <c r="H140" s="184">
        <v>1</v>
      </c>
      <c r="I140" s="185"/>
      <c r="J140" s="186">
        <f t="shared" si="20"/>
        <v>0</v>
      </c>
      <c r="K140" s="182" t="s">
        <v>5</v>
      </c>
      <c r="L140" s="39"/>
      <c r="M140" s="187" t="s">
        <v>5</v>
      </c>
      <c r="N140" s="188" t="s">
        <v>42</v>
      </c>
      <c r="O140" s="40"/>
      <c r="P140" s="189">
        <f t="shared" si="21"/>
        <v>0</v>
      </c>
      <c r="Q140" s="189">
        <v>0</v>
      </c>
      <c r="R140" s="189">
        <f t="shared" si="22"/>
        <v>0</v>
      </c>
      <c r="S140" s="189">
        <v>0</v>
      </c>
      <c r="T140" s="190">
        <f t="shared" si="23"/>
        <v>0</v>
      </c>
      <c r="AR140" s="22" t="s">
        <v>237</v>
      </c>
      <c r="AT140" s="22" t="s">
        <v>208</v>
      </c>
      <c r="AU140" s="22" t="s">
        <v>80</v>
      </c>
      <c r="AY140" s="22" t="s">
        <v>205</v>
      </c>
      <c r="BE140" s="191">
        <f t="shared" si="24"/>
        <v>0</v>
      </c>
      <c r="BF140" s="191">
        <f t="shared" si="25"/>
        <v>0</v>
      </c>
      <c r="BG140" s="191">
        <f t="shared" si="26"/>
        <v>0</v>
      </c>
      <c r="BH140" s="191">
        <f t="shared" si="27"/>
        <v>0</v>
      </c>
      <c r="BI140" s="191">
        <f t="shared" si="28"/>
        <v>0</v>
      </c>
      <c r="BJ140" s="22" t="s">
        <v>78</v>
      </c>
      <c r="BK140" s="191">
        <f t="shared" si="29"/>
        <v>0</v>
      </c>
      <c r="BL140" s="22" t="s">
        <v>237</v>
      </c>
      <c r="BM140" s="22" t="s">
        <v>2266</v>
      </c>
    </row>
    <row r="141" spans="2:65" s="1" customFormat="1" ht="38.25" customHeight="1">
      <c r="B141" s="179"/>
      <c r="C141" s="180" t="s">
        <v>332</v>
      </c>
      <c r="D141" s="180" t="s">
        <v>208</v>
      </c>
      <c r="E141" s="181" t="s">
        <v>2267</v>
      </c>
      <c r="F141" s="182" t="s">
        <v>2268</v>
      </c>
      <c r="G141" s="183" t="s">
        <v>441</v>
      </c>
      <c r="H141" s="184">
        <v>1</v>
      </c>
      <c r="I141" s="185"/>
      <c r="J141" s="186">
        <f t="shared" si="20"/>
        <v>0</v>
      </c>
      <c r="K141" s="182" t="s">
        <v>5</v>
      </c>
      <c r="L141" s="39"/>
      <c r="M141" s="187" t="s">
        <v>5</v>
      </c>
      <c r="N141" s="188" t="s">
        <v>42</v>
      </c>
      <c r="O141" s="40"/>
      <c r="P141" s="189">
        <f t="shared" si="21"/>
        <v>0</v>
      </c>
      <c r="Q141" s="189">
        <v>0</v>
      </c>
      <c r="R141" s="189">
        <f t="shared" si="22"/>
        <v>0</v>
      </c>
      <c r="S141" s="189">
        <v>0</v>
      </c>
      <c r="T141" s="190">
        <f t="shared" si="23"/>
        <v>0</v>
      </c>
      <c r="AR141" s="22" t="s">
        <v>237</v>
      </c>
      <c r="AT141" s="22" t="s">
        <v>208</v>
      </c>
      <c r="AU141" s="22" t="s">
        <v>80</v>
      </c>
      <c r="AY141" s="22" t="s">
        <v>205</v>
      </c>
      <c r="BE141" s="191">
        <f t="shared" si="24"/>
        <v>0</v>
      </c>
      <c r="BF141" s="191">
        <f t="shared" si="25"/>
        <v>0</v>
      </c>
      <c r="BG141" s="191">
        <f t="shared" si="26"/>
        <v>0</v>
      </c>
      <c r="BH141" s="191">
        <f t="shared" si="27"/>
        <v>0</v>
      </c>
      <c r="BI141" s="191">
        <f t="shared" si="28"/>
        <v>0</v>
      </c>
      <c r="BJ141" s="22" t="s">
        <v>78</v>
      </c>
      <c r="BK141" s="191">
        <f t="shared" si="29"/>
        <v>0</v>
      </c>
      <c r="BL141" s="22" t="s">
        <v>237</v>
      </c>
      <c r="BM141" s="22" t="s">
        <v>2269</v>
      </c>
    </row>
    <row r="142" spans="2:65" s="1" customFormat="1" ht="38.25" customHeight="1">
      <c r="B142" s="179"/>
      <c r="C142" s="180" t="s">
        <v>338</v>
      </c>
      <c r="D142" s="180" t="s">
        <v>208</v>
      </c>
      <c r="E142" s="181" t="s">
        <v>2270</v>
      </c>
      <c r="F142" s="182" t="s">
        <v>2271</v>
      </c>
      <c r="G142" s="183" t="s">
        <v>441</v>
      </c>
      <c r="H142" s="184">
        <v>1</v>
      </c>
      <c r="I142" s="185"/>
      <c r="J142" s="186">
        <f t="shared" si="20"/>
        <v>0</v>
      </c>
      <c r="K142" s="182" t="s">
        <v>5</v>
      </c>
      <c r="L142" s="39"/>
      <c r="M142" s="187" t="s">
        <v>5</v>
      </c>
      <c r="N142" s="188" t="s">
        <v>42</v>
      </c>
      <c r="O142" s="40"/>
      <c r="P142" s="189">
        <f t="shared" si="21"/>
        <v>0</v>
      </c>
      <c r="Q142" s="189">
        <v>0</v>
      </c>
      <c r="R142" s="189">
        <f t="shared" si="22"/>
        <v>0</v>
      </c>
      <c r="S142" s="189">
        <v>0</v>
      </c>
      <c r="T142" s="190">
        <f t="shared" si="23"/>
        <v>0</v>
      </c>
      <c r="AR142" s="22" t="s">
        <v>237</v>
      </c>
      <c r="AT142" s="22" t="s">
        <v>208</v>
      </c>
      <c r="AU142" s="22" t="s">
        <v>80</v>
      </c>
      <c r="AY142" s="22" t="s">
        <v>205</v>
      </c>
      <c r="BE142" s="191">
        <f t="shared" si="24"/>
        <v>0</v>
      </c>
      <c r="BF142" s="191">
        <f t="shared" si="25"/>
        <v>0</v>
      </c>
      <c r="BG142" s="191">
        <f t="shared" si="26"/>
        <v>0</v>
      </c>
      <c r="BH142" s="191">
        <f t="shared" si="27"/>
        <v>0</v>
      </c>
      <c r="BI142" s="191">
        <f t="shared" si="28"/>
        <v>0</v>
      </c>
      <c r="BJ142" s="22" t="s">
        <v>78</v>
      </c>
      <c r="BK142" s="191">
        <f t="shared" si="29"/>
        <v>0</v>
      </c>
      <c r="BL142" s="22" t="s">
        <v>237</v>
      </c>
      <c r="BM142" s="22" t="s">
        <v>2272</v>
      </c>
    </row>
    <row r="143" spans="2:65" s="1" customFormat="1" ht="38.25" customHeight="1">
      <c r="B143" s="179"/>
      <c r="C143" s="180" t="s">
        <v>343</v>
      </c>
      <c r="D143" s="180" t="s">
        <v>208</v>
      </c>
      <c r="E143" s="181" t="s">
        <v>2273</v>
      </c>
      <c r="F143" s="182" t="s">
        <v>2274</v>
      </c>
      <c r="G143" s="183" t="s">
        <v>441</v>
      </c>
      <c r="H143" s="184">
        <v>141</v>
      </c>
      <c r="I143" s="185"/>
      <c r="J143" s="186">
        <f t="shared" si="20"/>
        <v>0</v>
      </c>
      <c r="K143" s="182" t="s">
        <v>5</v>
      </c>
      <c r="L143" s="39"/>
      <c r="M143" s="187" t="s">
        <v>5</v>
      </c>
      <c r="N143" s="188" t="s">
        <v>42</v>
      </c>
      <c r="O143" s="40"/>
      <c r="P143" s="189">
        <f t="shared" si="21"/>
        <v>0</v>
      </c>
      <c r="Q143" s="189">
        <v>0</v>
      </c>
      <c r="R143" s="189">
        <f t="shared" si="22"/>
        <v>0</v>
      </c>
      <c r="S143" s="189">
        <v>0</v>
      </c>
      <c r="T143" s="190">
        <f t="shared" si="23"/>
        <v>0</v>
      </c>
      <c r="AR143" s="22" t="s">
        <v>237</v>
      </c>
      <c r="AT143" s="22" t="s">
        <v>208</v>
      </c>
      <c r="AU143" s="22" t="s">
        <v>80</v>
      </c>
      <c r="AY143" s="22" t="s">
        <v>205</v>
      </c>
      <c r="BE143" s="191">
        <f t="shared" si="24"/>
        <v>0</v>
      </c>
      <c r="BF143" s="191">
        <f t="shared" si="25"/>
        <v>0</v>
      </c>
      <c r="BG143" s="191">
        <f t="shared" si="26"/>
        <v>0</v>
      </c>
      <c r="BH143" s="191">
        <f t="shared" si="27"/>
        <v>0</v>
      </c>
      <c r="BI143" s="191">
        <f t="shared" si="28"/>
        <v>0</v>
      </c>
      <c r="BJ143" s="22" t="s">
        <v>78</v>
      </c>
      <c r="BK143" s="191">
        <f t="shared" si="29"/>
        <v>0</v>
      </c>
      <c r="BL143" s="22" t="s">
        <v>237</v>
      </c>
      <c r="BM143" s="22" t="s">
        <v>2275</v>
      </c>
    </row>
    <row r="144" spans="2:65" s="1" customFormat="1" ht="38.25" customHeight="1">
      <c r="B144" s="179"/>
      <c r="C144" s="180" t="s">
        <v>347</v>
      </c>
      <c r="D144" s="180" t="s">
        <v>208</v>
      </c>
      <c r="E144" s="181" t="s">
        <v>2276</v>
      </c>
      <c r="F144" s="182" t="s">
        <v>2277</v>
      </c>
      <c r="G144" s="183" t="s">
        <v>441</v>
      </c>
      <c r="H144" s="184">
        <v>56</v>
      </c>
      <c r="I144" s="185"/>
      <c r="J144" s="186">
        <f t="shared" si="20"/>
        <v>0</v>
      </c>
      <c r="K144" s="182" t="s">
        <v>5</v>
      </c>
      <c r="L144" s="39"/>
      <c r="M144" s="187" t="s">
        <v>5</v>
      </c>
      <c r="N144" s="188" t="s">
        <v>42</v>
      </c>
      <c r="O144" s="40"/>
      <c r="P144" s="189">
        <f t="shared" si="21"/>
        <v>0</v>
      </c>
      <c r="Q144" s="189">
        <v>0</v>
      </c>
      <c r="R144" s="189">
        <f t="shared" si="22"/>
        <v>0</v>
      </c>
      <c r="S144" s="189">
        <v>0</v>
      </c>
      <c r="T144" s="190">
        <f t="shared" si="23"/>
        <v>0</v>
      </c>
      <c r="AR144" s="22" t="s">
        <v>237</v>
      </c>
      <c r="AT144" s="22" t="s">
        <v>208</v>
      </c>
      <c r="AU144" s="22" t="s">
        <v>80</v>
      </c>
      <c r="AY144" s="22" t="s">
        <v>205</v>
      </c>
      <c r="BE144" s="191">
        <f t="shared" si="24"/>
        <v>0</v>
      </c>
      <c r="BF144" s="191">
        <f t="shared" si="25"/>
        <v>0</v>
      </c>
      <c r="BG144" s="191">
        <f t="shared" si="26"/>
        <v>0</v>
      </c>
      <c r="BH144" s="191">
        <f t="shared" si="27"/>
        <v>0</v>
      </c>
      <c r="BI144" s="191">
        <f t="shared" si="28"/>
        <v>0</v>
      </c>
      <c r="BJ144" s="22" t="s">
        <v>78</v>
      </c>
      <c r="BK144" s="191">
        <f t="shared" si="29"/>
        <v>0</v>
      </c>
      <c r="BL144" s="22" t="s">
        <v>237</v>
      </c>
      <c r="BM144" s="22" t="s">
        <v>2278</v>
      </c>
    </row>
    <row r="145" spans="2:65" s="1" customFormat="1" ht="38.25" customHeight="1">
      <c r="B145" s="179"/>
      <c r="C145" s="180" t="s">
        <v>351</v>
      </c>
      <c r="D145" s="180" t="s">
        <v>208</v>
      </c>
      <c r="E145" s="181" t="s">
        <v>2279</v>
      </c>
      <c r="F145" s="182" t="s">
        <v>2280</v>
      </c>
      <c r="G145" s="183" t="s">
        <v>548</v>
      </c>
      <c r="H145" s="199"/>
      <c r="I145" s="185"/>
      <c r="J145" s="186">
        <f t="shared" si="20"/>
        <v>0</v>
      </c>
      <c r="K145" s="182" t="s">
        <v>212</v>
      </c>
      <c r="L145" s="39"/>
      <c r="M145" s="187" t="s">
        <v>5</v>
      </c>
      <c r="N145" s="188" t="s">
        <v>42</v>
      </c>
      <c r="O145" s="40"/>
      <c r="P145" s="189">
        <f t="shared" si="21"/>
        <v>0</v>
      </c>
      <c r="Q145" s="189">
        <v>0</v>
      </c>
      <c r="R145" s="189">
        <f t="shared" si="22"/>
        <v>0</v>
      </c>
      <c r="S145" s="189">
        <v>0</v>
      </c>
      <c r="T145" s="190">
        <f t="shared" si="23"/>
        <v>0</v>
      </c>
      <c r="AR145" s="22" t="s">
        <v>237</v>
      </c>
      <c r="AT145" s="22" t="s">
        <v>208</v>
      </c>
      <c r="AU145" s="22" t="s">
        <v>80</v>
      </c>
      <c r="AY145" s="22" t="s">
        <v>205</v>
      </c>
      <c r="BE145" s="191">
        <f t="shared" si="24"/>
        <v>0</v>
      </c>
      <c r="BF145" s="191">
        <f t="shared" si="25"/>
        <v>0</v>
      </c>
      <c r="BG145" s="191">
        <f t="shared" si="26"/>
        <v>0</v>
      </c>
      <c r="BH145" s="191">
        <f t="shared" si="27"/>
        <v>0</v>
      </c>
      <c r="BI145" s="191">
        <f t="shared" si="28"/>
        <v>0</v>
      </c>
      <c r="BJ145" s="22" t="s">
        <v>78</v>
      </c>
      <c r="BK145" s="191">
        <f t="shared" si="29"/>
        <v>0</v>
      </c>
      <c r="BL145" s="22" t="s">
        <v>237</v>
      </c>
      <c r="BM145" s="22" t="s">
        <v>2281</v>
      </c>
    </row>
    <row r="146" spans="2:65" s="11" customFormat="1" ht="29.85" customHeight="1">
      <c r="B146" s="166"/>
      <c r="D146" s="167" t="s">
        <v>70</v>
      </c>
      <c r="E146" s="177" t="s">
        <v>289</v>
      </c>
      <c r="F146" s="177" t="s">
        <v>290</v>
      </c>
      <c r="I146" s="169"/>
      <c r="J146" s="178">
        <f>BK146</f>
        <v>0</v>
      </c>
      <c r="L146" s="166"/>
      <c r="M146" s="171"/>
      <c r="N146" s="172"/>
      <c r="O146" s="172"/>
      <c r="P146" s="173">
        <f>SUM(P147:P165)</f>
        <v>0</v>
      </c>
      <c r="Q146" s="172"/>
      <c r="R146" s="173">
        <f>SUM(R147:R165)</f>
        <v>21.498458169999999</v>
      </c>
      <c r="S146" s="172"/>
      <c r="T146" s="174">
        <f>SUM(T147:T165)</f>
        <v>0</v>
      </c>
      <c r="AR146" s="167" t="s">
        <v>80</v>
      </c>
      <c r="AT146" s="175" t="s">
        <v>70</v>
      </c>
      <c r="AU146" s="175" t="s">
        <v>78</v>
      </c>
      <c r="AY146" s="167" t="s">
        <v>205</v>
      </c>
      <c r="BK146" s="176">
        <f>SUM(BK147:BK165)</f>
        <v>0</v>
      </c>
    </row>
    <row r="147" spans="2:65" s="1" customFormat="1" ht="38.25" customHeight="1">
      <c r="B147" s="179"/>
      <c r="C147" s="180" t="s">
        <v>357</v>
      </c>
      <c r="D147" s="180" t="s">
        <v>208</v>
      </c>
      <c r="E147" s="181" t="s">
        <v>2282</v>
      </c>
      <c r="F147" s="182" t="s">
        <v>2283</v>
      </c>
      <c r="G147" s="183" t="s">
        <v>211</v>
      </c>
      <c r="H147" s="184">
        <v>82.899000000000001</v>
      </c>
      <c r="I147" s="185"/>
      <c r="J147" s="186">
        <f t="shared" ref="J147:J165" si="30">ROUND(I147*H147,2)</f>
        <v>0</v>
      </c>
      <c r="K147" s="182" t="s">
        <v>212</v>
      </c>
      <c r="L147" s="39"/>
      <c r="M147" s="187" t="s">
        <v>5</v>
      </c>
      <c r="N147" s="188" t="s">
        <v>42</v>
      </c>
      <c r="O147" s="40"/>
      <c r="P147" s="189">
        <f t="shared" ref="P147:P165" si="31">O147*H147</f>
        <v>0</v>
      </c>
      <c r="Q147" s="189">
        <v>4.41E-2</v>
      </c>
      <c r="R147" s="189">
        <f t="shared" ref="R147:R165" si="32">Q147*H147</f>
        <v>3.6558459000000001</v>
      </c>
      <c r="S147" s="189">
        <v>0</v>
      </c>
      <c r="T147" s="190">
        <f t="shared" ref="T147:T165" si="33">S147*H147</f>
        <v>0</v>
      </c>
      <c r="AR147" s="22" t="s">
        <v>237</v>
      </c>
      <c r="AT147" s="22" t="s">
        <v>208</v>
      </c>
      <c r="AU147" s="22" t="s">
        <v>80</v>
      </c>
      <c r="AY147" s="22" t="s">
        <v>205</v>
      </c>
      <c r="BE147" s="191">
        <f t="shared" ref="BE147:BE165" si="34">IF(N147="základní",J147,0)</f>
        <v>0</v>
      </c>
      <c r="BF147" s="191">
        <f t="shared" ref="BF147:BF165" si="35">IF(N147="snížená",J147,0)</f>
        <v>0</v>
      </c>
      <c r="BG147" s="191">
        <f t="shared" ref="BG147:BG165" si="36">IF(N147="zákl. přenesená",J147,0)</f>
        <v>0</v>
      </c>
      <c r="BH147" s="191">
        <f t="shared" ref="BH147:BH165" si="37">IF(N147="sníž. přenesená",J147,0)</f>
        <v>0</v>
      </c>
      <c r="BI147" s="191">
        <f t="shared" ref="BI147:BI165" si="38">IF(N147="nulová",J147,0)</f>
        <v>0</v>
      </c>
      <c r="BJ147" s="22" t="s">
        <v>78</v>
      </c>
      <c r="BK147" s="191">
        <f t="shared" ref="BK147:BK165" si="39">ROUND(I147*H147,2)</f>
        <v>0</v>
      </c>
      <c r="BL147" s="22" t="s">
        <v>237</v>
      </c>
      <c r="BM147" s="22" t="s">
        <v>2284</v>
      </c>
    </row>
    <row r="148" spans="2:65" s="1" customFormat="1" ht="51" customHeight="1">
      <c r="B148" s="179"/>
      <c r="C148" s="180" t="s">
        <v>362</v>
      </c>
      <c r="D148" s="180" t="s">
        <v>208</v>
      </c>
      <c r="E148" s="181" t="s">
        <v>2285</v>
      </c>
      <c r="F148" s="182" t="s">
        <v>2286</v>
      </c>
      <c r="G148" s="183" t="s">
        <v>211</v>
      </c>
      <c r="H148" s="184">
        <v>57.78</v>
      </c>
      <c r="I148" s="185"/>
      <c r="J148" s="186">
        <f t="shared" si="30"/>
        <v>0</v>
      </c>
      <c r="K148" s="182" t="s">
        <v>212</v>
      </c>
      <c r="L148" s="39"/>
      <c r="M148" s="187" t="s">
        <v>5</v>
      </c>
      <c r="N148" s="188" t="s">
        <v>42</v>
      </c>
      <c r="O148" s="40"/>
      <c r="P148" s="189">
        <f t="shared" si="31"/>
        <v>0</v>
      </c>
      <c r="Q148" s="189">
        <v>4.5359999999999998E-2</v>
      </c>
      <c r="R148" s="189">
        <f t="shared" si="32"/>
        <v>2.6209007999999998</v>
      </c>
      <c r="S148" s="189">
        <v>0</v>
      </c>
      <c r="T148" s="190">
        <f t="shared" si="33"/>
        <v>0</v>
      </c>
      <c r="AR148" s="22" t="s">
        <v>237</v>
      </c>
      <c r="AT148" s="22" t="s">
        <v>208</v>
      </c>
      <c r="AU148" s="22" t="s">
        <v>80</v>
      </c>
      <c r="AY148" s="22" t="s">
        <v>205</v>
      </c>
      <c r="BE148" s="191">
        <f t="shared" si="34"/>
        <v>0</v>
      </c>
      <c r="BF148" s="191">
        <f t="shared" si="35"/>
        <v>0</v>
      </c>
      <c r="BG148" s="191">
        <f t="shared" si="36"/>
        <v>0</v>
      </c>
      <c r="BH148" s="191">
        <f t="shared" si="37"/>
        <v>0</v>
      </c>
      <c r="BI148" s="191">
        <f t="shared" si="38"/>
        <v>0</v>
      </c>
      <c r="BJ148" s="22" t="s">
        <v>78</v>
      </c>
      <c r="BK148" s="191">
        <f t="shared" si="39"/>
        <v>0</v>
      </c>
      <c r="BL148" s="22" t="s">
        <v>237</v>
      </c>
      <c r="BM148" s="22" t="s">
        <v>2287</v>
      </c>
    </row>
    <row r="149" spans="2:65" s="1" customFormat="1" ht="51" customHeight="1">
      <c r="B149" s="179"/>
      <c r="C149" s="180" t="s">
        <v>366</v>
      </c>
      <c r="D149" s="180" t="s">
        <v>208</v>
      </c>
      <c r="E149" s="181" t="s">
        <v>498</v>
      </c>
      <c r="F149" s="182" t="s">
        <v>499</v>
      </c>
      <c r="G149" s="183" t="s">
        <v>211</v>
      </c>
      <c r="H149" s="184">
        <v>8.125</v>
      </c>
      <c r="I149" s="185"/>
      <c r="J149" s="186">
        <f t="shared" si="30"/>
        <v>0</v>
      </c>
      <c r="K149" s="182" t="s">
        <v>212</v>
      </c>
      <c r="L149" s="39"/>
      <c r="M149" s="187" t="s">
        <v>5</v>
      </c>
      <c r="N149" s="188" t="s">
        <v>42</v>
      </c>
      <c r="O149" s="40"/>
      <c r="P149" s="189">
        <f t="shared" si="31"/>
        <v>0</v>
      </c>
      <c r="Q149" s="189">
        <v>4.7789999999999999E-2</v>
      </c>
      <c r="R149" s="189">
        <f t="shared" si="32"/>
        <v>0.38829374999999999</v>
      </c>
      <c r="S149" s="189">
        <v>0</v>
      </c>
      <c r="T149" s="190">
        <f t="shared" si="33"/>
        <v>0</v>
      </c>
      <c r="AR149" s="22" t="s">
        <v>237</v>
      </c>
      <c r="AT149" s="22" t="s">
        <v>208</v>
      </c>
      <c r="AU149" s="22" t="s">
        <v>80</v>
      </c>
      <c r="AY149" s="22" t="s">
        <v>205</v>
      </c>
      <c r="BE149" s="191">
        <f t="shared" si="34"/>
        <v>0</v>
      </c>
      <c r="BF149" s="191">
        <f t="shared" si="35"/>
        <v>0</v>
      </c>
      <c r="BG149" s="191">
        <f t="shared" si="36"/>
        <v>0</v>
      </c>
      <c r="BH149" s="191">
        <f t="shared" si="37"/>
        <v>0</v>
      </c>
      <c r="BI149" s="191">
        <f t="shared" si="38"/>
        <v>0</v>
      </c>
      <c r="BJ149" s="22" t="s">
        <v>78</v>
      </c>
      <c r="BK149" s="191">
        <f t="shared" si="39"/>
        <v>0</v>
      </c>
      <c r="BL149" s="22" t="s">
        <v>237</v>
      </c>
      <c r="BM149" s="22" t="s">
        <v>2288</v>
      </c>
    </row>
    <row r="150" spans="2:65" s="1" customFormat="1" ht="51" customHeight="1">
      <c r="B150" s="179"/>
      <c r="C150" s="180" t="s">
        <v>370</v>
      </c>
      <c r="D150" s="180" t="s">
        <v>208</v>
      </c>
      <c r="E150" s="181" t="s">
        <v>501</v>
      </c>
      <c r="F150" s="182" t="s">
        <v>2289</v>
      </c>
      <c r="G150" s="183" t="s">
        <v>211</v>
      </c>
      <c r="H150" s="184">
        <v>3.25</v>
      </c>
      <c r="I150" s="185"/>
      <c r="J150" s="186">
        <f t="shared" si="30"/>
        <v>0</v>
      </c>
      <c r="K150" s="182" t="s">
        <v>5</v>
      </c>
      <c r="L150" s="39"/>
      <c r="M150" s="187" t="s">
        <v>5</v>
      </c>
      <c r="N150" s="188" t="s">
        <v>42</v>
      </c>
      <c r="O150" s="40"/>
      <c r="P150" s="189">
        <f t="shared" si="31"/>
        <v>0</v>
      </c>
      <c r="Q150" s="189">
        <v>4.9939999999999998E-2</v>
      </c>
      <c r="R150" s="189">
        <f t="shared" si="32"/>
        <v>0.162305</v>
      </c>
      <c r="S150" s="189">
        <v>0</v>
      </c>
      <c r="T150" s="190">
        <f t="shared" si="33"/>
        <v>0</v>
      </c>
      <c r="AR150" s="22" t="s">
        <v>237</v>
      </c>
      <c r="AT150" s="22" t="s">
        <v>208</v>
      </c>
      <c r="AU150" s="22" t="s">
        <v>80</v>
      </c>
      <c r="AY150" s="22" t="s">
        <v>205</v>
      </c>
      <c r="BE150" s="191">
        <f t="shared" si="34"/>
        <v>0</v>
      </c>
      <c r="BF150" s="191">
        <f t="shared" si="35"/>
        <v>0</v>
      </c>
      <c r="BG150" s="191">
        <f t="shared" si="36"/>
        <v>0</v>
      </c>
      <c r="BH150" s="191">
        <f t="shared" si="37"/>
        <v>0</v>
      </c>
      <c r="BI150" s="191">
        <f t="shared" si="38"/>
        <v>0</v>
      </c>
      <c r="BJ150" s="22" t="s">
        <v>78</v>
      </c>
      <c r="BK150" s="191">
        <f t="shared" si="39"/>
        <v>0</v>
      </c>
      <c r="BL150" s="22" t="s">
        <v>237</v>
      </c>
      <c r="BM150" s="22" t="s">
        <v>2290</v>
      </c>
    </row>
    <row r="151" spans="2:65" s="1" customFormat="1" ht="38.25" customHeight="1">
      <c r="B151" s="179"/>
      <c r="C151" s="180" t="s">
        <v>374</v>
      </c>
      <c r="D151" s="180" t="s">
        <v>208</v>
      </c>
      <c r="E151" s="181" t="s">
        <v>2291</v>
      </c>
      <c r="F151" s="182" t="s">
        <v>2292</v>
      </c>
      <c r="G151" s="183" t="s">
        <v>211</v>
      </c>
      <c r="H151" s="184">
        <v>9.2959999999999994</v>
      </c>
      <c r="I151" s="185"/>
      <c r="J151" s="186">
        <f t="shared" si="30"/>
        <v>0</v>
      </c>
      <c r="K151" s="182" t="s">
        <v>212</v>
      </c>
      <c r="L151" s="39"/>
      <c r="M151" s="187" t="s">
        <v>5</v>
      </c>
      <c r="N151" s="188" t="s">
        <v>42</v>
      </c>
      <c r="O151" s="40"/>
      <c r="P151" s="189">
        <f t="shared" si="31"/>
        <v>0</v>
      </c>
      <c r="Q151" s="189">
        <v>3.082E-2</v>
      </c>
      <c r="R151" s="189">
        <f t="shared" si="32"/>
        <v>0.28650271999999999</v>
      </c>
      <c r="S151" s="189">
        <v>0</v>
      </c>
      <c r="T151" s="190">
        <f t="shared" si="33"/>
        <v>0</v>
      </c>
      <c r="AR151" s="22" t="s">
        <v>237</v>
      </c>
      <c r="AT151" s="22" t="s">
        <v>208</v>
      </c>
      <c r="AU151" s="22" t="s">
        <v>80</v>
      </c>
      <c r="AY151" s="22" t="s">
        <v>205</v>
      </c>
      <c r="BE151" s="191">
        <f t="shared" si="34"/>
        <v>0</v>
      </c>
      <c r="BF151" s="191">
        <f t="shared" si="35"/>
        <v>0</v>
      </c>
      <c r="BG151" s="191">
        <f t="shared" si="36"/>
        <v>0</v>
      </c>
      <c r="BH151" s="191">
        <f t="shared" si="37"/>
        <v>0</v>
      </c>
      <c r="BI151" s="191">
        <f t="shared" si="38"/>
        <v>0</v>
      </c>
      <c r="BJ151" s="22" t="s">
        <v>78</v>
      </c>
      <c r="BK151" s="191">
        <f t="shared" si="39"/>
        <v>0</v>
      </c>
      <c r="BL151" s="22" t="s">
        <v>237</v>
      </c>
      <c r="BM151" s="22" t="s">
        <v>2293</v>
      </c>
    </row>
    <row r="152" spans="2:65" s="1" customFormat="1" ht="51" customHeight="1">
      <c r="B152" s="179"/>
      <c r="C152" s="180" t="s">
        <v>380</v>
      </c>
      <c r="D152" s="180" t="s">
        <v>208</v>
      </c>
      <c r="E152" s="181" t="s">
        <v>2294</v>
      </c>
      <c r="F152" s="182" t="s">
        <v>2295</v>
      </c>
      <c r="G152" s="183" t="s">
        <v>211</v>
      </c>
      <c r="H152" s="184">
        <v>16.43</v>
      </c>
      <c r="I152" s="185"/>
      <c r="J152" s="186">
        <f t="shared" si="30"/>
        <v>0</v>
      </c>
      <c r="K152" s="182" t="s">
        <v>5</v>
      </c>
      <c r="L152" s="39"/>
      <c r="M152" s="187" t="s">
        <v>5</v>
      </c>
      <c r="N152" s="188" t="s">
        <v>42</v>
      </c>
      <c r="O152" s="40"/>
      <c r="P152" s="189">
        <f t="shared" si="31"/>
        <v>0</v>
      </c>
      <c r="Q152" s="189">
        <v>5.6959999999999997E-2</v>
      </c>
      <c r="R152" s="189">
        <f t="shared" si="32"/>
        <v>0.93585279999999993</v>
      </c>
      <c r="S152" s="189">
        <v>0</v>
      </c>
      <c r="T152" s="190">
        <f t="shared" si="33"/>
        <v>0</v>
      </c>
      <c r="AR152" s="22" t="s">
        <v>237</v>
      </c>
      <c r="AT152" s="22" t="s">
        <v>208</v>
      </c>
      <c r="AU152" s="22" t="s">
        <v>80</v>
      </c>
      <c r="AY152" s="22" t="s">
        <v>205</v>
      </c>
      <c r="BE152" s="191">
        <f t="shared" si="34"/>
        <v>0</v>
      </c>
      <c r="BF152" s="191">
        <f t="shared" si="35"/>
        <v>0</v>
      </c>
      <c r="BG152" s="191">
        <f t="shared" si="36"/>
        <v>0</v>
      </c>
      <c r="BH152" s="191">
        <f t="shared" si="37"/>
        <v>0</v>
      </c>
      <c r="BI152" s="191">
        <f t="shared" si="38"/>
        <v>0</v>
      </c>
      <c r="BJ152" s="22" t="s">
        <v>78</v>
      </c>
      <c r="BK152" s="191">
        <f t="shared" si="39"/>
        <v>0</v>
      </c>
      <c r="BL152" s="22" t="s">
        <v>237</v>
      </c>
      <c r="BM152" s="22" t="s">
        <v>2296</v>
      </c>
    </row>
    <row r="153" spans="2:65" s="1" customFormat="1" ht="51" customHeight="1">
      <c r="B153" s="179"/>
      <c r="C153" s="180" t="s">
        <v>384</v>
      </c>
      <c r="D153" s="180" t="s">
        <v>208</v>
      </c>
      <c r="E153" s="181" t="s">
        <v>2297</v>
      </c>
      <c r="F153" s="182" t="s">
        <v>2298</v>
      </c>
      <c r="G153" s="183" t="s">
        <v>211</v>
      </c>
      <c r="H153" s="184">
        <v>124.057</v>
      </c>
      <c r="I153" s="185"/>
      <c r="J153" s="186">
        <f t="shared" si="30"/>
        <v>0</v>
      </c>
      <c r="K153" s="182" t="s">
        <v>5</v>
      </c>
      <c r="L153" s="39"/>
      <c r="M153" s="187" t="s">
        <v>5</v>
      </c>
      <c r="N153" s="188" t="s">
        <v>42</v>
      </c>
      <c r="O153" s="40"/>
      <c r="P153" s="189">
        <f t="shared" si="31"/>
        <v>0</v>
      </c>
      <c r="Q153" s="189">
        <v>3.1359999999999999E-2</v>
      </c>
      <c r="R153" s="189">
        <f t="shared" si="32"/>
        <v>3.8904275199999998</v>
      </c>
      <c r="S153" s="189">
        <v>0</v>
      </c>
      <c r="T153" s="190">
        <f t="shared" si="33"/>
        <v>0</v>
      </c>
      <c r="AR153" s="22" t="s">
        <v>237</v>
      </c>
      <c r="AT153" s="22" t="s">
        <v>208</v>
      </c>
      <c r="AU153" s="22" t="s">
        <v>80</v>
      </c>
      <c r="AY153" s="22" t="s">
        <v>205</v>
      </c>
      <c r="BE153" s="191">
        <f t="shared" si="34"/>
        <v>0</v>
      </c>
      <c r="BF153" s="191">
        <f t="shared" si="35"/>
        <v>0</v>
      </c>
      <c r="BG153" s="191">
        <f t="shared" si="36"/>
        <v>0</v>
      </c>
      <c r="BH153" s="191">
        <f t="shared" si="37"/>
        <v>0</v>
      </c>
      <c r="BI153" s="191">
        <f t="shared" si="38"/>
        <v>0</v>
      </c>
      <c r="BJ153" s="22" t="s">
        <v>78</v>
      </c>
      <c r="BK153" s="191">
        <f t="shared" si="39"/>
        <v>0</v>
      </c>
      <c r="BL153" s="22" t="s">
        <v>237</v>
      </c>
      <c r="BM153" s="22" t="s">
        <v>2299</v>
      </c>
    </row>
    <row r="154" spans="2:65" s="1" customFormat="1" ht="51" customHeight="1">
      <c r="B154" s="179"/>
      <c r="C154" s="180" t="s">
        <v>388</v>
      </c>
      <c r="D154" s="180" t="s">
        <v>208</v>
      </c>
      <c r="E154" s="181" t="s">
        <v>2300</v>
      </c>
      <c r="F154" s="182" t="s">
        <v>2301</v>
      </c>
      <c r="G154" s="183" t="s">
        <v>211</v>
      </c>
      <c r="H154" s="184">
        <v>10.003</v>
      </c>
      <c r="I154" s="185"/>
      <c r="J154" s="186">
        <f t="shared" si="30"/>
        <v>0</v>
      </c>
      <c r="K154" s="182" t="s">
        <v>5</v>
      </c>
      <c r="L154" s="39"/>
      <c r="M154" s="187" t="s">
        <v>5</v>
      </c>
      <c r="N154" s="188" t="s">
        <v>42</v>
      </c>
      <c r="O154" s="40"/>
      <c r="P154" s="189">
        <f t="shared" si="31"/>
        <v>0</v>
      </c>
      <c r="Q154" s="189">
        <v>3.1359999999999999E-2</v>
      </c>
      <c r="R154" s="189">
        <f t="shared" si="32"/>
        <v>0.31369407999999999</v>
      </c>
      <c r="S154" s="189">
        <v>0</v>
      </c>
      <c r="T154" s="190">
        <f t="shared" si="33"/>
        <v>0</v>
      </c>
      <c r="AR154" s="22" t="s">
        <v>237</v>
      </c>
      <c r="AT154" s="22" t="s">
        <v>208</v>
      </c>
      <c r="AU154" s="22" t="s">
        <v>80</v>
      </c>
      <c r="AY154" s="22" t="s">
        <v>205</v>
      </c>
      <c r="BE154" s="191">
        <f t="shared" si="34"/>
        <v>0</v>
      </c>
      <c r="BF154" s="191">
        <f t="shared" si="35"/>
        <v>0</v>
      </c>
      <c r="BG154" s="191">
        <f t="shared" si="36"/>
        <v>0</v>
      </c>
      <c r="BH154" s="191">
        <f t="shared" si="37"/>
        <v>0</v>
      </c>
      <c r="BI154" s="191">
        <f t="shared" si="38"/>
        <v>0</v>
      </c>
      <c r="BJ154" s="22" t="s">
        <v>78</v>
      </c>
      <c r="BK154" s="191">
        <f t="shared" si="39"/>
        <v>0</v>
      </c>
      <c r="BL154" s="22" t="s">
        <v>237</v>
      </c>
      <c r="BM154" s="22" t="s">
        <v>2302</v>
      </c>
    </row>
    <row r="155" spans="2:65" s="1" customFormat="1" ht="25.5" customHeight="1">
      <c r="B155" s="179"/>
      <c r="C155" s="180" t="s">
        <v>392</v>
      </c>
      <c r="D155" s="180" t="s">
        <v>208</v>
      </c>
      <c r="E155" s="181" t="s">
        <v>510</v>
      </c>
      <c r="F155" s="182" t="s">
        <v>511</v>
      </c>
      <c r="G155" s="183" t="s">
        <v>211</v>
      </c>
      <c r="H155" s="184">
        <v>471.02199999999999</v>
      </c>
      <c r="I155" s="185"/>
      <c r="J155" s="186">
        <f t="shared" si="30"/>
        <v>0</v>
      </c>
      <c r="K155" s="182" t="s">
        <v>212</v>
      </c>
      <c r="L155" s="39"/>
      <c r="M155" s="187" t="s">
        <v>5</v>
      </c>
      <c r="N155" s="188" t="s">
        <v>42</v>
      </c>
      <c r="O155" s="40"/>
      <c r="P155" s="189">
        <f t="shared" si="31"/>
        <v>0</v>
      </c>
      <c r="Q155" s="189">
        <v>2.0000000000000001E-4</v>
      </c>
      <c r="R155" s="189">
        <f t="shared" si="32"/>
        <v>9.4204400000000008E-2</v>
      </c>
      <c r="S155" s="189">
        <v>0</v>
      </c>
      <c r="T155" s="190">
        <f t="shared" si="33"/>
        <v>0</v>
      </c>
      <c r="AR155" s="22" t="s">
        <v>237</v>
      </c>
      <c r="AT155" s="22" t="s">
        <v>208</v>
      </c>
      <c r="AU155" s="22" t="s">
        <v>80</v>
      </c>
      <c r="AY155" s="22" t="s">
        <v>205</v>
      </c>
      <c r="BE155" s="191">
        <f t="shared" si="34"/>
        <v>0</v>
      </c>
      <c r="BF155" s="191">
        <f t="shared" si="35"/>
        <v>0</v>
      </c>
      <c r="BG155" s="191">
        <f t="shared" si="36"/>
        <v>0</v>
      </c>
      <c r="BH155" s="191">
        <f t="shared" si="37"/>
        <v>0</v>
      </c>
      <c r="BI155" s="191">
        <f t="shared" si="38"/>
        <v>0</v>
      </c>
      <c r="BJ155" s="22" t="s">
        <v>78</v>
      </c>
      <c r="BK155" s="191">
        <f t="shared" si="39"/>
        <v>0</v>
      </c>
      <c r="BL155" s="22" t="s">
        <v>237</v>
      </c>
      <c r="BM155" s="22" t="s">
        <v>2303</v>
      </c>
    </row>
    <row r="156" spans="2:65" s="1" customFormat="1" ht="25.5" customHeight="1">
      <c r="B156" s="179"/>
      <c r="C156" s="180" t="s">
        <v>398</v>
      </c>
      <c r="D156" s="180" t="s">
        <v>208</v>
      </c>
      <c r="E156" s="181" t="s">
        <v>507</v>
      </c>
      <c r="F156" s="182" t="s">
        <v>508</v>
      </c>
      <c r="G156" s="183" t="s">
        <v>211</v>
      </c>
      <c r="H156" s="184">
        <v>192.60400000000001</v>
      </c>
      <c r="I156" s="185"/>
      <c r="J156" s="186">
        <f t="shared" si="30"/>
        <v>0</v>
      </c>
      <c r="K156" s="182" t="s">
        <v>212</v>
      </c>
      <c r="L156" s="39"/>
      <c r="M156" s="187" t="s">
        <v>5</v>
      </c>
      <c r="N156" s="188" t="s">
        <v>42</v>
      </c>
      <c r="O156" s="40"/>
      <c r="P156" s="189">
        <f t="shared" si="31"/>
        <v>0</v>
      </c>
      <c r="Q156" s="189">
        <v>2.0000000000000001E-4</v>
      </c>
      <c r="R156" s="189">
        <f t="shared" si="32"/>
        <v>3.8520800000000008E-2</v>
      </c>
      <c r="S156" s="189">
        <v>0</v>
      </c>
      <c r="T156" s="190">
        <f t="shared" si="33"/>
        <v>0</v>
      </c>
      <c r="AR156" s="22" t="s">
        <v>237</v>
      </c>
      <c r="AT156" s="22" t="s">
        <v>208</v>
      </c>
      <c r="AU156" s="22" t="s">
        <v>80</v>
      </c>
      <c r="AY156" s="22" t="s">
        <v>205</v>
      </c>
      <c r="BE156" s="191">
        <f t="shared" si="34"/>
        <v>0</v>
      </c>
      <c r="BF156" s="191">
        <f t="shared" si="35"/>
        <v>0</v>
      </c>
      <c r="BG156" s="191">
        <f t="shared" si="36"/>
        <v>0</v>
      </c>
      <c r="BH156" s="191">
        <f t="shared" si="37"/>
        <v>0</v>
      </c>
      <c r="BI156" s="191">
        <f t="shared" si="38"/>
        <v>0</v>
      </c>
      <c r="BJ156" s="22" t="s">
        <v>78</v>
      </c>
      <c r="BK156" s="191">
        <f t="shared" si="39"/>
        <v>0</v>
      </c>
      <c r="BL156" s="22" t="s">
        <v>237</v>
      </c>
      <c r="BM156" s="22" t="s">
        <v>2304</v>
      </c>
    </row>
    <row r="157" spans="2:65" s="1" customFormat="1" ht="38.25" customHeight="1">
      <c r="B157" s="179"/>
      <c r="C157" s="180" t="s">
        <v>402</v>
      </c>
      <c r="D157" s="180" t="s">
        <v>208</v>
      </c>
      <c r="E157" s="181" t="s">
        <v>525</v>
      </c>
      <c r="F157" s="182" t="s">
        <v>2305</v>
      </c>
      <c r="G157" s="183" t="s">
        <v>211</v>
      </c>
      <c r="H157" s="184">
        <v>16.54</v>
      </c>
      <c r="I157" s="185"/>
      <c r="J157" s="186">
        <f t="shared" si="30"/>
        <v>0</v>
      </c>
      <c r="K157" s="182" t="s">
        <v>212</v>
      </c>
      <c r="L157" s="39"/>
      <c r="M157" s="187" t="s">
        <v>5</v>
      </c>
      <c r="N157" s="188" t="s">
        <v>42</v>
      </c>
      <c r="O157" s="40"/>
      <c r="P157" s="189">
        <f t="shared" si="31"/>
        <v>0</v>
      </c>
      <c r="Q157" s="189">
        <v>1.2540000000000001E-2</v>
      </c>
      <c r="R157" s="189">
        <f t="shared" si="32"/>
        <v>0.2074116</v>
      </c>
      <c r="S157" s="189">
        <v>0</v>
      </c>
      <c r="T157" s="190">
        <f t="shared" si="33"/>
        <v>0</v>
      </c>
      <c r="AR157" s="22" t="s">
        <v>237</v>
      </c>
      <c r="AT157" s="22" t="s">
        <v>208</v>
      </c>
      <c r="AU157" s="22" t="s">
        <v>80</v>
      </c>
      <c r="AY157" s="22" t="s">
        <v>205</v>
      </c>
      <c r="BE157" s="191">
        <f t="shared" si="34"/>
        <v>0</v>
      </c>
      <c r="BF157" s="191">
        <f t="shared" si="35"/>
        <v>0</v>
      </c>
      <c r="BG157" s="191">
        <f t="shared" si="36"/>
        <v>0</v>
      </c>
      <c r="BH157" s="191">
        <f t="shared" si="37"/>
        <v>0</v>
      </c>
      <c r="BI157" s="191">
        <f t="shared" si="38"/>
        <v>0</v>
      </c>
      <c r="BJ157" s="22" t="s">
        <v>78</v>
      </c>
      <c r="BK157" s="191">
        <f t="shared" si="39"/>
        <v>0</v>
      </c>
      <c r="BL157" s="22" t="s">
        <v>237</v>
      </c>
      <c r="BM157" s="22" t="s">
        <v>2306</v>
      </c>
    </row>
    <row r="158" spans="2:65" s="1" customFormat="1" ht="38.25" customHeight="1">
      <c r="B158" s="179"/>
      <c r="C158" s="180" t="s">
        <v>406</v>
      </c>
      <c r="D158" s="180" t="s">
        <v>208</v>
      </c>
      <c r="E158" s="181" t="s">
        <v>2307</v>
      </c>
      <c r="F158" s="182" t="s">
        <v>2308</v>
      </c>
      <c r="G158" s="183" t="s">
        <v>211</v>
      </c>
      <c r="H158" s="184">
        <v>42.85</v>
      </c>
      <c r="I158" s="185"/>
      <c r="J158" s="186">
        <f t="shared" si="30"/>
        <v>0</v>
      </c>
      <c r="K158" s="182" t="s">
        <v>5</v>
      </c>
      <c r="L158" s="39"/>
      <c r="M158" s="187" t="s">
        <v>5</v>
      </c>
      <c r="N158" s="188" t="s">
        <v>42</v>
      </c>
      <c r="O158" s="40"/>
      <c r="P158" s="189">
        <f t="shared" si="31"/>
        <v>0</v>
      </c>
      <c r="Q158" s="189">
        <v>2.1999999999999999E-2</v>
      </c>
      <c r="R158" s="189">
        <f t="shared" si="32"/>
        <v>0.94269999999999998</v>
      </c>
      <c r="S158" s="189">
        <v>0</v>
      </c>
      <c r="T158" s="190">
        <f t="shared" si="33"/>
        <v>0</v>
      </c>
      <c r="AR158" s="22" t="s">
        <v>237</v>
      </c>
      <c r="AT158" s="22" t="s">
        <v>208</v>
      </c>
      <c r="AU158" s="22" t="s">
        <v>80</v>
      </c>
      <c r="AY158" s="22" t="s">
        <v>205</v>
      </c>
      <c r="BE158" s="191">
        <f t="shared" si="34"/>
        <v>0</v>
      </c>
      <c r="BF158" s="191">
        <f t="shared" si="35"/>
        <v>0</v>
      </c>
      <c r="BG158" s="191">
        <f t="shared" si="36"/>
        <v>0</v>
      </c>
      <c r="BH158" s="191">
        <f t="shared" si="37"/>
        <v>0</v>
      </c>
      <c r="BI158" s="191">
        <f t="shared" si="38"/>
        <v>0</v>
      </c>
      <c r="BJ158" s="22" t="s">
        <v>78</v>
      </c>
      <c r="BK158" s="191">
        <f t="shared" si="39"/>
        <v>0</v>
      </c>
      <c r="BL158" s="22" t="s">
        <v>237</v>
      </c>
      <c r="BM158" s="22" t="s">
        <v>2309</v>
      </c>
    </row>
    <row r="159" spans="2:65" s="1" customFormat="1" ht="38.25" customHeight="1">
      <c r="B159" s="179"/>
      <c r="C159" s="180" t="s">
        <v>410</v>
      </c>
      <c r="D159" s="180" t="s">
        <v>208</v>
      </c>
      <c r="E159" s="181" t="s">
        <v>528</v>
      </c>
      <c r="F159" s="182" t="s">
        <v>2310</v>
      </c>
      <c r="G159" s="183" t="s">
        <v>211</v>
      </c>
      <c r="H159" s="184">
        <v>287.62</v>
      </c>
      <c r="I159" s="185"/>
      <c r="J159" s="186">
        <f t="shared" si="30"/>
        <v>0</v>
      </c>
      <c r="K159" s="182" t="s">
        <v>212</v>
      </c>
      <c r="L159" s="39"/>
      <c r="M159" s="187" t="s">
        <v>5</v>
      </c>
      <c r="N159" s="188" t="s">
        <v>42</v>
      </c>
      <c r="O159" s="40"/>
      <c r="P159" s="189">
        <f t="shared" si="31"/>
        <v>0</v>
      </c>
      <c r="Q159" s="189">
        <v>1.223E-2</v>
      </c>
      <c r="R159" s="189">
        <f t="shared" si="32"/>
        <v>3.5175926</v>
      </c>
      <c r="S159" s="189">
        <v>0</v>
      </c>
      <c r="T159" s="190">
        <f t="shared" si="33"/>
        <v>0</v>
      </c>
      <c r="AR159" s="22" t="s">
        <v>237</v>
      </c>
      <c r="AT159" s="22" t="s">
        <v>208</v>
      </c>
      <c r="AU159" s="22" t="s">
        <v>80</v>
      </c>
      <c r="AY159" s="22" t="s">
        <v>205</v>
      </c>
      <c r="BE159" s="191">
        <f t="shared" si="34"/>
        <v>0</v>
      </c>
      <c r="BF159" s="191">
        <f t="shared" si="35"/>
        <v>0</v>
      </c>
      <c r="BG159" s="191">
        <f t="shared" si="36"/>
        <v>0</v>
      </c>
      <c r="BH159" s="191">
        <f t="shared" si="37"/>
        <v>0</v>
      </c>
      <c r="BI159" s="191">
        <f t="shared" si="38"/>
        <v>0</v>
      </c>
      <c r="BJ159" s="22" t="s">
        <v>78</v>
      </c>
      <c r="BK159" s="191">
        <f t="shared" si="39"/>
        <v>0</v>
      </c>
      <c r="BL159" s="22" t="s">
        <v>237</v>
      </c>
      <c r="BM159" s="22" t="s">
        <v>2311</v>
      </c>
    </row>
    <row r="160" spans="2:65" s="1" customFormat="1" ht="51" customHeight="1">
      <c r="B160" s="179"/>
      <c r="C160" s="180" t="s">
        <v>416</v>
      </c>
      <c r="D160" s="180" t="s">
        <v>208</v>
      </c>
      <c r="E160" s="181" t="s">
        <v>531</v>
      </c>
      <c r="F160" s="182" t="s">
        <v>2312</v>
      </c>
      <c r="G160" s="183" t="s">
        <v>360</v>
      </c>
      <c r="H160" s="184">
        <v>397.92</v>
      </c>
      <c r="I160" s="185"/>
      <c r="J160" s="186">
        <f t="shared" si="30"/>
        <v>0</v>
      </c>
      <c r="K160" s="182" t="s">
        <v>212</v>
      </c>
      <c r="L160" s="39"/>
      <c r="M160" s="187" t="s">
        <v>5</v>
      </c>
      <c r="N160" s="188" t="s">
        <v>42</v>
      </c>
      <c r="O160" s="40"/>
      <c r="P160" s="189">
        <f t="shared" si="31"/>
        <v>0</v>
      </c>
      <c r="Q160" s="189">
        <v>4.3800000000000002E-3</v>
      </c>
      <c r="R160" s="189">
        <f t="shared" si="32"/>
        <v>1.7428896000000003</v>
      </c>
      <c r="S160" s="189">
        <v>0</v>
      </c>
      <c r="T160" s="190">
        <f t="shared" si="33"/>
        <v>0</v>
      </c>
      <c r="AR160" s="22" t="s">
        <v>237</v>
      </c>
      <c r="AT160" s="22" t="s">
        <v>208</v>
      </c>
      <c r="AU160" s="22" t="s">
        <v>80</v>
      </c>
      <c r="AY160" s="22" t="s">
        <v>205</v>
      </c>
      <c r="BE160" s="191">
        <f t="shared" si="34"/>
        <v>0</v>
      </c>
      <c r="BF160" s="191">
        <f t="shared" si="35"/>
        <v>0</v>
      </c>
      <c r="BG160" s="191">
        <f t="shared" si="36"/>
        <v>0</v>
      </c>
      <c r="BH160" s="191">
        <f t="shared" si="37"/>
        <v>0</v>
      </c>
      <c r="BI160" s="191">
        <f t="shared" si="38"/>
        <v>0</v>
      </c>
      <c r="BJ160" s="22" t="s">
        <v>78</v>
      </c>
      <c r="BK160" s="191">
        <f t="shared" si="39"/>
        <v>0</v>
      </c>
      <c r="BL160" s="22" t="s">
        <v>237</v>
      </c>
      <c r="BM160" s="22" t="s">
        <v>2313</v>
      </c>
    </row>
    <row r="161" spans="2:65" s="1" customFormat="1" ht="25.5" customHeight="1">
      <c r="B161" s="179"/>
      <c r="C161" s="180" t="s">
        <v>420</v>
      </c>
      <c r="D161" s="180" t="s">
        <v>208</v>
      </c>
      <c r="E161" s="181" t="s">
        <v>534</v>
      </c>
      <c r="F161" s="182" t="s">
        <v>535</v>
      </c>
      <c r="G161" s="183" t="s">
        <v>211</v>
      </c>
      <c r="H161" s="184">
        <v>466.38600000000002</v>
      </c>
      <c r="I161" s="185"/>
      <c r="J161" s="186">
        <f t="shared" si="30"/>
        <v>0</v>
      </c>
      <c r="K161" s="182" t="s">
        <v>212</v>
      </c>
      <c r="L161" s="39"/>
      <c r="M161" s="187" t="s">
        <v>5</v>
      </c>
      <c r="N161" s="188" t="s">
        <v>42</v>
      </c>
      <c r="O161" s="40"/>
      <c r="P161" s="189">
        <f t="shared" si="31"/>
        <v>0</v>
      </c>
      <c r="Q161" s="189">
        <v>1E-4</v>
      </c>
      <c r="R161" s="189">
        <f t="shared" si="32"/>
        <v>4.6638600000000002E-2</v>
      </c>
      <c r="S161" s="189">
        <v>0</v>
      </c>
      <c r="T161" s="190">
        <f t="shared" si="33"/>
        <v>0</v>
      </c>
      <c r="AR161" s="22" t="s">
        <v>237</v>
      </c>
      <c r="AT161" s="22" t="s">
        <v>208</v>
      </c>
      <c r="AU161" s="22" t="s">
        <v>80</v>
      </c>
      <c r="AY161" s="22" t="s">
        <v>205</v>
      </c>
      <c r="BE161" s="191">
        <f t="shared" si="34"/>
        <v>0</v>
      </c>
      <c r="BF161" s="191">
        <f t="shared" si="35"/>
        <v>0</v>
      </c>
      <c r="BG161" s="191">
        <f t="shared" si="36"/>
        <v>0</v>
      </c>
      <c r="BH161" s="191">
        <f t="shared" si="37"/>
        <v>0</v>
      </c>
      <c r="BI161" s="191">
        <f t="shared" si="38"/>
        <v>0</v>
      </c>
      <c r="BJ161" s="22" t="s">
        <v>78</v>
      </c>
      <c r="BK161" s="191">
        <f t="shared" si="39"/>
        <v>0</v>
      </c>
      <c r="BL161" s="22" t="s">
        <v>237</v>
      </c>
      <c r="BM161" s="22" t="s">
        <v>2314</v>
      </c>
    </row>
    <row r="162" spans="2:65" s="1" customFormat="1" ht="25.5" customHeight="1">
      <c r="B162" s="179"/>
      <c r="C162" s="180" t="s">
        <v>424</v>
      </c>
      <c r="D162" s="180" t="s">
        <v>208</v>
      </c>
      <c r="E162" s="181" t="s">
        <v>537</v>
      </c>
      <c r="F162" s="182" t="s">
        <v>538</v>
      </c>
      <c r="G162" s="183" t="s">
        <v>211</v>
      </c>
      <c r="H162" s="184">
        <v>423.536</v>
      </c>
      <c r="I162" s="185"/>
      <c r="J162" s="186">
        <f t="shared" si="30"/>
        <v>0</v>
      </c>
      <c r="K162" s="182" t="s">
        <v>212</v>
      </c>
      <c r="L162" s="39"/>
      <c r="M162" s="187" t="s">
        <v>5</v>
      </c>
      <c r="N162" s="188" t="s">
        <v>42</v>
      </c>
      <c r="O162" s="40"/>
      <c r="P162" s="189">
        <f t="shared" si="31"/>
        <v>0</v>
      </c>
      <c r="Q162" s="189">
        <v>1E-4</v>
      </c>
      <c r="R162" s="189">
        <f t="shared" si="32"/>
        <v>4.2353600000000005E-2</v>
      </c>
      <c r="S162" s="189">
        <v>0</v>
      </c>
      <c r="T162" s="190">
        <f t="shared" si="33"/>
        <v>0</v>
      </c>
      <c r="AR162" s="22" t="s">
        <v>237</v>
      </c>
      <c r="AT162" s="22" t="s">
        <v>208</v>
      </c>
      <c r="AU162" s="22" t="s">
        <v>80</v>
      </c>
      <c r="AY162" s="22" t="s">
        <v>205</v>
      </c>
      <c r="BE162" s="191">
        <f t="shared" si="34"/>
        <v>0</v>
      </c>
      <c r="BF162" s="191">
        <f t="shared" si="35"/>
        <v>0</v>
      </c>
      <c r="BG162" s="191">
        <f t="shared" si="36"/>
        <v>0</v>
      </c>
      <c r="BH162" s="191">
        <f t="shared" si="37"/>
        <v>0</v>
      </c>
      <c r="BI162" s="191">
        <f t="shared" si="38"/>
        <v>0</v>
      </c>
      <c r="BJ162" s="22" t="s">
        <v>78</v>
      </c>
      <c r="BK162" s="191">
        <f t="shared" si="39"/>
        <v>0</v>
      </c>
      <c r="BL162" s="22" t="s">
        <v>237</v>
      </c>
      <c r="BM162" s="22" t="s">
        <v>2315</v>
      </c>
    </row>
    <row r="163" spans="2:65" s="1" customFormat="1" ht="25.5" customHeight="1">
      <c r="B163" s="179"/>
      <c r="C163" s="180" t="s">
        <v>428</v>
      </c>
      <c r="D163" s="180" t="s">
        <v>208</v>
      </c>
      <c r="E163" s="181" t="s">
        <v>540</v>
      </c>
      <c r="F163" s="182" t="s">
        <v>541</v>
      </c>
      <c r="G163" s="183" t="s">
        <v>211</v>
      </c>
      <c r="H163" s="184">
        <v>2.6</v>
      </c>
      <c r="I163" s="185"/>
      <c r="J163" s="186">
        <f t="shared" si="30"/>
        <v>0</v>
      </c>
      <c r="K163" s="182" t="s">
        <v>212</v>
      </c>
      <c r="L163" s="39"/>
      <c r="M163" s="187" t="s">
        <v>5</v>
      </c>
      <c r="N163" s="188" t="s">
        <v>42</v>
      </c>
      <c r="O163" s="40"/>
      <c r="P163" s="189">
        <f t="shared" si="31"/>
        <v>0</v>
      </c>
      <c r="Q163" s="189">
        <v>0</v>
      </c>
      <c r="R163" s="189">
        <f t="shared" si="32"/>
        <v>0</v>
      </c>
      <c r="S163" s="189">
        <v>0</v>
      </c>
      <c r="T163" s="190">
        <f t="shared" si="33"/>
        <v>0</v>
      </c>
      <c r="AR163" s="22" t="s">
        <v>237</v>
      </c>
      <c r="AT163" s="22" t="s">
        <v>208</v>
      </c>
      <c r="AU163" s="22" t="s">
        <v>80</v>
      </c>
      <c r="AY163" s="22" t="s">
        <v>205</v>
      </c>
      <c r="BE163" s="191">
        <f t="shared" si="34"/>
        <v>0</v>
      </c>
      <c r="BF163" s="191">
        <f t="shared" si="35"/>
        <v>0</v>
      </c>
      <c r="BG163" s="191">
        <f t="shared" si="36"/>
        <v>0</v>
      </c>
      <c r="BH163" s="191">
        <f t="shared" si="37"/>
        <v>0</v>
      </c>
      <c r="BI163" s="191">
        <f t="shared" si="38"/>
        <v>0</v>
      </c>
      <c r="BJ163" s="22" t="s">
        <v>78</v>
      </c>
      <c r="BK163" s="191">
        <f t="shared" si="39"/>
        <v>0</v>
      </c>
      <c r="BL163" s="22" t="s">
        <v>237</v>
      </c>
      <c r="BM163" s="22" t="s">
        <v>2316</v>
      </c>
    </row>
    <row r="164" spans="2:65" s="1" customFormat="1" ht="38.25" customHeight="1">
      <c r="B164" s="179"/>
      <c r="C164" s="180" t="s">
        <v>432</v>
      </c>
      <c r="D164" s="180" t="s">
        <v>208</v>
      </c>
      <c r="E164" s="181" t="s">
        <v>2317</v>
      </c>
      <c r="F164" s="182" t="s">
        <v>2318</v>
      </c>
      <c r="G164" s="183" t="s">
        <v>211</v>
      </c>
      <c r="H164" s="184">
        <v>70.91</v>
      </c>
      <c r="I164" s="185"/>
      <c r="J164" s="186">
        <f t="shared" si="30"/>
        <v>0</v>
      </c>
      <c r="K164" s="182" t="s">
        <v>5</v>
      </c>
      <c r="L164" s="39"/>
      <c r="M164" s="187" t="s">
        <v>5</v>
      </c>
      <c r="N164" s="188" t="s">
        <v>42</v>
      </c>
      <c r="O164" s="40"/>
      <c r="P164" s="189">
        <f t="shared" si="31"/>
        <v>0</v>
      </c>
      <c r="Q164" s="189">
        <v>3.6839999999999998E-2</v>
      </c>
      <c r="R164" s="189">
        <f t="shared" si="32"/>
        <v>2.6123243999999999</v>
      </c>
      <c r="S164" s="189">
        <v>0</v>
      </c>
      <c r="T164" s="190">
        <f t="shared" si="33"/>
        <v>0</v>
      </c>
      <c r="AR164" s="22" t="s">
        <v>237</v>
      </c>
      <c r="AT164" s="22" t="s">
        <v>208</v>
      </c>
      <c r="AU164" s="22" t="s">
        <v>80</v>
      </c>
      <c r="AY164" s="22" t="s">
        <v>205</v>
      </c>
      <c r="BE164" s="191">
        <f t="shared" si="34"/>
        <v>0</v>
      </c>
      <c r="BF164" s="191">
        <f t="shared" si="35"/>
        <v>0</v>
      </c>
      <c r="BG164" s="191">
        <f t="shared" si="36"/>
        <v>0</v>
      </c>
      <c r="BH164" s="191">
        <f t="shared" si="37"/>
        <v>0</v>
      </c>
      <c r="BI164" s="191">
        <f t="shared" si="38"/>
        <v>0</v>
      </c>
      <c r="BJ164" s="22" t="s">
        <v>78</v>
      </c>
      <c r="BK164" s="191">
        <f t="shared" si="39"/>
        <v>0</v>
      </c>
      <c r="BL164" s="22" t="s">
        <v>237</v>
      </c>
      <c r="BM164" s="22" t="s">
        <v>2319</v>
      </c>
    </row>
    <row r="165" spans="2:65" s="1" customFormat="1" ht="38.25" customHeight="1">
      <c r="B165" s="179"/>
      <c r="C165" s="180" t="s">
        <v>438</v>
      </c>
      <c r="D165" s="180" t="s">
        <v>208</v>
      </c>
      <c r="E165" s="181" t="s">
        <v>546</v>
      </c>
      <c r="F165" s="182" t="s">
        <v>547</v>
      </c>
      <c r="G165" s="183" t="s">
        <v>548</v>
      </c>
      <c r="H165" s="199"/>
      <c r="I165" s="185"/>
      <c r="J165" s="186">
        <f t="shared" si="30"/>
        <v>0</v>
      </c>
      <c r="K165" s="182" t="s">
        <v>212</v>
      </c>
      <c r="L165" s="39"/>
      <c r="M165" s="187" t="s">
        <v>5</v>
      </c>
      <c r="N165" s="188" t="s">
        <v>42</v>
      </c>
      <c r="O165" s="40"/>
      <c r="P165" s="189">
        <f t="shared" si="31"/>
        <v>0</v>
      </c>
      <c r="Q165" s="189">
        <v>0</v>
      </c>
      <c r="R165" s="189">
        <f t="shared" si="32"/>
        <v>0</v>
      </c>
      <c r="S165" s="189">
        <v>0</v>
      </c>
      <c r="T165" s="190">
        <f t="shared" si="33"/>
        <v>0</v>
      </c>
      <c r="AR165" s="22" t="s">
        <v>237</v>
      </c>
      <c r="AT165" s="22" t="s">
        <v>208</v>
      </c>
      <c r="AU165" s="22" t="s">
        <v>80</v>
      </c>
      <c r="AY165" s="22" t="s">
        <v>205</v>
      </c>
      <c r="BE165" s="191">
        <f t="shared" si="34"/>
        <v>0</v>
      </c>
      <c r="BF165" s="191">
        <f t="shared" si="35"/>
        <v>0</v>
      </c>
      <c r="BG165" s="191">
        <f t="shared" si="36"/>
        <v>0</v>
      </c>
      <c r="BH165" s="191">
        <f t="shared" si="37"/>
        <v>0</v>
      </c>
      <c r="BI165" s="191">
        <f t="shared" si="38"/>
        <v>0</v>
      </c>
      <c r="BJ165" s="22" t="s">
        <v>78</v>
      </c>
      <c r="BK165" s="191">
        <f t="shared" si="39"/>
        <v>0</v>
      </c>
      <c r="BL165" s="22" t="s">
        <v>237</v>
      </c>
      <c r="BM165" s="22" t="s">
        <v>2320</v>
      </c>
    </row>
    <row r="166" spans="2:65" s="11" customFormat="1" ht="29.85" customHeight="1">
      <c r="B166" s="166"/>
      <c r="D166" s="167" t="s">
        <v>70</v>
      </c>
      <c r="E166" s="177" t="s">
        <v>306</v>
      </c>
      <c r="F166" s="177" t="s">
        <v>307</v>
      </c>
      <c r="I166" s="169"/>
      <c r="J166" s="178">
        <f>BK166</f>
        <v>0</v>
      </c>
      <c r="L166" s="166"/>
      <c r="M166" s="171"/>
      <c r="N166" s="172"/>
      <c r="O166" s="172"/>
      <c r="P166" s="173">
        <f>SUM(P167:P180)</f>
        <v>0</v>
      </c>
      <c r="Q166" s="172"/>
      <c r="R166" s="173">
        <f>SUM(R167:R180)</f>
        <v>0.75470000000000015</v>
      </c>
      <c r="S166" s="172"/>
      <c r="T166" s="174">
        <f>SUM(T167:T180)</f>
        <v>0</v>
      </c>
      <c r="AR166" s="167" t="s">
        <v>80</v>
      </c>
      <c r="AT166" s="175" t="s">
        <v>70</v>
      </c>
      <c r="AU166" s="175" t="s">
        <v>78</v>
      </c>
      <c r="AY166" s="167" t="s">
        <v>205</v>
      </c>
      <c r="BK166" s="176">
        <f>SUM(BK167:BK180)</f>
        <v>0</v>
      </c>
    </row>
    <row r="167" spans="2:65" s="1" customFormat="1" ht="51" customHeight="1">
      <c r="B167" s="179"/>
      <c r="C167" s="180" t="s">
        <v>444</v>
      </c>
      <c r="D167" s="180" t="s">
        <v>208</v>
      </c>
      <c r="E167" s="181" t="s">
        <v>550</v>
      </c>
      <c r="F167" s="182" t="s">
        <v>2321</v>
      </c>
      <c r="G167" s="183" t="s">
        <v>341</v>
      </c>
      <c r="H167" s="184">
        <v>4.92</v>
      </c>
      <c r="I167" s="185"/>
      <c r="J167" s="186">
        <f t="shared" ref="J167:J180" si="40">ROUND(I167*H167,2)</f>
        <v>0</v>
      </c>
      <c r="K167" s="182" t="s">
        <v>5</v>
      </c>
      <c r="L167" s="39"/>
      <c r="M167" s="187" t="s">
        <v>5</v>
      </c>
      <c r="N167" s="188" t="s">
        <v>42</v>
      </c>
      <c r="O167" s="40"/>
      <c r="P167" s="189">
        <f t="shared" ref="P167:P180" si="41">O167*H167</f>
        <v>0</v>
      </c>
      <c r="Q167" s="189">
        <v>0.01</v>
      </c>
      <c r="R167" s="189">
        <f t="shared" ref="R167:R180" si="42">Q167*H167</f>
        <v>4.9200000000000001E-2</v>
      </c>
      <c r="S167" s="189">
        <v>0</v>
      </c>
      <c r="T167" s="190">
        <f t="shared" ref="T167:T180" si="43">S167*H167</f>
        <v>0</v>
      </c>
      <c r="AR167" s="22" t="s">
        <v>237</v>
      </c>
      <c r="AT167" s="22" t="s">
        <v>208</v>
      </c>
      <c r="AU167" s="22" t="s">
        <v>80</v>
      </c>
      <c r="AY167" s="22" t="s">
        <v>205</v>
      </c>
      <c r="BE167" s="191">
        <f t="shared" ref="BE167:BE180" si="44">IF(N167="základní",J167,0)</f>
        <v>0</v>
      </c>
      <c r="BF167" s="191">
        <f t="shared" ref="BF167:BF180" si="45">IF(N167="snížená",J167,0)</f>
        <v>0</v>
      </c>
      <c r="BG167" s="191">
        <f t="shared" ref="BG167:BG180" si="46">IF(N167="zákl. přenesená",J167,0)</f>
        <v>0</v>
      </c>
      <c r="BH167" s="191">
        <f t="shared" ref="BH167:BH180" si="47">IF(N167="sníž. přenesená",J167,0)</f>
        <v>0</v>
      </c>
      <c r="BI167" s="191">
        <f t="shared" ref="BI167:BI180" si="48">IF(N167="nulová",J167,0)</f>
        <v>0</v>
      </c>
      <c r="BJ167" s="22" t="s">
        <v>78</v>
      </c>
      <c r="BK167" s="191">
        <f t="shared" ref="BK167:BK180" si="49">ROUND(I167*H167,2)</f>
        <v>0</v>
      </c>
      <c r="BL167" s="22" t="s">
        <v>237</v>
      </c>
      <c r="BM167" s="22" t="s">
        <v>2322</v>
      </c>
    </row>
    <row r="168" spans="2:65" s="1" customFormat="1" ht="51" customHeight="1">
      <c r="B168" s="179"/>
      <c r="C168" s="180" t="s">
        <v>449</v>
      </c>
      <c r="D168" s="180" t="s">
        <v>208</v>
      </c>
      <c r="E168" s="181" t="s">
        <v>553</v>
      </c>
      <c r="F168" s="182" t="s">
        <v>2323</v>
      </c>
      <c r="G168" s="183" t="s">
        <v>341</v>
      </c>
      <c r="H168" s="184">
        <v>6.38</v>
      </c>
      <c r="I168" s="185"/>
      <c r="J168" s="186">
        <f t="shared" si="40"/>
        <v>0</v>
      </c>
      <c r="K168" s="182" t="s">
        <v>5</v>
      </c>
      <c r="L168" s="39"/>
      <c r="M168" s="187" t="s">
        <v>5</v>
      </c>
      <c r="N168" s="188" t="s">
        <v>42</v>
      </c>
      <c r="O168" s="40"/>
      <c r="P168" s="189">
        <f t="shared" si="41"/>
        <v>0</v>
      </c>
      <c r="Q168" s="189">
        <v>0.01</v>
      </c>
      <c r="R168" s="189">
        <f t="shared" si="42"/>
        <v>6.3799999999999996E-2</v>
      </c>
      <c r="S168" s="189">
        <v>0</v>
      </c>
      <c r="T168" s="190">
        <f t="shared" si="43"/>
        <v>0</v>
      </c>
      <c r="AR168" s="22" t="s">
        <v>237</v>
      </c>
      <c r="AT168" s="22" t="s">
        <v>208</v>
      </c>
      <c r="AU168" s="22" t="s">
        <v>80</v>
      </c>
      <c r="AY168" s="22" t="s">
        <v>205</v>
      </c>
      <c r="BE168" s="191">
        <f t="shared" si="44"/>
        <v>0</v>
      </c>
      <c r="BF168" s="191">
        <f t="shared" si="45"/>
        <v>0</v>
      </c>
      <c r="BG168" s="191">
        <f t="shared" si="46"/>
        <v>0</v>
      </c>
      <c r="BH168" s="191">
        <f t="shared" si="47"/>
        <v>0</v>
      </c>
      <c r="BI168" s="191">
        <f t="shared" si="48"/>
        <v>0</v>
      </c>
      <c r="BJ168" s="22" t="s">
        <v>78</v>
      </c>
      <c r="BK168" s="191">
        <f t="shared" si="49"/>
        <v>0</v>
      </c>
      <c r="BL168" s="22" t="s">
        <v>237</v>
      </c>
      <c r="BM168" s="22" t="s">
        <v>2324</v>
      </c>
    </row>
    <row r="169" spans="2:65" s="1" customFormat="1" ht="51" customHeight="1">
      <c r="B169" s="179"/>
      <c r="C169" s="180" t="s">
        <v>631</v>
      </c>
      <c r="D169" s="180" t="s">
        <v>208</v>
      </c>
      <c r="E169" s="181" t="s">
        <v>556</v>
      </c>
      <c r="F169" s="182" t="s">
        <v>2325</v>
      </c>
      <c r="G169" s="183" t="s">
        <v>341</v>
      </c>
      <c r="H169" s="184">
        <v>20.77</v>
      </c>
      <c r="I169" s="185"/>
      <c r="J169" s="186">
        <f t="shared" si="40"/>
        <v>0</v>
      </c>
      <c r="K169" s="182" t="s">
        <v>5</v>
      </c>
      <c r="L169" s="39"/>
      <c r="M169" s="187" t="s">
        <v>5</v>
      </c>
      <c r="N169" s="188" t="s">
        <v>42</v>
      </c>
      <c r="O169" s="40"/>
      <c r="P169" s="189">
        <f t="shared" si="41"/>
        <v>0</v>
      </c>
      <c r="Q169" s="189">
        <v>0.01</v>
      </c>
      <c r="R169" s="189">
        <f t="shared" si="42"/>
        <v>0.2077</v>
      </c>
      <c r="S169" s="189">
        <v>0</v>
      </c>
      <c r="T169" s="190">
        <f t="shared" si="43"/>
        <v>0</v>
      </c>
      <c r="AR169" s="22" t="s">
        <v>237</v>
      </c>
      <c r="AT169" s="22" t="s">
        <v>208</v>
      </c>
      <c r="AU169" s="22" t="s">
        <v>80</v>
      </c>
      <c r="AY169" s="22" t="s">
        <v>205</v>
      </c>
      <c r="BE169" s="191">
        <f t="shared" si="44"/>
        <v>0</v>
      </c>
      <c r="BF169" s="191">
        <f t="shared" si="45"/>
        <v>0</v>
      </c>
      <c r="BG169" s="191">
        <f t="shared" si="46"/>
        <v>0</v>
      </c>
      <c r="BH169" s="191">
        <f t="shared" si="47"/>
        <v>0</v>
      </c>
      <c r="BI169" s="191">
        <f t="shared" si="48"/>
        <v>0</v>
      </c>
      <c r="BJ169" s="22" t="s">
        <v>78</v>
      </c>
      <c r="BK169" s="191">
        <f t="shared" si="49"/>
        <v>0</v>
      </c>
      <c r="BL169" s="22" t="s">
        <v>237</v>
      </c>
      <c r="BM169" s="22" t="s">
        <v>2326</v>
      </c>
    </row>
    <row r="170" spans="2:65" s="1" customFormat="1" ht="51" customHeight="1">
      <c r="B170" s="179"/>
      <c r="C170" s="180" t="s">
        <v>635</v>
      </c>
      <c r="D170" s="180" t="s">
        <v>208</v>
      </c>
      <c r="E170" s="181" t="s">
        <v>559</v>
      </c>
      <c r="F170" s="182" t="s">
        <v>2327</v>
      </c>
      <c r="G170" s="183" t="s">
        <v>341</v>
      </c>
      <c r="H170" s="184">
        <v>11</v>
      </c>
      <c r="I170" s="185"/>
      <c r="J170" s="186">
        <f t="shared" si="40"/>
        <v>0</v>
      </c>
      <c r="K170" s="182" t="s">
        <v>5</v>
      </c>
      <c r="L170" s="39"/>
      <c r="M170" s="187" t="s">
        <v>5</v>
      </c>
      <c r="N170" s="188" t="s">
        <v>42</v>
      </c>
      <c r="O170" s="40"/>
      <c r="P170" s="189">
        <f t="shared" si="41"/>
        <v>0</v>
      </c>
      <c r="Q170" s="189">
        <v>0.01</v>
      </c>
      <c r="R170" s="189">
        <f t="shared" si="42"/>
        <v>0.11</v>
      </c>
      <c r="S170" s="189">
        <v>0</v>
      </c>
      <c r="T170" s="190">
        <f t="shared" si="43"/>
        <v>0</v>
      </c>
      <c r="AR170" s="22" t="s">
        <v>237</v>
      </c>
      <c r="AT170" s="22" t="s">
        <v>208</v>
      </c>
      <c r="AU170" s="22" t="s">
        <v>80</v>
      </c>
      <c r="AY170" s="22" t="s">
        <v>205</v>
      </c>
      <c r="BE170" s="191">
        <f t="shared" si="44"/>
        <v>0</v>
      </c>
      <c r="BF170" s="191">
        <f t="shared" si="45"/>
        <v>0</v>
      </c>
      <c r="BG170" s="191">
        <f t="shared" si="46"/>
        <v>0</v>
      </c>
      <c r="BH170" s="191">
        <f t="shared" si="47"/>
        <v>0</v>
      </c>
      <c r="BI170" s="191">
        <f t="shared" si="48"/>
        <v>0</v>
      </c>
      <c r="BJ170" s="22" t="s">
        <v>78</v>
      </c>
      <c r="BK170" s="191">
        <f t="shared" si="49"/>
        <v>0</v>
      </c>
      <c r="BL170" s="22" t="s">
        <v>237</v>
      </c>
      <c r="BM170" s="22" t="s">
        <v>2328</v>
      </c>
    </row>
    <row r="171" spans="2:65" s="1" customFormat="1" ht="38.25" customHeight="1">
      <c r="B171" s="179"/>
      <c r="C171" s="180" t="s">
        <v>639</v>
      </c>
      <c r="D171" s="180" t="s">
        <v>208</v>
      </c>
      <c r="E171" s="181" t="s">
        <v>562</v>
      </c>
      <c r="F171" s="182" t="s">
        <v>2329</v>
      </c>
      <c r="G171" s="183" t="s">
        <v>441</v>
      </c>
      <c r="H171" s="184">
        <v>3</v>
      </c>
      <c r="I171" s="185"/>
      <c r="J171" s="186">
        <f t="shared" si="40"/>
        <v>0</v>
      </c>
      <c r="K171" s="182" t="s">
        <v>5</v>
      </c>
      <c r="L171" s="39"/>
      <c r="M171" s="187" t="s">
        <v>5</v>
      </c>
      <c r="N171" s="188" t="s">
        <v>42</v>
      </c>
      <c r="O171" s="40"/>
      <c r="P171" s="189">
        <f t="shared" si="41"/>
        <v>0</v>
      </c>
      <c r="Q171" s="189">
        <v>1.7999999999999999E-2</v>
      </c>
      <c r="R171" s="189">
        <f t="shared" si="42"/>
        <v>5.3999999999999992E-2</v>
      </c>
      <c r="S171" s="189">
        <v>0</v>
      </c>
      <c r="T171" s="190">
        <f t="shared" si="43"/>
        <v>0</v>
      </c>
      <c r="AR171" s="22" t="s">
        <v>237</v>
      </c>
      <c r="AT171" s="22" t="s">
        <v>208</v>
      </c>
      <c r="AU171" s="22" t="s">
        <v>80</v>
      </c>
      <c r="AY171" s="22" t="s">
        <v>205</v>
      </c>
      <c r="BE171" s="191">
        <f t="shared" si="44"/>
        <v>0</v>
      </c>
      <c r="BF171" s="191">
        <f t="shared" si="45"/>
        <v>0</v>
      </c>
      <c r="BG171" s="191">
        <f t="shared" si="46"/>
        <v>0</v>
      </c>
      <c r="BH171" s="191">
        <f t="shared" si="47"/>
        <v>0</v>
      </c>
      <c r="BI171" s="191">
        <f t="shared" si="48"/>
        <v>0</v>
      </c>
      <c r="BJ171" s="22" t="s">
        <v>78</v>
      </c>
      <c r="BK171" s="191">
        <f t="shared" si="49"/>
        <v>0</v>
      </c>
      <c r="BL171" s="22" t="s">
        <v>237</v>
      </c>
      <c r="BM171" s="22" t="s">
        <v>2330</v>
      </c>
    </row>
    <row r="172" spans="2:65" s="1" customFormat="1" ht="38.25" customHeight="1">
      <c r="B172" s="179"/>
      <c r="C172" s="180" t="s">
        <v>643</v>
      </c>
      <c r="D172" s="180" t="s">
        <v>208</v>
      </c>
      <c r="E172" s="181" t="s">
        <v>565</v>
      </c>
      <c r="F172" s="182" t="s">
        <v>2331</v>
      </c>
      <c r="G172" s="183" t="s">
        <v>441</v>
      </c>
      <c r="H172" s="184">
        <v>3</v>
      </c>
      <c r="I172" s="185"/>
      <c r="J172" s="186">
        <f t="shared" si="40"/>
        <v>0</v>
      </c>
      <c r="K172" s="182" t="s">
        <v>5</v>
      </c>
      <c r="L172" s="39"/>
      <c r="M172" s="187" t="s">
        <v>5</v>
      </c>
      <c r="N172" s="188" t="s">
        <v>42</v>
      </c>
      <c r="O172" s="40"/>
      <c r="P172" s="189">
        <f t="shared" si="41"/>
        <v>0</v>
      </c>
      <c r="Q172" s="189">
        <v>1.7999999999999999E-2</v>
      </c>
      <c r="R172" s="189">
        <f t="shared" si="42"/>
        <v>5.3999999999999992E-2</v>
      </c>
      <c r="S172" s="189">
        <v>0</v>
      </c>
      <c r="T172" s="190">
        <f t="shared" si="43"/>
        <v>0</v>
      </c>
      <c r="AR172" s="22" t="s">
        <v>237</v>
      </c>
      <c r="AT172" s="22" t="s">
        <v>208</v>
      </c>
      <c r="AU172" s="22" t="s">
        <v>80</v>
      </c>
      <c r="AY172" s="22" t="s">
        <v>205</v>
      </c>
      <c r="BE172" s="191">
        <f t="shared" si="44"/>
        <v>0</v>
      </c>
      <c r="BF172" s="191">
        <f t="shared" si="45"/>
        <v>0</v>
      </c>
      <c r="BG172" s="191">
        <f t="shared" si="46"/>
        <v>0</v>
      </c>
      <c r="BH172" s="191">
        <f t="shared" si="47"/>
        <v>0</v>
      </c>
      <c r="BI172" s="191">
        <f t="shared" si="48"/>
        <v>0</v>
      </c>
      <c r="BJ172" s="22" t="s">
        <v>78</v>
      </c>
      <c r="BK172" s="191">
        <f t="shared" si="49"/>
        <v>0</v>
      </c>
      <c r="BL172" s="22" t="s">
        <v>237</v>
      </c>
      <c r="BM172" s="22" t="s">
        <v>2332</v>
      </c>
    </row>
    <row r="173" spans="2:65" s="1" customFormat="1" ht="38.25" customHeight="1">
      <c r="B173" s="179"/>
      <c r="C173" s="180" t="s">
        <v>647</v>
      </c>
      <c r="D173" s="180" t="s">
        <v>208</v>
      </c>
      <c r="E173" s="181" t="s">
        <v>568</v>
      </c>
      <c r="F173" s="182" t="s">
        <v>2333</v>
      </c>
      <c r="G173" s="183" t="s">
        <v>441</v>
      </c>
      <c r="H173" s="184">
        <v>1</v>
      </c>
      <c r="I173" s="185"/>
      <c r="J173" s="186">
        <f t="shared" si="40"/>
        <v>0</v>
      </c>
      <c r="K173" s="182" t="s">
        <v>5</v>
      </c>
      <c r="L173" s="39"/>
      <c r="M173" s="187" t="s">
        <v>5</v>
      </c>
      <c r="N173" s="188" t="s">
        <v>42</v>
      </c>
      <c r="O173" s="40"/>
      <c r="P173" s="189">
        <f t="shared" si="41"/>
        <v>0</v>
      </c>
      <c r="Q173" s="189">
        <v>1.6E-2</v>
      </c>
      <c r="R173" s="189">
        <f t="shared" si="42"/>
        <v>1.6E-2</v>
      </c>
      <c r="S173" s="189">
        <v>0</v>
      </c>
      <c r="T173" s="190">
        <f t="shared" si="43"/>
        <v>0</v>
      </c>
      <c r="AR173" s="22" t="s">
        <v>237</v>
      </c>
      <c r="AT173" s="22" t="s">
        <v>208</v>
      </c>
      <c r="AU173" s="22" t="s">
        <v>80</v>
      </c>
      <c r="AY173" s="22" t="s">
        <v>205</v>
      </c>
      <c r="BE173" s="191">
        <f t="shared" si="44"/>
        <v>0</v>
      </c>
      <c r="BF173" s="191">
        <f t="shared" si="45"/>
        <v>0</v>
      </c>
      <c r="BG173" s="191">
        <f t="shared" si="46"/>
        <v>0</v>
      </c>
      <c r="BH173" s="191">
        <f t="shared" si="47"/>
        <v>0</v>
      </c>
      <c r="BI173" s="191">
        <f t="shared" si="48"/>
        <v>0</v>
      </c>
      <c r="BJ173" s="22" t="s">
        <v>78</v>
      </c>
      <c r="BK173" s="191">
        <f t="shared" si="49"/>
        <v>0</v>
      </c>
      <c r="BL173" s="22" t="s">
        <v>237</v>
      </c>
      <c r="BM173" s="22" t="s">
        <v>2334</v>
      </c>
    </row>
    <row r="174" spans="2:65" s="1" customFormat="1" ht="38.25" customHeight="1">
      <c r="B174" s="179"/>
      <c r="C174" s="180" t="s">
        <v>651</v>
      </c>
      <c r="D174" s="180" t="s">
        <v>208</v>
      </c>
      <c r="E174" s="181" t="s">
        <v>571</v>
      </c>
      <c r="F174" s="182" t="s">
        <v>2335</v>
      </c>
      <c r="G174" s="183" t="s">
        <v>441</v>
      </c>
      <c r="H174" s="184">
        <v>2</v>
      </c>
      <c r="I174" s="185"/>
      <c r="J174" s="186">
        <f t="shared" si="40"/>
        <v>0</v>
      </c>
      <c r="K174" s="182" t="s">
        <v>5</v>
      </c>
      <c r="L174" s="39"/>
      <c r="M174" s="187" t="s">
        <v>5</v>
      </c>
      <c r="N174" s="188" t="s">
        <v>42</v>
      </c>
      <c r="O174" s="40"/>
      <c r="P174" s="189">
        <f t="shared" si="41"/>
        <v>0</v>
      </c>
      <c r="Q174" s="189">
        <v>1.6E-2</v>
      </c>
      <c r="R174" s="189">
        <f t="shared" si="42"/>
        <v>3.2000000000000001E-2</v>
      </c>
      <c r="S174" s="189">
        <v>0</v>
      </c>
      <c r="T174" s="190">
        <f t="shared" si="43"/>
        <v>0</v>
      </c>
      <c r="AR174" s="22" t="s">
        <v>237</v>
      </c>
      <c r="AT174" s="22" t="s">
        <v>208</v>
      </c>
      <c r="AU174" s="22" t="s">
        <v>80</v>
      </c>
      <c r="AY174" s="22" t="s">
        <v>205</v>
      </c>
      <c r="BE174" s="191">
        <f t="shared" si="44"/>
        <v>0</v>
      </c>
      <c r="BF174" s="191">
        <f t="shared" si="45"/>
        <v>0</v>
      </c>
      <c r="BG174" s="191">
        <f t="shared" si="46"/>
        <v>0</v>
      </c>
      <c r="BH174" s="191">
        <f t="shared" si="47"/>
        <v>0</v>
      </c>
      <c r="BI174" s="191">
        <f t="shared" si="48"/>
        <v>0</v>
      </c>
      <c r="BJ174" s="22" t="s">
        <v>78</v>
      </c>
      <c r="BK174" s="191">
        <f t="shared" si="49"/>
        <v>0</v>
      </c>
      <c r="BL174" s="22" t="s">
        <v>237</v>
      </c>
      <c r="BM174" s="22" t="s">
        <v>2336</v>
      </c>
    </row>
    <row r="175" spans="2:65" s="1" customFormat="1" ht="51" customHeight="1">
      <c r="B175" s="179"/>
      <c r="C175" s="180" t="s">
        <v>655</v>
      </c>
      <c r="D175" s="180" t="s">
        <v>208</v>
      </c>
      <c r="E175" s="181" t="s">
        <v>577</v>
      </c>
      <c r="F175" s="182" t="s">
        <v>2337</v>
      </c>
      <c r="G175" s="183" t="s">
        <v>441</v>
      </c>
      <c r="H175" s="184">
        <v>1</v>
      </c>
      <c r="I175" s="185"/>
      <c r="J175" s="186">
        <f t="shared" si="40"/>
        <v>0</v>
      </c>
      <c r="K175" s="182" t="s">
        <v>5</v>
      </c>
      <c r="L175" s="39"/>
      <c r="M175" s="187" t="s">
        <v>5</v>
      </c>
      <c r="N175" s="188" t="s">
        <v>42</v>
      </c>
      <c r="O175" s="40"/>
      <c r="P175" s="189">
        <f t="shared" si="41"/>
        <v>0</v>
      </c>
      <c r="Q175" s="189">
        <v>2.4E-2</v>
      </c>
      <c r="R175" s="189">
        <f t="shared" si="42"/>
        <v>2.4E-2</v>
      </c>
      <c r="S175" s="189">
        <v>0</v>
      </c>
      <c r="T175" s="190">
        <f t="shared" si="43"/>
        <v>0</v>
      </c>
      <c r="AR175" s="22" t="s">
        <v>237</v>
      </c>
      <c r="AT175" s="22" t="s">
        <v>208</v>
      </c>
      <c r="AU175" s="22" t="s">
        <v>80</v>
      </c>
      <c r="AY175" s="22" t="s">
        <v>205</v>
      </c>
      <c r="BE175" s="191">
        <f t="shared" si="44"/>
        <v>0</v>
      </c>
      <c r="BF175" s="191">
        <f t="shared" si="45"/>
        <v>0</v>
      </c>
      <c r="BG175" s="191">
        <f t="shared" si="46"/>
        <v>0</v>
      </c>
      <c r="BH175" s="191">
        <f t="shared" si="47"/>
        <v>0</v>
      </c>
      <c r="BI175" s="191">
        <f t="shared" si="48"/>
        <v>0</v>
      </c>
      <c r="BJ175" s="22" t="s">
        <v>78</v>
      </c>
      <c r="BK175" s="191">
        <f t="shared" si="49"/>
        <v>0</v>
      </c>
      <c r="BL175" s="22" t="s">
        <v>237</v>
      </c>
      <c r="BM175" s="22" t="s">
        <v>2338</v>
      </c>
    </row>
    <row r="176" spans="2:65" s="1" customFormat="1" ht="51" customHeight="1">
      <c r="B176" s="179"/>
      <c r="C176" s="180" t="s">
        <v>659</v>
      </c>
      <c r="D176" s="180" t="s">
        <v>208</v>
      </c>
      <c r="E176" s="181" t="s">
        <v>580</v>
      </c>
      <c r="F176" s="182" t="s">
        <v>2339</v>
      </c>
      <c r="G176" s="183" t="s">
        <v>441</v>
      </c>
      <c r="H176" s="184">
        <v>1</v>
      </c>
      <c r="I176" s="185"/>
      <c r="J176" s="186">
        <f t="shared" si="40"/>
        <v>0</v>
      </c>
      <c r="K176" s="182" t="s">
        <v>5</v>
      </c>
      <c r="L176" s="39"/>
      <c r="M176" s="187" t="s">
        <v>5</v>
      </c>
      <c r="N176" s="188" t="s">
        <v>42</v>
      </c>
      <c r="O176" s="40"/>
      <c r="P176" s="189">
        <f t="shared" si="41"/>
        <v>0</v>
      </c>
      <c r="Q176" s="189">
        <v>2.4E-2</v>
      </c>
      <c r="R176" s="189">
        <f t="shared" si="42"/>
        <v>2.4E-2</v>
      </c>
      <c r="S176" s="189">
        <v>0</v>
      </c>
      <c r="T176" s="190">
        <f t="shared" si="43"/>
        <v>0</v>
      </c>
      <c r="AR176" s="22" t="s">
        <v>237</v>
      </c>
      <c r="AT176" s="22" t="s">
        <v>208</v>
      </c>
      <c r="AU176" s="22" t="s">
        <v>80</v>
      </c>
      <c r="AY176" s="22" t="s">
        <v>205</v>
      </c>
      <c r="BE176" s="191">
        <f t="shared" si="44"/>
        <v>0</v>
      </c>
      <c r="BF176" s="191">
        <f t="shared" si="45"/>
        <v>0</v>
      </c>
      <c r="BG176" s="191">
        <f t="shared" si="46"/>
        <v>0</v>
      </c>
      <c r="BH176" s="191">
        <f t="shared" si="47"/>
        <v>0</v>
      </c>
      <c r="BI176" s="191">
        <f t="shared" si="48"/>
        <v>0</v>
      </c>
      <c r="BJ176" s="22" t="s">
        <v>78</v>
      </c>
      <c r="BK176" s="191">
        <f t="shared" si="49"/>
        <v>0</v>
      </c>
      <c r="BL176" s="22" t="s">
        <v>237</v>
      </c>
      <c r="BM176" s="22" t="s">
        <v>2340</v>
      </c>
    </row>
    <row r="177" spans="2:65" s="1" customFormat="1" ht="51" customHeight="1">
      <c r="B177" s="179"/>
      <c r="C177" s="180" t="s">
        <v>663</v>
      </c>
      <c r="D177" s="180" t="s">
        <v>208</v>
      </c>
      <c r="E177" s="181" t="s">
        <v>583</v>
      </c>
      <c r="F177" s="182" t="s">
        <v>2341</v>
      </c>
      <c r="G177" s="183" t="s">
        <v>441</v>
      </c>
      <c r="H177" s="184">
        <v>2</v>
      </c>
      <c r="I177" s="185"/>
      <c r="J177" s="186">
        <f t="shared" si="40"/>
        <v>0</v>
      </c>
      <c r="K177" s="182" t="s">
        <v>5</v>
      </c>
      <c r="L177" s="39"/>
      <c r="M177" s="187" t="s">
        <v>5</v>
      </c>
      <c r="N177" s="188" t="s">
        <v>42</v>
      </c>
      <c r="O177" s="40"/>
      <c r="P177" s="189">
        <f t="shared" si="41"/>
        <v>0</v>
      </c>
      <c r="Q177" s="189">
        <v>2.4E-2</v>
      </c>
      <c r="R177" s="189">
        <f t="shared" si="42"/>
        <v>4.8000000000000001E-2</v>
      </c>
      <c r="S177" s="189">
        <v>0</v>
      </c>
      <c r="T177" s="190">
        <f t="shared" si="43"/>
        <v>0</v>
      </c>
      <c r="AR177" s="22" t="s">
        <v>237</v>
      </c>
      <c r="AT177" s="22" t="s">
        <v>208</v>
      </c>
      <c r="AU177" s="22" t="s">
        <v>80</v>
      </c>
      <c r="AY177" s="22" t="s">
        <v>205</v>
      </c>
      <c r="BE177" s="191">
        <f t="shared" si="44"/>
        <v>0</v>
      </c>
      <c r="BF177" s="191">
        <f t="shared" si="45"/>
        <v>0</v>
      </c>
      <c r="BG177" s="191">
        <f t="shared" si="46"/>
        <v>0</v>
      </c>
      <c r="BH177" s="191">
        <f t="shared" si="47"/>
        <v>0</v>
      </c>
      <c r="BI177" s="191">
        <f t="shared" si="48"/>
        <v>0</v>
      </c>
      <c r="BJ177" s="22" t="s">
        <v>78</v>
      </c>
      <c r="BK177" s="191">
        <f t="shared" si="49"/>
        <v>0</v>
      </c>
      <c r="BL177" s="22" t="s">
        <v>237</v>
      </c>
      <c r="BM177" s="22" t="s">
        <v>2342</v>
      </c>
    </row>
    <row r="178" spans="2:65" s="1" customFormat="1" ht="51" customHeight="1">
      <c r="B178" s="179"/>
      <c r="C178" s="180" t="s">
        <v>667</v>
      </c>
      <c r="D178" s="180" t="s">
        <v>208</v>
      </c>
      <c r="E178" s="181" t="s">
        <v>586</v>
      </c>
      <c r="F178" s="182" t="s">
        <v>2343</v>
      </c>
      <c r="G178" s="183" t="s">
        <v>441</v>
      </c>
      <c r="H178" s="184">
        <v>1</v>
      </c>
      <c r="I178" s="185"/>
      <c r="J178" s="186">
        <f t="shared" si="40"/>
        <v>0</v>
      </c>
      <c r="K178" s="182" t="s">
        <v>5</v>
      </c>
      <c r="L178" s="39"/>
      <c r="M178" s="187" t="s">
        <v>5</v>
      </c>
      <c r="N178" s="188" t="s">
        <v>42</v>
      </c>
      <c r="O178" s="40"/>
      <c r="P178" s="189">
        <f t="shared" si="41"/>
        <v>0</v>
      </c>
      <c r="Q178" s="189">
        <v>2.4E-2</v>
      </c>
      <c r="R178" s="189">
        <f t="shared" si="42"/>
        <v>2.4E-2</v>
      </c>
      <c r="S178" s="189">
        <v>0</v>
      </c>
      <c r="T178" s="190">
        <f t="shared" si="43"/>
        <v>0</v>
      </c>
      <c r="AR178" s="22" t="s">
        <v>237</v>
      </c>
      <c r="AT178" s="22" t="s">
        <v>208</v>
      </c>
      <c r="AU178" s="22" t="s">
        <v>80</v>
      </c>
      <c r="AY178" s="22" t="s">
        <v>205</v>
      </c>
      <c r="BE178" s="191">
        <f t="shared" si="44"/>
        <v>0</v>
      </c>
      <c r="BF178" s="191">
        <f t="shared" si="45"/>
        <v>0</v>
      </c>
      <c r="BG178" s="191">
        <f t="shared" si="46"/>
        <v>0</v>
      </c>
      <c r="BH178" s="191">
        <f t="shared" si="47"/>
        <v>0</v>
      </c>
      <c r="BI178" s="191">
        <f t="shared" si="48"/>
        <v>0</v>
      </c>
      <c r="BJ178" s="22" t="s">
        <v>78</v>
      </c>
      <c r="BK178" s="191">
        <f t="shared" si="49"/>
        <v>0</v>
      </c>
      <c r="BL178" s="22" t="s">
        <v>237</v>
      </c>
      <c r="BM178" s="22" t="s">
        <v>2344</v>
      </c>
    </row>
    <row r="179" spans="2:65" s="1" customFormat="1" ht="51" customHeight="1">
      <c r="B179" s="179"/>
      <c r="C179" s="180" t="s">
        <v>671</v>
      </c>
      <c r="D179" s="180" t="s">
        <v>208</v>
      </c>
      <c r="E179" s="181" t="s">
        <v>589</v>
      </c>
      <c r="F179" s="182" t="s">
        <v>2345</v>
      </c>
      <c r="G179" s="183" t="s">
        <v>441</v>
      </c>
      <c r="H179" s="184">
        <v>2</v>
      </c>
      <c r="I179" s="185"/>
      <c r="J179" s="186">
        <f t="shared" si="40"/>
        <v>0</v>
      </c>
      <c r="K179" s="182" t="s">
        <v>5</v>
      </c>
      <c r="L179" s="39"/>
      <c r="M179" s="187" t="s">
        <v>5</v>
      </c>
      <c r="N179" s="188" t="s">
        <v>42</v>
      </c>
      <c r="O179" s="40"/>
      <c r="P179" s="189">
        <f t="shared" si="41"/>
        <v>0</v>
      </c>
      <c r="Q179" s="189">
        <v>2.4E-2</v>
      </c>
      <c r="R179" s="189">
        <f t="shared" si="42"/>
        <v>4.8000000000000001E-2</v>
      </c>
      <c r="S179" s="189">
        <v>0</v>
      </c>
      <c r="T179" s="190">
        <f t="shared" si="43"/>
        <v>0</v>
      </c>
      <c r="AR179" s="22" t="s">
        <v>237</v>
      </c>
      <c r="AT179" s="22" t="s">
        <v>208</v>
      </c>
      <c r="AU179" s="22" t="s">
        <v>80</v>
      </c>
      <c r="AY179" s="22" t="s">
        <v>205</v>
      </c>
      <c r="BE179" s="191">
        <f t="shared" si="44"/>
        <v>0</v>
      </c>
      <c r="BF179" s="191">
        <f t="shared" si="45"/>
        <v>0</v>
      </c>
      <c r="BG179" s="191">
        <f t="shared" si="46"/>
        <v>0</v>
      </c>
      <c r="BH179" s="191">
        <f t="shared" si="47"/>
        <v>0</v>
      </c>
      <c r="BI179" s="191">
        <f t="shared" si="48"/>
        <v>0</v>
      </c>
      <c r="BJ179" s="22" t="s">
        <v>78</v>
      </c>
      <c r="BK179" s="191">
        <f t="shared" si="49"/>
        <v>0</v>
      </c>
      <c r="BL179" s="22" t="s">
        <v>237</v>
      </c>
      <c r="BM179" s="22" t="s">
        <v>2346</v>
      </c>
    </row>
    <row r="180" spans="2:65" s="1" customFormat="1" ht="38.25" customHeight="1">
      <c r="B180" s="179"/>
      <c r="C180" s="180" t="s">
        <v>676</v>
      </c>
      <c r="D180" s="180" t="s">
        <v>208</v>
      </c>
      <c r="E180" s="181" t="s">
        <v>644</v>
      </c>
      <c r="F180" s="182" t="s">
        <v>645</v>
      </c>
      <c r="G180" s="183" t="s">
        <v>548</v>
      </c>
      <c r="H180" s="199"/>
      <c r="I180" s="185"/>
      <c r="J180" s="186">
        <f t="shared" si="40"/>
        <v>0</v>
      </c>
      <c r="K180" s="182" t="s">
        <v>212</v>
      </c>
      <c r="L180" s="39"/>
      <c r="M180" s="187" t="s">
        <v>5</v>
      </c>
      <c r="N180" s="188" t="s">
        <v>42</v>
      </c>
      <c r="O180" s="40"/>
      <c r="P180" s="189">
        <f t="shared" si="41"/>
        <v>0</v>
      </c>
      <c r="Q180" s="189">
        <v>0</v>
      </c>
      <c r="R180" s="189">
        <f t="shared" si="42"/>
        <v>0</v>
      </c>
      <c r="S180" s="189">
        <v>0</v>
      </c>
      <c r="T180" s="190">
        <f t="shared" si="43"/>
        <v>0</v>
      </c>
      <c r="AR180" s="22" t="s">
        <v>237</v>
      </c>
      <c r="AT180" s="22" t="s">
        <v>208</v>
      </c>
      <c r="AU180" s="22" t="s">
        <v>80</v>
      </c>
      <c r="AY180" s="22" t="s">
        <v>205</v>
      </c>
      <c r="BE180" s="191">
        <f t="shared" si="44"/>
        <v>0</v>
      </c>
      <c r="BF180" s="191">
        <f t="shared" si="45"/>
        <v>0</v>
      </c>
      <c r="BG180" s="191">
        <f t="shared" si="46"/>
        <v>0</v>
      </c>
      <c r="BH180" s="191">
        <f t="shared" si="47"/>
        <v>0</v>
      </c>
      <c r="BI180" s="191">
        <f t="shared" si="48"/>
        <v>0</v>
      </c>
      <c r="BJ180" s="22" t="s">
        <v>78</v>
      </c>
      <c r="BK180" s="191">
        <f t="shared" si="49"/>
        <v>0</v>
      </c>
      <c r="BL180" s="22" t="s">
        <v>237</v>
      </c>
      <c r="BM180" s="22" t="s">
        <v>2347</v>
      </c>
    </row>
    <row r="181" spans="2:65" s="11" customFormat="1" ht="29.85" customHeight="1">
      <c r="B181" s="166"/>
      <c r="D181" s="167" t="s">
        <v>70</v>
      </c>
      <c r="E181" s="177" t="s">
        <v>355</v>
      </c>
      <c r="F181" s="177" t="s">
        <v>356</v>
      </c>
      <c r="I181" s="169"/>
      <c r="J181" s="178">
        <f>BK181</f>
        <v>0</v>
      </c>
      <c r="L181" s="166"/>
      <c r="M181" s="171"/>
      <c r="N181" s="172"/>
      <c r="O181" s="172"/>
      <c r="P181" s="173">
        <f>SUM(P182:P194)</f>
        <v>0</v>
      </c>
      <c r="Q181" s="172"/>
      <c r="R181" s="173">
        <f>SUM(R182:R194)</f>
        <v>6.20953</v>
      </c>
      <c r="S181" s="172"/>
      <c r="T181" s="174">
        <f>SUM(T182:T194)</f>
        <v>0</v>
      </c>
      <c r="AR181" s="167" t="s">
        <v>80</v>
      </c>
      <c r="AT181" s="175" t="s">
        <v>70</v>
      </c>
      <c r="AU181" s="175" t="s">
        <v>78</v>
      </c>
      <c r="AY181" s="167" t="s">
        <v>205</v>
      </c>
      <c r="BK181" s="176">
        <f>SUM(BK182:BK194)</f>
        <v>0</v>
      </c>
    </row>
    <row r="182" spans="2:65" s="1" customFormat="1" ht="38.25" customHeight="1">
      <c r="B182" s="179"/>
      <c r="C182" s="180" t="s">
        <v>680</v>
      </c>
      <c r="D182" s="180" t="s">
        <v>208</v>
      </c>
      <c r="E182" s="181" t="s">
        <v>648</v>
      </c>
      <c r="F182" s="182" t="s">
        <v>2348</v>
      </c>
      <c r="G182" s="183" t="s">
        <v>441</v>
      </c>
      <c r="H182" s="184">
        <v>1</v>
      </c>
      <c r="I182" s="185"/>
      <c r="J182" s="186">
        <f t="shared" ref="J182:J194" si="50">ROUND(I182*H182,2)</f>
        <v>0</v>
      </c>
      <c r="K182" s="182" t="s">
        <v>5</v>
      </c>
      <c r="L182" s="39"/>
      <c r="M182" s="187" t="s">
        <v>5</v>
      </c>
      <c r="N182" s="188" t="s">
        <v>42</v>
      </c>
      <c r="O182" s="40"/>
      <c r="P182" s="189">
        <f t="shared" ref="P182:P194" si="51">O182*H182</f>
        <v>0</v>
      </c>
      <c r="Q182" s="189">
        <v>8.8999999999999996E-2</v>
      </c>
      <c r="R182" s="189">
        <f t="shared" ref="R182:R194" si="52">Q182*H182</f>
        <v>8.8999999999999996E-2</v>
      </c>
      <c r="S182" s="189">
        <v>0</v>
      </c>
      <c r="T182" s="190">
        <f t="shared" ref="T182:T194" si="53">S182*H182</f>
        <v>0</v>
      </c>
      <c r="AR182" s="22" t="s">
        <v>237</v>
      </c>
      <c r="AT182" s="22" t="s">
        <v>208</v>
      </c>
      <c r="AU182" s="22" t="s">
        <v>80</v>
      </c>
      <c r="AY182" s="22" t="s">
        <v>205</v>
      </c>
      <c r="BE182" s="191">
        <f t="shared" ref="BE182:BE194" si="54">IF(N182="základní",J182,0)</f>
        <v>0</v>
      </c>
      <c r="BF182" s="191">
        <f t="shared" ref="BF182:BF194" si="55">IF(N182="snížená",J182,0)</f>
        <v>0</v>
      </c>
      <c r="BG182" s="191">
        <f t="shared" ref="BG182:BG194" si="56">IF(N182="zákl. přenesená",J182,0)</f>
        <v>0</v>
      </c>
      <c r="BH182" s="191">
        <f t="shared" ref="BH182:BH194" si="57">IF(N182="sníž. přenesená",J182,0)</f>
        <v>0</v>
      </c>
      <c r="BI182" s="191">
        <f t="shared" ref="BI182:BI194" si="58">IF(N182="nulová",J182,0)</f>
        <v>0</v>
      </c>
      <c r="BJ182" s="22" t="s">
        <v>78</v>
      </c>
      <c r="BK182" s="191">
        <f t="shared" ref="BK182:BK194" si="59">ROUND(I182*H182,2)</f>
        <v>0</v>
      </c>
      <c r="BL182" s="22" t="s">
        <v>237</v>
      </c>
      <c r="BM182" s="22" t="s">
        <v>2349</v>
      </c>
    </row>
    <row r="183" spans="2:65" s="1" customFormat="1" ht="38.25" customHeight="1">
      <c r="B183" s="179"/>
      <c r="C183" s="180" t="s">
        <v>684</v>
      </c>
      <c r="D183" s="180" t="s">
        <v>208</v>
      </c>
      <c r="E183" s="181" t="s">
        <v>652</v>
      </c>
      <c r="F183" s="182" t="s">
        <v>2350</v>
      </c>
      <c r="G183" s="183" t="s">
        <v>211</v>
      </c>
      <c r="H183" s="184">
        <v>33.369999999999997</v>
      </c>
      <c r="I183" s="185"/>
      <c r="J183" s="186">
        <f t="shared" si="50"/>
        <v>0</v>
      </c>
      <c r="K183" s="182" t="s">
        <v>5</v>
      </c>
      <c r="L183" s="39"/>
      <c r="M183" s="187" t="s">
        <v>5</v>
      </c>
      <c r="N183" s="188" t="s">
        <v>42</v>
      </c>
      <c r="O183" s="40"/>
      <c r="P183" s="189">
        <f t="shared" si="51"/>
        <v>0</v>
      </c>
      <c r="Q183" s="189">
        <v>8.8999999999999996E-2</v>
      </c>
      <c r="R183" s="189">
        <f t="shared" si="52"/>
        <v>2.9699299999999997</v>
      </c>
      <c r="S183" s="189">
        <v>0</v>
      </c>
      <c r="T183" s="190">
        <f t="shared" si="53"/>
        <v>0</v>
      </c>
      <c r="AR183" s="22" t="s">
        <v>237</v>
      </c>
      <c r="AT183" s="22" t="s">
        <v>208</v>
      </c>
      <c r="AU183" s="22" t="s">
        <v>80</v>
      </c>
      <c r="AY183" s="22" t="s">
        <v>205</v>
      </c>
      <c r="BE183" s="191">
        <f t="shared" si="54"/>
        <v>0</v>
      </c>
      <c r="BF183" s="191">
        <f t="shared" si="55"/>
        <v>0</v>
      </c>
      <c r="BG183" s="191">
        <f t="shared" si="56"/>
        <v>0</v>
      </c>
      <c r="BH183" s="191">
        <f t="shared" si="57"/>
        <v>0</v>
      </c>
      <c r="BI183" s="191">
        <f t="shared" si="58"/>
        <v>0</v>
      </c>
      <c r="BJ183" s="22" t="s">
        <v>78</v>
      </c>
      <c r="BK183" s="191">
        <f t="shared" si="59"/>
        <v>0</v>
      </c>
      <c r="BL183" s="22" t="s">
        <v>237</v>
      </c>
      <c r="BM183" s="22" t="s">
        <v>2351</v>
      </c>
    </row>
    <row r="184" spans="2:65" s="1" customFormat="1" ht="51" customHeight="1">
      <c r="B184" s="179"/>
      <c r="C184" s="180" t="s">
        <v>688</v>
      </c>
      <c r="D184" s="180" t="s">
        <v>208</v>
      </c>
      <c r="E184" s="181" t="s">
        <v>656</v>
      </c>
      <c r="F184" s="182" t="s">
        <v>2352</v>
      </c>
      <c r="G184" s="183" t="s">
        <v>341</v>
      </c>
      <c r="H184" s="184">
        <v>14.4</v>
      </c>
      <c r="I184" s="185"/>
      <c r="J184" s="186">
        <f t="shared" si="50"/>
        <v>0</v>
      </c>
      <c r="K184" s="182" t="s">
        <v>5</v>
      </c>
      <c r="L184" s="39"/>
      <c r="M184" s="187" t="s">
        <v>5</v>
      </c>
      <c r="N184" s="188" t="s">
        <v>42</v>
      </c>
      <c r="O184" s="40"/>
      <c r="P184" s="189">
        <f t="shared" si="51"/>
        <v>0</v>
      </c>
      <c r="Q184" s="189">
        <v>8.8999999999999996E-2</v>
      </c>
      <c r="R184" s="189">
        <f t="shared" si="52"/>
        <v>1.2816000000000001</v>
      </c>
      <c r="S184" s="189">
        <v>0</v>
      </c>
      <c r="T184" s="190">
        <f t="shared" si="53"/>
        <v>0</v>
      </c>
      <c r="AR184" s="22" t="s">
        <v>237</v>
      </c>
      <c r="AT184" s="22" t="s">
        <v>208</v>
      </c>
      <c r="AU184" s="22" t="s">
        <v>80</v>
      </c>
      <c r="AY184" s="22" t="s">
        <v>205</v>
      </c>
      <c r="BE184" s="191">
        <f t="shared" si="54"/>
        <v>0</v>
      </c>
      <c r="BF184" s="191">
        <f t="shared" si="55"/>
        <v>0</v>
      </c>
      <c r="BG184" s="191">
        <f t="shared" si="56"/>
        <v>0</v>
      </c>
      <c r="BH184" s="191">
        <f t="shared" si="57"/>
        <v>0</v>
      </c>
      <c r="BI184" s="191">
        <f t="shared" si="58"/>
        <v>0</v>
      </c>
      <c r="BJ184" s="22" t="s">
        <v>78</v>
      </c>
      <c r="BK184" s="191">
        <f t="shared" si="59"/>
        <v>0</v>
      </c>
      <c r="BL184" s="22" t="s">
        <v>237</v>
      </c>
      <c r="BM184" s="22" t="s">
        <v>2353</v>
      </c>
    </row>
    <row r="185" spans="2:65" s="1" customFormat="1" ht="51" customHeight="1">
      <c r="B185" s="179"/>
      <c r="C185" s="180" t="s">
        <v>692</v>
      </c>
      <c r="D185" s="180" t="s">
        <v>208</v>
      </c>
      <c r="E185" s="181" t="s">
        <v>660</v>
      </c>
      <c r="F185" s="182" t="s">
        <v>2354</v>
      </c>
      <c r="G185" s="183" t="s">
        <v>441</v>
      </c>
      <c r="H185" s="184">
        <v>1</v>
      </c>
      <c r="I185" s="185"/>
      <c r="J185" s="186">
        <f t="shared" si="50"/>
        <v>0</v>
      </c>
      <c r="K185" s="182" t="s">
        <v>5</v>
      </c>
      <c r="L185" s="39"/>
      <c r="M185" s="187" t="s">
        <v>5</v>
      </c>
      <c r="N185" s="188" t="s">
        <v>42</v>
      </c>
      <c r="O185" s="40"/>
      <c r="P185" s="189">
        <f t="shared" si="51"/>
        <v>0</v>
      </c>
      <c r="Q185" s="189">
        <v>8.8999999999999996E-2</v>
      </c>
      <c r="R185" s="189">
        <f t="shared" si="52"/>
        <v>8.8999999999999996E-2</v>
      </c>
      <c r="S185" s="189">
        <v>0</v>
      </c>
      <c r="T185" s="190">
        <f t="shared" si="53"/>
        <v>0</v>
      </c>
      <c r="AR185" s="22" t="s">
        <v>237</v>
      </c>
      <c r="AT185" s="22" t="s">
        <v>208</v>
      </c>
      <c r="AU185" s="22" t="s">
        <v>80</v>
      </c>
      <c r="AY185" s="22" t="s">
        <v>205</v>
      </c>
      <c r="BE185" s="191">
        <f t="shared" si="54"/>
        <v>0</v>
      </c>
      <c r="BF185" s="191">
        <f t="shared" si="55"/>
        <v>0</v>
      </c>
      <c r="BG185" s="191">
        <f t="shared" si="56"/>
        <v>0</v>
      </c>
      <c r="BH185" s="191">
        <f t="shared" si="57"/>
        <v>0</v>
      </c>
      <c r="BI185" s="191">
        <f t="shared" si="58"/>
        <v>0</v>
      </c>
      <c r="BJ185" s="22" t="s">
        <v>78</v>
      </c>
      <c r="BK185" s="191">
        <f t="shared" si="59"/>
        <v>0</v>
      </c>
      <c r="BL185" s="22" t="s">
        <v>237</v>
      </c>
      <c r="BM185" s="22" t="s">
        <v>2355</v>
      </c>
    </row>
    <row r="186" spans="2:65" s="1" customFormat="1" ht="38.25" customHeight="1">
      <c r="B186" s="179"/>
      <c r="C186" s="180" t="s">
        <v>696</v>
      </c>
      <c r="D186" s="180" t="s">
        <v>208</v>
      </c>
      <c r="E186" s="181" t="s">
        <v>664</v>
      </c>
      <c r="F186" s="182" t="s">
        <v>2356</v>
      </c>
      <c r="G186" s="183" t="s">
        <v>441</v>
      </c>
      <c r="H186" s="184">
        <v>3</v>
      </c>
      <c r="I186" s="185"/>
      <c r="J186" s="186">
        <f t="shared" si="50"/>
        <v>0</v>
      </c>
      <c r="K186" s="182" t="s">
        <v>5</v>
      </c>
      <c r="L186" s="39"/>
      <c r="M186" s="187" t="s">
        <v>5</v>
      </c>
      <c r="N186" s="188" t="s">
        <v>42</v>
      </c>
      <c r="O186" s="40"/>
      <c r="P186" s="189">
        <f t="shared" si="51"/>
        <v>0</v>
      </c>
      <c r="Q186" s="189">
        <v>8.8999999999999996E-2</v>
      </c>
      <c r="R186" s="189">
        <f t="shared" si="52"/>
        <v>0.26700000000000002</v>
      </c>
      <c r="S186" s="189">
        <v>0</v>
      </c>
      <c r="T186" s="190">
        <f t="shared" si="53"/>
        <v>0</v>
      </c>
      <c r="AR186" s="22" t="s">
        <v>237</v>
      </c>
      <c r="AT186" s="22" t="s">
        <v>208</v>
      </c>
      <c r="AU186" s="22" t="s">
        <v>80</v>
      </c>
      <c r="AY186" s="22" t="s">
        <v>205</v>
      </c>
      <c r="BE186" s="191">
        <f t="shared" si="54"/>
        <v>0</v>
      </c>
      <c r="BF186" s="191">
        <f t="shared" si="55"/>
        <v>0</v>
      </c>
      <c r="BG186" s="191">
        <f t="shared" si="56"/>
        <v>0</v>
      </c>
      <c r="BH186" s="191">
        <f t="shared" si="57"/>
        <v>0</v>
      </c>
      <c r="BI186" s="191">
        <f t="shared" si="58"/>
        <v>0</v>
      </c>
      <c r="BJ186" s="22" t="s">
        <v>78</v>
      </c>
      <c r="BK186" s="191">
        <f t="shared" si="59"/>
        <v>0</v>
      </c>
      <c r="BL186" s="22" t="s">
        <v>237</v>
      </c>
      <c r="BM186" s="22" t="s">
        <v>2357</v>
      </c>
    </row>
    <row r="187" spans="2:65" s="1" customFormat="1" ht="51" customHeight="1">
      <c r="B187" s="179"/>
      <c r="C187" s="180" t="s">
        <v>700</v>
      </c>
      <c r="D187" s="180" t="s">
        <v>208</v>
      </c>
      <c r="E187" s="181" t="s">
        <v>668</v>
      </c>
      <c r="F187" s="182" t="s">
        <v>698</v>
      </c>
      <c r="G187" s="183" t="s">
        <v>674</v>
      </c>
      <c r="H187" s="184">
        <v>3</v>
      </c>
      <c r="I187" s="185"/>
      <c r="J187" s="186">
        <f t="shared" si="50"/>
        <v>0</v>
      </c>
      <c r="K187" s="182" t="s">
        <v>5</v>
      </c>
      <c r="L187" s="39"/>
      <c r="M187" s="187" t="s">
        <v>5</v>
      </c>
      <c r="N187" s="188" t="s">
        <v>42</v>
      </c>
      <c r="O187" s="40"/>
      <c r="P187" s="189">
        <f t="shared" si="51"/>
        <v>0</v>
      </c>
      <c r="Q187" s="189">
        <v>8.8999999999999996E-2</v>
      </c>
      <c r="R187" s="189">
        <f t="shared" si="52"/>
        <v>0.26700000000000002</v>
      </c>
      <c r="S187" s="189">
        <v>0</v>
      </c>
      <c r="T187" s="190">
        <f t="shared" si="53"/>
        <v>0</v>
      </c>
      <c r="AR187" s="22" t="s">
        <v>237</v>
      </c>
      <c r="AT187" s="22" t="s">
        <v>208</v>
      </c>
      <c r="AU187" s="22" t="s">
        <v>80</v>
      </c>
      <c r="AY187" s="22" t="s">
        <v>205</v>
      </c>
      <c r="BE187" s="191">
        <f t="shared" si="54"/>
        <v>0</v>
      </c>
      <c r="BF187" s="191">
        <f t="shared" si="55"/>
        <v>0</v>
      </c>
      <c r="BG187" s="191">
        <f t="shared" si="56"/>
        <v>0</v>
      </c>
      <c r="BH187" s="191">
        <f t="shared" si="57"/>
        <v>0</v>
      </c>
      <c r="BI187" s="191">
        <f t="shared" si="58"/>
        <v>0</v>
      </c>
      <c r="BJ187" s="22" t="s">
        <v>78</v>
      </c>
      <c r="BK187" s="191">
        <f t="shared" si="59"/>
        <v>0</v>
      </c>
      <c r="BL187" s="22" t="s">
        <v>237</v>
      </c>
      <c r="BM187" s="22" t="s">
        <v>2358</v>
      </c>
    </row>
    <row r="188" spans="2:65" s="1" customFormat="1" ht="25.5" customHeight="1">
      <c r="B188" s="179"/>
      <c r="C188" s="180" t="s">
        <v>704</v>
      </c>
      <c r="D188" s="180" t="s">
        <v>208</v>
      </c>
      <c r="E188" s="181" t="s">
        <v>672</v>
      </c>
      <c r="F188" s="182" t="s">
        <v>710</v>
      </c>
      <c r="G188" s="183" t="s">
        <v>674</v>
      </c>
      <c r="H188" s="184">
        <v>4</v>
      </c>
      <c r="I188" s="185"/>
      <c r="J188" s="186">
        <f t="shared" si="50"/>
        <v>0</v>
      </c>
      <c r="K188" s="182" t="s">
        <v>5</v>
      </c>
      <c r="L188" s="39"/>
      <c r="M188" s="187" t="s">
        <v>5</v>
      </c>
      <c r="N188" s="188" t="s">
        <v>42</v>
      </c>
      <c r="O188" s="40"/>
      <c r="P188" s="189">
        <f t="shared" si="51"/>
        <v>0</v>
      </c>
      <c r="Q188" s="189">
        <v>8.8999999999999996E-2</v>
      </c>
      <c r="R188" s="189">
        <f t="shared" si="52"/>
        <v>0.35599999999999998</v>
      </c>
      <c r="S188" s="189">
        <v>0</v>
      </c>
      <c r="T188" s="190">
        <f t="shared" si="53"/>
        <v>0</v>
      </c>
      <c r="AR188" s="22" t="s">
        <v>237</v>
      </c>
      <c r="AT188" s="22" t="s">
        <v>208</v>
      </c>
      <c r="AU188" s="22" t="s">
        <v>80</v>
      </c>
      <c r="AY188" s="22" t="s">
        <v>205</v>
      </c>
      <c r="BE188" s="191">
        <f t="shared" si="54"/>
        <v>0</v>
      </c>
      <c r="BF188" s="191">
        <f t="shared" si="55"/>
        <v>0</v>
      </c>
      <c r="BG188" s="191">
        <f t="shared" si="56"/>
        <v>0</v>
      </c>
      <c r="BH188" s="191">
        <f t="shared" si="57"/>
        <v>0</v>
      </c>
      <c r="BI188" s="191">
        <f t="shared" si="58"/>
        <v>0</v>
      </c>
      <c r="BJ188" s="22" t="s">
        <v>78</v>
      </c>
      <c r="BK188" s="191">
        <f t="shared" si="59"/>
        <v>0</v>
      </c>
      <c r="BL188" s="22" t="s">
        <v>237</v>
      </c>
      <c r="BM188" s="22" t="s">
        <v>2359</v>
      </c>
    </row>
    <row r="189" spans="2:65" s="1" customFormat="1" ht="25.5" customHeight="1">
      <c r="B189" s="179"/>
      <c r="C189" s="180" t="s">
        <v>708</v>
      </c>
      <c r="D189" s="180" t="s">
        <v>208</v>
      </c>
      <c r="E189" s="181" t="s">
        <v>677</v>
      </c>
      <c r="F189" s="182" t="s">
        <v>718</v>
      </c>
      <c r="G189" s="183" t="s">
        <v>674</v>
      </c>
      <c r="H189" s="184">
        <v>2</v>
      </c>
      <c r="I189" s="185"/>
      <c r="J189" s="186">
        <f t="shared" si="50"/>
        <v>0</v>
      </c>
      <c r="K189" s="182" t="s">
        <v>5</v>
      </c>
      <c r="L189" s="39"/>
      <c r="M189" s="187" t="s">
        <v>5</v>
      </c>
      <c r="N189" s="188" t="s">
        <v>42</v>
      </c>
      <c r="O189" s="40"/>
      <c r="P189" s="189">
        <f t="shared" si="51"/>
        <v>0</v>
      </c>
      <c r="Q189" s="189">
        <v>8.8999999999999996E-2</v>
      </c>
      <c r="R189" s="189">
        <f t="shared" si="52"/>
        <v>0.17799999999999999</v>
      </c>
      <c r="S189" s="189">
        <v>0</v>
      </c>
      <c r="T189" s="190">
        <f t="shared" si="53"/>
        <v>0</v>
      </c>
      <c r="AR189" s="22" t="s">
        <v>237</v>
      </c>
      <c r="AT189" s="22" t="s">
        <v>208</v>
      </c>
      <c r="AU189" s="22" t="s">
        <v>80</v>
      </c>
      <c r="AY189" s="22" t="s">
        <v>205</v>
      </c>
      <c r="BE189" s="191">
        <f t="shared" si="54"/>
        <v>0</v>
      </c>
      <c r="BF189" s="191">
        <f t="shared" si="55"/>
        <v>0</v>
      </c>
      <c r="BG189" s="191">
        <f t="shared" si="56"/>
        <v>0</v>
      </c>
      <c r="BH189" s="191">
        <f t="shared" si="57"/>
        <v>0</v>
      </c>
      <c r="BI189" s="191">
        <f t="shared" si="58"/>
        <v>0</v>
      </c>
      <c r="BJ189" s="22" t="s">
        <v>78</v>
      </c>
      <c r="BK189" s="191">
        <f t="shared" si="59"/>
        <v>0</v>
      </c>
      <c r="BL189" s="22" t="s">
        <v>237</v>
      </c>
      <c r="BM189" s="22" t="s">
        <v>2360</v>
      </c>
    </row>
    <row r="190" spans="2:65" s="1" customFormat="1" ht="25.5" customHeight="1">
      <c r="B190" s="179"/>
      <c r="C190" s="180" t="s">
        <v>712</v>
      </c>
      <c r="D190" s="180" t="s">
        <v>208</v>
      </c>
      <c r="E190" s="181" t="s">
        <v>681</v>
      </c>
      <c r="F190" s="182" t="s">
        <v>722</v>
      </c>
      <c r="G190" s="183" t="s">
        <v>674</v>
      </c>
      <c r="H190" s="184">
        <v>2</v>
      </c>
      <c r="I190" s="185"/>
      <c r="J190" s="186">
        <f t="shared" si="50"/>
        <v>0</v>
      </c>
      <c r="K190" s="182" t="s">
        <v>5</v>
      </c>
      <c r="L190" s="39"/>
      <c r="M190" s="187" t="s">
        <v>5</v>
      </c>
      <c r="N190" s="188" t="s">
        <v>42</v>
      </c>
      <c r="O190" s="40"/>
      <c r="P190" s="189">
        <f t="shared" si="51"/>
        <v>0</v>
      </c>
      <c r="Q190" s="189">
        <v>8.8999999999999996E-2</v>
      </c>
      <c r="R190" s="189">
        <f t="shared" si="52"/>
        <v>0.17799999999999999</v>
      </c>
      <c r="S190" s="189">
        <v>0</v>
      </c>
      <c r="T190" s="190">
        <f t="shared" si="53"/>
        <v>0</v>
      </c>
      <c r="AR190" s="22" t="s">
        <v>237</v>
      </c>
      <c r="AT190" s="22" t="s">
        <v>208</v>
      </c>
      <c r="AU190" s="22" t="s">
        <v>80</v>
      </c>
      <c r="AY190" s="22" t="s">
        <v>205</v>
      </c>
      <c r="BE190" s="191">
        <f t="shared" si="54"/>
        <v>0</v>
      </c>
      <c r="BF190" s="191">
        <f t="shared" si="55"/>
        <v>0</v>
      </c>
      <c r="BG190" s="191">
        <f t="shared" si="56"/>
        <v>0</v>
      </c>
      <c r="BH190" s="191">
        <f t="shared" si="57"/>
        <v>0</v>
      </c>
      <c r="BI190" s="191">
        <f t="shared" si="58"/>
        <v>0</v>
      </c>
      <c r="BJ190" s="22" t="s">
        <v>78</v>
      </c>
      <c r="BK190" s="191">
        <f t="shared" si="59"/>
        <v>0</v>
      </c>
      <c r="BL190" s="22" t="s">
        <v>237</v>
      </c>
      <c r="BM190" s="22" t="s">
        <v>2361</v>
      </c>
    </row>
    <row r="191" spans="2:65" s="1" customFormat="1" ht="25.5" customHeight="1">
      <c r="B191" s="179"/>
      <c r="C191" s="180" t="s">
        <v>716</v>
      </c>
      <c r="D191" s="180" t="s">
        <v>208</v>
      </c>
      <c r="E191" s="181" t="s">
        <v>685</v>
      </c>
      <c r="F191" s="182" t="s">
        <v>726</v>
      </c>
      <c r="G191" s="183" t="s">
        <v>674</v>
      </c>
      <c r="H191" s="184">
        <v>2</v>
      </c>
      <c r="I191" s="185"/>
      <c r="J191" s="186">
        <f t="shared" si="50"/>
        <v>0</v>
      </c>
      <c r="K191" s="182" t="s">
        <v>5</v>
      </c>
      <c r="L191" s="39"/>
      <c r="M191" s="187" t="s">
        <v>5</v>
      </c>
      <c r="N191" s="188" t="s">
        <v>42</v>
      </c>
      <c r="O191" s="40"/>
      <c r="P191" s="189">
        <f t="shared" si="51"/>
        <v>0</v>
      </c>
      <c r="Q191" s="189">
        <v>8.8999999999999996E-2</v>
      </c>
      <c r="R191" s="189">
        <f t="shared" si="52"/>
        <v>0.17799999999999999</v>
      </c>
      <c r="S191" s="189">
        <v>0</v>
      </c>
      <c r="T191" s="190">
        <f t="shared" si="53"/>
        <v>0</v>
      </c>
      <c r="AR191" s="22" t="s">
        <v>237</v>
      </c>
      <c r="AT191" s="22" t="s">
        <v>208</v>
      </c>
      <c r="AU191" s="22" t="s">
        <v>80</v>
      </c>
      <c r="AY191" s="22" t="s">
        <v>205</v>
      </c>
      <c r="BE191" s="191">
        <f t="shared" si="54"/>
        <v>0</v>
      </c>
      <c r="BF191" s="191">
        <f t="shared" si="55"/>
        <v>0</v>
      </c>
      <c r="BG191" s="191">
        <f t="shared" si="56"/>
        <v>0</v>
      </c>
      <c r="BH191" s="191">
        <f t="shared" si="57"/>
        <v>0</v>
      </c>
      <c r="BI191" s="191">
        <f t="shared" si="58"/>
        <v>0</v>
      </c>
      <c r="BJ191" s="22" t="s">
        <v>78</v>
      </c>
      <c r="BK191" s="191">
        <f t="shared" si="59"/>
        <v>0</v>
      </c>
      <c r="BL191" s="22" t="s">
        <v>237</v>
      </c>
      <c r="BM191" s="22" t="s">
        <v>2362</v>
      </c>
    </row>
    <row r="192" spans="2:65" s="1" customFormat="1" ht="25.5" customHeight="1">
      <c r="B192" s="179"/>
      <c r="C192" s="180" t="s">
        <v>720</v>
      </c>
      <c r="D192" s="180" t="s">
        <v>208</v>
      </c>
      <c r="E192" s="181" t="s">
        <v>689</v>
      </c>
      <c r="F192" s="182" t="s">
        <v>730</v>
      </c>
      <c r="G192" s="183" t="s">
        <v>674</v>
      </c>
      <c r="H192" s="184">
        <v>2</v>
      </c>
      <c r="I192" s="185"/>
      <c r="J192" s="186">
        <f t="shared" si="50"/>
        <v>0</v>
      </c>
      <c r="K192" s="182" t="s">
        <v>5</v>
      </c>
      <c r="L192" s="39"/>
      <c r="M192" s="187" t="s">
        <v>5</v>
      </c>
      <c r="N192" s="188" t="s">
        <v>42</v>
      </c>
      <c r="O192" s="40"/>
      <c r="P192" s="189">
        <f t="shared" si="51"/>
        <v>0</v>
      </c>
      <c r="Q192" s="189">
        <v>8.8999999999999996E-2</v>
      </c>
      <c r="R192" s="189">
        <f t="shared" si="52"/>
        <v>0.17799999999999999</v>
      </c>
      <c r="S192" s="189">
        <v>0</v>
      </c>
      <c r="T192" s="190">
        <f t="shared" si="53"/>
        <v>0</v>
      </c>
      <c r="AR192" s="22" t="s">
        <v>237</v>
      </c>
      <c r="AT192" s="22" t="s">
        <v>208</v>
      </c>
      <c r="AU192" s="22" t="s">
        <v>80</v>
      </c>
      <c r="AY192" s="22" t="s">
        <v>205</v>
      </c>
      <c r="BE192" s="191">
        <f t="shared" si="54"/>
        <v>0</v>
      </c>
      <c r="BF192" s="191">
        <f t="shared" si="55"/>
        <v>0</v>
      </c>
      <c r="BG192" s="191">
        <f t="shared" si="56"/>
        <v>0</v>
      </c>
      <c r="BH192" s="191">
        <f t="shared" si="57"/>
        <v>0</v>
      </c>
      <c r="BI192" s="191">
        <f t="shared" si="58"/>
        <v>0</v>
      </c>
      <c r="BJ192" s="22" t="s">
        <v>78</v>
      </c>
      <c r="BK192" s="191">
        <f t="shared" si="59"/>
        <v>0</v>
      </c>
      <c r="BL192" s="22" t="s">
        <v>237</v>
      </c>
      <c r="BM192" s="22" t="s">
        <v>2363</v>
      </c>
    </row>
    <row r="193" spans="2:65" s="1" customFormat="1" ht="25.5" customHeight="1">
      <c r="B193" s="179"/>
      <c r="C193" s="180" t="s">
        <v>724</v>
      </c>
      <c r="D193" s="180" t="s">
        <v>208</v>
      </c>
      <c r="E193" s="181" t="s">
        <v>693</v>
      </c>
      <c r="F193" s="182" t="s">
        <v>734</v>
      </c>
      <c r="G193" s="183" t="s">
        <v>674</v>
      </c>
      <c r="H193" s="184">
        <v>2</v>
      </c>
      <c r="I193" s="185"/>
      <c r="J193" s="186">
        <f t="shared" si="50"/>
        <v>0</v>
      </c>
      <c r="K193" s="182" t="s">
        <v>5</v>
      </c>
      <c r="L193" s="39"/>
      <c r="M193" s="187" t="s">
        <v>5</v>
      </c>
      <c r="N193" s="188" t="s">
        <v>42</v>
      </c>
      <c r="O193" s="40"/>
      <c r="P193" s="189">
        <f t="shared" si="51"/>
        <v>0</v>
      </c>
      <c r="Q193" s="189">
        <v>8.8999999999999996E-2</v>
      </c>
      <c r="R193" s="189">
        <f t="shared" si="52"/>
        <v>0.17799999999999999</v>
      </c>
      <c r="S193" s="189">
        <v>0</v>
      </c>
      <c r="T193" s="190">
        <f t="shared" si="53"/>
        <v>0</v>
      </c>
      <c r="AR193" s="22" t="s">
        <v>237</v>
      </c>
      <c r="AT193" s="22" t="s">
        <v>208</v>
      </c>
      <c r="AU193" s="22" t="s">
        <v>80</v>
      </c>
      <c r="AY193" s="22" t="s">
        <v>205</v>
      </c>
      <c r="BE193" s="191">
        <f t="shared" si="54"/>
        <v>0</v>
      </c>
      <c r="BF193" s="191">
        <f t="shared" si="55"/>
        <v>0</v>
      </c>
      <c r="BG193" s="191">
        <f t="shared" si="56"/>
        <v>0</v>
      </c>
      <c r="BH193" s="191">
        <f t="shared" si="57"/>
        <v>0</v>
      </c>
      <c r="BI193" s="191">
        <f t="shared" si="58"/>
        <v>0</v>
      </c>
      <c r="BJ193" s="22" t="s">
        <v>78</v>
      </c>
      <c r="BK193" s="191">
        <f t="shared" si="59"/>
        <v>0</v>
      </c>
      <c r="BL193" s="22" t="s">
        <v>237</v>
      </c>
      <c r="BM193" s="22" t="s">
        <v>2364</v>
      </c>
    </row>
    <row r="194" spans="2:65" s="1" customFormat="1" ht="38.25" customHeight="1">
      <c r="B194" s="179"/>
      <c r="C194" s="180" t="s">
        <v>728</v>
      </c>
      <c r="D194" s="180" t="s">
        <v>208</v>
      </c>
      <c r="E194" s="181" t="s">
        <v>737</v>
      </c>
      <c r="F194" s="182" t="s">
        <v>738</v>
      </c>
      <c r="G194" s="183" t="s">
        <v>548</v>
      </c>
      <c r="H194" s="199"/>
      <c r="I194" s="185"/>
      <c r="J194" s="186">
        <f t="shared" si="50"/>
        <v>0</v>
      </c>
      <c r="K194" s="182" t="s">
        <v>212</v>
      </c>
      <c r="L194" s="39"/>
      <c r="M194" s="187" t="s">
        <v>5</v>
      </c>
      <c r="N194" s="188" t="s">
        <v>42</v>
      </c>
      <c r="O194" s="40"/>
      <c r="P194" s="189">
        <f t="shared" si="51"/>
        <v>0</v>
      </c>
      <c r="Q194" s="189">
        <v>0</v>
      </c>
      <c r="R194" s="189">
        <f t="shared" si="52"/>
        <v>0</v>
      </c>
      <c r="S194" s="189">
        <v>0</v>
      </c>
      <c r="T194" s="190">
        <f t="shared" si="53"/>
        <v>0</v>
      </c>
      <c r="AR194" s="22" t="s">
        <v>237</v>
      </c>
      <c r="AT194" s="22" t="s">
        <v>208</v>
      </c>
      <c r="AU194" s="22" t="s">
        <v>80</v>
      </c>
      <c r="AY194" s="22" t="s">
        <v>205</v>
      </c>
      <c r="BE194" s="191">
        <f t="shared" si="54"/>
        <v>0</v>
      </c>
      <c r="BF194" s="191">
        <f t="shared" si="55"/>
        <v>0</v>
      </c>
      <c r="BG194" s="191">
        <f t="shared" si="56"/>
        <v>0</v>
      </c>
      <c r="BH194" s="191">
        <f t="shared" si="57"/>
        <v>0</v>
      </c>
      <c r="BI194" s="191">
        <f t="shared" si="58"/>
        <v>0</v>
      </c>
      <c r="BJ194" s="22" t="s">
        <v>78</v>
      </c>
      <c r="BK194" s="191">
        <f t="shared" si="59"/>
        <v>0</v>
      </c>
      <c r="BL194" s="22" t="s">
        <v>237</v>
      </c>
      <c r="BM194" s="22" t="s">
        <v>2365</v>
      </c>
    </row>
    <row r="195" spans="2:65" s="11" customFormat="1" ht="29.85" customHeight="1">
      <c r="B195" s="166"/>
      <c r="D195" s="167" t="s">
        <v>70</v>
      </c>
      <c r="E195" s="177" t="s">
        <v>740</v>
      </c>
      <c r="F195" s="177" t="s">
        <v>741</v>
      </c>
      <c r="I195" s="169"/>
      <c r="J195" s="178">
        <f>BK195</f>
        <v>0</v>
      </c>
      <c r="L195" s="166"/>
      <c r="M195" s="171"/>
      <c r="N195" s="172"/>
      <c r="O195" s="172"/>
      <c r="P195" s="173">
        <f>SUM(P196:P198)</f>
        <v>0</v>
      </c>
      <c r="Q195" s="172"/>
      <c r="R195" s="173">
        <f>SUM(R196:R198)</f>
        <v>2.7272000000000001E-2</v>
      </c>
      <c r="S195" s="172"/>
      <c r="T195" s="174">
        <f>SUM(T196:T198)</f>
        <v>0</v>
      </c>
      <c r="AR195" s="167" t="s">
        <v>80</v>
      </c>
      <c r="AT195" s="175" t="s">
        <v>70</v>
      </c>
      <c r="AU195" s="175" t="s">
        <v>78</v>
      </c>
      <c r="AY195" s="167" t="s">
        <v>205</v>
      </c>
      <c r="BK195" s="176">
        <f>SUM(BK196:BK198)</f>
        <v>0</v>
      </c>
    </row>
    <row r="196" spans="2:65" s="1" customFormat="1" ht="25.5" customHeight="1">
      <c r="B196" s="179"/>
      <c r="C196" s="180" t="s">
        <v>732</v>
      </c>
      <c r="D196" s="180" t="s">
        <v>208</v>
      </c>
      <c r="E196" s="181" t="s">
        <v>743</v>
      </c>
      <c r="F196" s="182" t="s">
        <v>2366</v>
      </c>
      <c r="G196" s="183" t="s">
        <v>211</v>
      </c>
      <c r="H196" s="184">
        <v>340.9</v>
      </c>
      <c r="I196" s="185"/>
      <c r="J196" s="186">
        <f>ROUND(I196*H196,2)</f>
        <v>0</v>
      </c>
      <c r="K196" s="182" t="s">
        <v>5</v>
      </c>
      <c r="L196" s="39"/>
      <c r="M196" s="187" t="s">
        <v>5</v>
      </c>
      <c r="N196" s="188" t="s">
        <v>42</v>
      </c>
      <c r="O196" s="40"/>
      <c r="P196" s="189">
        <f>O196*H196</f>
        <v>0</v>
      </c>
      <c r="Q196" s="189">
        <v>8.0000000000000007E-5</v>
      </c>
      <c r="R196" s="189">
        <f>Q196*H196</f>
        <v>2.7272000000000001E-2</v>
      </c>
      <c r="S196" s="189">
        <v>0</v>
      </c>
      <c r="T196" s="190">
        <f>S196*H196</f>
        <v>0</v>
      </c>
      <c r="AR196" s="22" t="s">
        <v>237</v>
      </c>
      <c r="AT196" s="22" t="s">
        <v>208</v>
      </c>
      <c r="AU196" s="22" t="s">
        <v>80</v>
      </c>
      <c r="AY196" s="22" t="s">
        <v>205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22" t="s">
        <v>78</v>
      </c>
      <c r="BK196" s="191">
        <f>ROUND(I196*H196,2)</f>
        <v>0</v>
      </c>
      <c r="BL196" s="22" t="s">
        <v>237</v>
      </c>
      <c r="BM196" s="22" t="s">
        <v>2367</v>
      </c>
    </row>
    <row r="197" spans="2:65" s="1" customFormat="1" ht="40.5">
      <c r="B197" s="39"/>
      <c r="D197" s="192" t="s">
        <v>336</v>
      </c>
      <c r="F197" s="193" t="s">
        <v>746</v>
      </c>
      <c r="I197" s="154"/>
      <c r="L197" s="39"/>
      <c r="M197" s="194"/>
      <c r="N197" s="40"/>
      <c r="O197" s="40"/>
      <c r="P197" s="40"/>
      <c r="Q197" s="40"/>
      <c r="R197" s="40"/>
      <c r="S197" s="40"/>
      <c r="T197" s="68"/>
      <c r="AT197" s="22" t="s">
        <v>336</v>
      </c>
      <c r="AU197" s="22" t="s">
        <v>80</v>
      </c>
    </row>
    <row r="198" spans="2:65" s="1" customFormat="1" ht="38.25" customHeight="1">
      <c r="B198" s="179"/>
      <c r="C198" s="180" t="s">
        <v>736</v>
      </c>
      <c r="D198" s="180" t="s">
        <v>208</v>
      </c>
      <c r="E198" s="181" t="s">
        <v>748</v>
      </c>
      <c r="F198" s="182" t="s">
        <v>749</v>
      </c>
      <c r="G198" s="183" t="s">
        <v>548</v>
      </c>
      <c r="H198" s="199"/>
      <c r="I198" s="185"/>
      <c r="J198" s="186">
        <f>ROUND(I198*H198,2)</f>
        <v>0</v>
      </c>
      <c r="K198" s="182" t="s">
        <v>212</v>
      </c>
      <c r="L198" s="39"/>
      <c r="M198" s="187" t="s">
        <v>5</v>
      </c>
      <c r="N198" s="188" t="s">
        <v>42</v>
      </c>
      <c r="O198" s="40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AR198" s="22" t="s">
        <v>237</v>
      </c>
      <c r="AT198" s="22" t="s">
        <v>208</v>
      </c>
      <c r="AU198" s="22" t="s">
        <v>80</v>
      </c>
      <c r="AY198" s="22" t="s">
        <v>205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22" t="s">
        <v>78</v>
      </c>
      <c r="BK198" s="191">
        <f>ROUND(I198*H198,2)</f>
        <v>0</v>
      </c>
      <c r="BL198" s="22" t="s">
        <v>237</v>
      </c>
      <c r="BM198" s="22" t="s">
        <v>2368</v>
      </c>
    </row>
    <row r="199" spans="2:65" s="11" customFormat="1" ht="29.85" customHeight="1">
      <c r="B199" s="166"/>
      <c r="D199" s="167" t="s">
        <v>70</v>
      </c>
      <c r="E199" s="177" t="s">
        <v>751</v>
      </c>
      <c r="F199" s="177" t="s">
        <v>752</v>
      </c>
      <c r="I199" s="169"/>
      <c r="J199" s="178">
        <f>BK199</f>
        <v>0</v>
      </c>
      <c r="L199" s="166"/>
      <c r="M199" s="171"/>
      <c r="N199" s="172"/>
      <c r="O199" s="172"/>
      <c r="P199" s="173">
        <f>SUM(P200:P201)</f>
        <v>0</v>
      </c>
      <c r="Q199" s="172"/>
      <c r="R199" s="173">
        <f>SUM(R200:R201)</f>
        <v>0</v>
      </c>
      <c r="S199" s="172"/>
      <c r="T199" s="174">
        <f>SUM(T200:T201)</f>
        <v>0</v>
      </c>
      <c r="AR199" s="167" t="s">
        <v>80</v>
      </c>
      <c r="AT199" s="175" t="s">
        <v>70</v>
      </c>
      <c r="AU199" s="175" t="s">
        <v>78</v>
      </c>
      <c r="AY199" s="167" t="s">
        <v>205</v>
      </c>
      <c r="BK199" s="176">
        <f>SUM(BK200:BK201)</f>
        <v>0</v>
      </c>
    </row>
    <row r="200" spans="2:65" s="1" customFormat="1" ht="51" customHeight="1">
      <c r="B200" s="179"/>
      <c r="C200" s="180" t="s">
        <v>742</v>
      </c>
      <c r="D200" s="180" t="s">
        <v>208</v>
      </c>
      <c r="E200" s="181" t="s">
        <v>754</v>
      </c>
      <c r="F200" s="182" t="s">
        <v>755</v>
      </c>
      <c r="G200" s="183" t="s">
        <v>211</v>
      </c>
      <c r="H200" s="184">
        <v>97.38</v>
      </c>
      <c r="I200" s="185"/>
      <c r="J200" s="186">
        <f>ROUND(I200*H200,2)</f>
        <v>0</v>
      </c>
      <c r="K200" s="182" t="s">
        <v>5</v>
      </c>
      <c r="L200" s="39"/>
      <c r="M200" s="187" t="s">
        <v>5</v>
      </c>
      <c r="N200" s="188" t="s">
        <v>42</v>
      </c>
      <c r="O200" s="40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AR200" s="22" t="s">
        <v>237</v>
      </c>
      <c r="AT200" s="22" t="s">
        <v>208</v>
      </c>
      <c r="AU200" s="22" t="s">
        <v>80</v>
      </c>
      <c r="AY200" s="22" t="s">
        <v>205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22" t="s">
        <v>78</v>
      </c>
      <c r="BK200" s="191">
        <f>ROUND(I200*H200,2)</f>
        <v>0</v>
      </c>
      <c r="BL200" s="22" t="s">
        <v>237</v>
      </c>
      <c r="BM200" s="22" t="s">
        <v>2369</v>
      </c>
    </row>
    <row r="201" spans="2:65" s="1" customFormat="1" ht="38.25" customHeight="1">
      <c r="B201" s="179"/>
      <c r="C201" s="180" t="s">
        <v>747</v>
      </c>
      <c r="D201" s="180" t="s">
        <v>208</v>
      </c>
      <c r="E201" s="181" t="s">
        <v>758</v>
      </c>
      <c r="F201" s="182" t="s">
        <v>759</v>
      </c>
      <c r="G201" s="183" t="s">
        <v>548</v>
      </c>
      <c r="H201" s="199"/>
      <c r="I201" s="185"/>
      <c r="J201" s="186">
        <f>ROUND(I201*H201,2)</f>
        <v>0</v>
      </c>
      <c r="K201" s="182" t="s">
        <v>212</v>
      </c>
      <c r="L201" s="39"/>
      <c r="M201" s="187" t="s">
        <v>5</v>
      </c>
      <c r="N201" s="188" t="s">
        <v>42</v>
      </c>
      <c r="O201" s="40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AR201" s="22" t="s">
        <v>237</v>
      </c>
      <c r="AT201" s="22" t="s">
        <v>208</v>
      </c>
      <c r="AU201" s="22" t="s">
        <v>80</v>
      </c>
      <c r="AY201" s="22" t="s">
        <v>205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22" t="s">
        <v>78</v>
      </c>
      <c r="BK201" s="191">
        <f>ROUND(I201*H201,2)</f>
        <v>0</v>
      </c>
      <c r="BL201" s="22" t="s">
        <v>237</v>
      </c>
      <c r="BM201" s="22" t="s">
        <v>2370</v>
      </c>
    </row>
    <row r="202" spans="2:65" s="11" customFormat="1" ht="29.85" customHeight="1">
      <c r="B202" s="166"/>
      <c r="D202" s="167" t="s">
        <v>70</v>
      </c>
      <c r="E202" s="177" t="s">
        <v>414</v>
      </c>
      <c r="F202" s="177" t="s">
        <v>415</v>
      </c>
      <c r="I202" s="169"/>
      <c r="J202" s="178">
        <f>BK202</f>
        <v>0</v>
      </c>
      <c r="L202" s="166"/>
      <c r="M202" s="171"/>
      <c r="N202" s="172"/>
      <c r="O202" s="172"/>
      <c r="P202" s="173">
        <f>SUM(P203:P206)</f>
        <v>0</v>
      </c>
      <c r="Q202" s="172"/>
      <c r="R202" s="173">
        <f>SUM(R203:R206)</f>
        <v>0.24818500000000002</v>
      </c>
      <c r="S202" s="172"/>
      <c r="T202" s="174">
        <f>SUM(T203:T206)</f>
        <v>0</v>
      </c>
      <c r="AR202" s="167" t="s">
        <v>80</v>
      </c>
      <c r="AT202" s="175" t="s">
        <v>70</v>
      </c>
      <c r="AU202" s="175" t="s">
        <v>78</v>
      </c>
      <c r="AY202" s="167" t="s">
        <v>205</v>
      </c>
      <c r="BK202" s="176">
        <f>SUM(BK203:BK206)</f>
        <v>0</v>
      </c>
    </row>
    <row r="203" spans="2:65" s="1" customFormat="1" ht="16.5" customHeight="1">
      <c r="B203" s="179"/>
      <c r="C203" s="180" t="s">
        <v>753</v>
      </c>
      <c r="D203" s="180" t="s">
        <v>208</v>
      </c>
      <c r="E203" s="181" t="s">
        <v>2371</v>
      </c>
      <c r="F203" s="182" t="s">
        <v>2372</v>
      </c>
      <c r="G203" s="183" t="s">
        <v>211</v>
      </c>
      <c r="H203" s="184">
        <v>70.91</v>
      </c>
      <c r="I203" s="185"/>
      <c r="J203" s="186">
        <f>ROUND(I203*H203,2)</f>
        <v>0</v>
      </c>
      <c r="K203" s="182" t="s">
        <v>212</v>
      </c>
      <c r="L203" s="39"/>
      <c r="M203" s="187" t="s">
        <v>5</v>
      </c>
      <c r="N203" s="188" t="s">
        <v>42</v>
      </c>
      <c r="O203" s="40"/>
      <c r="P203" s="189">
        <f>O203*H203</f>
        <v>0</v>
      </c>
      <c r="Q203" s="189">
        <v>2.0000000000000001E-4</v>
      </c>
      <c r="R203" s="189">
        <f>Q203*H203</f>
        <v>1.4182E-2</v>
      </c>
      <c r="S203" s="189">
        <v>0</v>
      </c>
      <c r="T203" s="190">
        <f>S203*H203</f>
        <v>0</v>
      </c>
      <c r="AR203" s="22" t="s">
        <v>237</v>
      </c>
      <c r="AT203" s="22" t="s">
        <v>208</v>
      </c>
      <c r="AU203" s="22" t="s">
        <v>80</v>
      </c>
      <c r="AY203" s="22" t="s">
        <v>205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22" t="s">
        <v>78</v>
      </c>
      <c r="BK203" s="191">
        <f>ROUND(I203*H203,2)</f>
        <v>0</v>
      </c>
      <c r="BL203" s="22" t="s">
        <v>237</v>
      </c>
      <c r="BM203" s="22" t="s">
        <v>2373</v>
      </c>
    </row>
    <row r="204" spans="2:65" s="1" customFormat="1" ht="16.5" customHeight="1">
      <c r="B204" s="179"/>
      <c r="C204" s="200" t="s">
        <v>757</v>
      </c>
      <c r="D204" s="200" t="s">
        <v>791</v>
      </c>
      <c r="E204" s="201" t="s">
        <v>2374</v>
      </c>
      <c r="F204" s="202" t="s">
        <v>2375</v>
      </c>
      <c r="G204" s="203" t="s">
        <v>211</v>
      </c>
      <c r="H204" s="204">
        <v>78.001000000000005</v>
      </c>
      <c r="I204" s="205"/>
      <c r="J204" s="206">
        <f>ROUND(I204*H204,2)</f>
        <v>0</v>
      </c>
      <c r="K204" s="202" t="s">
        <v>5</v>
      </c>
      <c r="L204" s="207"/>
      <c r="M204" s="208" t="s">
        <v>5</v>
      </c>
      <c r="N204" s="209" t="s">
        <v>42</v>
      </c>
      <c r="O204" s="40"/>
      <c r="P204" s="189">
        <f>O204*H204</f>
        <v>0</v>
      </c>
      <c r="Q204" s="189">
        <v>3.0000000000000001E-3</v>
      </c>
      <c r="R204" s="189">
        <f>Q204*H204</f>
        <v>0.23400300000000002</v>
      </c>
      <c r="S204" s="189">
        <v>0</v>
      </c>
      <c r="T204" s="190">
        <f>S204*H204</f>
        <v>0</v>
      </c>
      <c r="AR204" s="22" t="s">
        <v>343</v>
      </c>
      <c r="AT204" s="22" t="s">
        <v>791</v>
      </c>
      <c r="AU204" s="22" t="s">
        <v>80</v>
      </c>
      <c r="AY204" s="22" t="s">
        <v>205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22" t="s">
        <v>78</v>
      </c>
      <c r="BK204" s="191">
        <f>ROUND(I204*H204,2)</f>
        <v>0</v>
      </c>
      <c r="BL204" s="22" t="s">
        <v>237</v>
      </c>
      <c r="BM204" s="22" t="s">
        <v>2376</v>
      </c>
    </row>
    <row r="205" spans="2:65" s="12" customFormat="1" ht="13.5">
      <c r="B205" s="210"/>
      <c r="D205" s="192" t="s">
        <v>795</v>
      </c>
      <c r="F205" s="211" t="s">
        <v>2377</v>
      </c>
      <c r="H205" s="212">
        <v>78.001000000000005</v>
      </c>
      <c r="I205" s="213"/>
      <c r="L205" s="210"/>
      <c r="M205" s="214"/>
      <c r="N205" s="215"/>
      <c r="O205" s="215"/>
      <c r="P205" s="215"/>
      <c r="Q205" s="215"/>
      <c r="R205" s="215"/>
      <c r="S205" s="215"/>
      <c r="T205" s="216"/>
      <c r="AT205" s="217" t="s">
        <v>795</v>
      </c>
      <c r="AU205" s="217" t="s">
        <v>80</v>
      </c>
      <c r="AV205" s="12" t="s">
        <v>80</v>
      </c>
      <c r="AW205" s="12" t="s">
        <v>6</v>
      </c>
      <c r="AX205" s="12" t="s">
        <v>78</v>
      </c>
      <c r="AY205" s="217" t="s">
        <v>205</v>
      </c>
    </row>
    <row r="206" spans="2:65" s="1" customFormat="1" ht="38.25" customHeight="1">
      <c r="B206" s="179"/>
      <c r="C206" s="180" t="s">
        <v>761</v>
      </c>
      <c r="D206" s="180" t="s">
        <v>208</v>
      </c>
      <c r="E206" s="181" t="s">
        <v>2378</v>
      </c>
      <c r="F206" s="182" t="s">
        <v>2379</v>
      </c>
      <c r="G206" s="183" t="s">
        <v>548</v>
      </c>
      <c r="H206" s="199"/>
      <c r="I206" s="185"/>
      <c r="J206" s="186">
        <f>ROUND(I206*H206,2)</f>
        <v>0</v>
      </c>
      <c r="K206" s="182" t="s">
        <v>212</v>
      </c>
      <c r="L206" s="39"/>
      <c r="M206" s="187" t="s">
        <v>5</v>
      </c>
      <c r="N206" s="188" t="s">
        <v>42</v>
      </c>
      <c r="O206" s="40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AR206" s="22" t="s">
        <v>237</v>
      </c>
      <c r="AT206" s="22" t="s">
        <v>208</v>
      </c>
      <c r="AU206" s="22" t="s">
        <v>80</v>
      </c>
      <c r="AY206" s="22" t="s">
        <v>205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22" t="s">
        <v>78</v>
      </c>
      <c r="BK206" s="191">
        <f>ROUND(I206*H206,2)</f>
        <v>0</v>
      </c>
      <c r="BL206" s="22" t="s">
        <v>237</v>
      </c>
      <c r="BM206" s="22" t="s">
        <v>2380</v>
      </c>
    </row>
    <row r="207" spans="2:65" s="11" customFormat="1" ht="29.85" customHeight="1">
      <c r="B207" s="166"/>
      <c r="D207" s="167" t="s">
        <v>70</v>
      </c>
      <c r="E207" s="177" t="s">
        <v>769</v>
      </c>
      <c r="F207" s="177" t="s">
        <v>770</v>
      </c>
      <c r="I207" s="169"/>
      <c r="J207" s="178">
        <f>BK207</f>
        <v>0</v>
      </c>
      <c r="L207" s="166"/>
      <c r="M207" s="171"/>
      <c r="N207" s="172"/>
      <c r="O207" s="172"/>
      <c r="P207" s="173">
        <f>SUM(P208:P209)</f>
        <v>0</v>
      </c>
      <c r="Q207" s="172"/>
      <c r="R207" s="173">
        <f>SUM(R208:R209)</f>
        <v>0.97117530000000007</v>
      </c>
      <c r="S207" s="172"/>
      <c r="T207" s="174">
        <f>SUM(T208:T209)</f>
        <v>0</v>
      </c>
      <c r="AR207" s="167" t="s">
        <v>80</v>
      </c>
      <c r="AT207" s="175" t="s">
        <v>70</v>
      </c>
      <c r="AU207" s="175" t="s">
        <v>78</v>
      </c>
      <c r="AY207" s="167" t="s">
        <v>205</v>
      </c>
      <c r="BK207" s="176">
        <f>SUM(BK208:BK209)</f>
        <v>0</v>
      </c>
    </row>
    <row r="208" spans="2:65" s="1" customFormat="1" ht="38.25" customHeight="1">
      <c r="B208" s="179"/>
      <c r="C208" s="180" t="s">
        <v>765</v>
      </c>
      <c r="D208" s="180" t="s">
        <v>208</v>
      </c>
      <c r="E208" s="181" t="s">
        <v>772</v>
      </c>
      <c r="F208" s="182" t="s">
        <v>773</v>
      </c>
      <c r="G208" s="183" t="s">
        <v>211</v>
      </c>
      <c r="H208" s="184">
        <v>43.57</v>
      </c>
      <c r="I208" s="185"/>
      <c r="J208" s="186">
        <f>ROUND(I208*H208,2)</f>
        <v>0</v>
      </c>
      <c r="K208" s="182" t="s">
        <v>5</v>
      </c>
      <c r="L208" s="39"/>
      <c r="M208" s="187" t="s">
        <v>5</v>
      </c>
      <c r="N208" s="188" t="s">
        <v>42</v>
      </c>
      <c r="O208" s="40"/>
      <c r="P208" s="189">
        <f>O208*H208</f>
        <v>0</v>
      </c>
      <c r="Q208" s="189">
        <v>2.2290000000000001E-2</v>
      </c>
      <c r="R208" s="189">
        <f>Q208*H208</f>
        <v>0.97117530000000007</v>
      </c>
      <c r="S208" s="189">
        <v>0</v>
      </c>
      <c r="T208" s="190">
        <f>S208*H208</f>
        <v>0</v>
      </c>
      <c r="AR208" s="22" t="s">
        <v>237</v>
      </c>
      <c r="AT208" s="22" t="s">
        <v>208</v>
      </c>
      <c r="AU208" s="22" t="s">
        <v>80</v>
      </c>
      <c r="AY208" s="22" t="s">
        <v>205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22" t="s">
        <v>78</v>
      </c>
      <c r="BK208" s="191">
        <f>ROUND(I208*H208,2)</f>
        <v>0</v>
      </c>
      <c r="BL208" s="22" t="s">
        <v>237</v>
      </c>
      <c r="BM208" s="22" t="s">
        <v>2381</v>
      </c>
    </row>
    <row r="209" spans="2:65" s="1" customFormat="1" ht="38.25" customHeight="1">
      <c r="B209" s="179"/>
      <c r="C209" s="180" t="s">
        <v>771</v>
      </c>
      <c r="D209" s="180" t="s">
        <v>208</v>
      </c>
      <c r="E209" s="181" t="s">
        <v>776</v>
      </c>
      <c r="F209" s="182" t="s">
        <v>777</v>
      </c>
      <c r="G209" s="183" t="s">
        <v>548</v>
      </c>
      <c r="H209" s="199"/>
      <c r="I209" s="185"/>
      <c r="J209" s="186">
        <f>ROUND(I209*H209,2)</f>
        <v>0</v>
      </c>
      <c r="K209" s="182" t="s">
        <v>212</v>
      </c>
      <c r="L209" s="39"/>
      <c r="M209" s="187" t="s">
        <v>5</v>
      </c>
      <c r="N209" s="188" t="s">
        <v>42</v>
      </c>
      <c r="O209" s="40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AR209" s="22" t="s">
        <v>237</v>
      </c>
      <c r="AT209" s="22" t="s">
        <v>208</v>
      </c>
      <c r="AU209" s="22" t="s">
        <v>80</v>
      </c>
      <c r="AY209" s="22" t="s">
        <v>205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22" t="s">
        <v>78</v>
      </c>
      <c r="BK209" s="191">
        <f>ROUND(I209*H209,2)</f>
        <v>0</v>
      </c>
      <c r="BL209" s="22" t="s">
        <v>237</v>
      </c>
      <c r="BM209" s="22" t="s">
        <v>2382</v>
      </c>
    </row>
    <row r="210" spans="2:65" s="11" customFormat="1" ht="29.85" customHeight="1">
      <c r="B210" s="166"/>
      <c r="D210" s="167" t="s">
        <v>70</v>
      </c>
      <c r="E210" s="177" t="s">
        <v>779</v>
      </c>
      <c r="F210" s="177" t="s">
        <v>780</v>
      </c>
      <c r="I210" s="169"/>
      <c r="J210" s="178">
        <f>BK210</f>
        <v>0</v>
      </c>
      <c r="L210" s="166"/>
      <c r="M210" s="171"/>
      <c r="N210" s="172"/>
      <c r="O210" s="172"/>
      <c r="P210" s="173">
        <f>SUM(P211:P217)</f>
        <v>0</v>
      </c>
      <c r="Q210" s="172"/>
      <c r="R210" s="173">
        <f>SUM(R211:R217)</f>
        <v>1.3664565</v>
      </c>
      <c r="S210" s="172"/>
      <c r="T210" s="174">
        <f>SUM(T211:T217)</f>
        <v>0</v>
      </c>
      <c r="AR210" s="167" t="s">
        <v>80</v>
      </c>
      <c r="AT210" s="175" t="s">
        <v>70</v>
      </c>
      <c r="AU210" s="175" t="s">
        <v>78</v>
      </c>
      <c r="AY210" s="167" t="s">
        <v>205</v>
      </c>
      <c r="BK210" s="176">
        <f>SUM(BK211:BK217)</f>
        <v>0</v>
      </c>
    </row>
    <row r="211" spans="2:65" s="1" customFormat="1" ht="51" customHeight="1">
      <c r="B211" s="179"/>
      <c r="C211" s="180" t="s">
        <v>775</v>
      </c>
      <c r="D211" s="180" t="s">
        <v>208</v>
      </c>
      <c r="E211" s="181" t="s">
        <v>782</v>
      </c>
      <c r="F211" s="182" t="s">
        <v>783</v>
      </c>
      <c r="G211" s="183" t="s">
        <v>211</v>
      </c>
      <c r="H211" s="184">
        <v>77.716999999999999</v>
      </c>
      <c r="I211" s="185"/>
      <c r="J211" s="186">
        <f>ROUND(I211*H211,2)</f>
        <v>0</v>
      </c>
      <c r="K211" s="182" t="s">
        <v>5</v>
      </c>
      <c r="L211" s="39"/>
      <c r="M211" s="187" t="s">
        <v>5</v>
      </c>
      <c r="N211" s="188" t="s">
        <v>42</v>
      </c>
      <c r="O211" s="40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AR211" s="22" t="s">
        <v>237</v>
      </c>
      <c r="AT211" s="22" t="s">
        <v>208</v>
      </c>
      <c r="AU211" s="22" t="s">
        <v>80</v>
      </c>
      <c r="AY211" s="22" t="s">
        <v>205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22" t="s">
        <v>78</v>
      </c>
      <c r="BK211" s="191">
        <f>ROUND(I211*H211,2)</f>
        <v>0</v>
      </c>
      <c r="BL211" s="22" t="s">
        <v>237</v>
      </c>
      <c r="BM211" s="22" t="s">
        <v>2383</v>
      </c>
    </row>
    <row r="212" spans="2:65" s="1" customFormat="1" ht="67.5">
      <c r="B212" s="39"/>
      <c r="D212" s="192" t="s">
        <v>336</v>
      </c>
      <c r="F212" s="193" t="s">
        <v>785</v>
      </c>
      <c r="I212" s="154"/>
      <c r="L212" s="39"/>
      <c r="M212" s="194"/>
      <c r="N212" s="40"/>
      <c r="O212" s="40"/>
      <c r="P212" s="40"/>
      <c r="Q212" s="40"/>
      <c r="R212" s="40"/>
      <c r="S212" s="40"/>
      <c r="T212" s="68"/>
      <c r="AT212" s="22" t="s">
        <v>336</v>
      </c>
      <c r="AU212" s="22" t="s">
        <v>80</v>
      </c>
    </row>
    <row r="213" spans="2:65" s="1" customFormat="1" ht="25.5" customHeight="1">
      <c r="B213" s="179"/>
      <c r="C213" s="180" t="s">
        <v>781</v>
      </c>
      <c r="D213" s="180" t="s">
        <v>208</v>
      </c>
      <c r="E213" s="181" t="s">
        <v>787</v>
      </c>
      <c r="F213" s="182" t="s">
        <v>788</v>
      </c>
      <c r="G213" s="183" t="s">
        <v>211</v>
      </c>
      <c r="H213" s="184">
        <v>68.55</v>
      </c>
      <c r="I213" s="185"/>
      <c r="J213" s="186">
        <f>ROUND(I213*H213,2)</f>
        <v>0</v>
      </c>
      <c r="K213" s="182" t="s">
        <v>212</v>
      </c>
      <c r="L213" s="39"/>
      <c r="M213" s="187" t="s">
        <v>5</v>
      </c>
      <c r="N213" s="188" t="s">
        <v>42</v>
      </c>
      <c r="O213" s="40"/>
      <c r="P213" s="189">
        <f>O213*H213</f>
        <v>0</v>
      </c>
      <c r="Q213" s="189">
        <v>5.7000000000000002E-3</v>
      </c>
      <c r="R213" s="189">
        <f>Q213*H213</f>
        <v>0.390735</v>
      </c>
      <c r="S213" s="189">
        <v>0</v>
      </c>
      <c r="T213" s="190">
        <f>S213*H213</f>
        <v>0</v>
      </c>
      <c r="AR213" s="22" t="s">
        <v>237</v>
      </c>
      <c r="AT213" s="22" t="s">
        <v>208</v>
      </c>
      <c r="AU213" s="22" t="s">
        <v>80</v>
      </c>
      <c r="AY213" s="22" t="s">
        <v>205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22" t="s">
        <v>78</v>
      </c>
      <c r="BK213" s="191">
        <f>ROUND(I213*H213,2)</f>
        <v>0</v>
      </c>
      <c r="BL213" s="22" t="s">
        <v>237</v>
      </c>
      <c r="BM213" s="22" t="s">
        <v>2384</v>
      </c>
    </row>
    <row r="214" spans="2:65" s="1" customFormat="1" ht="16.5" customHeight="1">
      <c r="B214" s="179"/>
      <c r="C214" s="200" t="s">
        <v>786</v>
      </c>
      <c r="D214" s="200" t="s">
        <v>791</v>
      </c>
      <c r="E214" s="201" t="s">
        <v>792</v>
      </c>
      <c r="F214" s="202" t="s">
        <v>793</v>
      </c>
      <c r="G214" s="203" t="s">
        <v>211</v>
      </c>
      <c r="H214" s="204">
        <v>75.405000000000001</v>
      </c>
      <c r="I214" s="205"/>
      <c r="J214" s="206">
        <f>ROUND(I214*H214,2)</f>
        <v>0</v>
      </c>
      <c r="K214" s="202" t="s">
        <v>5</v>
      </c>
      <c r="L214" s="207"/>
      <c r="M214" s="208" t="s">
        <v>5</v>
      </c>
      <c r="N214" s="209" t="s">
        <v>42</v>
      </c>
      <c r="O214" s="40"/>
      <c r="P214" s="189">
        <f>O214*H214</f>
        <v>0</v>
      </c>
      <c r="Q214" s="189">
        <v>1.29E-2</v>
      </c>
      <c r="R214" s="189">
        <f>Q214*H214</f>
        <v>0.97272449999999999</v>
      </c>
      <c r="S214" s="189">
        <v>0</v>
      </c>
      <c r="T214" s="190">
        <f>S214*H214</f>
        <v>0</v>
      </c>
      <c r="AR214" s="22" t="s">
        <v>343</v>
      </c>
      <c r="AT214" s="22" t="s">
        <v>791</v>
      </c>
      <c r="AU214" s="22" t="s">
        <v>80</v>
      </c>
      <c r="AY214" s="22" t="s">
        <v>205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22" t="s">
        <v>78</v>
      </c>
      <c r="BK214" s="191">
        <f>ROUND(I214*H214,2)</f>
        <v>0</v>
      </c>
      <c r="BL214" s="22" t="s">
        <v>237</v>
      </c>
      <c r="BM214" s="22" t="s">
        <v>2385</v>
      </c>
    </row>
    <row r="215" spans="2:65" s="12" customFormat="1" ht="13.5">
      <c r="B215" s="210"/>
      <c r="D215" s="192" t="s">
        <v>795</v>
      </c>
      <c r="F215" s="211" t="s">
        <v>2386</v>
      </c>
      <c r="H215" s="212">
        <v>75.405000000000001</v>
      </c>
      <c r="I215" s="213"/>
      <c r="L215" s="210"/>
      <c r="M215" s="214"/>
      <c r="N215" s="215"/>
      <c r="O215" s="215"/>
      <c r="P215" s="215"/>
      <c r="Q215" s="215"/>
      <c r="R215" s="215"/>
      <c r="S215" s="215"/>
      <c r="T215" s="216"/>
      <c r="AT215" s="217" t="s">
        <v>795</v>
      </c>
      <c r="AU215" s="217" t="s">
        <v>80</v>
      </c>
      <c r="AV215" s="12" t="s">
        <v>80</v>
      </c>
      <c r="AW215" s="12" t="s">
        <v>6</v>
      </c>
      <c r="AX215" s="12" t="s">
        <v>78</v>
      </c>
      <c r="AY215" s="217" t="s">
        <v>205</v>
      </c>
    </row>
    <row r="216" spans="2:65" s="1" customFormat="1" ht="16.5" customHeight="1">
      <c r="B216" s="179"/>
      <c r="C216" s="180" t="s">
        <v>790</v>
      </c>
      <c r="D216" s="180" t="s">
        <v>208</v>
      </c>
      <c r="E216" s="181" t="s">
        <v>798</v>
      </c>
      <c r="F216" s="182" t="s">
        <v>799</v>
      </c>
      <c r="G216" s="183" t="s">
        <v>211</v>
      </c>
      <c r="H216" s="184">
        <v>9.99</v>
      </c>
      <c r="I216" s="185"/>
      <c r="J216" s="186">
        <f>ROUND(I216*H216,2)</f>
        <v>0</v>
      </c>
      <c r="K216" s="182" t="s">
        <v>212</v>
      </c>
      <c r="L216" s="39"/>
      <c r="M216" s="187" t="s">
        <v>5</v>
      </c>
      <c r="N216" s="188" t="s">
        <v>42</v>
      </c>
      <c r="O216" s="40"/>
      <c r="P216" s="189">
        <f>O216*H216</f>
        <v>0</v>
      </c>
      <c r="Q216" s="189">
        <v>2.9999999999999997E-4</v>
      </c>
      <c r="R216" s="189">
        <f>Q216*H216</f>
        <v>2.9969999999999997E-3</v>
      </c>
      <c r="S216" s="189">
        <v>0</v>
      </c>
      <c r="T216" s="190">
        <f>S216*H216</f>
        <v>0</v>
      </c>
      <c r="AR216" s="22" t="s">
        <v>237</v>
      </c>
      <c r="AT216" s="22" t="s">
        <v>208</v>
      </c>
      <c r="AU216" s="22" t="s">
        <v>80</v>
      </c>
      <c r="AY216" s="22" t="s">
        <v>205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22" t="s">
        <v>78</v>
      </c>
      <c r="BK216" s="191">
        <f>ROUND(I216*H216,2)</f>
        <v>0</v>
      </c>
      <c r="BL216" s="22" t="s">
        <v>237</v>
      </c>
      <c r="BM216" s="22" t="s">
        <v>2387</v>
      </c>
    </row>
    <row r="217" spans="2:65" s="1" customFormat="1" ht="38.25" customHeight="1">
      <c r="B217" s="179"/>
      <c r="C217" s="180" t="s">
        <v>797</v>
      </c>
      <c r="D217" s="180" t="s">
        <v>208</v>
      </c>
      <c r="E217" s="181" t="s">
        <v>802</v>
      </c>
      <c r="F217" s="182" t="s">
        <v>803</v>
      </c>
      <c r="G217" s="183" t="s">
        <v>548</v>
      </c>
      <c r="H217" s="199"/>
      <c r="I217" s="185"/>
      <c r="J217" s="186">
        <f>ROUND(I217*H217,2)</f>
        <v>0</v>
      </c>
      <c r="K217" s="182" t="s">
        <v>212</v>
      </c>
      <c r="L217" s="39"/>
      <c r="M217" s="187" t="s">
        <v>5</v>
      </c>
      <c r="N217" s="188" t="s">
        <v>42</v>
      </c>
      <c r="O217" s="40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AR217" s="22" t="s">
        <v>237</v>
      </c>
      <c r="AT217" s="22" t="s">
        <v>208</v>
      </c>
      <c r="AU217" s="22" t="s">
        <v>80</v>
      </c>
      <c r="AY217" s="22" t="s">
        <v>205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22" t="s">
        <v>78</v>
      </c>
      <c r="BK217" s="191">
        <f>ROUND(I217*H217,2)</f>
        <v>0</v>
      </c>
      <c r="BL217" s="22" t="s">
        <v>237</v>
      </c>
      <c r="BM217" s="22" t="s">
        <v>2388</v>
      </c>
    </row>
    <row r="218" spans="2:65" s="11" customFormat="1" ht="29.85" customHeight="1">
      <c r="B218" s="166"/>
      <c r="D218" s="167" t="s">
        <v>70</v>
      </c>
      <c r="E218" s="177" t="s">
        <v>805</v>
      </c>
      <c r="F218" s="177" t="s">
        <v>806</v>
      </c>
      <c r="I218" s="169"/>
      <c r="J218" s="178">
        <f>BK218</f>
        <v>0</v>
      </c>
      <c r="L218" s="166"/>
      <c r="M218" s="171"/>
      <c r="N218" s="172"/>
      <c r="O218" s="172"/>
      <c r="P218" s="173">
        <f>SUM(P219:P221)</f>
        <v>0</v>
      </c>
      <c r="Q218" s="172"/>
      <c r="R218" s="173">
        <f>SUM(R219:R221)</f>
        <v>0.81365634000000009</v>
      </c>
      <c r="S218" s="172"/>
      <c r="T218" s="174">
        <f>SUM(T219:T221)</f>
        <v>0.13674999000000002</v>
      </c>
      <c r="AR218" s="167" t="s">
        <v>80</v>
      </c>
      <c r="AT218" s="175" t="s">
        <v>70</v>
      </c>
      <c r="AU218" s="175" t="s">
        <v>78</v>
      </c>
      <c r="AY218" s="167" t="s">
        <v>205</v>
      </c>
      <c r="BK218" s="176">
        <f>SUM(BK219:BK221)</f>
        <v>0</v>
      </c>
    </row>
    <row r="219" spans="2:65" s="1" customFormat="1" ht="16.5" customHeight="1">
      <c r="B219" s="179"/>
      <c r="C219" s="180" t="s">
        <v>801</v>
      </c>
      <c r="D219" s="180" t="s">
        <v>208</v>
      </c>
      <c r="E219" s="181" t="s">
        <v>808</v>
      </c>
      <c r="F219" s="182" t="s">
        <v>809</v>
      </c>
      <c r="G219" s="183" t="s">
        <v>211</v>
      </c>
      <c r="H219" s="184">
        <v>441.12900000000002</v>
      </c>
      <c r="I219" s="185"/>
      <c r="J219" s="186">
        <f>ROUND(I219*H219,2)</f>
        <v>0</v>
      </c>
      <c r="K219" s="182" t="s">
        <v>212</v>
      </c>
      <c r="L219" s="39"/>
      <c r="M219" s="187" t="s">
        <v>5</v>
      </c>
      <c r="N219" s="188" t="s">
        <v>42</v>
      </c>
      <c r="O219" s="40"/>
      <c r="P219" s="189">
        <f>O219*H219</f>
        <v>0</v>
      </c>
      <c r="Q219" s="189">
        <v>1E-3</v>
      </c>
      <c r="R219" s="189">
        <f>Q219*H219</f>
        <v>0.44112900000000005</v>
      </c>
      <c r="S219" s="189">
        <v>3.1E-4</v>
      </c>
      <c r="T219" s="190">
        <f>S219*H219</f>
        <v>0.13674999000000002</v>
      </c>
      <c r="AR219" s="22" t="s">
        <v>237</v>
      </c>
      <c r="AT219" s="22" t="s">
        <v>208</v>
      </c>
      <c r="AU219" s="22" t="s">
        <v>80</v>
      </c>
      <c r="AY219" s="22" t="s">
        <v>205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22" t="s">
        <v>78</v>
      </c>
      <c r="BK219" s="191">
        <f>ROUND(I219*H219,2)</f>
        <v>0</v>
      </c>
      <c r="BL219" s="22" t="s">
        <v>237</v>
      </c>
      <c r="BM219" s="22" t="s">
        <v>2389</v>
      </c>
    </row>
    <row r="220" spans="2:65" s="1" customFormat="1" ht="16.5" customHeight="1">
      <c r="B220" s="179"/>
      <c r="C220" s="180" t="s">
        <v>807</v>
      </c>
      <c r="D220" s="180" t="s">
        <v>208</v>
      </c>
      <c r="E220" s="181" t="s">
        <v>812</v>
      </c>
      <c r="F220" s="182" t="s">
        <v>813</v>
      </c>
      <c r="G220" s="183" t="s">
        <v>211</v>
      </c>
      <c r="H220" s="184">
        <v>461.589</v>
      </c>
      <c r="I220" s="185"/>
      <c r="J220" s="186">
        <f>ROUND(I220*H220,2)</f>
        <v>0</v>
      </c>
      <c r="K220" s="182" t="s">
        <v>212</v>
      </c>
      <c r="L220" s="39"/>
      <c r="M220" s="187" t="s">
        <v>5</v>
      </c>
      <c r="N220" s="188" t="s">
        <v>42</v>
      </c>
      <c r="O220" s="40"/>
      <c r="P220" s="189">
        <f>O220*H220</f>
        <v>0</v>
      </c>
      <c r="Q220" s="189">
        <v>2.0000000000000001E-4</v>
      </c>
      <c r="R220" s="189">
        <f>Q220*H220</f>
        <v>9.2317800000000005E-2</v>
      </c>
      <c r="S220" s="189">
        <v>0</v>
      </c>
      <c r="T220" s="190">
        <f>S220*H220</f>
        <v>0</v>
      </c>
      <c r="AR220" s="22" t="s">
        <v>237</v>
      </c>
      <c r="AT220" s="22" t="s">
        <v>208</v>
      </c>
      <c r="AU220" s="22" t="s">
        <v>80</v>
      </c>
      <c r="AY220" s="22" t="s">
        <v>205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22" t="s">
        <v>78</v>
      </c>
      <c r="BK220" s="191">
        <f>ROUND(I220*H220,2)</f>
        <v>0</v>
      </c>
      <c r="BL220" s="22" t="s">
        <v>237</v>
      </c>
      <c r="BM220" s="22" t="s">
        <v>2390</v>
      </c>
    </row>
    <row r="221" spans="2:65" s="1" customFormat="1" ht="25.5" customHeight="1">
      <c r="B221" s="179"/>
      <c r="C221" s="180" t="s">
        <v>811</v>
      </c>
      <c r="D221" s="180" t="s">
        <v>208</v>
      </c>
      <c r="E221" s="181" t="s">
        <v>816</v>
      </c>
      <c r="F221" s="182" t="s">
        <v>817</v>
      </c>
      <c r="G221" s="183" t="s">
        <v>211</v>
      </c>
      <c r="H221" s="184">
        <v>1077.729</v>
      </c>
      <c r="I221" s="185"/>
      <c r="J221" s="186">
        <f>ROUND(I221*H221,2)</f>
        <v>0</v>
      </c>
      <c r="K221" s="182" t="s">
        <v>212</v>
      </c>
      <c r="L221" s="39"/>
      <c r="M221" s="187" t="s">
        <v>5</v>
      </c>
      <c r="N221" s="188" t="s">
        <v>42</v>
      </c>
      <c r="O221" s="40"/>
      <c r="P221" s="189">
        <f>O221*H221</f>
        <v>0</v>
      </c>
      <c r="Q221" s="189">
        <v>2.5999999999999998E-4</v>
      </c>
      <c r="R221" s="189">
        <f>Q221*H221</f>
        <v>0.28020953999999998</v>
      </c>
      <c r="S221" s="189">
        <v>0</v>
      </c>
      <c r="T221" s="190">
        <f>S221*H221</f>
        <v>0</v>
      </c>
      <c r="AR221" s="22" t="s">
        <v>237</v>
      </c>
      <c r="AT221" s="22" t="s">
        <v>208</v>
      </c>
      <c r="AU221" s="22" t="s">
        <v>80</v>
      </c>
      <c r="AY221" s="22" t="s">
        <v>205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22" t="s">
        <v>78</v>
      </c>
      <c r="BK221" s="191">
        <f>ROUND(I221*H221,2)</f>
        <v>0</v>
      </c>
      <c r="BL221" s="22" t="s">
        <v>237</v>
      </c>
      <c r="BM221" s="22" t="s">
        <v>2391</v>
      </c>
    </row>
    <row r="222" spans="2:65" s="11" customFormat="1" ht="37.35" customHeight="1">
      <c r="B222" s="166"/>
      <c r="D222" s="167" t="s">
        <v>70</v>
      </c>
      <c r="E222" s="168" t="s">
        <v>819</v>
      </c>
      <c r="F222" s="168" t="s">
        <v>437</v>
      </c>
      <c r="I222" s="169"/>
      <c r="J222" s="170">
        <f>BK222</f>
        <v>0</v>
      </c>
      <c r="L222" s="166"/>
      <c r="M222" s="171"/>
      <c r="N222" s="172"/>
      <c r="O222" s="172"/>
      <c r="P222" s="173">
        <f>SUM(P223:P229)</f>
        <v>0</v>
      </c>
      <c r="Q222" s="172"/>
      <c r="R222" s="173">
        <f>SUM(R223:R229)</f>
        <v>2.4289999999999998</v>
      </c>
      <c r="S222" s="172"/>
      <c r="T222" s="174">
        <f>SUM(T223:T229)</f>
        <v>0</v>
      </c>
      <c r="AR222" s="167" t="s">
        <v>213</v>
      </c>
      <c r="AT222" s="175" t="s">
        <v>70</v>
      </c>
      <c r="AU222" s="175" t="s">
        <v>71</v>
      </c>
      <c r="AY222" s="167" t="s">
        <v>205</v>
      </c>
      <c r="BK222" s="176">
        <f>SUM(BK223:BK229)</f>
        <v>0</v>
      </c>
    </row>
    <row r="223" spans="2:65" s="1" customFormat="1" ht="51" customHeight="1">
      <c r="B223" s="179"/>
      <c r="C223" s="180" t="s">
        <v>815</v>
      </c>
      <c r="D223" s="180" t="s">
        <v>208</v>
      </c>
      <c r="E223" s="181" t="s">
        <v>821</v>
      </c>
      <c r="F223" s="182" t="s">
        <v>2392</v>
      </c>
      <c r="G223" s="183" t="s">
        <v>441</v>
      </c>
      <c r="H223" s="184">
        <v>1</v>
      </c>
      <c r="I223" s="185"/>
      <c r="J223" s="186">
        <f t="shared" ref="J223:J229" si="60">ROUND(I223*H223,2)</f>
        <v>0</v>
      </c>
      <c r="K223" s="182" t="s">
        <v>5</v>
      </c>
      <c r="L223" s="39"/>
      <c r="M223" s="187" t="s">
        <v>5</v>
      </c>
      <c r="N223" s="188" t="s">
        <v>42</v>
      </c>
      <c r="O223" s="40"/>
      <c r="P223" s="189">
        <f t="shared" ref="P223:P229" si="61">O223*H223</f>
        <v>0</v>
      </c>
      <c r="Q223" s="189">
        <v>0.753</v>
      </c>
      <c r="R223" s="189">
        <f t="shared" ref="R223:R229" si="62">Q223*H223</f>
        <v>0.753</v>
      </c>
      <c r="S223" s="189">
        <v>0</v>
      </c>
      <c r="T223" s="190">
        <f t="shared" ref="T223:T229" si="63">S223*H223</f>
        <v>0</v>
      </c>
      <c r="AR223" s="22" t="s">
        <v>442</v>
      </c>
      <c r="AT223" s="22" t="s">
        <v>208</v>
      </c>
      <c r="AU223" s="22" t="s">
        <v>78</v>
      </c>
      <c r="AY223" s="22" t="s">
        <v>205</v>
      </c>
      <c r="BE223" s="191">
        <f t="shared" ref="BE223:BE229" si="64">IF(N223="základní",J223,0)</f>
        <v>0</v>
      </c>
      <c r="BF223" s="191">
        <f t="shared" ref="BF223:BF229" si="65">IF(N223="snížená",J223,0)</f>
        <v>0</v>
      </c>
      <c r="BG223" s="191">
        <f t="shared" ref="BG223:BG229" si="66">IF(N223="zákl. přenesená",J223,0)</f>
        <v>0</v>
      </c>
      <c r="BH223" s="191">
        <f t="shared" ref="BH223:BH229" si="67">IF(N223="sníž. přenesená",J223,0)</f>
        <v>0</v>
      </c>
      <c r="BI223" s="191">
        <f t="shared" ref="BI223:BI229" si="68">IF(N223="nulová",J223,0)</f>
        <v>0</v>
      </c>
      <c r="BJ223" s="22" t="s">
        <v>78</v>
      </c>
      <c r="BK223" s="191">
        <f t="shared" ref="BK223:BK229" si="69">ROUND(I223*H223,2)</f>
        <v>0</v>
      </c>
      <c r="BL223" s="22" t="s">
        <v>442</v>
      </c>
      <c r="BM223" s="22" t="s">
        <v>2393</v>
      </c>
    </row>
    <row r="224" spans="2:65" s="1" customFormat="1" ht="38.25" customHeight="1">
      <c r="B224" s="179"/>
      <c r="C224" s="180" t="s">
        <v>820</v>
      </c>
      <c r="D224" s="180" t="s">
        <v>208</v>
      </c>
      <c r="E224" s="181" t="s">
        <v>825</v>
      </c>
      <c r="F224" s="182" t="s">
        <v>2394</v>
      </c>
      <c r="G224" s="183" t="s">
        <v>441</v>
      </c>
      <c r="H224" s="184">
        <v>1</v>
      </c>
      <c r="I224" s="185"/>
      <c r="J224" s="186">
        <f t="shared" si="60"/>
        <v>0</v>
      </c>
      <c r="K224" s="182" t="s">
        <v>5</v>
      </c>
      <c r="L224" s="39"/>
      <c r="M224" s="187" t="s">
        <v>5</v>
      </c>
      <c r="N224" s="188" t="s">
        <v>42</v>
      </c>
      <c r="O224" s="40"/>
      <c r="P224" s="189">
        <f t="shared" si="61"/>
        <v>0</v>
      </c>
      <c r="Q224" s="189">
        <v>0.184</v>
      </c>
      <c r="R224" s="189">
        <f t="shared" si="62"/>
        <v>0.184</v>
      </c>
      <c r="S224" s="189">
        <v>0</v>
      </c>
      <c r="T224" s="190">
        <f t="shared" si="63"/>
        <v>0</v>
      </c>
      <c r="AR224" s="22" t="s">
        <v>442</v>
      </c>
      <c r="AT224" s="22" t="s">
        <v>208</v>
      </c>
      <c r="AU224" s="22" t="s">
        <v>78</v>
      </c>
      <c r="AY224" s="22" t="s">
        <v>205</v>
      </c>
      <c r="BE224" s="191">
        <f t="shared" si="64"/>
        <v>0</v>
      </c>
      <c r="BF224" s="191">
        <f t="shared" si="65"/>
        <v>0</v>
      </c>
      <c r="BG224" s="191">
        <f t="shared" si="66"/>
        <v>0</v>
      </c>
      <c r="BH224" s="191">
        <f t="shared" si="67"/>
        <v>0</v>
      </c>
      <c r="BI224" s="191">
        <f t="shared" si="68"/>
        <v>0</v>
      </c>
      <c r="BJ224" s="22" t="s">
        <v>78</v>
      </c>
      <c r="BK224" s="191">
        <f t="shared" si="69"/>
        <v>0</v>
      </c>
      <c r="BL224" s="22" t="s">
        <v>442</v>
      </c>
      <c r="BM224" s="22" t="s">
        <v>2395</v>
      </c>
    </row>
    <row r="225" spans="2:65" s="1" customFormat="1" ht="38.25" customHeight="1">
      <c r="B225" s="179"/>
      <c r="C225" s="180" t="s">
        <v>824</v>
      </c>
      <c r="D225" s="180" t="s">
        <v>208</v>
      </c>
      <c r="E225" s="181" t="s">
        <v>829</v>
      </c>
      <c r="F225" s="182" t="s">
        <v>2396</v>
      </c>
      <c r="G225" s="183" t="s">
        <v>441</v>
      </c>
      <c r="H225" s="184">
        <v>1</v>
      </c>
      <c r="I225" s="185"/>
      <c r="J225" s="186">
        <f t="shared" si="60"/>
        <v>0</v>
      </c>
      <c r="K225" s="182" t="s">
        <v>5</v>
      </c>
      <c r="L225" s="39"/>
      <c r="M225" s="187" t="s">
        <v>5</v>
      </c>
      <c r="N225" s="188" t="s">
        <v>42</v>
      </c>
      <c r="O225" s="40"/>
      <c r="P225" s="189">
        <f t="shared" si="61"/>
        <v>0</v>
      </c>
      <c r="Q225" s="189">
        <v>0.12</v>
      </c>
      <c r="R225" s="189">
        <f t="shared" si="62"/>
        <v>0.12</v>
      </c>
      <c r="S225" s="189">
        <v>0</v>
      </c>
      <c r="T225" s="190">
        <f t="shared" si="63"/>
        <v>0</v>
      </c>
      <c r="AR225" s="22" t="s">
        <v>442</v>
      </c>
      <c r="AT225" s="22" t="s">
        <v>208</v>
      </c>
      <c r="AU225" s="22" t="s">
        <v>78</v>
      </c>
      <c r="AY225" s="22" t="s">
        <v>205</v>
      </c>
      <c r="BE225" s="191">
        <f t="shared" si="64"/>
        <v>0</v>
      </c>
      <c r="BF225" s="191">
        <f t="shared" si="65"/>
        <v>0</v>
      </c>
      <c r="BG225" s="191">
        <f t="shared" si="66"/>
        <v>0</v>
      </c>
      <c r="BH225" s="191">
        <f t="shared" si="67"/>
        <v>0</v>
      </c>
      <c r="BI225" s="191">
        <f t="shared" si="68"/>
        <v>0</v>
      </c>
      <c r="BJ225" s="22" t="s">
        <v>78</v>
      </c>
      <c r="BK225" s="191">
        <f t="shared" si="69"/>
        <v>0</v>
      </c>
      <c r="BL225" s="22" t="s">
        <v>442</v>
      </c>
      <c r="BM225" s="22" t="s">
        <v>2397</v>
      </c>
    </row>
    <row r="226" spans="2:65" s="1" customFormat="1" ht="38.25" customHeight="1">
      <c r="B226" s="179"/>
      <c r="C226" s="180" t="s">
        <v>828</v>
      </c>
      <c r="D226" s="180" t="s">
        <v>208</v>
      </c>
      <c r="E226" s="181" t="s">
        <v>833</v>
      </c>
      <c r="F226" s="182" t="s">
        <v>2398</v>
      </c>
      <c r="G226" s="183" t="s">
        <v>441</v>
      </c>
      <c r="H226" s="184">
        <v>2</v>
      </c>
      <c r="I226" s="185"/>
      <c r="J226" s="186">
        <f t="shared" si="60"/>
        <v>0</v>
      </c>
      <c r="K226" s="182" t="s">
        <v>5</v>
      </c>
      <c r="L226" s="39"/>
      <c r="M226" s="187" t="s">
        <v>5</v>
      </c>
      <c r="N226" s="188" t="s">
        <v>42</v>
      </c>
      <c r="O226" s="40"/>
      <c r="P226" s="189">
        <f t="shared" si="61"/>
        <v>0</v>
      </c>
      <c r="Q226" s="189">
        <v>9.8000000000000004E-2</v>
      </c>
      <c r="R226" s="189">
        <f t="shared" si="62"/>
        <v>0.19600000000000001</v>
      </c>
      <c r="S226" s="189">
        <v>0</v>
      </c>
      <c r="T226" s="190">
        <f t="shared" si="63"/>
        <v>0</v>
      </c>
      <c r="AR226" s="22" t="s">
        <v>442</v>
      </c>
      <c r="AT226" s="22" t="s">
        <v>208</v>
      </c>
      <c r="AU226" s="22" t="s">
        <v>78</v>
      </c>
      <c r="AY226" s="22" t="s">
        <v>205</v>
      </c>
      <c r="BE226" s="191">
        <f t="shared" si="64"/>
        <v>0</v>
      </c>
      <c r="BF226" s="191">
        <f t="shared" si="65"/>
        <v>0</v>
      </c>
      <c r="BG226" s="191">
        <f t="shared" si="66"/>
        <v>0</v>
      </c>
      <c r="BH226" s="191">
        <f t="shared" si="67"/>
        <v>0</v>
      </c>
      <c r="BI226" s="191">
        <f t="shared" si="68"/>
        <v>0</v>
      </c>
      <c r="BJ226" s="22" t="s">
        <v>78</v>
      </c>
      <c r="BK226" s="191">
        <f t="shared" si="69"/>
        <v>0</v>
      </c>
      <c r="BL226" s="22" t="s">
        <v>442</v>
      </c>
      <c r="BM226" s="22" t="s">
        <v>2399</v>
      </c>
    </row>
    <row r="227" spans="2:65" s="1" customFormat="1" ht="38.25" customHeight="1">
      <c r="B227" s="179"/>
      <c r="C227" s="180" t="s">
        <v>832</v>
      </c>
      <c r="D227" s="180" t="s">
        <v>208</v>
      </c>
      <c r="E227" s="181" t="s">
        <v>837</v>
      </c>
      <c r="F227" s="182" t="s">
        <v>2400</v>
      </c>
      <c r="G227" s="183" t="s">
        <v>441</v>
      </c>
      <c r="H227" s="184">
        <v>2</v>
      </c>
      <c r="I227" s="185"/>
      <c r="J227" s="186">
        <f t="shared" si="60"/>
        <v>0</v>
      </c>
      <c r="K227" s="182" t="s">
        <v>5</v>
      </c>
      <c r="L227" s="39"/>
      <c r="M227" s="187" t="s">
        <v>5</v>
      </c>
      <c r="N227" s="188" t="s">
        <v>42</v>
      </c>
      <c r="O227" s="40"/>
      <c r="P227" s="189">
        <f t="shared" si="61"/>
        <v>0</v>
      </c>
      <c r="Q227" s="189">
        <v>9.8000000000000004E-2</v>
      </c>
      <c r="R227" s="189">
        <f t="shared" si="62"/>
        <v>0.19600000000000001</v>
      </c>
      <c r="S227" s="189">
        <v>0</v>
      </c>
      <c r="T227" s="190">
        <f t="shared" si="63"/>
        <v>0</v>
      </c>
      <c r="AR227" s="22" t="s">
        <v>442</v>
      </c>
      <c r="AT227" s="22" t="s">
        <v>208</v>
      </c>
      <c r="AU227" s="22" t="s">
        <v>78</v>
      </c>
      <c r="AY227" s="22" t="s">
        <v>205</v>
      </c>
      <c r="BE227" s="191">
        <f t="shared" si="64"/>
        <v>0</v>
      </c>
      <c r="BF227" s="191">
        <f t="shared" si="65"/>
        <v>0</v>
      </c>
      <c r="BG227" s="191">
        <f t="shared" si="66"/>
        <v>0</v>
      </c>
      <c r="BH227" s="191">
        <f t="shared" si="67"/>
        <v>0</v>
      </c>
      <c r="BI227" s="191">
        <f t="shared" si="68"/>
        <v>0</v>
      </c>
      <c r="BJ227" s="22" t="s">
        <v>78</v>
      </c>
      <c r="BK227" s="191">
        <f t="shared" si="69"/>
        <v>0</v>
      </c>
      <c r="BL227" s="22" t="s">
        <v>442</v>
      </c>
      <c r="BM227" s="22" t="s">
        <v>2401</v>
      </c>
    </row>
    <row r="228" spans="2:65" s="1" customFormat="1" ht="38.25" customHeight="1">
      <c r="B228" s="179"/>
      <c r="C228" s="180" t="s">
        <v>836</v>
      </c>
      <c r="D228" s="180" t="s">
        <v>208</v>
      </c>
      <c r="E228" s="181" t="s">
        <v>841</v>
      </c>
      <c r="F228" s="182" t="s">
        <v>866</v>
      </c>
      <c r="G228" s="183" t="s">
        <v>441</v>
      </c>
      <c r="H228" s="184">
        <v>8</v>
      </c>
      <c r="I228" s="185"/>
      <c r="J228" s="186">
        <f t="shared" si="60"/>
        <v>0</v>
      </c>
      <c r="K228" s="182" t="s">
        <v>5</v>
      </c>
      <c r="L228" s="39"/>
      <c r="M228" s="187" t="s">
        <v>5</v>
      </c>
      <c r="N228" s="188" t="s">
        <v>42</v>
      </c>
      <c r="O228" s="40"/>
      <c r="P228" s="189">
        <f t="shared" si="61"/>
        <v>0</v>
      </c>
      <c r="Q228" s="189">
        <v>9.8000000000000004E-2</v>
      </c>
      <c r="R228" s="189">
        <f t="shared" si="62"/>
        <v>0.78400000000000003</v>
      </c>
      <c r="S228" s="189">
        <v>0</v>
      </c>
      <c r="T228" s="190">
        <f t="shared" si="63"/>
        <v>0</v>
      </c>
      <c r="AR228" s="22" t="s">
        <v>442</v>
      </c>
      <c r="AT228" s="22" t="s">
        <v>208</v>
      </c>
      <c r="AU228" s="22" t="s">
        <v>78</v>
      </c>
      <c r="AY228" s="22" t="s">
        <v>205</v>
      </c>
      <c r="BE228" s="191">
        <f t="shared" si="64"/>
        <v>0</v>
      </c>
      <c r="BF228" s="191">
        <f t="shared" si="65"/>
        <v>0</v>
      </c>
      <c r="BG228" s="191">
        <f t="shared" si="66"/>
        <v>0</v>
      </c>
      <c r="BH228" s="191">
        <f t="shared" si="67"/>
        <v>0</v>
      </c>
      <c r="BI228" s="191">
        <f t="shared" si="68"/>
        <v>0</v>
      </c>
      <c r="BJ228" s="22" t="s">
        <v>78</v>
      </c>
      <c r="BK228" s="191">
        <f t="shared" si="69"/>
        <v>0</v>
      </c>
      <c r="BL228" s="22" t="s">
        <v>442</v>
      </c>
      <c r="BM228" s="22" t="s">
        <v>2402</v>
      </c>
    </row>
    <row r="229" spans="2:65" s="1" customFormat="1" ht="38.25" customHeight="1">
      <c r="B229" s="179"/>
      <c r="C229" s="180" t="s">
        <v>840</v>
      </c>
      <c r="D229" s="180" t="s">
        <v>208</v>
      </c>
      <c r="E229" s="181" t="s">
        <v>845</v>
      </c>
      <c r="F229" s="182" t="s">
        <v>2403</v>
      </c>
      <c r="G229" s="183" t="s">
        <v>674</v>
      </c>
      <c r="H229" s="184">
        <v>2</v>
      </c>
      <c r="I229" s="185"/>
      <c r="J229" s="186">
        <f t="shared" si="60"/>
        <v>0</v>
      </c>
      <c r="K229" s="182" t="s">
        <v>5</v>
      </c>
      <c r="L229" s="39"/>
      <c r="M229" s="187" t="s">
        <v>5</v>
      </c>
      <c r="N229" s="195" t="s">
        <v>42</v>
      </c>
      <c r="O229" s="196"/>
      <c r="P229" s="197">
        <f t="shared" si="61"/>
        <v>0</v>
      </c>
      <c r="Q229" s="197">
        <v>9.8000000000000004E-2</v>
      </c>
      <c r="R229" s="197">
        <f t="shared" si="62"/>
        <v>0.19600000000000001</v>
      </c>
      <c r="S229" s="197">
        <v>0</v>
      </c>
      <c r="T229" s="198">
        <f t="shared" si="63"/>
        <v>0</v>
      </c>
      <c r="AR229" s="22" t="s">
        <v>442</v>
      </c>
      <c r="AT229" s="22" t="s">
        <v>208</v>
      </c>
      <c r="AU229" s="22" t="s">
        <v>78</v>
      </c>
      <c r="AY229" s="22" t="s">
        <v>205</v>
      </c>
      <c r="BE229" s="191">
        <f t="shared" si="64"/>
        <v>0</v>
      </c>
      <c r="BF229" s="191">
        <f t="shared" si="65"/>
        <v>0</v>
      </c>
      <c r="BG229" s="191">
        <f t="shared" si="66"/>
        <v>0</v>
      </c>
      <c r="BH229" s="191">
        <f t="shared" si="67"/>
        <v>0</v>
      </c>
      <c r="BI229" s="191">
        <f t="shared" si="68"/>
        <v>0</v>
      </c>
      <c r="BJ229" s="22" t="s">
        <v>78</v>
      </c>
      <c r="BK229" s="191">
        <f t="shared" si="69"/>
        <v>0</v>
      </c>
      <c r="BL229" s="22" t="s">
        <v>442</v>
      </c>
      <c r="BM229" s="22" t="s">
        <v>2404</v>
      </c>
    </row>
    <row r="230" spans="2:65" s="1" customFormat="1" ht="6.95" customHeight="1">
      <c r="B230" s="54"/>
      <c r="C230" s="55"/>
      <c r="D230" s="55"/>
      <c r="E230" s="55"/>
      <c r="F230" s="55"/>
      <c r="G230" s="55"/>
      <c r="H230" s="55"/>
      <c r="I230" s="132"/>
      <c r="J230" s="55"/>
      <c r="K230" s="55"/>
      <c r="L230" s="39"/>
    </row>
  </sheetData>
  <autoFilter ref="C100:K229"/>
  <mergeCells count="13">
    <mergeCell ref="E93:H93"/>
    <mergeCell ref="G1:H1"/>
    <mergeCell ref="L2:V2"/>
    <mergeCell ref="E49:H49"/>
    <mergeCell ref="E51:H51"/>
    <mergeCell ref="J55:J56"/>
    <mergeCell ref="E89:H89"/>
    <mergeCell ref="E91:H9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127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ht="16.5" customHeight="1">
      <c r="B9" s="26"/>
      <c r="C9" s="27"/>
      <c r="D9" s="27"/>
      <c r="E9" s="341" t="s">
        <v>2146</v>
      </c>
      <c r="F9" s="308"/>
      <c r="G9" s="308"/>
      <c r="H9" s="308"/>
      <c r="I9" s="110"/>
      <c r="J9" s="27"/>
      <c r="K9" s="29"/>
    </row>
    <row r="10" spans="1:70">
      <c r="B10" s="26"/>
      <c r="C10" s="27"/>
      <c r="D10" s="35" t="s">
        <v>170</v>
      </c>
      <c r="E10" s="27"/>
      <c r="F10" s="27"/>
      <c r="G10" s="27"/>
      <c r="H10" s="27"/>
      <c r="I10" s="110"/>
      <c r="J10" s="27"/>
      <c r="K10" s="29"/>
    </row>
    <row r="11" spans="1:70" s="1" customFormat="1" ht="16.5" customHeight="1">
      <c r="B11" s="39"/>
      <c r="C11" s="40"/>
      <c r="D11" s="40"/>
      <c r="E11" s="331" t="s">
        <v>2405</v>
      </c>
      <c r="F11" s="343"/>
      <c r="G11" s="343"/>
      <c r="H11" s="343"/>
      <c r="I11" s="111"/>
      <c r="J11" s="40"/>
      <c r="K11" s="43"/>
    </row>
    <row r="12" spans="1:70" s="1" customFormat="1">
      <c r="B12" s="39"/>
      <c r="C12" s="40"/>
      <c r="D12" s="35" t="s">
        <v>936</v>
      </c>
      <c r="E12" s="40"/>
      <c r="F12" s="40"/>
      <c r="G12" s="40"/>
      <c r="H12" s="40"/>
      <c r="I12" s="111"/>
      <c r="J12" s="40"/>
      <c r="K12" s="43"/>
    </row>
    <row r="13" spans="1:70" s="1" customFormat="1" ht="36.950000000000003" customHeight="1">
      <c r="B13" s="39"/>
      <c r="C13" s="40"/>
      <c r="D13" s="40"/>
      <c r="E13" s="344" t="s">
        <v>2406</v>
      </c>
      <c r="F13" s="343"/>
      <c r="G13" s="343"/>
      <c r="H13" s="343"/>
      <c r="I13" s="111"/>
      <c r="J13" s="40"/>
      <c r="K13" s="43"/>
    </row>
    <row r="14" spans="1:70" s="1" customFormat="1" ht="13.5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21</v>
      </c>
      <c r="E15" s="40"/>
      <c r="F15" s="33" t="s">
        <v>5</v>
      </c>
      <c r="G15" s="40"/>
      <c r="H15" s="40"/>
      <c r="I15" s="112" t="s">
        <v>22</v>
      </c>
      <c r="J15" s="33" t="s">
        <v>5</v>
      </c>
      <c r="K15" s="43"/>
    </row>
    <row r="16" spans="1:70" s="1" customFormat="1" ht="14.45" customHeight="1">
      <c r="B16" s="39"/>
      <c r="C16" s="40"/>
      <c r="D16" s="35" t="s">
        <v>23</v>
      </c>
      <c r="E16" s="40"/>
      <c r="F16" s="33" t="s">
        <v>24</v>
      </c>
      <c r="G16" s="40"/>
      <c r="H16" s="40"/>
      <c r="I16" s="112" t="s">
        <v>25</v>
      </c>
      <c r="J16" s="113" t="str">
        <f>'Rekapitulace stavby'!AN8</f>
        <v>16. 3. 2019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27</v>
      </c>
      <c r="E18" s="40"/>
      <c r="F18" s="40"/>
      <c r="G18" s="40"/>
      <c r="H18" s="40"/>
      <c r="I18" s="112" t="s">
        <v>28</v>
      </c>
      <c r="J18" s="33" t="str">
        <f>IF('Rekapitulace stavby'!AN10="","",'Rekapitulace stavby'!AN10)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stavby'!E11="","",'Rekapitulace stavby'!E11)</f>
        <v xml:space="preserve"> </v>
      </c>
      <c r="F19" s="40"/>
      <c r="G19" s="40"/>
      <c r="H19" s="40"/>
      <c r="I19" s="112" t="s">
        <v>30</v>
      </c>
      <c r="J19" s="33" t="str">
        <f>IF('Rekapitulace stavby'!AN11="","",'Rekapitulace stavby'!AN11)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31</v>
      </c>
      <c r="E21" s="40"/>
      <c r="F21" s="40"/>
      <c r="G21" s="40"/>
      <c r="H21" s="40"/>
      <c r="I21" s="112" t="s">
        <v>28</v>
      </c>
      <c r="J21" s="33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stavby'!E14="Vyplň údaj","",IF('Rekapitulace stavby'!E14="","",'Rekapitulace stavby'!E14))</f>
        <v/>
      </c>
      <c r="F22" s="40"/>
      <c r="G22" s="40"/>
      <c r="H22" s="40"/>
      <c r="I22" s="112" t="s">
        <v>30</v>
      </c>
      <c r="J22" s="33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33</v>
      </c>
      <c r="E24" s="40"/>
      <c r="F24" s="40"/>
      <c r="G24" s="40"/>
      <c r="H24" s="40"/>
      <c r="I24" s="112" t="s">
        <v>28</v>
      </c>
      <c r="J24" s="33" t="s">
        <v>5</v>
      </c>
      <c r="K24" s="43"/>
    </row>
    <row r="25" spans="2:11" s="1" customFormat="1" ht="18" customHeight="1">
      <c r="B25" s="39"/>
      <c r="C25" s="40"/>
      <c r="D25" s="40"/>
      <c r="E25" s="33" t="s">
        <v>34</v>
      </c>
      <c r="F25" s="40"/>
      <c r="G25" s="40"/>
      <c r="H25" s="40"/>
      <c r="I25" s="112" t="s">
        <v>30</v>
      </c>
      <c r="J25" s="33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14.45" customHeight="1">
      <c r="B27" s="39"/>
      <c r="C27" s="40"/>
      <c r="D27" s="35" t="s">
        <v>36</v>
      </c>
      <c r="E27" s="40"/>
      <c r="F27" s="40"/>
      <c r="G27" s="40"/>
      <c r="H27" s="40"/>
      <c r="I27" s="111"/>
      <c r="J27" s="40"/>
      <c r="K27" s="43"/>
    </row>
    <row r="28" spans="2:11" s="7" customFormat="1" ht="270.75" customHeight="1">
      <c r="B28" s="114"/>
      <c r="C28" s="115"/>
      <c r="D28" s="115"/>
      <c r="E28" s="322" t="s">
        <v>172</v>
      </c>
      <c r="F28" s="322"/>
      <c r="G28" s="322"/>
      <c r="H28" s="322"/>
      <c r="I28" s="116"/>
      <c r="J28" s="115"/>
      <c r="K28" s="117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111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25.35" customHeight="1">
      <c r="B31" s="39"/>
      <c r="C31" s="40"/>
      <c r="D31" s="120" t="s">
        <v>37</v>
      </c>
      <c r="E31" s="40"/>
      <c r="F31" s="40"/>
      <c r="G31" s="40"/>
      <c r="H31" s="40"/>
      <c r="I31" s="111"/>
      <c r="J31" s="121">
        <f>ROUND(J94,2)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118"/>
      <c r="J32" s="66"/>
      <c r="K32" s="119"/>
    </row>
    <row r="33" spans="2:11" s="1" customFormat="1" ht="14.45" customHeight="1">
      <c r="B33" s="39"/>
      <c r="C33" s="40"/>
      <c r="D33" s="40"/>
      <c r="E33" s="40"/>
      <c r="F33" s="44" t="s">
        <v>39</v>
      </c>
      <c r="G33" s="40"/>
      <c r="H33" s="40"/>
      <c r="I33" s="122" t="s">
        <v>38</v>
      </c>
      <c r="J33" s="44" t="s">
        <v>40</v>
      </c>
      <c r="K33" s="43"/>
    </row>
    <row r="34" spans="2:11" s="1" customFormat="1" ht="14.45" customHeight="1">
      <c r="B34" s="39"/>
      <c r="C34" s="40"/>
      <c r="D34" s="47" t="s">
        <v>41</v>
      </c>
      <c r="E34" s="47" t="s">
        <v>42</v>
      </c>
      <c r="F34" s="123">
        <f>ROUND(SUM(BE94:BE158), 2)</f>
        <v>0</v>
      </c>
      <c r="G34" s="40"/>
      <c r="H34" s="40"/>
      <c r="I34" s="124">
        <v>0.21</v>
      </c>
      <c r="J34" s="123">
        <f>ROUND(ROUND((SUM(BE94:BE158)), 2)*I34, 2)</f>
        <v>0</v>
      </c>
      <c r="K34" s="43"/>
    </row>
    <row r="35" spans="2:11" s="1" customFormat="1" ht="14.45" customHeight="1">
      <c r="B35" s="39"/>
      <c r="C35" s="40"/>
      <c r="D35" s="40"/>
      <c r="E35" s="47" t="s">
        <v>43</v>
      </c>
      <c r="F35" s="123">
        <f>ROUND(SUM(BF94:BF158), 2)</f>
        <v>0</v>
      </c>
      <c r="G35" s="40"/>
      <c r="H35" s="40"/>
      <c r="I35" s="124">
        <v>0.15</v>
      </c>
      <c r="J35" s="123">
        <f>ROUND(ROUND((SUM(BF94:BF158)), 2)*I35, 2)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44</v>
      </c>
      <c r="F36" s="123">
        <f>ROUND(SUM(BG94:BG158), 2)</f>
        <v>0</v>
      </c>
      <c r="G36" s="40"/>
      <c r="H36" s="40"/>
      <c r="I36" s="124">
        <v>0.21</v>
      </c>
      <c r="J36" s="123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45</v>
      </c>
      <c r="F37" s="123">
        <f>ROUND(SUM(BH94:BH158), 2)</f>
        <v>0</v>
      </c>
      <c r="G37" s="40"/>
      <c r="H37" s="40"/>
      <c r="I37" s="124">
        <v>0.15</v>
      </c>
      <c r="J37" s="123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46</v>
      </c>
      <c r="F38" s="123">
        <f>ROUND(SUM(BI94:BI158), 2)</f>
        <v>0</v>
      </c>
      <c r="G38" s="40"/>
      <c r="H38" s="40"/>
      <c r="I38" s="124">
        <v>0</v>
      </c>
      <c r="J38" s="123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111"/>
      <c r="J39" s="40"/>
      <c r="K39" s="43"/>
    </row>
    <row r="40" spans="2:11" s="1" customFormat="1" ht="25.35" customHeight="1">
      <c r="B40" s="39"/>
      <c r="C40" s="125"/>
      <c r="D40" s="126" t="s">
        <v>47</v>
      </c>
      <c r="E40" s="69"/>
      <c r="F40" s="69"/>
      <c r="G40" s="127" t="s">
        <v>48</v>
      </c>
      <c r="H40" s="128" t="s">
        <v>49</v>
      </c>
      <c r="I40" s="129"/>
      <c r="J40" s="130">
        <f>SUM(J31:J38)</f>
        <v>0</v>
      </c>
      <c r="K40" s="131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132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133"/>
      <c r="J45" s="58"/>
      <c r="K45" s="134"/>
    </row>
    <row r="46" spans="2:11" s="1" customFormat="1" ht="36.950000000000003" customHeight="1">
      <c r="B46" s="39"/>
      <c r="C46" s="28" t="s">
        <v>173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111"/>
      <c r="J47" s="40"/>
      <c r="K47" s="43"/>
    </row>
    <row r="48" spans="2:11" s="1" customFormat="1" ht="14.45" customHeight="1">
      <c r="B48" s="39"/>
      <c r="C48" s="35" t="s">
        <v>19</v>
      </c>
      <c r="D48" s="40"/>
      <c r="E48" s="40"/>
      <c r="F48" s="40"/>
      <c r="G48" s="40"/>
      <c r="H48" s="40"/>
      <c r="I48" s="111"/>
      <c r="J48" s="40"/>
      <c r="K48" s="43"/>
    </row>
    <row r="49" spans="2:47" s="1" customFormat="1" ht="16.5" customHeight="1">
      <c r="B49" s="39"/>
      <c r="C49" s="40"/>
      <c r="D49" s="40"/>
      <c r="E49" s="341" t="str">
        <f>E7</f>
        <v xml:space="preserve"> Dům hudby, Pardubice – modernizace</v>
      </c>
      <c r="F49" s="342"/>
      <c r="G49" s="342"/>
      <c r="H49" s="342"/>
      <c r="I49" s="111"/>
      <c r="J49" s="40"/>
      <c r="K49" s="43"/>
    </row>
    <row r="50" spans="2:47">
      <c r="B50" s="26"/>
      <c r="C50" s="35" t="s">
        <v>168</v>
      </c>
      <c r="D50" s="27"/>
      <c r="E50" s="27"/>
      <c r="F50" s="27"/>
      <c r="G50" s="27"/>
      <c r="H50" s="27"/>
      <c r="I50" s="110"/>
      <c r="J50" s="27"/>
      <c r="K50" s="29"/>
    </row>
    <row r="51" spans="2:47" ht="16.5" customHeight="1">
      <c r="B51" s="26"/>
      <c r="C51" s="27"/>
      <c r="D51" s="27"/>
      <c r="E51" s="341" t="s">
        <v>2146</v>
      </c>
      <c r="F51" s="308"/>
      <c r="G51" s="308"/>
      <c r="H51" s="308"/>
      <c r="I51" s="110"/>
      <c r="J51" s="27"/>
      <c r="K51" s="29"/>
    </row>
    <row r="52" spans="2:47">
      <c r="B52" s="26"/>
      <c r="C52" s="35" t="s">
        <v>170</v>
      </c>
      <c r="D52" s="27"/>
      <c r="E52" s="27"/>
      <c r="F52" s="27"/>
      <c r="G52" s="27"/>
      <c r="H52" s="27"/>
      <c r="I52" s="110"/>
      <c r="J52" s="27"/>
      <c r="K52" s="29"/>
    </row>
    <row r="53" spans="2:47" s="1" customFormat="1" ht="16.5" customHeight="1">
      <c r="B53" s="39"/>
      <c r="C53" s="40"/>
      <c r="D53" s="40"/>
      <c r="E53" s="331" t="s">
        <v>2405</v>
      </c>
      <c r="F53" s="343"/>
      <c r="G53" s="343"/>
      <c r="H53" s="343"/>
      <c r="I53" s="111"/>
      <c r="J53" s="40"/>
      <c r="K53" s="43"/>
    </row>
    <row r="54" spans="2:47" s="1" customFormat="1" ht="14.45" customHeight="1">
      <c r="B54" s="39"/>
      <c r="C54" s="35" t="s">
        <v>936</v>
      </c>
      <c r="D54" s="40"/>
      <c r="E54" s="40"/>
      <c r="F54" s="40"/>
      <c r="G54" s="40"/>
      <c r="H54" s="40"/>
      <c r="I54" s="111"/>
      <c r="J54" s="40"/>
      <c r="K54" s="43"/>
    </row>
    <row r="55" spans="2:47" s="1" customFormat="1" ht="17.25" customHeight="1">
      <c r="B55" s="39"/>
      <c r="C55" s="40"/>
      <c r="D55" s="40"/>
      <c r="E55" s="344" t="str">
        <f>E13</f>
        <v>SO 02.4.1 - Silnoproudá elektroinstalace</v>
      </c>
      <c r="F55" s="343"/>
      <c r="G55" s="343"/>
      <c r="H55" s="343"/>
      <c r="I55" s="111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47" s="1" customFormat="1" ht="18" customHeight="1">
      <c r="B57" s="39"/>
      <c r="C57" s="35" t="s">
        <v>23</v>
      </c>
      <c r="D57" s="40"/>
      <c r="E57" s="40"/>
      <c r="F57" s="33" t="str">
        <f>F16</f>
        <v>Sukova třída 1260, 530 02 Pardubice</v>
      </c>
      <c r="G57" s="40"/>
      <c r="H57" s="40"/>
      <c r="I57" s="112" t="s">
        <v>25</v>
      </c>
      <c r="J57" s="113" t="str">
        <f>IF(J16="","",J16)</f>
        <v>16. 3. 2019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47" s="1" customFormat="1">
      <c r="B59" s="39"/>
      <c r="C59" s="35" t="s">
        <v>27</v>
      </c>
      <c r="D59" s="40"/>
      <c r="E59" s="40"/>
      <c r="F59" s="33" t="str">
        <f>E19</f>
        <v xml:space="preserve"> </v>
      </c>
      <c r="G59" s="40"/>
      <c r="H59" s="40"/>
      <c r="I59" s="112" t="s">
        <v>33</v>
      </c>
      <c r="J59" s="322" t="str">
        <f>E25</f>
        <v>ing. arch. Ondřej Tuček</v>
      </c>
      <c r="K59" s="43"/>
    </row>
    <row r="60" spans="2:47" s="1" customFormat="1" ht="14.45" customHeight="1">
      <c r="B60" s="39"/>
      <c r="C60" s="35" t="s">
        <v>31</v>
      </c>
      <c r="D60" s="40"/>
      <c r="E60" s="40"/>
      <c r="F60" s="33" t="str">
        <f>IF(E22="","",E22)</f>
        <v/>
      </c>
      <c r="G60" s="40"/>
      <c r="H60" s="40"/>
      <c r="I60" s="111"/>
      <c r="J60" s="345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11"/>
      <c r="J61" s="40"/>
      <c r="K61" s="43"/>
    </row>
    <row r="62" spans="2:47" s="1" customFormat="1" ht="29.25" customHeight="1">
      <c r="B62" s="39"/>
      <c r="C62" s="135" t="s">
        <v>174</v>
      </c>
      <c r="D62" s="125"/>
      <c r="E62" s="125"/>
      <c r="F62" s="125"/>
      <c r="G62" s="125"/>
      <c r="H62" s="125"/>
      <c r="I62" s="136"/>
      <c r="J62" s="137" t="s">
        <v>175</v>
      </c>
      <c r="K62" s="138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11"/>
      <c r="J63" s="40"/>
      <c r="K63" s="43"/>
    </row>
    <row r="64" spans="2:47" s="1" customFormat="1" ht="29.25" customHeight="1">
      <c r="B64" s="39"/>
      <c r="C64" s="139" t="s">
        <v>176</v>
      </c>
      <c r="D64" s="40"/>
      <c r="E64" s="40"/>
      <c r="F64" s="40"/>
      <c r="G64" s="40"/>
      <c r="H64" s="40"/>
      <c r="I64" s="111"/>
      <c r="J64" s="121">
        <f>J94</f>
        <v>0</v>
      </c>
      <c r="K64" s="43"/>
      <c r="AU64" s="22" t="s">
        <v>177</v>
      </c>
    </row>
    <row r="65" spans="2:12" s="8" customFormat="1" ht="24.95" customHeight="1">
      <c r="B65" s="140"/>
      <c r="C65" s="141"/>
      <c r="D65" s="142" t="s">
        <v>938</v>
      </c>
      <c r="E65" s="143"/>
      <c r="F65" s="143"/>
      <c r="G65" s="143"/>
      <c r="H65" s="143"/>
      <c r="I65" s="144"/>
      <c r="J65" s="145">
        <f>J95</f>
        <v>0</v>
      </c>
      <c r="K65" s="146"/>
    </row>
    <row r="66" spans="2:12" s="9" customFormat="1" ht="19.899999999999999" customHeight="1">
      <c r="B66" s="147"/>
      <c r="C66" s="148"/>
      <c r="D66" s="149" t="s">
        <v>939</v>
      </c>
      <c r="E66" s="150"/>
      <c r="F66" s="150"/>
      <c r="G66" s="150"/>
      <c r="H66" s="150"/>
      <c r="I66" s="151"/>
      <c r="J66" s="152">
        <f>J96</f>
        <v>0</v>
      </c>
      <c r="K66" s="153"/>
    </row>
    <row r="67" spans="2:12" s="9" customFormat="1" ht="19.899999999999999" customHeight="1">
      <c r="B67" s="147"/>
      <c r="C67" s="148"/>
      <c r="D67" s="149" t="s">
        <v>940</v>
      </c>
      <c r="E67" s="150"/>
      <c r="F67" s="150"/>
      <c r="G67" s="150"/>
      <c r="H67" s="150"/>
      <c r="I67" s="151"/>
      <c r="J67" s="152">
        <f>J102</f>
        <v>0</v>
      </c>
      <c r="K67" s="153"/>
    </row>
    <row r="68" spans="2:12" s="9" customFormat="1" ht="19.899999999999999" customHeight="1">
      <c r="B68" s="147"/>
      <c r="C68" s="148"/>
      <c r="D68" s="149" t="s">
        <v>941</v>
      </c>
      <c r="E68" s="150"/>
      <c r="F68" s="150"/>
      <c r="G68" s="150"/>
      <c r="H68" s="150"/>
      <c r="I68" s="151"/>
      <c r="J68" s="152">
        <f>J118</f>
        <v>0</v>
      </c>
      <c r="K68" s="153"/>
    </row>
    <row r="69" spans="2:12" s="9" customFormat="1" ht="19.899999999999999" customHeight="1">
      <c r="B69" s="147"/>
      <c r="C69" s="148"/>
      <c r="D69" s="149" t="s">
        <v>942</v>
      </c>
      <c r="E69" s="150"/>
      <c r="F69" s="150"/>
      <c r="G69" s="150"/>
      <c r="H69" s="150"/>
      <c r="I69" s="151"/>
      <c r="J69" s="152">
        <f>J130</f>
        <v>0</v>
      </c>
      <c r="K69" s="153"/>
    </row>
    <row r="70" spans="2:12" s="9" customFormat="1" ht="19.899999999999999" customHeight="1">
      <c r="B70" s="147"/>
      <c r="C70" s="148"/>
      <c r="D70" s="149" t="s">
        <v>943</v>
      </c>
      <c r="E70" s="150"/>
      <c r="F70" s="150"/>
      <c r="G70" s="150"/>
      <c r="H70" s="150"/>
      <c r="I70" s="151"/>
      <c r="J70" s="152">
        <f>J143</f>
        <v>0</v>
      </c>
      <c r="K70" s="153"/>
    </row>
    <row r="71" spans="2:12" s="1" customFormat="1" ht="21.75" customHeight="1">
      <c r="B71" s="39"/>
      <c r="C71" s="40"/>
      <c r="D71" s="40"/>
      <c r="E71" s="40"/>
      <c r="F71" s="40"/>
      <c r="G71" s="40"/>
      <c r="H71" s="40"/>
      <c r="I71" s="111"/>
      <c r="J71" s="40"/>
      <c r="K71" s="43"/>
    </row>
    <row r="72" spans="2:12" s="1" customFormat="1" ht="6.95" customHeight="1">
      <c r="B72" s="54"/>
      <c r="C72" s="55"/>
      <c r="D72" s="55"/>
      <c r="E72" s="55"/>
      <c r="F72" s="55"/>
      <c r="G72" s="55"/>
      <c r="H72" s="55"/>
      <c r="I72" s="132"/>
      <c r="J72" s="55"/>
      <c r="K72" s="5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33"/>
      <c r="J76" s="58"/>
      <c r="K76" s="58"/>
      <c r="L76" s="39"/>
    </row>
    <row r="77" spans="2:12" s="1" customFormat="1" ht="36.950000000000003" customHeight="1">
      <c r="B77" s="39"/>
      <c r="C77" s="59" t="s">
        <v>189</v>
      </c>
      <c r="I77" s="154"/>
      <c r="L77" s="39"/>
    </row>
    <row r="78" spans="2:12" s="1" customFormat="1" ht="6.95" customHeight="1">
      <c r="B78" s="39"/>
      <c r="I78" s="154"/>
      <c r="L78" s="39"/>
    </row>
    <row r="79" spans="2:12" s="1" customFormat="1" ht="14.45" customHeight="1">
      <c r="B79" s="39"/>
      <c r="C79" s="61" t="s">
        <v>19</v>
      </c>
      <c r="I79" s="154"/>
      <c r="L79" s="39"/>
    </row>
    <row r="80" spans="2:12" s="1" customFormat="1" ht="16.5" customHeight="1">
      <c r="B80" s="39"/>
      <c r="E80" s="346" t="str">
        <f>E7</f>
        <v xml:space="preserve"> Dům hudby, Pardubice – modernizace</v>
      </c>
      <c r="F80" s="347"/>
      <c r="G80" s="347"/>
      <c r="H80" s="347"/>
      <c r="I80" s="154"/>
      <c r="L80" s="39"/>
    </row>
    <row r="81" spans="2:63">
      <c r="B81" s="26"/>
      <c r="C81" s="61" t="s">
        <v>168</v>
      </c>
      <c r="L81" s="26"/>
    </row>
    <row r="82" spans="2:63" ht="16.5" customHeight="1">
      <c r="B82" s="26"/>
      <c r="E82" s="346" t="s">
        <v>2146</v>
      </c>
      <c r="F82" s="318"/>
      <c r="G82" s="318"/>
      <c r="H82" s="318"/>
      <c r="L82" s="26"/>
    </row>
    <row r="83" spans="2:63">
      <c r="B83" s="26"/>
      <c r="C83" s="61" t="s">
        <v>170</v>
      </c>
      <c r="L83" s="26"/>
    </row>
    <row r="84" spans="2:63" s="1" customFormat="1" ht="16.5" customHeight="1">
      <c r="B84" s="39"/>
      <c r="E84" s="350" t="s">
        <v>2405</v>
      </c>
      <c r="F84" s="348"/>
      <c r="G84" s="348"/>
      <c r="H84" s="348"/>
      <c r="I84" s="154"/>
      <c r="L84" s="39"/>
    </row>
    <row r="85" spans="2:63" s="1" customFormat="1" ht="14.45" customHeight="1">
      <c r="B85" s="39"/>
      <c r="C85" s="61" t="s">
        <v>936</v>
      </c>
      <c r="I85" s="154"/>
      <c r="L85" s="39"/>
    </row>
    <row r="86" spans="2:63" s="1" customFormat="1" ht="17.25" customHeight="1">
      <c r="B86" s="39"/>
      <c r="E86" s="334" t="str">
        <f>E13</f>
        <v>SO 02.4.1 - Silnoproudá elektroinstalace</v>
      </c>
      <c r="F86" s="348"/>
      <c r="G86" s="348"/>
      <c r="H86" s="348"/>
      <c r="I86" s="154"/>
      <c r="L86" s="39"/>
    </row>
    <row r="87" spans="2:63" s="1" customFormat="1" ht="6.95" customHeight="1">
      <c r="B87" s="39"/>
      <c r="I87" s="154"/>
      <c r="L87" s="39"/>
    </row>
    <row r="88" spans="2:63" s="1" customFormat="1" ht="18" customHeight="1">
      <c r="B88" s="39"/>
      <c r="C88" s="61" t="s">
        <v>23</v>
      </c>
      <c r="F88" s="155" t="str">
        <f>F16</f>
        <v>Sukova třída 1260, 530 02 Pardubice</v>
      </c>
      <c r="I88" s="156" t="s">
        <v>25</v>
      </c>
      <c r="J88" s="65" t="str">
        <f>IF(J16="","",J16)</f>
        <v>16. 3. 2019</v>
      </c>
      <c r="L88" s="39"/>
    </row>
    <row r="89" spans="2:63" s="1" customFormat="1" ht="6.95" customHeight="1">
      <c r="B89" s="39"/>
      <c r="I89" s="154"/>
      <c r="L89" s="39"/>
    </row>
    <row r="90" spans="2:63" s="1" customFormat="1">
      <c r="B90" s="39"/>
      <c r="C90" s="61" t="s">
        <v>27</v>
      </c>
      <c r="F90" s="155" t="str">
        <f>E19</f>
        <v xml:space="preserve"> </v>
      </c>
      <c r="I90" s="156" t="s">
        <v>33</v>
      </c>
      <c r="J90" s="155" t="str">
        <f>E25</f>
        <v>ing. arch. Ondřej Tuček</v>
      </c>
      <c r="L90" s="39"/>
    </row>
    <row r="91" spans="2:63" s="1" customFormat="1" ht="14.45" customHeight="1">
      <c r="B91" s="39"/>
      <c r="C91" s="61" t="s">
        <v>31</v>
      </c>
      <c r="F91" s="155" t="str">
        <f>IF(E22="","",E22)</f>
        <v/>
      </c>
      <c r="I91" s="154"/>
      <c r="L91" s="39"/>
    </row>
    <row r="92" spans="2:63" s="1" customFormat="1" ht="10.35" customHeight="1">
      <c r="B92" s="39"/>
      <c r="I92" s="154"/>
      <c r="L92" s="39"/>
    </row>
    <row r="93" spans="2:63" s="10" customFormat="1" ht="29.25" customHeight="1">
      <c r="B93" s="157"/>
      <c r="C93" s="158" t="s">
        <v>190</v>
      </c>
      <c r="D93" s="159" t="s">
        <v>56</v>
      </c>
      <c r="E93" s="159" t="s">
        <v>52</v>
      </c>
      <c r="F93" s="159" t="s">
        <v>191</v>
      </c>
      <c r="G93" s="159" t="s">
        <v>192</v>
      </c>
      <c r="H93" s="159" t="s">
        <v>193</v>
      </c>
      <c r="I93" s="160" t="s">
        <v>194</v>
      </c>
      <c r="J93" s="159" t="s">
        <v>175</v>
      </c>
      <c r="K93" s="161" t="s">
        <v>195</v>
      </c>
      <c r="L93" s="157"/>
      <c r="M93" s="71" t="s">
        <v>196</v>
      </c>
      <c r="N93" s="72" t="s">
        <v>41</v>
      </c>
      <c r="O93" s="72" t="s">
        <v>197</v>
      </c>
      <c r="P93" s="72" t="s">
        <v>198</v>
      </c>
      <c r="Q93" s="72" t="s">
        <v>199</v>
      </c>
      <c r="R93" s="72" t="s">
        <v>200</v>
      </c>
      <c r="S93" s="72" t="s">
        <v>201</v>
      </c>
      <c r="T93" s="73" t="s">
        <v>202</v>
      </c>
    </row>
    <row r="94" spans="2:63" s="1" customFormat="1" ht="29.25" customHeight="1">
      <c r="B94" s="39"/>
      <c r="C94" s="75" t="s">
        <v>176</v>
      </c>
      <c r="I94" s="154"/>
      <c r="J94" s="162">
        <f>BK94</f>
        <v>0</v>
      </c>
      <c r="L94" s="39"/>
      <c r="M94" s="74"/>
      <c r="N94" s="66"/>
      <c r="O94" s="66"/>
      <c r="P94" s="163">
        <f>P95</f>
        <v>0</v>
      </c>
      <c r="Q94" s="66"/>
      <c r="R94" s="163">
        <f>R95</f>
        <v>3.8072699999999999</v>
      </c>
      <c r="S94" s="66"/>
      <c r="T94" s="164">
        <f>T95</f>
        <v>0</v>
      </c>
      <c r="AT94" s="22" t="s">
        <v>70</v>
      </c>
      <c r="AU94" s="22" t="s">
        <v>177</v>
      </c>
      <c r="BK94" s="165">
        <f>BK95</f>
        <v>0</v>
      </c>
    </row>
    <row r="95" spans="2:63" s="11" customFormat="1" ht="37.35" customHeight="1">
      <c r="B95" s="166"/>
      <c r="D95" s="167" t="s">
        <v>70</v>
      </c>
      <c r="E95" s="168" t="s">
        <v>944</v>
      </c>
      <c r="F95" s="168" t="s">
        <v>945</v>
      </c>
      <c r="I95" s="169"/>
      <c r="J95" s="170">
        <f>BK95</f>
        <v>0</v>
      </c>
      <c r="L95" s="166"/>
      <c r="M95" s="171"/>
      <c r="N95" s="172"/>
      <c r="O95" s="172"/>
      <c r="P95" s="173">
        <f>P96+P102+P118+P130+P143</f>
        <v>0</v>
      </c>
      <c r="Q95" s="172"/>
      <c r="R95" s="173">
        <f>R96+R102+R118+R130+R143</f>
        <v>3.8072699999999999</v>
      </c>
      <c r="S95" s="172"/>
      <c r="T95" s="174">
        <f>T96+T102+T118+T130+T143</f>
        <v>0</v>
      </c>
      <c r="AR95" s="167" t="s">
        <v>97</v>
      </c>
      <c r="AT95" s="175" t="s">
        <v>70</v>
      </c>
      <c r="AU95" s="175" t="s">
        <v>71</v>
      </c>
      <c r="AY95" s="167" t="s">
        <v>205</v>
      </c>
      <c r="BK95" s="176">
        <f>BK96+BK102+BK118+BK130+BK143</f>
        <v>0</v>
      </c>
    </row>
    <row r="96" spans="2:63" s="11" customFormat="1" ht="19.899999999999999" customHeight="1">
      <c r="B96" s="166"/>
      <c r="D96" s="167" t="s">
        <v>70</v>
      </c>
      <c r="E96" s="177" t="s">
        <v>946</v>
      </c>
      <c r="F96" s="177" t="s">
        <v>947</v>
      </c>
      <c r="I96" s="169"/>
      <c r="J96" s="178">
        <f>BK96</f>
        <v>0</v>
      </c>
      <c r="L96" s="166"/>
      <c r="M96" s="171"/>
      <c r="N96" s="172"/>
      <c r="O96" s="172"/>
      <c r="P96" s="173">
        <f>SUM(P97:P101)</f>
        <v>0</v>
      </c>
      <c r="Q96" s="172"/>
      <c r="R96" s="173">
        <f>SUM(R97:R101)</f>
        <v>0.01</v>
      </c>
      <c r="S96" s="172"/>
      <c r="T96" s="174">
        <f>SUM(T97:T101)</f>
        <v>0</v>
      </c>
      <c r="AR96" s="167" t="s">
        <v>97</v>
      </c>
      <c r="AT96" s="175" t="s">
        <v>70</v>
      </c>
      <c r="AU96" s="175" t="s">
        <v>78</v>
      </c>
      <c r="AY96" s="167" t="s">
        <v>205</v>
      </c>
      <c r="BK96" s="176">
        <f>SUM(BK97:BK101)</f>
        <v>0</v>
      </c>
    </row>
    <row r="97" spans="2:65" s="1" customFormat="1" ht="25.5" customHeight="1">
      <c r="B97" s="179"/>
      <c r="C97" s="180" t="s">
        <v>78</v>
      </c>
      <c r="D97" s="180" t="s">
        <v>208</v>
      </c>
      <c r="E97" s="181" t="s">
        <v>968</v>
      </c>
      <c r="F97" s="182" t="s">
        <v>949</v>
      </c>
      <c r="G97" s="183" t="s">
        <v>950</v>
      </c>
      <c r="H97" s="184">
        <v>8</v>
      </c>
      <c r="I97" s="185"/>
      <c r="J97" s="186">
        <f>ROUND(I97*H97,2)</f>
        <v>0</v>
      </c>
      <c r="K97" s="182" t="s">
        <v>5</v>
      </c>
      <c r="L97" s="39"/>
      <c r="M97" s="187" t="s">
        <v>5</v>
      </c>
      <c r="N97" s="188" t="s">
        <v>42</v>
      </c>
      <c r="O97" s="40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AR97" s="22" t="s">
        <v>663</v>
      </c>
      <c r="AT97" s="22" t="s">
        <v>208</v>
      </c>
      <c r="AU97" s="22" t="s">
        <v>80</v>
      </c>
      <c r="AY97" s="22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22" t="s">
        <v>78</v>
      </c>
      <c r="BK97" s="191">
        <f>ROUND(I97*H97,2)</f>
        <v>0</v>
      </c>
      <c r="BL97" s="22" t="s">
        <v>663</v>
      </c>
      <c r="BM97" s="22" t="s">
        <v>2407</v>
      </c>
    </row>
    <row r="98" spans="2:65" s="1" customFormat="1" ht="25.5" customHeight="1">
      <c r="B98" s="179"/>
      <c r="C98" s="200" t="s">
        <v>80</v>
      </c>
      <c r="D98" s="200" t="s">
        <v>791</v>
      </c>
      <c r="E98" s="201" t="s">
        <v>970</v>
      </c>
      <c r="F98" s="202" t="s">
        <v>953</v>
      </c>
      <c r="G98" s="203" t="s">
        <v>236</v>
      </c>
      <c r="H98" s="204">
        <v>1</v>
      </c>
      <c r="I98" s="205"/>
      <c r="J98" s="206">
        <f>ROUND(I98*H98,2)</f>
        <v>0</v>
      </c>
      <c r="K98" s="202" t="s">
        <v>5</v>
      </c>
      <c r="L98" s="207"/>
      <c r="M98" s="208" t="s">
        <v>5</v>
      </c>
      <c r="N98" s="209" t="s">
        <v>42</v>
      </c>
      <c r="O98" s="40"/>
      <c r="P98" s="189">
        <f>O98*H98</f>
        <v>0</v>
      </c>
      <c r="Q98" s="189">
        <v>0.01</v>
      </c>
      <c r="R98" s="189">
        <f>Q98*H98</f>
        <v>0.01</v>
      </c>
      <c r="S98" s="189">
        <v>0</v>
      </c>
      <c r="T98" s="190">
        <f>S98*H98</f>
        <v>0</v>
      </c>
      <c r="AR98" s="22" t="s">
        <v>954</v>
      </c>
      <c r="AT98" s="22" t="s">
        <v>791</v>
      </c>
      <c r="AU98" s="22" t="s">
        <v>80</v>
      </c>
      <c r="AY98" s="22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22" t="s">
        <v>78</v>
      </c>
      <c r="BK98" s="191">
        <f>ROUND(I98*H98,2)</f>
        <v>0</v>
      </c>
      <c r="BL98" s="22" t="s">
        <v>954</v>
      </c>
      <c r="BM98" s="22" t="s">
        <v>2408</v>
      </c>
    </row>
    <row r="99" spans="2:65" s="1" customFormat="1" ht="25.5" customHeight="1">
      <c r="B99" s="179"/>
      <c r="C99" s="180" t="s">
        <v>97</v>
      </c>
      <c r="D99" s="180" t="s">
        <v>208</v>
      </c>
      <c r="E99" s="181" t="s">
        <v>2409</v>
      </c>
      <c r="F99" s="182" t="s">
        <v>2410</v>
      </c>
      <c r="G99" s="183" t="s">
        <v>236</v>
      </c>
      <c r="H99" s="184">
        <v>5</v>
      </c>
      <c r="I99" s="185"/>
      <c r="J99" s="186">
        <f>ROUND(I99*H99,2)</f>
        <v>0</v>
      </c>
      <c r="K99" s="182" t="s">
        <v>5</v>
      </c>
      <c r="L99" s="39"/>
      <c r="M99" s="187" t="s">
        <v>5</v>
      </c>
      <c r="N99" s="188" t="s">
        <v>42</v>
      </c>
      <c r="O99" s="40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AR99" s="22" t="s">
        <v>663</v>
      </c>
      <c r="AT99" s="22" t="s">
        <v>208</v>
      </c>
      <c r="AU99" s="22" t="s">
        <v>80</v>
      </c>
      <c r="AY99" s="22" t="s">
        <v>205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22" t="s">
        <v>78</v>
      </c>
      <c r="BK99" s="191">
        <f>ROUND(I99*H99,2)</f>
        <v>0</v>
      </c>
      <c r="BL99" s="22" t="s">
        <v>663</v>
      </c>
      <c r="BM99" s="22" t="s">
        <v>2411</v>
      </c>
    </row>
    <row r="100" spans="2:65" s="1" customFormat="1" ht="25.5" customHeight="1">
      <c r="B100" s="179"/>
      <c r="C100" s="180" t="s">
        <v>213</v>
      </c>
      <c r="D100" s="180" t="s">
        <v>208</v>
      </c>
      <c r="E100" s="181" t="s">
        <v>975</v>
      </c>
      <c r="F100" s="182" t="s">
        <v>2412</v>
      </c>
      <c r="G100" s="183" t="s">
        <v>236</v>
      </c>
      <c r="H100" s="184">
        <v>1</v>
      </c>
      <c r="I100" s="185"/>
      <c r="J100" s="186">
        <f>ROUND(I100*H100,2)</f>
        <v>0</v>
      </c>
      <c r="K100" s="182" t="s">
        <v>5</v>
      </c>
      <c r="L100" s="39"/>
      <c r="M100" s="187" t="s">
        <v>5</v>
      </c>
      <c r="N100" s="188" t="s">
        <v>42</v>
      </c>
      <c r="O100" s="40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AR100" s="22" t="s">
        <v>663</v>
      </c>
      <c r="AT100" s="22" t="s">
        <v>208</v>
      </c>
      <c r="AU100" s="22" t="s">
        <v>80</v>
      </c>
      <c r="AY100" s="22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663</v>
      </c>
      <c r="BM100" s="22" t="s">
        <v>2413</v>
      </c>
    </row>
    <row r="101" spans="2:65" s="1" customFormat="1" ht="25.5" customHeight="1">
      <c r="B101" s="179"/>
      <c r="C101" s="180" t="s">
        <v>225</v>
      </c>
      <c r="D101" s="180" t="s">
        <v>208</v>
      </c>
      <c r="E101" s="181" t="s">
        <v>978</v>
      </c>
      <c r="F101" s="182" t="s">
        <v>2414</v>
      </c>
      <c r="G101" s="183" t="s">
        <v>236</v>
      </c>
      <c r="H101" s="184">
        <v>2</v>
      </c>
      <c r="I101" s="185"/>
      <c r="J101" s="186">
        <f>ROUND(I101*H101,2)</f>
        <v>0</v>
      </c>
      <c r="K101" s="182" t="s">
        <v>5</v>
      </c>
      <c r="L101" s="39"/>
      <c r="M101" s="187" t="s">
        <v>5</v>
      </c>
      <c r="N101" s="188" t="s">
        <v>42</v>
      </c>
      <c r="O101" s="40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AR101" s="22" t="s">
        <v>663</v>
      </c>
      <c r="AT101" s="22" t="s">
        <v>208</v>
      </c>
      <c r="AU101" s="22" t="s">
        <v>80</v>
      </c>
      <c r="AY101" s="22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22" t="s">
        <v>78</v>
      </c>
      <c r="BK101" s="191">
        <f>ROUND(I101*H101,2)</f>
        <v>0</v>
      </c>
      <c r="BL101" s="22" t="s">
        <v>663</v>
      </c>
      <c r="BM101" s="22" t="s">
        <v>2415</v>
      </c>
    </row>
    <row r="102" spans="2:65" s="11" customFormat="1" ht="29.85" customHeight="1">
      <c r="B102" s="166"/>
      <c r="D102" s="167" t="s">
        <v>70</v>
      </c>
      <c r="E102" s="177" t="s">
        <v>981</v>
      </c>
      <c r="F102" s="177" t="s">
        <v>982</v>
      </c>
      <c r="I102" s="169"/>
      <c r="J102" s="178">
        <f>BK102</f>
        <v>0</v>
      </c>
      <c r="L102" s="166"/>
      <c r="M102" s="171"/>
      <c r="N102" s="172"/>
      <c r="O102" s="172"/>
      <c r="P102" s="173">
        <f>SUM(P103:P117)</f>
        <v>0</v>
      </c>
      <c r="Q102" s="172"/>
      <c r="R102" s="173">
        <f>SUM(R103:R117)</f>
        <v>2.6160000000000001</v>
      </c>
      <c r="S102" s="172"/>
      <c r="T102" s="174">
        <f>SUM(T103:T117)</f>
        <v>0</v>
      </c>
      <c r="AR102" s="167" t="s">
        <v>97</v>
      </c>
      <c r="AT102" s="175" t="s">
        <v>70</v>
      </c>
      <c r="AU102" s="175" t="s">
        <v>78</v>
      </c>
      <c r="AY102" s="167" t="s">
        <v>205</v>
      </c>
      <c r="BK102" s="176">
        <f>SUM(BK103:BK117)</f>
        <v>0</v>
      </c>
    </row>
    <row r="103" spans="2:65" s="1" customFormat="1" ht="25.5" customHeight="1">
      <c r="B103" s="179"/>
      <c r="C103" s="180" t="s">
        <v>229</v>
      </c>
      <c r="D103" s="180" t="s">
        <v>208</v>
      </c>
      <c r="E103" s="181" t="s">
        <v>983</v>
      </c>
      <c r="F103" s="182" t="s">
        <v>2416</v>
      </c>
      <c r="G103" s="183" t="s">
        <v>236</v>
      </c>
      <c r="H103" s="184">
        <v>218</v>
      </c>
      <c r="I103" s="185"/>
      <c r="J103" s="186">
        <f t="shared" ref="J103:J117" si="0">ROUND(I103*H103,2)</f>
        <v>0</v>
      </c>
      <c r="K103" s="182" t="s">
        <v>5</v>
      </c>
      <c r="L103" s="39"/>
      <c r="M103" s="187" t="s">
        <v>5</v>
      </c>
      <c r="N103" s="188" t="s">
        <v>42</v>
      </c>
      <c r="O103" s="40"/>
      <c r="P103" s="189">
        <f t="shared" ref="P103:P117" si="1">O103*H103</f>
        <v>0</v>
      </c>
      <c r="Q103" s="189">
        <v>0</v>
      </c>
      <c r="R103" s="189">
        <f t="shared" ref="R103:R117" si="2">Q103*H103</f>
        <v>0</v>
      </c>
      <c r="S103" s="189">
        <v>0</v>
      </c>
      <c r="T103" s="190">
        <f t="shared" ref="T103:T117" si="3">S103*H103</f>
        <v>0</v>
      </c>
      <c r="AR103" s="22" t="s">
        <v>663</v>
      </c>
      <c r="AT103" s="22" t="s">
        <v>208</v>
      </c>
      <c r="AU103" s="22" t="s">
        <v>80</v>
      </c>
      <c r="AY103" s="22" t="s">
        <v>205</v>
      </c>
      <c r="BE103" s="191">
        <f t="shared" ref="BE103:BE117" si="4">IF(N103="základní",J103,0)</f>
        <v>0</v>
      </c>
      <c r="BF103" s="191">
        <f t="shared" ref="BF103:BF117" si="5">IF(N103="snížená",J103,0)</f>
        <v>0</v>
      </c>
      <c r="BG103" s="191">
        <f t="shared" ref="BG103:BG117" si="6">IF(N103="zákl. přenesená",J103,0)</f>
        <v>0</v>
      </c>
      <c r="BH103" s="191">
        <f t="shared" ref="BH103:BH117" si="7">IF(N103="sníž. přenesená",J103,0)</f>
        <v>0</v>
      </c>
      <c r="BI103" s="191">
        <f t="shared" ref="BI103:BI117" si="8">IF(N103="nulová",J103,0)</f>
        <v>0</v>
      </c>
      <c r="BJ103" s="22" t="s">
        <v>78</v>
      </c>
      <c r="BK103" s="191">
        <f t="shared" ref="BK103:BK117" si="9">ROUND(I103*H103,2)</f>
        <v>0</v>
      </c>
      <c r="BL103" s="22" t="s">
        <v>663</v>
      </c>
      <c r="BM103" s="22" t="s">
        <v>2417</v>
      </c>
    </row>
    <row r="104" spans="2:65" s="1" customFormat="1" ht="16.5" customHeight="1">
      <c r="B104" s="179"/>
      <c r="C104" s="200" t="s">
        <v>233</v>
      </c>
      <c r="D104" s="200" t="s">
        <v>791</v>
      </c>
      <c r="E104" s="201" t="s">
        <v>995</v>
      </c>
      <c r="F104" s="202" t="s">
        <v>2418</v>
      </c>
      <c r="G104" s="203" t="s">
        <v>236</v>
      </c>
      <c r="H104" s="204">
        <v>11</v>
      </c>
      <c r="I104" s="205"/>
      <c r="J104" s="206">
        <f t="shared" si="0"/>
        <v>0</v>
      </c>
      <c r="K104" s="202" t="s">
        <v>5</v>
      </c>
      <c r="L104" s="207"/>
      <c r="M104" s="208" t="s">
        <v>5</v>
      </c>
      <c r="N104" s="209" t="s">
        <v>42</v>
      </c>
      <c r="O104" s="40"/>
      <c r="P104" s="189">
        <f t="shared" si="1"/>
        <v>0</v>
      </c>
      <c r="Q104" s="189">
        <v>8.0999999999999996E-3</v>
      </c>
      <c r="R104" s="189">
        <f t="shared" si="2"/>
        <v>8.9099999999999999E-2</v>
      </c>
      <c r="S104" s="189">
        <v>0</v>
      </c>
      <c r="T104" s="190">
        <f t="shared" si="3"/>
        <v>0</v>
      </c>
      <c r="AR104" s="22" t="s">
        <v>954</v>
      </c>
      <c r="AT104" s="22" t="s">
        <v>791</v>
      </c>
      <c r="AU104" s="22" t="s">
        <v>80</v>
      </c>
      <c r="AY104" s="22" t="s">
        <v>205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22" t="s">
        <v>78</v>
      </c>
      <c r="BK104" s="191">
        <f t="shared" si="9"/>
        <v>0</v>
      </c>
      <c r="BL104" s="22" t="s">
        <v>954</v>
      </c>
      <c r="BM104" s="22" t="s">
        <v>2419</v>
      </c>
    </row>
    <row r="105" spans="2:65" s="1" customFormat="1" ht="16.5" customHeight="1">
      <c r="B105" s="179"/>
      <c r="C105" s="200" t="s">
        <v>239</v>
      </c>
      <c r="D105" s="200" t="s">
        <v>791</v>
      </c>
      <c r="E105" s="201" t="s">
        <v>998</v>
      </c>
      <c r="F105" s="202" t="s">
        <v>2420</v>
      </c>
      <c r="G105" s="203" t="s">
        <v>236</v>
      </c>
      <c r="H105" s="204">
        <v>6</v>
      </c>
      <c r="I105" s="205"/>
      <c r="J105" s="206">
        <f t="shared" si="0"/>
        <v>0</v>
      </c>
      <c r="K105" s="202" t="s">
        <v>5</v>
      </c>
      <c r="L105" s="207"/>
      <c r="M105" s="208" t="s">
        <v>5</v>
      </c>
      <c r="N105" s="209" t="s">
        <v>42</v>
      </c>
      <c r="O105" s="40"/>
      <c r="P105" s="189">
        <f t="shared" si="1"/>
        <v>0</v>
      </c>
      <c r="Q105" s="189">
        <v>8.0999999999999996E-3</v>
      </c>
      <c r="R105" s="189">
        <f t="shared" si="2"/>
        <v>4.8599999999999997E-2</v>
      </c>
      <c r="S105" s="189">
        <v>0</v>
      </c>
      <c r="T105" s="190">
        <f t="shared" si="3"/>
        <v>0</v>
      </c>
      <c r="AR105" s="22" t="s">
        <v>954</v>
      </c>
      <c r="AT105" s="22" t="s">
        <v>791</v>
      </c>
      <c r="AU105" s="22" t="s">
        <v>80</v>
      </c>
      <c r="AY105" s="22" t="s">
        <v>205</v>
      </c>
      <c r="BE105" s="191">
        <f t="shared" si="4"/>
        <v>0</v>
      </c>
      <c r="BF105" s="191">
        <f t="shared" si="5"/>
        <v>0</v>
      </c>
      <c r="BG105" s="191">
        <f t="shared" si="6"/>
        <v>0</v>
      </c>
      <c r="BH105" s="191">
        <f t="shared" si="7"/>
        <v>0</v>
      </c>
      <c r="BI105" s="191">
        <f t="shared" si="8"/>
        <v>0</v>
      </c>
      <c r="BJ105" s="22" t="s">
        <v>78</v>
      </c>
      <c r="BK105" s="191">
        <f t="shared" si="9"/>
        <v>0</v>
      </c>
      <c r="BL105" s="22" t="s">
        <v>954</v>
      </c>
      <c r="BM105" s="22" t="s">
        <v>2421</v>
      </c>
    </row>
    <row r="106" spans="2:65" s="1" customFormat="1" ht="16.5" customHeight="1">
      <c r="B106" s="179"/>
      <c r="C106" s="200" t="s">
        <v>206</v>
      </c>
      <c r="D106" s="200" t="s">
        <v>791</v>
      </c>
      <c r="E106" s="201" t="s">
        <v>1000</v>
      </c>
      <c r="F106" s="202" t="s">
        <v>2422</v>
      </c>
      <c r="G106" s="203" t="s">
        <v>236</v>
      </c>
      <c r="H106" s="204">
        <v>6</v>
      </c>
      <c r="I106" s="205"/>
      <c r="J106" s="206">
        <f t="shared" si="0"/>
        <v>0</v>
      </c>
      <c r="K106" s="202" t="s">
        <v>5</v>
      </c>
      <c r="L106" s="207"/>
      <c r="M106" s="208" t="s">
        <v>5</v>
      </c>
      <c r="N106" s="209" t="s">
        <v>42</v>
      </c>
      <c r="O106" s="40"/>
      <c r="P106" s="189">
        <f t="shared" si="1"/>
        <v>0</v>
      </c>
      <c r="Q106" s="189">
        <v>8.0999999999999996E-3</v>
      </c>
      <c r="R106" s="189">
        <f t="shared" si="2"/>
        <v>4.8599999999999997E-2</v>
      </c>
      <c r="S106" s="189">
        <v>0</v>
      </c>
      <c r="T106" s="190">
        <f t="shared" si="3"/>
        <v>0</v>
      </c>
      <c r="AR106" s="22" t="s">
        <v>954</v>
      </c>
      <c r="AT106" s="22" t="s">
        <v>791</v>
      </c>
      <c r="AU106" s="22" t="s">
        <v>80</v>
      </c>
      <c r="AY106" s="22" t="s">
        <v>205</v>
      </c>
      <c r="BE106" s="191">
        <f t="shared" si="4"/>
        <v>0</v>
      </c>
      <c r="BF106" s="191">
        <f t="shared" si="5"/>
        <v>0</v>
      </c>
      <c r="BG106" s="191">
        <f t="shared" si="6"/>
        <v>0</v>
      </c>
      <c r="BH106" s="191">
        <f t="shared" si="7"/>
        <v>0</v>
      </c>
      <c r="BI106" s="191">
        <f t="shared" si="8"/>
        <v>0</v>
      </c>
      <c r="BJ106" s="22" t="s">
        <v>78</v>
      </c>
      <c r="BK106" s="191">
        <f t="shared" si="9"/>
        <v>0</v>
      </c>
      <c r="BL106" s="22" t="s">
        <v>954</v>
      </c>
      <c r="BM106" s="22" t="s">
        <v>2423</v>
      </c>
    </row>
    <row r="107" spans="2:65" s="1" customFormat="1" ht="16.5" customHeight="1">
      <c r="B107" s="179"/>
      <c r="C107" s="200" t="s">
        <v>246</v>
      </c>
      <c r="D107" s="200" t="s">
        <v>791</v>
      </c>
      <c r="E107" s="201" t="s">
        <v>1005</v>
      </c>
      <c r="F107" s="202" t="s">
        <v>2424</v>
      </c>
      <c r="G107" s="203" t="s">
        <v>236</v>
      </c>
      <c r="H107" s="204">
        <v>5</v>
      </c>
      <c r="I107" s="205"/>
      <c r="J107" s="206">
        <f t="shared" si="0"/>
        <v>0</v>
      </c>
      <c r="K107" s="202" t="s">
        <v>5</v>
      </c>
      <c r="L107" s="207"/>
      <c r="M107" s="208" t="s">
        <v>5</v>
      </c>
      <c r="N107" s="209" t="s">
        <v>42</v>
      </c>
      <c r="O107" s="40"/>
      <c r="P107" s="189">
        <f t="shared" si="1"/>
        <v>0</v>
      </c>
      <c r="Q107" s="189">
        <v>7.1000000000000004E-3</v>
      </c>
      <c r="R107" s="189">
        <f t="shared" si="2"/>
        <v>3.5500000000000004E-2</v>
      </c>
      <c r="S107" s="189">
        <v>0</v>
      </c>
      <c r="T107" s="190">
        <f t="shared" si="3"/>
        <v>0</v>
      </c>
      <c r="AR107" s="22" t="s">
        <v>954</v>
      </c>
      <c r="AT107" s="22" t="s">
        <v>791</v>
      </c>
      <c r="AU107" s="22" t="s">
        <v>80</v>
      </c>
      <c r="AY107" s="22" t="s">
        <v>205</v>
      </c>
      <c r="BE107" s="191">
        <f t="shared" si="4"/>
        <v>0</v>
      </c>
      <c r="BF107" s="191">
        <f t="shared" si="5"/>
        <v>0</v>
      </c>
      <c r="BG107" s="191">
        <f t="shared" si="6"/>
        <v>0</v>
      </c>
      <c r="BH107" s="191">
        <f t="shared" si="7"/>
        <v>0</v>
      </c>
      <c r="BI107" s="191">
        <f t="shared" si="8"/>
        <v>0</v>
      </c>
      <c r="BJ107" s="22" t="s">
        <v>78</v>
      </c>
      <c r="BK107" s="191">
        <f t="shared" si="9"/>
        <v>0</v>
      </c>
      <c r="BL107" s="22" t="s">
        <v>954</v>
      </c>
      <c r="BM107" s="22" t="s">
        <v>2425</v>
      </c>
    </row>
    <row r="108" spans="2:65" s="1" customFormat="1" ht="16.5" customHeight="1">
      <c r="B108" s="179"/>
      <c r="C108" s="200" t="s">
        <v>250</v>
      </c>
      <c r="D108" s="200" t="s">
        <v>791</v>
      </c>
      <c r="E108" s="201" t="s">
        <v>1014</v>
      </c>
      <c r="F108" s="202" t="s">
        <v>2426</v>
      </c>
      <c r="G108" s="203" t="s">
        <v>236</v>
      </c>
      <c r="H108" s="204">
        <v>106</v>
      </c>
      <c r="I108" s="205"/>
      <c r="J108" s="206">
        <f t="shared" si="0"/>
        <v>0</v>
      </c>
      <c r="K108" s="202" t="s">
        <v>5</v>
      </c>
      <c r="L108" s="207"/>
      <c r="M108" s="208" t="s">
        <v>5</v>
      </c>
      <c r="N108" s="209" t="s">
        <v>42</v>
      </c>
      <c r="O108" s="40"/>
      <c r="P108" s="189">
        <f t="shared" si="1"/>
        <v>0</v>
      </c>
      <c r="Q108" s="189">
        <v>6.4999999999999997E-3</v>
      </c>
      <c r="R108" s="189">
        <f t="shared" si="2"/>
        <v>0.68899999999999995</v>
      </c>
      <c r="S108" s="189">
        <v>0</v>
      </c>
      <c r="T108" s="190">
        <f t="shared" si="3"/>
        <v>0</v>
      </c>
      <c r="AR108" s="22" t="s">
        <v>954</v>
      </c>
      <c r="AT108" s="22" t="s">
        <v>791</v>
      </c>
      <c r="AU108" s="22" t="s">
        <v>80</v>
      </c>
      <c r="AY108" s="22" t="s">
        <v>205</v>
      </c>
      <c r="BE108" s="191">
        <f t="shared" si="4"/>
        <v>0</v>
      </c>
      <c r="BF108" s="191">
        <f t="shared" si="5"/>
        <v>0</v>
      </c>
      <c r="BG108" s="191">
        <f t="shared" si="6"/>
        <v>0</v>
      </c>
      <c r="BH108" s="191">
        <f t="shared" si="7"/>
        <v>0</v>
      </c>
      <c r="BI108" s="191">
        <f t="shared" si="8"/>
        <v>0</v>
      </c>
      <c r="BJ108" s="22" t="s">
        <v>78</v>
      </c>
      <c r="BK108" s="191">
        <f t="shared" si="9"/>
        <v>0</v>
      </c>
      <c r="BL108" s="22" t="s">
        <v>954</v>
      </c>
      <c r="BM108" s="22" t="s">
        <v>2427</v>
      </c>
    </row>
    <row r="109" spans="2:65" s="1" customFormat="1" ht="16.5" customHeight="1">
      <c r="B109" s="179"/>
      <c r="C109" s="200" t="s">
        <v>256</v>
      </c>
      <c r="D109" s="200" t="s">
        <v>791</v>
      </c>
      <c r="E109" s="201" t="s">
        <v>1020</v>
      </c>
      <c r="F109" s="202" t="s">
        <v>2428</v>
      </c>
      <c r="G109" s="203" t="s">
        <v>236</v>
      </c>
      <c r="H109" s="204">
        <v>4</v>
      </c>
      <c r="I109" s="205"/>
      <c r="J109" s="206">
        <f t="shared" si="0"/>
        <v>0</v>
      </c>
      <c r="K109" s="202" t="s">
        <v>5</v>
      </c>
      <c r="L109" s="207"/>
      <c r="M109" s="208" t="s">
        <v>5</v>
      </c>
      <c r="N109" s="209" t="s">
        <v>42</v>
      </c>
      <c r="O109" s="40"/>
      <c r="P109" s="189">
        <f t="shared" si="1"/>
        <v>0</v>
      </c>
      <c r="Q109" s="189">
        <v>1.95E-2</v>
      </c>
      <c r="R109" s="189">
        <f t="shared" si="2"/>
        <v>7.8E-2</v>
      </c>
      <c r="S109" s="189">
        <v>0</v>
      </c>
      <c r="T109" s="190">
        <f t="shared" si="3"/>
        <v>0</v>
      </c>
      <c r="AR109" s="22" t="s">
        <v>954</v>
      </c>
      <c r="AT109" s="22" t="s">
        <v>791</v>
      </c>
      <c r="AU109" s="22" t="s">
        <v>80</v>
      </c>
      <c r="AY109" s="22" t="s">
        <v>205</v>
      </c>
      <c r="BE109" s="191">
        <f t="shared" si="4"/>
        <v>0</v>
      </c>
      <c r="BF109" s="191">
        <f t="shared" si="5"/>
        <v>0</v>
      </c>
      <c r="BG109" s="191">
        <f t="shared" si="6"/>
        <v>0</v>
      </c>
      <c r="BH109" s="191">
        <f t="shared" si="7"/>
        <v>0</v>
      </c>
      <c r="BI109" s="191">
        <f t="shared" si="8"/>
        <v>0</v>
      </c>
      <c r="BJ109" s="22" t="s">
        <v>78</v>
      </c>
      <c r="BK109" s="191">
        <f t="shared" si="9"/>
        <v>0</v>
      </c>
      <c r="BL109" s="22" t="s">
        <v>954</v>
      </c>
      <c r="BM109" s="22" t="s">
        <v>2429</v>
      </c>
    </row>
    <row r="110" spans="2:65" s="1" customFormat="1" ht="16.5" customHeight="1">
      <c r="B110" s="179"/>
      <c r="C110" s="200" t="s">
        <v>261</v>
      </c>
      <c r="D110" s="200" t="s">
        <v>791</v>
      </c>
      <c r="E110" s="201" t="s">
        <v>1023</v>
      </c>
      <c r="F110" s="202" t="s">
        <v>2430</v>
      </c>
      <c r="G110" s="203" t="s">
        <v>236</v>
      </c>
      <c r="H110" s="204">
        <v>24</v>
      </c>
      <c r="I110" s="205"/>
      <c r="J110" s="206">
        <f t="shared" si="0"/>
        <v>0</v>
      </c>
      <c r="K110" s="202" t="s">
        <v>5</v>
      </c>
      <c r="L110" s="207"/>
      <c r="M110" s="208" t="s">
        <v>5</v>
      </c>
      <c r="N110" s="209" t="s">
        <v>42</v>
      </c>
      <c r="O110" s="40"/>
      <c r="P110" s="189">
        <f t="shared" si="1"/>
        <v>0</v>
      </c>
      <c r="Q110" s="189">
        <v>1.95E-2</v>
      </c>
      <c r="R110" s="189">
        <f t="shared" si="2"/>
        <v>0.46799999999999997</v>
      </c>
      <c r="S110" s="189">
        <v>0</v>
      </c>
      <c r="T110" s="190">
        <f t="shared" si="3"/>
        <v>0</v>
      </c>
      <c r="AR110" s="22" t="s">
        <v>954</v>
      </c>
      <c r="AT110" s="22" t="s">
        <v>791</v>
      </c>
      <c r="AU110" s="22" t="s">
        <v>80</v>
      </c>
      <c r="AY110" s="22" t="s">
        <v>205</v>
      </c>
      <c r="BE110" s="191">
        <f t="shared" si="4"/>
        <v>0</v>
      </c>
      <c r="BF110" s="191">
        <f t="shared" si="5"/>
        <v>0</v>
      </c>
      <c r="BG110" s="191">
        <f t="shared" si="6"/>
        <v>0</v>
      </c>
      <c r="BH110" s="191">
        <f t="shared" si="7"/>
        <v>0</v>
      </c>
      <c r="BI110" s="191">
        <f t="shared" si="8"/>
        <v>0</v>
      </c>
      <c r="BJ110" s="22" t="s">
        <v>78</v>
      </c>
      <c r="BK110" s="191">
        <f t="shared" si="9"/>
        <v>0</v>
      </c>
      <c r="BL110" s="22" t="s">
        <v>954</v>
      </c>
      <c r="BM110" s="22" t="s">
        <v>2431</v>
      </c>
    </row>
    <row r="111" spans="2:65" s="1" customFormat="1" ht="16.5" customHeight="1">
      <c r="B111" s="179"/>
      <c r="C111" s="200" t="s">
        <v>265</v>
      </c>
      <c r="D111" s="200" t="s">
        <v>791</v>
      </c>
      <c r="E111" s="201" t="s">
        <v>1026</v>
      </c>
      <c r="F111" s="202" t="s">
        <v>2432</v>
      </c>
      <c r="G111" s="203" t="s">
        <v>236</v>
      </c>
      <c r="H111" s="204">
        <v>15</v>
      </c>
      <c r="I111" s="205"/>
      <c r="J111" s="206">
        <f t="shared" si="0"/>
        <v>0</v>
      </c>
      <c r="K111" s="202" t="s">
        <v>5</v>
      </c>
      <c r="L111" s="207"/>
      <c r="M111" s="208" t="s">
        <v>5</v>
      </c>
      <c r="N111" s="209" t="s">
        <v>42</v>
      </c>
      <c r="O111" s="40"/>
      <c r="P111" s="189">
        <f t="shared" si="1"/>
        <v>0</v>
      </c>
      <c r="Q111" s="189">
        <v>1.95E-2</v>
      </c>
      <c r="R111" s="189">
        <f t="shared" si="2"/>
        <v>0.29249999999999998</v>
      </c>
      <c r="S111" s="189">
        <v>0</v>
      </c>
      <c r="T111" s="190">
        <f t="shared" si="3"/>
        <v>0</v>
      </c>
      <c r="AR111" s="22" t="s">
        <v>954</v>
      </c>
      <c r="AT111" s="22" t="s">
        <v>791</v>
      </c>
      <c r="AU111" s="22" t="s">
        <v>80</v>
      </c>
      <c r="AY111" s="22" t="s">
        <v>205</v>
      </c>
      <c r="BE111" s="191">
        <f t="shared" si="4"/>
        <v>0</v>
      </c>
      <c r="BF111" s="191">
        <f t="shared" si="5"/>
        <v>0</v>
      </c>
      <c r="BG111" s="191">
        <f t="shared" si="6"/>
        <v>0</v>
      </c>
      <c r="BH111" s="191">
        <f t="shared" si="7"/>
        <v>0</v>
      </c>
      <c r="BI111" s="191">
        <f t="shared" si="8"/>
        <v>0</v>
      </c>
      <c r="BJ111" s="22" t="s">
        <v>78</v>
      </c>
      <c r="BK111" s="191">
        <f t="shared" si="9"/>
        <v>0</v>
      </c>
      <c r="BL111" s="22" t="s">
        <v>954</v>
      </c>
      <c r="BM111" s="22" t="s">
        <v>2433</v>
      </c>
    </row>
    <row r="112" spans="2:65" s="1" customFormat="1" ht="16.5" customHeight="1">
      <c r="B112" s="179"/>
      <c r="C112" s="200" t="s">
        <v>11</v>
      </c>
      <c r="D112" s="200" t="s">
        <v>791</v>
      </c>
      <c r="E112" s="201" t="s">
        <v>2434</v>
      </c>
      <c r="F112" s="202" t="s">
        <v>2435</v>
      </c>
      <c r="G112" s="203" t="s">
        <v>236</v>
      </c>
      <c r="H112" s="204">
        <v>28</v>
      </c>
      <c r="I112" s="205"/>
      <c r="J112" s="206">
        <f t="shared" si="0"/>
        <v>0</v>
      </c>
      <c r="K112" s="202" t="s">
        <v>5</v>
      </c>
      <c r="L112" s="207"/>
      <c r="M112" s="208" t="s">
        <v>5</v>
      </c>
      <c r="N112" s="209" t="s">
        <v>42</v>
      </c>
      <c r="O112" s="40"/>
      <c r="P112" s="189">
        <f t="shared" si="1"/>
        <v>0</v>
      </c>
      <c r="Q112" s="189">
        <v>1.95E-2</v>
      </c>
      <c r="R112" s="189">
        <f t="shared" si="2"/>
        <v>0.54600000000000004</v>
      </c>
      <c r="S112" s="189">
        <v>0</v>
      </c>
      <c r="T112" s="190">
        <f t="shared" si="3"/>
        <v>0</v>
      </c>
      <c r="AR112" s="22" t="s">
        <v>954</v>
      </c>
      <c r="AT112" s="22" t="s">
        <v>791</v>
      </c>
      <c r="AU112" s="22" t="s">
        <v>80</v>
      </c>
      <c r="AY112" s="22" t="s">
        <v>205</v>
      </c>
      <c r="BE112" s="191">
        <f t="shared" si="4"/>
        <v>0</v>
      </c>
      <c r="BF112" s="191">
        <f t="shared" si="5"/>
        <v>0</v>
      </c>
      <c r="BG112" s="191">
        <f t="shared" si="6"/>
        <v>0</v>
      </c>
      <c r="BH112" s="191">
        <f t="shared" si="7"/>
        <v>0</v>
      </c>
      <c r="BI112" s="191">
        <f t="shared" si="8"/>
        <v>0</v>
      </c>
      <c r="BJ112" s="22" t="s">
        <v>78</v>
      </c>
      <c r="BK112" s="191">
        <f t="shared" si="9"/>
        <v>0</v>
      </c>
      <c r="BL112" s="22" t="s">
        <v>954</v>
      </c>
      <c r="BM112" s="22" t="s">
        <v>2436</v>
      </c>
    </row>
    <row r="113" spans="2:65" s="1" customFormat="1" ht="16.5" customHeight="1">
      <c r="B113" s="179"/>
      <c r="C113" s="200" t="s">
        <v>237</v>
      </c>
      <c r="D113" s="200" t="s">
        <v>791</v>
      </c>
      <c r="E113" s="201" t="s">
        <v>2437</v>
      </c>
      <c r="F113" s="202" t="s">
        <v>2432</v>
      </c>
      <c r="G113" s="203" t="s">
        <v>236</v>
      </c>
      <c r="H113" s="204">
        <v>13</v>
      </c>
      <c r="I113" s="205"/>
      <c r="J113" s="206">
        <f t="shared" si="0"/>
        <v>0</v>
      </c>
      <c r="K113" s="202" t="s">
        <v>5</v>
      </c>
      <c r="L113" s="207"/>
      <c r="M113" s="208" t="s">
        <v>5</v>
      </c>
      <c r="N113" s="209" t="s">
        <v>42</v>
      </c>
      <c r="O113" s="40"/>
      <c r="P113" s="189">
        <f t="shared" si="1"/>
        <v>0</v>
      </c>
      <c r="Q113" s="189">
        <v>1.95E-2</v>
      </c>
      <c r="R113" s="189">
        <f t="shared" si="2"/>
        <v>0.2535</v>
      </c>
      <c r="S113" s="189">
        <v>0</v>
      </c>
      <c r="T113" s="190">
        <f t="shared" si="3"/>
        <v>0</v>
      </c>
      <c r="AR113" s="22" t="s">
        <v>954</v>
      </c>
      <c r="AT113" s="22" t="s">
        <v>791</v>
      </c>
      <c r="AU113" s="22" t="s">
        <v>80</v>
      </c>
      <c r="AY113" s="22" t="s">
        <v>205</v>
      </c>
      <c r="BE113" s="191">
        <f t="shared" si="4"/>
        <v>0</v>
      </c>
      <c r="BF113" s="191">
        <f t="shared" si="5"/>
        <v>0</v>
      </c>
      <c r="BG113" s="191">
        <f t="shared" si="6"/>
        <v>0</v>
      </c>
      <c r="BH113" s="191">
        <f t="shared" si="7"/>
        <v>0</v>
      </c>
      <c r="BI113" s="191">
        <f t="shared" si="8"/>
        <v>0</v>
      </c>
      <c r="BJ113" s="22" t="s">
        <v>78</v>
      </c>
      <c r="BK113" s="191">
        <f t="shared" si="9"/>
        <v>0</v>
      </c>
      <c r="BL113" s="22" t="s">
        <v>954</v>
      </c>
      <c r="BM113" s="22" t="s">
        <v>2438</v>
      </c>
    </row>
    <row r="114" spans="2:65" s="1" customFormat="1" ht="16.5" customHeight="1">
      <c r="B114" s="179"/>
      <c r="C114" s="180" t="s">
        <v>275</v>
      </c>
      <c r="D114" s="180" t="s">
        <v>208</v>
      </c>
      <c r="E114" s="181" t="s">
        <v>1029</v>
      </c>
      <c r="F114" s="182" t="s">
        <v>1030</v>
      </c>
      <c r="G114" s="183" t="s">
        <v>236</v>
      </c>
      <c r="H114" s="184">
        <v>9</v>
      </c>
      <c r="I114" s="185"/>
      <c r="J114" s="186">
        <f t="shared" si="0"/>
        <v>0</v>
      </c>
      <c r="K114" s="182" t="s">
        <v>5</v>
      </c>
      <c r="L114" s="39"/>
      <c r="M114" s="187" t="s">
        <v>5</v>
      </c>
      <c r="N114" s="188" t="s">
        <v>42</v>
      </c>
      <c r="O114" s="40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AR114" s="22" t="s">
        <v>663</v>
      </c>
      <c r="AT114" s="22" t="s">
        <v>208</v>
      </c>
      <c r="AU114" s="22" t="s">
        <v>80</v>
      </c>
      <c r="AY114" s="22" t="s">
        <v>205</v>
      </c>
      <c r="BE114" s="191">
        <f t="shared" si="4"/>
        <v>0</v>
      </c>
      <c r="BF114" s="191">
        <f t="shared" si="5"/>
        <v>0</v>
      </c>
      <c r="BG114" s="191">
        <f t="shared" si="6"/>
        <v>0</v>
      </c>
      <c r="BH114" s="191">
        <f t="shared" si="7"/>
        <v>0</v>
      </c>
      <c r="BI114" s="191">
        <f t="shared" si="8"/>
        <v>0</v>
      </c>
      <c r="BJ114" s="22" t="s">
        <v>78</v>
      </c>
      <c r="BK114" s="191">
        <f t="shared" si="9"/>
        <v>0</v>
      </c>
      <c r="BL114" s="22" t="s">
        <v>663</v>
      </c>
      <c r="BM114" s="22" t="s">
        <v>2439</v>
      </c>
    </row>
    <row r="115" spans="2:65" s="1" customFormat="1" ht="25.5" customHeight="1">
      <c r="B115" s="179"/>
      <c r="C115" s="200" t="s">
        <v>279</v>
      </c>
      <c r="D115" s="200" t="s">
        <v>791</v>
      </c>
      <c r="E115" s="201" t="s">
        <v>1032</v>
      </c>
      <c r="F115" s="202" t="s">
        <v>1033</v>
      </c>
      <c r="G115" s="203" t="s">
        <v>236</v>
      </c>
      <c r="H115" s="204">
        <v>9</v>
      </c>
      <c r="I115" s="205"/>
      <c r="J115" s="206">
        <f t="shared" si="0"/>
        <v>0</v>
      </c>
      <c r="K115" s="202" t="s">
        <v>5</v>
      </c>
      <c r="L115" s="207"/>
      <c r="M115" s="208" t="s">
        <v>5</v>
      </c>
      <c r="N115" s="209" t="s">
        <v>42</v>
      </c>
      <c r="O115" s="40"/>
      <c r="P115" s="189">
        <f t="shared" si="1"/>
        <v>0</v>
      </c>
      <c r="Q115" s="189">
        <v>1.6000000000000001E-3</v>
      </c>
      <c r="R115" s="189">
        <f t="shared" si="2"/>
        <v>1.4400000000000001E-2</v>
      </c>
      <c r="S115" s="189">
        <v>0</v>
      </c>
      <c r="T115" s="190">
        <f t="shared" si="3"/>
        <v>0</v>
      </c>
      <c r="AR115" s="22" t="s">
        <v>954</v>
      </c>
      <c r="AT115" s="22" t="s">
        <v>791</v>
      </c>
      <c r="AU115" s="22" t="s">
        <v>80</v>
      </c>
      <c r="AY115" s="22" t="s">
        <v>205</v>
      </c>
      <c r="BE115" s="191">
        <f t="shared" si="4"/>
        <v>0</v>
      </c>
      <c r="BF115" s="191">
        <f t="shared" si="5"/>
        <v>0</v>
      </c>
      <c r="BG115" s="191">
        <f t="shared" si="6"/>
        <v>0</v>
      </c>
      <c r="BH115" s="191">
        <f t="shared" si="7"/>
        <v>0</v>
      </c>
      <c r="BI115" s="191">
        <f t="shared" si="8"/>
        <v>0</v>
      </c>
      <c r="BJ115" s="22" t="s">
        <v>78</v>
      </c>
      <c r="BK115" s="191">
        <f t="shared" si="9"/>
        <v>0</v>
      </c>
      <c r="BL115" s="22" t="s">
        <v>954</v>
      </c>
      <c r="BM115" s="22" t="s">
        <v>2440</v>
      </c>
    </row>
    <row r="116" spans="2:65" s="1" customFormat="1" ht="25.5" customHeight="1">
      <c r="B116" s="179"/>
      <c r="C116" s="180" t="s">
        <v>283</v>
      </c>
      <c r="D116" s="180" t="s">
        <v>208</v>
      </c>
      <c r="E116" s="181" t="s">
        <v>1035</v>
      </c>
      <c r="F116" s="182" t="s">
        <v>1036</v>
      </c>
      <c r="G116" s="183" t="s">
        <v>236</v>
      </c>
      <c r="H116" s="184">
        <v>8</v>
      </c>
      <c r="I116" s="185"/>
      <c r="J116" s="186">
        <f t="shared" si="0"/>
        <v>0</v>
      </c>
      <c r="K116" s="182" t="s">
        <v>5</v>
      </c>
      <c r="L116" s="39"/>
      <c r="M116" s="187" t="s">
        <v>5</v>
      </c>
      <c r="N116" s="188" t="s">
        <v>42</v>
      </c>
      <c r="O116" s="40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AR116" s="22" t="s">
        <v>663</v>
      </c>
      <c r="AT116" s="22" t="s">
        <v>208</v>
      </c>
      <c r="AU116" s="22" t="s">
        <v>80</v>
      </c>
      <c r="AY116" s="22" t="s">
        <v>205</v>
      </c>
      <c r="BE116" s="191">
        <f t="shared" si="4"/>
        <v>0</v>
      </c>
      <c r="BF116" s="191">
        <f t="shared" si="5"/>
        <v>0</v>
      </c>
      <c r="BG116" s="191">
        <f t="shared" si="6"/>
        <v>0</v>
      </c>
      <c r="BH116" s="191">
        <f t="shared" si="7"/>
        <v>0</v>
      </c>
      <c r="BI116" s="191">
        <f t="shared" si="8"/>
        <v>0</v>
      </c>
      <c r="BJ116" s="22" t="s">
        <v>78</v>
      </c>
      <c r="BK116" s="191">
        <f t="shared" si="9"/>
        <v>0</v>
      </c>
      <c r="BL116" s="22" t="s">
        <v>663</v>
      </c>
      <c r="BM116" s="22" t="s">
        <v>2441</v>
      </c>
    </row>
    <row r="117" spans="2:65" s="1" customFormat="1" ht="16.5" customHeight="1">
      <c r="B117" s="179"/>
      <c r="C117" s="200" t="s">
        <v>291</v>
      </c>
      <c r="D117" s="200" t="s">
        <v>791</v>
      </c>
      <c r="E117" s="201" t="s">
        <v>1038</v>
      </c>
      <c r="F117" s="202" t="s">
        <v>1039</v>
      </c>
      <c r="G117" s="203" t="s">
        <v>236</v>
      </c>
      <c r="H117" s="204">
        <v>8</v>
      </c>
      <c r="I117" s="205"/>
      <c r="J117" s="206">
        <f t="shared" si="0"/>
        <v>0</v>
      </c>
      <c r="K117" s="202" t="s">
        <v>5</v>
      </c>
      <c r="L117" s="207"/>
      <c r="M117" s="208" t="s">
        <v>5</v>
      </c>
      <c r="N117" s="209" t="s">
        <v>42</v>
      </c>
      <c r="O117" s="40"/>
      <c r="P117" s="189">
        <f t="shared" si="1"/>
        <v>0</v>
      </c>
      <c r="Q117" s="189">
        <v>6.6E-3</v>
      </c>
      <c r="R117" s="189">
        <f t="shared" si="2"/>
        <v>5.28E-2</v>
      </c>
      <c r="S117" s="189">
        <v>0</v>
      </c>
      <c r="T117" s="190">
        <f t="shared" si="3"/>
        <v>0</v>
      </c>
      <c r="AR117" s="22" t="s">
        <v>954</v>
      </c>
      <c r="AT117" s="22" t="s">
        <v>791</v>
      </c>
      <c r="AU117" s="22" t="s">
        <v>80</v>
      </c>
      <c r="AY117" s="22" t="s">
        <v>205</v>
      </c>
      <c r="BE117" s="191">
        <f t="shared" si="4"/>
        <v>0</v>
      </c>
      <c r="BF117" s="191">
        <f t="shared" si="5"/>
        <v>0</v>
      </c>
      <c r="BG117" s="191">
        <f t="shared" si="6"/>
        <v>0</v>
      </c>
      <c r="BH117" s="191">
        <f t="shared" si="7"/>
        <v>0</v>
      </c>
      <c r="BI117" s="191">
        <f t="shared" si="8"/>
        <v>0</v>
      </c>
      <c r="BJ117" s="22" t="s">
        <v>78</v>
      </c>
      <c r="BK117" s="191">
        <f t="shared" si="9"/>
        <v>0</v>
      </c>
      <c r="BL117" s="22" t="s">
        <v>954</v>
      </c>
      <c r="BM117" s="22" t="s">
        <v>2442</v>
      </c>
    </row>
    <row r="118" spans="2:65" s="11" customFormat="1" ht="29.85" customHeight="1">
      <c r="B118" s="166"/>
      <c r="D118" s="167" t="s">
        <v>70</v>
      </c>
      <c r="E118" s="177" t="s">
        <v>1044</v>
      </c>
      <c r="F118" s="177" t="s">
        <v>1045</v>
      </c>
      <c r="I118" s="169"/>
      <c r="J118" s="178">
        <f>BK118</f>
        <v>0</v>
      </c>
      <c r="L118" s="166"/>
      <c r="M118" s="171"/>
      <c r="N118" s="172"/>
      <c r="O118" s="172"/>
      <c r="P118" s="173">
        <f>SUM(P119:P129)</f>
        <v>0</v>
      </c>
      <c r="Q118" s="172"/>
      <c r="R118" s="173">
        <f>SUM(R119:R129)</f>
        <v>7.8700000000000003E-3</v>
      </c>
      <c r="S118" s="172"/>
      <c r="T118" s="174">
        <f>SUM(T119:T129)</f>
        <v>0</v>
      </c>
      <c r="AR118" s="167" t="s">
        <v>97</v>
      </c>
      <c r="AT118" s="175" t="s">
        <v>70</v>
      </c>
      <c r="AU118" s="175" t="s">
        <v>78</v>
      </c>
      <c r="AY118" s="167" t="s">
        <v>205</v>
      </c>
      <c r="BK118" s="176">
        <f>SUM(BK119:BK129)</f>
        <v>0</v>
      </c>
    </row>
    <row r="119" spans="2:65" s="1" customFormat="1" ht="16.5" customHeight="1">
      <c r="B119" s="179"/>
      <c r="C119" s="180" t="s">
        <v>10</v>
      </c>
      <c r="D119" s="180" t="s">
        <v>208</v>
      </c>
      <c r="E119" s="181" t="s">
        <v>1046</v>
      </c>
      <c r="F119" s="182" t="s">
        <v>1047</v>
      </c>
      <c r="G119" s="183" t="s">
        <v>236</v>
      </c>
      <c r="H119" s="184">
        <v>13</v>
      </c>
      <c r="I119" s="185"/>
      <c r="J119" s="186">
        <f t="shared" ref="J119:J129" si="10">ROUND(I119*H119,2)</f>
        <v>0</v>
      </c>
      <c r="K119" s="182" t="s">
        <v>5</v>
      </c>
      <c r="L119" s="39"/>
      <c r="M119" s="187" t="s">
        <v>5</v>
      </c>
      <c r="N119" s="188" t="s">
        <v>42</v>
      </c>
      <c r="O119" s="40"/>
      <c r="P119" s="189">
        <f t="shared" ref="P119:P129" si="11">O119*H119</f>
        <v>0</v>
      </c>
      <c r="Q119" s="189">
        <v>0</v>
      </c>
      <c r="R119" s="189">
        <f t="shared" ref="R119:R129" si="12">Q119*H119</f>
        <v>0</v>
      </c>
      <c r="S119" s="189">
        <v>0</v>
      </c>
      <c r="T119" s="190">
        <f t="shared" ref="T119:T129" si="13">S119*H119</f>
        <v>0</v>
      </c>
      <c r="AR119" s="22" t="s">
        <v>663</v>
      </c>
      <c r="AT119" s="22" t="s">
        <v>208</v>
      </c>
      <c r="AU119" s="22" t="s">
        <v>80</v>
      </c>
      <c r="AY119" s="22" t="s">
        <v>205</v>
      </c>
      <c r="BE119" s="191">
        <f t="shared" ref="BE119:BE129" si="14">IF(N119="základní",J119,0)</f>
        <v>0</v>
      </c>
      <c r="BF119" s="191">
        <f t="shared" ref="BF119:BF129" si="15">IF(N119="snížená",J119,0)</f>
        <v>0</v>
      </c>
      <c r="BG119" s="191">
        <f t="shared" ref="BG119:BG129" si="16">IF(N119="zákl. přenesená",J119,0)</f>
        <v>0</v>
      </c>
      <c r="BH119" s="191">
        <f t="shared" ref="BH119:BH129" si="17">IF(N119="sníž. přenesená",J119,0)</f>
        <v>0</v>
      </c>
      <c r="BI119" s="191">
        <f t="shared" ref="BI119:BI129" si="18">IF(N119="nulová",J119,0)</f>
        <v>0</v>
      </c>
      <c r="BJ119" s="22" t="s">
        <v>78</v>
      </c>
      <c r="BK119" s="191">
        <f t="shared" ref="BK119:BK129" si="19">ROUND(I119*H119,2)</f>
        <v>0</v>
      </c>
      <c r="BL119" s="22" t="s">
        <v>663</v>
      </c>
      <c r="BM119" s="22" t="s">
        <v>2443</v>
      </c>
    </row>
    <row r="120" spans="2:65" s="1" customFormat="1" ht="16.5" customHeight="1">
      <c r="B120" s="179"/>
      <c r="C120" s="200" t="s">
        <v>298</v>
      </c>
      <c r="D120" s="200" t="s">
        <v>791</v>
      </c>
      <c r="E120" s="201" t="s">
        <v>1052</v>
      </c>
      <c r="F120" s="202" t="s">
        <v>2444</v>
      </c>
      <c r="G120" s="203" t="s">
        <v>236</v>
      </c>
      <c r="H120" s="204">
        <v>13</v>
      </c>
      <c r="I120" s="205"/>
      <c r="J120" s="206">
        <f t="shared" si="10"/>
        <v>0</v>
      </c>
      <c r="K120" s="202" t="s">
        <v>5</v>
      </c>
      <c r="L120" s="207"/>
      <c r="M120" s="208" t="s">
        <v>5</v>
      </c>
      <c r="N120" s="209" t="s">
        <v>42</v>
      </c>
      <c r="O120" s="40"/>
      <c r="P120" s="189">
        <f t="shared" si="11"/>
        <v>0</v>
      </c>
      <c r="Q120" s="189">
        <v>5.0000000000000002E-5</v>
      </c>
      <c r="R120" s="189">
        <f t="shared" si="12"/>
        <v>6.5000000000000008E-4</v>
      </c>
      <c r="S120" s="189">
        <v>0</v>
      </c>
      <c r="T120" s="190">
        <f t="shared" si="13"/>
        <v>0</v>
      </c>
      <c r="AR120" s="22" t="s">
        <v>954</v>
      </c>
      <c r="AT120" s="22" t="s">
        <v>791</v>
      </c>
      <c r="AU120" s="22" t="s">
        <v>80</v>
      </c>
      <c r="AY120" s="22" t="s">
        <v>205</v>
      </c>
      <c r="BE120" s="191">
        <f t="shared" si="14"/>
        <v>0</v>
      </c>
      <c r="BF120" s="191">
        <f t="shared" si="15"/>
        <v>0</v>
      </c>
      <c r="BG120" s="191">
        <f t="shared" si="16"/>
        <v>0</v>
      </c>
      <c r="BH120" s="191">
        <f t="shared" si="17"/>
        <v>0</v>
      </c>
      <c r="BI120" s="191">
        <f t="shared" si="18"/>
        <v>0</v>
      </c>
      <c r="BJ120" s="22" t="s">
        <v>78</v>
      </c>
      <c r="BK120" s="191">
        <f t="shared" si="19"/>
        <v>0</v>
      </c>
      <c r="BL120" s="22" t="s">
        <v>954</v>
      </c>
      <c r="BM120" s="22" t="s">
        <v>2445</v>
      </c>
    </row>
    <row r="121" spans="2:65" s="1" customFormat="1" ht="25.5" customHeight="1">
      <c r="B121" s="179"/>
      <c r="C121" s="180" t="s">
        <v>302</v>
      </c>
      <c r="D121" s="180" t="s">
        <v>208</v>
      </c>
      <c r="E121" s="181" t="s">
        <v>2446</v>
      </c>
      <c r="F121" s="182" t="s">
        <v>2447</v>
      </c>
      <c r="G121" s="183" t="s">
        <v>236</v>
      </c>
      <c r="H121" s="184">
        <v>8</v>
      </c>
      <c r="I121" s="185"/>
      <c r="J121" s="186">
        <f t="shared" si="10"/>
        <v>0</v>
      </c>
      <c r="K121" s="182" t="s">
        <v>5</v>
      </c>
      <c r="L121" s="39"/>
      <c r="M121" s="187" t="s">
        <v>5</v>
      </c>
      <c r="N121" s="188" t="s">
        <v>42</v>
      </c>
      <c r="O121" s="40"/>
      <c r="P121" s="189">
        <f t="shared" si="11"/>
        <v>0</v>
      </c>
      <c r="Q121" s="189">
        <v>0</v>
      </c>
      <c r="R121" s="189">
        <f t="shared" si="12"/>
        <v>0</v>
      </c>
      <c r="S121" s="189">
        <v>0</v>
      </c>
      <c r="T121" s="190">
        <f t="shared" si="13"/>
        <v>0</v>
      </c>
      <c r="AR121" s="22" t="s">
        <v>663</v>
      </c>
      <c r="AT121" s="22" t="s">
        <v>208</v>
      </c>
      <c r="AU121" s="22" t="s">
        <v>80</v>
      </c>
      <c r="AY121" s="22" t="s">
        <v>205</v>
      </c>
      <c r="BE121" s="191">
        <f t="shared" si="14"/>
        <v>0</v>
      </c>
      <c r="BF121" s="191">
        <f t="shared" si="15"/>
        <v>0</v>
      </c>
      <c r="BG121" s="191">
        <f t="shared" si="16"/>
        <v>0</v>
      </c>
      <c r="BH121" s="191">
        <f t="shared" si="17"/>
        <v>0</v>
      </c>
      <c r="BI121" s="191">
        <f t="shared" si="18"/>
        <v>0</v>
      </c>
      <c r="BJ121" s="22" t="s">
        <v>78</v>
      </c>
      <c r="BK121" s="191">
        <f t="shared" si="19"/>
        <v>0</v>
      </c>
      <c r="BL121" s="22" t="s">
        <v>663</v>
      </c>
      <c r="BM121" s="22" t="s">
        <v>2448</v>
      </c>
    </row>
    <row r="122" spans="2:65" s="1" customFormat="1" ht="16.5" customHeight="1">
      <c r="B122" s="179"/>
      <c r="C122" s="200" t="s">
        <v>308</v>
      </c>
      <c r="D122" s="200" t="s">
        <v>791</v>
      </c>
      <c r="E122" s="201" t="s">
        <v>1049</v>
      </c>
      <c r="F122" s="202" t="s">
        <v>2449</v>
      </c>
      <c r="G122" s="203" t="s">
        <v>236</v>
      </c>
      <c r="H122" s="204">
        <v>8</v>
      </c>
      <c r="I122" s="205"/>
      <c r="J122" s="206">
        <f t="shared" si="10"/>
        <v>0</v>
      </c>
      <c r="K122" s="202" t="s">
        <v>5</v>
      </c>
      <c r="L122" s="207"/>
      <c r="M122" s="208" t="s">
        <v>5</v>
      </c>
      <c r="N122" s="209" t="s">
        <v>42</v>
      </c>
      <c r="O122" s="40"/>
      <c r="P122" s="189">
        <f t="shared" si="11"/>
        <v>0</v>
      </c>
      <c r="Q122" s="189">
        <v>5.0000000000000002E-5</v>
      </c>
      <c r="R122" s="189">
        <f t="shared" si="12"/>
        <v>4.0000000000000002E-4</v>
      </c>
      <c r="S122" s="189">
        <v>0</v>
      </c>
      <c r="T122" s="190">
        <f t="shared" si="13"/>
        <v>0</v>
      </c>
      <c r="AR122" s="22" t="s">
        <v>954</v>
      </c>
      <c r="AT122" s="22" t="s">
        <v>791</v>
      </c>
      <c r="AU122" s="22" t="s">
        <v>80</v>
      </c>
      <c r="AY122" s="22" t="s">
        <v>205</v>
      </c>
      <c r="BE122" s="191">
        <f t="shared" si="14"/>
        <v>0</v>
      </c>
      <c r="BF122" s="191">
        <f t="shared" si="15"/>
        <v>0</v>
      </c>
      <c r="BG122" s="191">
        <f t="shared" si="16"/>
        <v>0</v>
      </c>
      <c r="BH122" s="191">
        <f t="shared" si="17"/>
        <v>0</v>
      </c>
      <c r="BI122" s="191">
        <f t="shared" si="18"/>
        <v>0</v>
      </c>
      <c r="BJ122" s="22" t="s">
        <v>78</v>
      </c>
      <c r="BK122" s="191">
        <f t="shared" si="19"/>
        <v>0</v>
      </c>
      <c r="BL122" s="22" t="s">
        <v>954</v>
      </c>
      <c r="BM122" s="22" t="s">
        <v>2450</v>
      </c>
    </row>
    <row r="123" spans="2:65" s="1" customFormat="1" ht="16.5" customHeight="1">
      <c r="B123" s="179"/>
      <c r="C123" s="180" t="s">
        <v>312</v>
      </c>
      <c r="D123" s="180" t="s">
        <v>208</v>
      </c>
      <c r="E123" s="181" t="s">
        <v>1055</v>
      </c>
      <c r="F123" s="182" t="s">
        <v>2451</v>
      </c>
      <c r="G123" s="183" t="s">
        <v>236</v>
      </c>
      <c r="H123" s="184">
        <v>8</v>
      </c>
      <c r="I123" s="185"/>
      <c r="J123" s="186">
        <f t="shared" si="10"/>
        <v>0</v>
      </c>
      <c r="K123" s="182" t="s">
        <v>5</v>
      </c>
      <c r="L123" s="39"/>
      <c r="M123" s="187" t="s">
        <v>5</v>
      </c>
      <c r="N123" s="188" t="s">
        <v>42</v>
      </c>
      <c r="O123" s="40"/>
      <c r="P123" s="189">
        <f t="shared" si="11"/>
        <v>0</v>
      </c>
      <c r="Q123" s="189">
        <v>0</v>
      </c>
      <c r="R123" s="189">
        <f t="shared" si="12"/>
        <v>0</v>
      </c>
      <c r="S123" s="189">
        <v>0</v>
      </c>
      <c r="T123" s="190">
        <f t="shared" si="13"/>
        <v>0</v>
      </c>
      <c r="AR123" s="22" t="s">
        <v>663</v>
      </c>
      <c r="AT123" s="22" t="s">
        <v>208</v>
      </c>
      <c r="AU123" s="22" t="s">
        <v>80</v>
      </c>
      <c r="AY123" s="22" t="s">
        <v>205</v>
      </c>
      <c r="BE123" s="191">
        <f t="shared" si="14"/>
        <v>0</v>
      </c>
      <c r="BF123" s="191">
        <f t="shared" si="15"/>
        <v>0</v>
      </c>
      <c r="BG123" s="191">
        <f t="shared" si="16"/>
        <v>0</v>
      </c>
      <c r="BH123" s="191">
        <f t="shared" si="17"/>
        <v>0</v>
      </c>
      <c r="BI123" s="191">
        <f t="shared" si="18"/>
        <v>0</v>
      </c>
      <c r="BJ123" s="22" t="s">
        <v>78</v>
      </c>
      <c r="BK123" s="191">
        <f t="shared" si="19"/>
        <v>0</v>
      </c>
      <c r="BL123" s="22" t="s">
        <v>663</v>
      </c>
      <c r="BM123" s="22" t="s">
        <v>2452</v>
      </c>
    </row>
    <row r="124" spans="2:65" s="1" customFormat="1" ht="16.5" customHeight="1">
      <c r="B124" s="179"/>
      <c r="C124" s="200" t="s">
        <v>316</v>
      </c>
      <c r="D124" s="200" t="s">
        <v>791</v>
      </c>
      <c r="E124" s="201" t="s">
        <v>1058</v>
      </c>
      <c r="F124" s="202" t="s">
        <v>2453</v>
      </c>
      <c r="G124" s="203" t="s">
        <v>236</v>
      </c>
      <c r="H124" s="204">
        <v>8</v>
      </c>
      <c r="I124" s="205"/>
      <c r="J124" s="206">
        <f t="shared" si="10"/>
        <v>0</v>
      </c>
      <c r="K124" s="202" t="s">
        <v>5</v>
      </c>
      <c r="L124" s="207"/>
      <c r="M124" s="208" t="s">
        <v>5</v>
      </c>
      <c r="N124" s="209" t="s">
        <v>42</v>
      </c>
      <c r="O124" s="40"/>
      <c r="P124" s="189">
        <f t="shared" si="11"/>
        <v>0</v>
      </c>
      <c r="Q124" s="189">
        <v>5.0000000000000002E-5</v>
      </c>
      <c r="R124" s="189">
        <f t="shared" si="12"/>
        <v>4.0000000000000002E-4</v>
      </c>
      <c r="S124" s="189">
        <v>0</v>
      </c>
      <c r="T124" s="190">
        <f t="shared" si="13"/>
        <v>0</v>
      </c>
      <c r="AR124" s="22" t="s">
        <v>954</v>
      </c>
      <c r="AT124" s="22" t="s">
        <v>791</v>
      </c>
      <c r="AU124" s="22" t="s">
        <v>80</v>
      </c>
      <c r="AY124" s="22" t="s">
        <v>205</v>
      </c>
      <c r="BE124" s="191">
        <f t="shared" si="14"/>
        <v>0</v>
      </c>
      <c r="BF124" s="191">
        <f t="shared" si="15"/>
        <v>0</v>
      </c>
      <c r="BG124" s="191">
        <f t="shared" si="16"/>
        <v>0</v>
      </c>
      <c r="BH124" s="191">
        <f t="shared" si="17"/>
        <v>0</v>
      </c>
      <c r="BI124" s="191">
        <f t="shared" si="18"/>
        <v>0</v>
      </c>
      <c r="BJ124" s="22" t="s">
        <v>78</v>
      </c>
      <c r="BK124" s="191">
        <f t="shared" si="19"/>
        <v>0</v>
      </c>
      <c r="BL124" s="22" t="s">
        <v>954</v>
      </c>
      <c r="BM124" s="22" t="s">
        <v>2454</v>
      </c>
    </row>
    <row r="125" spans="2:65" s="1" customFormat="1" ht="16.5" customHeight="1">
      <c r="B125" s="179"/>
      <c r="C125" s="180" t="s">
        <v>320</v>
      </c>
      <c r="D125" s="180" t="s">
        <v>208</v>
      </c>
      <c r="E125" s="181" t="s">
        <v>1061</v>
      </c>
      <c r="F125" s="182" t="s">
        <v>1062</v>
      </c>
      <c r="G125" s="183" t="s">
        <v>236</v>
      </c>
      <c r="H125" s="184">
        <v>46</v>
      </c>
      <c r="I125" s="185"/>
      <c r="J125" s="186">
        <f t="shared" si="10"/>
        <v>0</v>
      </c>
      <c r="K125" s="182" t="s">
        <v>5</v>
      </c>
      <c r="L125" s="39"/>
      <c r="M125" s="187" t="s">
        <v>5</v>
      </c>
      <c r="N125" s="188" t="s">
        <v>42</v>
      </c>
      <c r="O125" s="40"/>
      <c r="P125" s="189">
        <f t="shared" si="11"/>
        <v>0</v>
      </c>
      <c r="Q125" s="189">
        <v>0</v>
      </c>
      <c r="R125" s="189">
        <f t="shared" si="12"/>
        <v>0</v>
      </c>
      <c r="S125" s="189">
        <v>0</v>
      </c>
      <c r="T125" s="190">
        <f t="shared" si="13"/>
        <v>0</v>
      </c>
      <c r="AR125" s="22" t="s">
        <v>663</v>
      </c>
      <c r="AT125" s="22" t="s">
        <v>208</v>
      </c>
      <c r="AU125" s="22" t="s">
        <v>80</v>
      </c>
      <c r="AY125" s="22" t="s">
        <v>205</v>
      </c>
      <c r="BE125" s="191">
        <f t="shared" si="14"/>
        <v>0</v>
      </c>
      <c r="BF125" s="191">
        <f t="shared" si="15"/>
        <v>0</v>
      </c>
      <c r="BG125" s="191">
        <f t="shared" si="16"/>
        <v>0</v>
      </c>
      <c r="BH125" s="191">
        <f t="shared" si="17"/>
        <v>0</v>
      </c>
      <c r="BI125" s="191">
        <f t="shared" si="18"/>
        <v>0</v>
      </c>
      <c r="BJ125" s="22" t="s">
        <v>78</v>
      </c>
      <c r="BK125" s="191">
        <f t="shared" si="19"/>
        <v>0</v>
      </c>
      <c r="BL125" s="22" t="s">
        <v>663</v>
      </c>
      <c r="BM125" s="22" t="s">
        <v>2455</v>
      </c>
    </row>
    <row r="126" spans="2:65" s="1" customFormat="1" ht="16.5" customHeight="1">
      <c r="B126" s="179"/>
      <c r="C126" s="200" t="s">
        <v>324</v>
      </c>
      <c r="D126" s="200" t="s">
        <v>791</v>
      </c>
      <c r="E126" s="201" t="s">
        <v>1064</v>
      </c>
      <c r="F126" s="202" t="s">
        <v>1065</v>
      </c>
      <c r="G126" s="203" t="s">
        <v>236</v>
      </c>
      <c r="H126" s="204">
        <v>2</v>
      </c>
      <c r="I126" s="205"/>
      <c r="J126" s="206">
        <f t="shared" si="10"/>
        <v>0</v>
      </c>
      <c r="K126" s="202" t="s">
        <v>5</v>
      </c>
      <c r="L126" s="207"/>
      <c r="M126" s="208" t="s">
        <v>5</v>
      </c>
      <c r="N126" s="209" t="s">
        <v>42</v>
      </c>
      <c r="O126" s="40"/>
      <c r="P126" s="189">
        <f t="shared" si="11"/>
        <v>0</v>
      </c>
      <c r="Q126" s="189">
        <v>6.0000000000000002E-5</v>
      </c>
      <c r="R126" s="189">
        <f t="shared" si="12"/>
        <v>1.2E-4</v>
      </c>
      <c r="S126" s="189">
        <v>0</v>
      </c>
      <c r="T126" s="190">
        <f t="shared" si="13"/>
        <v>0</v>
      </c>
      <c r="AR126" s="22" t="s">
        <v>954</v>
      </c>
      <c r="AT126" s="22" t="s">
        <v>791</v>
      </c>
      <c r="AU126" s="22" t="s">
        <v>80</v>
      </c>
      <c r="AY126" s="22" t="s">
        <v>205</v>
      </c>
      <c r="BE126" s="191">
        <f t="shared" si="14"/>
        <v>0</v>
      </c>
      <c r="BF126" s="191">
        <f t="shared" si="15"/>
        <v>0</v>
      </c>
      <c r="BG126" s="191">
        <f t="shared" si="16"/>
        <v>0</v>
      </c>
      <c r="BH126" s="191">
        <f t="shared" si="17"/>
        <v>0</v>
      </c>
      <c r="BI126" s="191">
        <f t="shared" si="18"/>
        <v>0</v>
      </c>
      <c r="BJ126" s="22" t="s">
        <v>78</v>
      </c>
      <c r="BK126" s="191">
        <f t="shared" si="19"/>
        <v>0</v>
      </c>
      <c r="BL126" s="22" t="s">
        <v>954</v>
      </c>
      <c r="BM126" s="22" t="s">
        <v>2456</v>
      </c>
    </row>
    <row r="127" spans="2:65" s="1" customFormat="1" ht="16.5" customHeight="1">
      <c r="B127" s="179"/>
      <c r="C127" s="200" t="s">
        <v>328</v>
      </c>
      <c r="D127" s="200" t="s">
        <v>791</v>
      </c>
      <c r="E127" s="201" t="s">
        <v>1067</v>
      </c>
      <c r="F127" s="202" t="s">
        <v>1068</v>
      </c>
      <c r="G127" s="203" t="s">
        <v>236</v>
      </c>
      <c r="H127" s="204">
        <v>44</v>
      </c>
      <c r="I127" s="205"/>
      <c r="J127" s="206">
        <f t="shared" si="10"/>
        <v>0</v>
      </c>
      <c r="K127" s="202" t="s">
        <v>5</v>
      </c>
      <c r="L127" s="207"/>
      <c r="M127" s="208" t="s">
        <v>5</v>
      </c>
      <c r="N127" s="209" t="s">
        <v>42</v>
      </c>
      <c r="O127" s="40"/>
      <c r="P127" s="189">
        <f t="shared" si="11"/>
        <v>0</v>
      </c>
      <c r="Q127" s="189">
        <v>6.0000000000000002E-5</v>
      </c>
      <c r="R127" s="189">
        <f t="shared" si="12"/>
        <v>2.64E-3</v>
      </c>
      <c r="S127" s="189">
        <v>0</v>
      </c>
      <c r="T127" s="190">
        <f t="shared" si="13"/>
        <v>0</v>
      </c>
      <c r="AR127" s="22" t="s">
        <v>954</v>
      </c>
      <c r="AT127" s="22" t="s">
        <v>791</v>
      </c>
      <c r="AU127" s="22" t="s">
        <v>80</v>
      </c>
      <c r="AY127" s="22" t="s">
        <v>205</v>
      </c>
      <c r="BE127" s="191">
        <f t="shared" si="14"/>
        <v>0</v>
      </c>
      <c r="BF127" s="191">
        <f t="shared" si="15"/>
        <v>0</v>
      </c>
      <c r="BG127" s="191">
        <f t="shared" si="16"/>
        <v>0</v>
      </c>
      <c r="BH127" s="191">
        <f t="shared" si="17"/>
        <v>0</v>
      </c>
      <c r="BI127" s="191">
        <f t="shared" si="18"/>
        <v>0</v>
      </c>
      <c r="BJ127" s="22" t="s">
        <v>78</v>
      </c>
      <c r="BK127" s="191">
        <f t="shared" si="19"/>
        <v>0</v>
      </c>
      <c r="BL127" s="22" t="s">
        <v>954</v>
      </c>
      <c r="BM127" s="22" t="s">
        <v>2457</v>
      </c>
    </row>
    <row r="128" spans="2:65" s="1" customFormat="1" ht="25.5" customHeight="1">
      <c r="B128" s="179"/>
      <c r="C128" s="180" t="s">
        <v>332</v>
      </c>
      <c r="D128" s="180" t="s">
        <v>208</v>
      </c>
      <c r="E128" s="181" t="s">
        <v>1070</v>
      </c>
      <c r="F128" s="182" t="s">
        <v>2458</v>
      </c>
      <c r="G128" s="183" t="s">
        <v>236</v>
      </c>
      <c r="H128" s="184">
        <v>6</v>
      </c>
      <c r="I128" s="185"/>
      <c r="J128" s="186">
        <f t="shared" si="10"/>
        <v>0</v>
      </c>
      <c r="K128" s="182" t="s">
        <v>5</v>
      </c>
      <c r="L128" s="39"/>
      <c r="M128" s="187" t="s">
        <v>5</v>
      </c>
      <c r="N128" s="188" t="s">
        <v>42</v>
      </c>
      <c r="O128" s="40"/>
      <c r="P128" s="189">
        <f t="shared" si="11"/>
        <v>0</v>
      </c>
      <c r="Q128" s="189">
        <v>0</v>
      </c>
      <c r="R128" s="189">
        <f t="shared" si="12"/>
        <v>0</v>
      </c>
      <c r="S128" s="189">
        <v>0</v>
      </c>
      <c r="T128" s="190">
        <f t="shared" si="13"/>
        <v>0</v>
      </c>
      <c r="AR128" s="22" t="s">
        <v>663</v>
      </c>
      <c r="AT128" s="22" t="s">
        <v>208</v>
      </c>
      <c r="AU128" s="22" t="s">
        <v>80</v>
      </c>
      <c r="AY128" s="22" t="s">
        <v>205</v>
      </c>
      <c r="BE128" s="191">
        <f t="shared" si="14"/>
        <v>0</v>
      </c>
      <c r="BF128" s="191">
        <f t="shared" si="15"/>
        <v>0</v>
      </c>
      <c r="BG128" s="191">
        <f t="shared" si="16"/>
        <v>0</v>
      </c>
      <c r="BH128" s="191">
        <f t="shared" si="17"/>
        <v>0</v>
      </c>
      <c r="BI128" s="191">
        <f t="shared" si="18"/>
        <v>0</v>
      </c>
      <c r="BJ128" s="22" t="s">
        <v>78</v>
      </c>
      <c r="BK128" s="191">
        <f t="shared" si="19"/>
        <v>0</v>
      </c>
      <c r="BL128" s="22" t="s">
        <v>663</v>
      </c>
      <c r="BM128" s="22" t="s">
        <v>2459</v>
      </c>
    </row>
    <row r="129" spans="2:65" s="1" customFormat="1" ht="16.5" customHeight="1">
      <c r="B129" s="179"/>
      <c r="C129" s="200" t="s">
        <v>338</v>
      </c>
      <c r="D129" s="200" t="s">
        <v>791</v>
      </c>
      <c r="E129" s="201" t="s">
        <v>1073</v>
      </c>
      <c r="F129" s="202" t="s">
        <v>2460</v>
      </c>
      <c r="G129" s="203" t="s">
        <v>236</v>
      </c>
      <c r="H129" s="204">
        <v>6</v>
      </c>
      <c r="I129" s="205"/>
      <c r="J129" s="206">
        <f t="shared" si="10"/>
        <v>0</v>
      </c>
      <c r="K129" s="202" t="s">
        <v>5</v>
      </c>
      <c r="L129" s="207"/>
      <c r="M129" s="208" t="s">
        <v>5</v>
      </c>
      <c r="N129" s="209" t="s">
        <v>42</v>
      </c>
      <c r="O129" s="40"/>
      <c r="P129" s="189">
        <f t="shared" si="11"/>
        <v>0</v>
      </c>
      <c r="Q129" s="189">
        <v>6.0999999999999997E-4</v>
      </c>
      <c r="R129" s="189">
        <f t="shared" si="12"/>
        <v>3.6600000000000001E-3</v>
      </c>
      <c r="S129" s="189">
        <v>0</v>
      </c>
      <c r="T129" s="190">
        <f t="shared" si="13"/>
        <v>0</v>
      </c>
      <c r="AR129" s="22" t="s">
        <v>954</v>
      </c>
      <c r="AT129" s="22" t="s">
        <v>791</v>
      </c>
      <c r="AU129" s="22" t="s">
        <v>80</v>
      </c>
      <c r="AY129" s="22" t="s">
        <v>205</v>
      </c>
      <c r="BE129" s="191">
        <f t="shared" si="14"/>
        <v>0</v>
      </c>
      <c r="BF129" s="191">
        <f t="shared" si="15"/>
        <v>0</v>
      </c>
      <c r="BG129" s="191">
        <f t="shared" si="16"/>
        <v>0</v>
      </c>
      <c r="BH129" s="191">
        <f t="shared" si="17"/>
        <v>0</v>
      </c>
      <c r="BI129" s="191">
        <f t="shared" si="18"/>
        <v>0</v>
      </c>
      <c r="BJ129" s="22" t="s">
        <v>78</v>
      </c>
      <c r="BK129" s="191">
        <f t="shared" si="19"/>
        <v>0</v>
      </c>
      <c r="BL129" s="22" t="s">
        <v>954</v>
      </c>
      <c r="BM129" s="22" t="s">
        <v>2461</v>
      </c>
    </row>
    <row r="130" spans="2:65" s="11" customFormat="1" ht="29.85" customHeight="1">
      <c r="B130" s="166"/>
      <c r="D130" s="167" t="s">
        <v>70</v>
      </c>
      <c r="E130" s="177" t="s">
        <v>1076</v>
      </c>
      <c r="F130" s="177" t="s">
        <v>1077</v>
      </c>
      <c r="I130" s="169"/>
      <c r="J130" s="178">
        <f>BK130</f>
        <v>0</v>
      </c>
      <c r="L130" s="166"/>
      <c r="M130" s="171"/>
      <c r="N130" s="172"/>
      <c r="O130" s="172"/>
      <c r="P130" s="173">
        <f>SUM(P131:P142)</f>
        <v>0</v>
      </c>
      <c r="Q130" s="172"/>
      <c r="R130" s="173">
        <f>SUM(R131:R142)</f>
        <v>0.45479999999999998</v>
      </c>
      <c r="S130" s="172"/>
      <c r="T130" s="174">
        <f>SUM(T131:T142)</f>
        <v>0</v>
      </c>
      <c r="AR130" s="167" t="s">
        <v>97</v>
      </c>
      <c r="AT130" s="175" t="s">
        <v>70</v>
      </c>
      <c r="AU130" s="175" t="s">
        <v>78</v>
      </c>
      <c r="AY130" s="167" t="s">
        <v>205</v>
      </c>
      <c r="BK130" s="176">
        <f>SUM(BK131:BK142)</f>
        <v>0</v>
      </c>
    </row>
    <row r="131" spans="2:65" s="1" customFormat="1" ht="25.5" customHeight="1">
      <c r="B131" s="179"/>
      <c r="C131" s="180" t="s">
        <v>343</v>
      </c>
      <c r="D131" s="180" t="s">
        <v>208</v>
      </c>
      <c r="E131" s="181" t="s">
        <v>1078</v>
      </c>
      <c r="F131" s="182" t="s">
        <v>1079</v>
      </c>
      <c r="G131" s="183" t="s">
        <v>360</v>
      </c>
      <c r="H131" s="184">
        <v>200</v>
      </c>
      <c r="I131" s="185"/>
      <c r="J131" s="186">
        <f t="shared" ref="J131:J142" si="20">ROUND(I131*H131,2)</f>
        <v>0</v>
      </c>
      <c r="K131" s="182" t="s">
        <v>5</v>
      </c>
      <c r="L131" s="39"/>
      <c r="M131" s="187" t="s">
        <v>5</v>
      </c>
      <c r="N131" s="188" t="s">
        <v>42</v>
      </c>
      <c r="O131" s="40"/>
      <c r="P131" s="189">
        <f t="shared" ref="P131:P142" si="21">O131*H131</f>
        <v>0</v>
      </c>
      <c r="Q131" s="189">
        <v>0</v>
      </c>
      <c r="R131" s="189">
        <f t="shared" ref="R131:R142" si="22">Q131*H131</f>
        <v>0</v>
      </c>
      <c r="S131" s="189">
        <v>0</v>
      </c>
      <c r="T131" s="190">
        <f t="shared" ref="T131:T142" si="23">S131*H131</f>
        <v>0</v>
      </c>
      <c r="AR131" s="22" t="s">
        <v>663</v>
      </c>
      <c r="AT131" s="22" t="s">
        <v>208</v>
      </c>
      <c r="AU131" s="22" t="s">
        <v>80</v>
      </c>
      <c r="AY131" s="22" t="s">
        <v>205</v>
      </c>
      <c r="BE131" s="191">
        <f t="shared" ref="BE131:BE142" si="24">IF(N131="základní",J131,0)</f>
        <v>0</v>
      </c>
      <c r="BF131" s="191">
        <f t="shared" ref="BF131:BF142" si="25">IF(N131="snížená",J131,0)</f>
        <v>0</v>
      </c>
      <c r="BG131" s="191">
        <f t="shared" ref="BG131:BG142" si="26">IF(N131="zákl. přenesená",J131,0)</f>
        <v>0</v>
      </c>
      <c r="BH131" s="191">
        <f t="shared" ref="BH131:BH142" si="27">IF(N131="sníž. přenesená",J131,0)</f>
        <v>0</v>
      </c>
      <c r="BI131" s="191">
        <f t="shared" ref="BI131:BI142" si="28">IF(N131="nulová",J131,0)</f>
        <v>0</v>
      </c>
      <c r="BJ131" s="22" t="s">
        <v>78</v>
      </c>
      <c r="BK131" s="191">
        <f t="shared" ref="BK131:BK142" si="29">ROUND(I131*H131,2)</f>
        <v>0</v>
      </c>
      <c r="BL131" s="22" t="s">
        <v>663</v>
      </c>
      <c r="BM131" s="22" t="s">
        <v>2462</v>
      </c>
    </row>
    <row r="132" spans="2:65" s="1" customFormat="1" ht="38.25" customHeight="1">
      <c r="B132" s="179"/>
      <c r="C132" s="200" t="s">
        <v>347</v>
      </c>
      <c r="D132" s="200" t="s">
        <v>791</v>
      </c>
      <c r="E132" s="201" t="s">
        <v>1081</v>
      </c>
      <c r="F132" s="202" t="s">
        <v>1082</v>
      </c>
      <c r="G132" s="203" t="s">
        <v>360</v>
      </c>
      <c r="H132" s="204">
        <v>200</v>
      </c>
      <c r="I132" s="205"/>
      <c r="J132" s="206">
        <f t="shared" si="20"/>
        <v>0</v>
      </c>
      <c r="K132" s="202" t="s">
        <v>5</v>
      </c>
      <c r="L132" s="207"/>
      <c r="M132" s="208" t="s">
        <v>5</v>
      </c>
      <c r="N132" s="209" t="s">
        <v>42</v>
      </c>
      <c r="O132" s="40"/>
      <c r="P132" s="189">
        <f t="shared" si="21"/>
        <v>0</v>
      </c>
      <c r="Q132" s="189">
        <v>5.1E-5</v>
      </c>
      <c r="R132" s="189">
        <f t="shared" si="22"/>
        <v>1.0200000000000001E-2</v>
      </c>
      <c r="S132" s="189">
        <v>0</v>
      </c>
      <c r="T132" s="190">
        <f t="shared" si="23"/>
        <v>0</v>
      </c>
      <c r="AR132" s="22" t="s">
        <v>954</v>
      </c>
      <c r="AT132" s="22" t="s">
        <v>791</v>
      </c>
      <c r="AU132" s="22" t="s">
        <v>80</v>
      </c>
      <c r="AY132" s="22" t="s">
        <v>205</v>
      </c>
      <c r="BE132" s="191">
        <f t="shared" si="24"/>
        <v>0</v>
      </c>
      <c r="BF132" s="191">
        <f t="shared" si="25"/>
        <v>0</v>
      </c>
      <c r="BG132" s="191">
        <f t="shared" si="26"/>
        <v>0</v>
      </c>
      <c r="BH132" s="191">
        <f t="shared" si="27"/>
        <v>0</v>
      </c>
      <c r="BI132" s="191">
        <f t="shared" si="28"/>
        <v>0</v>
      </c>
      <c r="BJ132" s="22" t="s">
        <v>78</v>
      </c>
      <c r="BK132" s="191">
        <f t="shared" si="29"/>
        <v>0</v>
      </c>
      <c r="BL132" s="22" t="s">
        <v>954</v>
      </c>
      <c r="BM132" s="22" t="s">
        <v>2463</v>
      </c>
    </row>
    <row r="133" spans="2:65" s="1" customFormat="1" ht="38.25" customHeight="1">
      <c r="B133" s="179"/>
      <c r="C133" s="180" t="s">
        <v>351</v>
      </c>
      <c r="D133" s="180" t="s">
        <v>208</v>
      </c>
      <c r="E133" s="181" t="s">
        <v>1090</v>
      </c>
      <c r="F133" s="182" t="s">
        <v>1091</v>
      </c>
      <c r="G133" s="183" t="s">
        <v>360</v>
      </c>
      <c r="H133" s="184">
        <v>450</v>
      </c>
      <c r="I133" s="185"/>
      <c r="J133" s="186">
        <f t="shared" si="20"/>
        <v>0</v>
      </c>
      <c r="K133" s="182" t="s">
        <v>5</v>
      </c>
      <c r="L133" s="39"/>
      <c r="M133" s="187" t="s">
        <v>5</v>
      </c>
      <c r="N133" s="188" t="s">
        <v>42</v>
      </c>
      <c r="O133" s="40"/>
      <c r="P133" s="189">
        <f t="shared" si="21"/>
        <v>0</v>
      </c>
      <c r="Q133" s="189">
        <v>0</v>
      </c>
      <c r="R133" s="189">
        <f t="shared" si="22"/>
        <v>0</v>
      </c>
      <c r="S133" s="189">
        <v>0</v>
      </c>
      <c r="T133" s="190">
        <f t="shared" si="23"/>
        <v>0</v>
      </c>
      <c r="AR133" s="22" t="s">
        <v>663</v>
      </c>
      <c r="AT133" s="22" t="s">
        <v>208</v>
      </c>
      <c r="AU133" s="22" t="s">
        <v>80</v>
      </c>
      <c r="AY133" s="22" t="s">
        <v>205</v>
      </c>
      <c r="BE133" s="191">
        <f t="shared" si="24"/>
        <v>0</v>
      </c>
      <c r="BF133" s="191">
        <f t="shared" si="25"/>
        <v>0</v>
      </c>
      <c r="BG133" s="191">
        <f t="shared" si="26"/>
        <v>0</v>
      </c>
      <c r="BH133" s="191">
        <f t="shared" si="27"/>
        <v>0</v>
      </c>
      <c r="BI133" s="191">
        <f t="shared" si="28"/>
        <v>0</v>
      </c>
      <c r="BJ133" s="22" t="s">
        <v>78</v>
      </c>
      <c r="BK133" s="191">
        <f t="shared" si="29"/>
        <v>0</v>
      </c>
      <c r="BL133" s="22" t="s">
        <v>663</v>
      </c>
      <c r="BM133" s="22" t="s">
        <v>2464</v>
      </c>
    </row>
    <row r="134" spans="2:65" s="1" customFormat="1" ht="38.25" customHeight="1">
      <c r="B134" s="179"/>
      <c r="C134" s="200" t="s">
        <v>357</v>
      </c>
      <c r="D134" s="200" t="s">
        <v>791</v>
      </c>
      <c r="E134" s="201" t="s">
        <v>1093</v>
      </c>
      <c r="F134" s="202" t="s">
        <v>1094</v>
      </c>
      <c r="G134" s="203" t="s">
        <v>360</v>
      </c>
      <c r="H134" s="204">
        <v>450</v>
      </c>
      <c r="I134" s="205"/>
      <c r="J134" s="206">
        <f t="shared" si="20"/>
        <v>0</v>
      </c>
      <c r="K134" s="202" t="s">
        <v>5</v>
      </c>
      <c r="L134" s="207"/>
      <c r="M134" s="208" t="s">
        <v>5</v>
      </c>
      <c r="N134" s="209" t="s">
        <v>42</v>
      </c>
      <c r="O134" s="40"/>
      <c r="P134" s="189">
        <f t="shared" si="21"/>
        <v>0</v>
      </c>
      <c r="Q134" s="189">
        <v>1E-4</v>
      </c>
      <c r="R134" s="189">
        <f t="shared" si="22"/>
        <v>4.5000000000000005E-2</v>
      </c>
      <c r="S134" s="189">
        <v>0</v>
      </c>
      <c r="T134" s="190">
        <f t="shared" si="23"/>
        <v>0</v>
      </c>
      <c r="AR134" s="22" t="s">
        <v>954</v>
      </c>
      <c r="AT134" s="22" t="s">
        <v>791</v>
      </c>
      <c r="AU134" s="22" t="s">
        <v>80</v>
      </c>
      <c r="AY134" s="22" t="s">
        <v>205</v>
      </c>
      <c r="BE134" s="191">
        <f t="shared" si="24"/>
        <v>0</v>
      </c>
      <c r="BF134" s="191">
        <f t="shared" si="25"/>
        <v>0</v>
      </c>
      <c r="BG134" s="191">
        <f t="shared" si="26"/>
        <v>0</v>
      </c>
      <c r="BH134" s="191">
        <f t="shared" si="27"/>
        <v>0</v>
      </c>
      <c r="BI134" s="191">
        <f t="shared" si="28"/>
        <v>0</v>
      </c>
      <c r="BJ134" s="22" t="s">
        <v>78</v>
      </c>
      <c r="BK134" s="191">
        <f t="shared" si="29"/>
        <v>0</v>
      </c>
      <c r="BL134" s="22" t="s">
        <v>954</v>
      </c>
      <c r="BM134" s="22" t="s">
        <v>2465</v>
      </c>
    </row>
    <row r="135" spans="2:65" s="1" customFormat="1" ht="38.25" customHeight="1">
      <c r="B135" s="179"/>
      <c r="C135" s="180" t="s">
        <v>362</v>
      </c>
      <c r="D135" s="180" t="s">
        <v>208</v>
      </c>
      <c r="E135" s="181" t="s">
        <v>1096</v>
      </c>
      <c r="F135" s="182" t="s">
        <v>1097</v>
      </c>
      <c r="G135" s="183" t="s">
        <v>360</v>
      </c>
      <c r="H135" s="184">
        <v>630</v>
      </c>
      <c r="I135" s="185"/>
      <c r="J135" s="186">
        <f t="shared" si="20"/>
        <v>0</v>
      </c>
      <c r="K135" s="182" t="s">
        <v>5</v>
      </c>
      <c r="L135" s="39"/>
      <c r="M135" s="187" t="s">
        <v>5</v>
      </c>
      <c r="N135" s="188" t="s">
        <v>42</v>
      </c>
      <c r="O135" s="40"/>
      <c r="P135" s="189">
        <f t="shared" si="21"/>
        <v>0</v>
      </c>
      <c r="Q135" s="189">
        <v>0</v>
      </c>
      <c r="R135" s="189">
        <f t="shared" si="22"/>
        <v>0</v>
      </c>
      <c r="S135" s="189">
        <v>0</v>
      </c>
      <c r="T135" s="190">
        <f t="shared" si="23"/>
        <v>0</v>
      </c>
      <c r="AR135" s="22" t="s">
        <v>663</v>
      </c>
      <c r="AT135" s="22" t="s">
        <v>208</v>
      </c>
      <c r="AU135" s="22" t="s">
        <v>80</v>
      </c>
      <c r="AY135" s="22" t="s">
        <v>205</v>
      </c>
      <c r="BE135" s="191">
        <f t="shared" si="24"/>
        <v>0</v>
      </c>
      <c r="BF135" s="191">
        <f t="shared" si="25"/>
        <v>0</v>
      </c>
      <c r="BG135" s="191">
        <f t="shared" si="26"/>
        <v>0</v>
      </c>
      <c r="BH135" s="191">
        <f t="shared" si="27"/>
        <v>0</v>
      </c>
      <c r="BI135" s="191">
        <f t="shared" si="28"/>
        <v>0</v>
      </c>
      <c r="BJ135" s="22" t="s">
        <v>78</v>
      </c>
      <c r="BK135" s="191">
        <f t="shared" si="29"/>
        <v>0</v>
      </c>
      <c r="BL135" s="22" t="s">
        <v>663</v>
      </c>
      <c r="BM135" s="22" t="s">
        <v>2466</v>
      </c>
    </row>
    <row r="136" spans="2:65" s="1" customFormat="1" ht="38.25" customHeight="1">
      <c r="B136" s="179"/>
      <c r="C136" s="200" t="s">
        <v>366</v>
      </c>
      <c r="D136" s="200" t="s">
        <v>791</v>
      </c>
      <c r="E136" s="201" t="s">
        <v>1099</v>
      </c>
      <c r="F136" s="202" t="s">
        <v>1100</v>
      </c>
      <c r="G136" s="203" t="s">
        <v>360</v>
      </c>
      <c r="H136" s="204">
        <v>630</v>
      </c>
      <c r="I136" s="205"/>
      <c r="J136" s="206">
        <f t="shared" si="20"/>
        <v>0</v>
      </c>
      <c r="K136" s="202" t="s">
        <v>5</v>
      </c>
      <c r="L136" s="207"/>
      <c r="M136" s="208" t="s">
        <v>5</v>
      </c>
      <c r="N136" s="209" t="s">
        <v>42</v>
      </c>
      <c r="O136" s="40"/>
      <c r="P136" s="189">
        <f t="shared" si="21"/>
        <v>0</v>
      </c>
      <c r="Q136" s="189">
        <v>1.2E-4</v>
      </c>
      <c r="R136" s="189">
        <f t="shared" si="22"/>
        <v>7.5600000000000001E-2</v>
      </c>
      <c r="S136" s="189">
        <v>0</v>
      </c>
      <c r="T136" s="190">
        <f t="shared" si="23"/>
        <v>0</v>
      </c>
      <c r="AR136" s="22" t="s">
        <v>954</v>
      </c>
      <c r="AT136" s="22" t="s">
        <v>791</v>
      </c>
      <c r="AU136" s="22" t="s">
        <v>80</v>
      </c>
      <c r="AY136" s="22" t="s">
        <v>205</v>
      </c>
      <c r="BE136" s="191">
        <f t="shared" si="24"/>
        <v>0</v>
      </c>
      <c r="BF136" s="191">
        <f t="shared" si="25"/>
        <v>0</v>
      </c>
      <c r="BG136" s="191">
        <f t="shared" si="26"/>
        <v>0</v>
      </c>
      <c r="BH136" s="191">
        <f t="shared" si="27"/>
        <v>0</v>
      </c>
      <c r="BI136" s="191">
        <f t="shared" si="28"/>
        <v>0</v>
      </c>
      <c r="BJ136" s="22" t="s">
        <v>78</v>
      </c>
      <c r="BK136" s="191">
        <f t="shared" si="29"/>
        <v>0</v>
      </c>
      <c r="BL136" s="22" t="s">
        <v>954</v>
      </c>
      <c r="BM136" s="22" t="s">
        <v>2467</v>
      </c>
    </row>
    <row r="137" spans="2:65" s="1" customFormat="1" ht="38.25" customHeight="1">
      <c r="B137" s="179"/>
      <c r="C137" s="180" t="s">
        <v>370</v>
      </c>
      <c r="D137" s="180" t="s">
        <v>208</v>
      </c>
      <c r="E137" s="181" t="s">
        <v>1102</v>
      </c>
      <c r="F137" s="182" t="s">
        <v>1103</v>
      </c>
      <c r="G137" s="183" t="s">
        <v>360</v>
      </c>
      <c r="H137" s="184">
        <v>350</v>
      </c>
      <c r="I137" s="185"/>
      <c r="J137" s="186">
        <f t="shared" si="20"/>
        <v>0</v>
      </c>
      <c r="K137" s="182" t="s">
        <v>5</v>
      </c>
      <c r="L137" s="39"/>
      <c r="M137" s="187" t="s">
        <v>5</v>
      </c>
      <c r="N137" s="188" t="s">
        <v>42</v>
      </c>
      <c r="O137" s="40"/>
      <c r="P137" s="189">
        <f t="shared" si="21"/>
        <v>0</v>
      </c>
      <c r="Q137" s="189">
        <v>0</v>
      </c>
      <c r="R137" s="189">
        <f t="shared" si="22"/>
        <v>0</v>
      </c>
      <c r="S137" s="189">
        <v>0</v>
      </c>
      <c r="T137" s="190">
        <f t="shared" si="23"/>
        <v>0</v>
      </c>
      <c r="AR137" s="22" t="s">
        <v>663</v>
      </c>
      <c r="AT137" s="22" t="s">
        <v>208</v>
      </c>
      <c r="AU137" s="22" t="s">
        <v>80</v>
      </c>
      <c r="AY137" s="22" t="s">
        <v>205</v>
      </c>
      <c r="BE137" s="191">
        <f t="shared" si="24"/>
        <v>0</v>
      </c>
      <c r="BF137" s="191">
        <f t="shared" si="25"/>
        <v>0</v>
      </c>
      <c r="BG137" s="191">
        <f t="shared" si="26"/>
        <v>0</v>
      </c>
      <c r="BH137" s="191">
        <f t="shared" si="27"/>
        <v>0</v>
      </c>
      <c r="BI137" s="191">
        <f t="shared" si="28"/>
        <v>0</v>
      </c>
      <c r="BJ137" s="22" t="s">
        <v>78</v>
      </c>
      <c r="BK137" s="191">
        <f t="shared" si="29"/>
        <v>0</v>
      </c>
      <c r="BL137" s="22" t="s">
        <v>663</v>
      </c>
      <c r="BM137" s="22" t="s">
        <v>2468</v>
      </c>
    </row>
    <row r="138" spans="2:65" s="1" customFormat="1" ht="38.25" customHeight="1">
      <c r="B138" s="179"/>
      <c r="C138" s="200" t="s">
        <v>374</v>
      </c>
      <c r="D138" s="200" t="s">
        <v>791</v>
      </c>
      <c r="E138" s="201" t="s">
        <v>1105</v>
      </c>
      <c r="F138" s="202" t="s">
        <v>1106</v>
      </c>
      <c r="G138" s="203" t="s">
        <v>360</v>
      </c>
      <c r="H138" s="204">
        <v>350</v>
      </c>
      <c r="I138" s="205"/>
      <c r="J138" s="206">
        <f t="shared" si="20"/>
        <v>0</v>
      </c>
      <c r="K138" s="202" t="s">
        <v>5</v>
      </c>
      <c r="L138" s="207"/>
      <c r="M138" s="208" t="s">
        <v>5</v>
      </c>
      <c r="N138" s="209" t="s">
        <v>42</v>
      </c>
      <c r="O138" s="40"/>
      <c r="P138" s="189">
        <f t="shared" si="21"/>
        <v>0</v>
      </c>
      <c r="Q138" s="189">
        <v>1.8000000000000001E-4</v>
      </c>
      <c r="R138" s="189">
        <f t="shared" si="22"/>
        <v>6.3E-2</v>
      </c>
      <c r="S138" s="189">
        <v>0</v>
      </c>
      <c r="T138" s="190">
        <f t="shared" si="23"/>
        <v>0</v>
      </c>
      <c r="AR138" s="22" t="s">
        <v>954</v>
      </c>
      <c r="AT138" s="22" t="s">
        <v>791</v>
      </c>
      <c r="AU138" s="22" t="s">
        <v>80</v>
      </c>
      <c r="AY138" s="22" t="s">
        <v>205</v>
      </c>
      <c r="BE138" s="191">
        <f t="shared" si="24"/>
        <v>0</v>
      </c>
      <c r="BF138" s="191">
        <f t="shared" si="25"/>
        <v>0</v>
      </c>
      <c r="BG138" s="191">
        <f t="shared" si="26"/>
        <v>0</v>
      </c>
      <c r="BH138" s="191">
        <f t="shared" si="27"/>
        <v>0</v>
      </c>
      <c r="BI138" s="191">
        <f t="shared" si="28"/>
        <v>0</v>
      </c>
      <c r="BJ138" s="22" t="s">
        <v>78</v>
      </c>
      <c r="BK138" s="191">
        <f t="shared" si="29"/>
        <v>0</v>
      </c>
      <c r="BL138" s="22" t="s">
        <v>954</v>
      </c>
      <c r="BM138" s="22" t="s">
        <v>2469</v>
      </c>
    </row>
    <row r="139" spans="2:65" s="1" customFormat="1" ht="25.5" customHeight="1">
      <c r="B139" s="179"/>
      <c r="C139" s="180" t="s">
        <v>380</v>
      </c>
      <c r="D139" s="180" t="s">
        <v>208</v>
      </c>
      <c r="E139" s="181" t="s">
        <v>1120</v>
      </c>
      <c r="F139" s="182" t="s">
        <v>2470</v>
      </c>
      <c r="G139" s="183" t="s">
        <v>360</v>
      </c>
      <c r="H139" s="184">
        <v>700</v>
      </c>
      <c r="I139" s="185"/>
      <c r="J139" s="186">
        <f t="shared" si="20"/>
        <v>0</v>
      </c>
      <c r="K139" s="182" t="s">
        <v>5</v>
      </c>
      <c r="L139" s="39"/>
      <c r="M139" s="187" t="s">
        <v>5</v>
      </c>
      <c r="N139" s="188" t="s">
        <v>42</v>
      </c>
      <c r="O139" s="40"/>
      <c r="P139" s="189">
        <f t="shared" si="21"/>
        <v>0</v>
      </c>
      <c r="Q139" s="189">
        <v>0</v>
      </c>
      <c r="R139" s="189">
        <f t="shared" si="22"/>
        <v>0</v>
      </c>
      <c r="S139" s="189">
        <v>0</v>
      </c>
      <c r="T139" s="190">
        <f t="shared" si="23"/>
        <v>0</v>
      </c>
      <c r="AR139" s="22" t="s">
        <v>663</v>
      </c>
      <c r="AT139" s="22" t="s">
        <v>208</v>
      </c>
      <c r="AU139" s="22" t="s">
        <v>80</v>
      </c>
      <c r="AY139" s="22" t="s">
        <v>205</v>
      </c>
      <c r="BE139" s="191">
        <f t="shared" si="24"/>
        <v>0</v>
      </c>
      <c r="BF139" s="191">
        <f t="shared" si="25"/>
        <v>0</v>
      </c>
      <c r="BG139" s="191">
        <f t="shared" si="26"/>
        <v>0</v>
      </c>
      <c r="BH139" s="191">
        <f t="shared" si="27"/>
        <v>0</v>
      </c>
      <c r="BI139" s="191">
        <f t="shared" si="28"/>
        <v>0</v>
      </c>
      <c r="BJ139" s="22" t="s">
        <v>78</v>
      </c>
      <c r="BK139" s="191">
        <f t="shared" si="29"/>
        <v>0</v>
      </c>
      <c r="BL139" s="22" t="s">
        <v>663</v>
      </c>
      <c r="BM139" s="22" t="s">
        <v>2471</v>
      </c>
    </row>
    <row r="140" spans="2:65" s="1" customFormat="1" ht="16.5" customHeight="1">
      <c r="B140" s="179"/>
      <c r="C140" s="200" t="s">
        <v>384</v>
      </c>
      <c r="D140" s="200" t="s">
        <v>791</v>
      </c>
      <c r="E140" s="201" t="s">
        <v>1123</v>
      </c>
      <c r="F140" s="202" t="s">
        <v>2472</v>
      </c>
      <c r="G140" s="203" t="s">
        <v>360</v>
      </c>
      <c r="H140" s="204">
        <v>700</v>
      </c>
      <c r="I140" s="205"/>
      <c r="J140" s="206">
        <f t="shared" si="20"/>
        <v>0</v>
      </c>
      <c r="K140" s="202" t="s">
        <v>5</v>
      </c>
      <c r="L140" s="207"/>
      <c r="M140" s="208" t="s">
        <v>5</v>
      </c>
      <c r="N140" s="209" t="s">
        <v>42</v>
      </c>
      <c r="O140" s="40"/>
      <c r="P140" s="189">
        <f t="shared" si="21"/>
        <v>0</v>
      </c>
      <c r="Q140" s="189">
        <v>1.8000000000000001E-4</v>
      </c>
      <c r="R140" s="189">
        <f t="shared" si="22"/>
        <v>0.126</v>
      </c>
      <c r="S140" s="189">
        <v>0</v>
      </c>
      <c r="T140" s="190">
        <f t="shared" si="23"/>
        <v>0</v>
      </c>
      <c r="AR140" s="22" t="s">
        <v>954</v>
      </c>
      <c r="AT140" s="22" t="s">
        <v>791</v>
      </c>
      <c r="AU140" s="22" t="s">
        <v>80</v>
      </c>
      <c r="AY140" s="22" t="s">
        <v>205</v>
      </c>
      <c r="BE140" s="191">
        <f t="shared" si="24"/>
        <v>0</v>
      </c>
      <c r="BF140" s="191">
        <f t="shared" si="25"/>
        <v>0</v>
      </c>
      <c r="BG140" s="191">
        <f t="shared" si="26"/>
        <v>0</v>
      </c>
      <c r="BH140" s="191">
        <f t="shared" si="27"/>
        <v>0</v>
      </c>
      <c r="BI140" s="191">
        <f t="shared" si="28"/>
        <v>0</v>
      </c>
      <c r="BJ140" s="22" t="s">
        <v>78</v>
      </c>
      <c r="BK140" s="191">
        <f t="shared" si="29"/>
        <v>0</v>
      </c>
      <c r="BL140" s="22" t="s">
        <v>954</v>
      </c>
      <c r="BM140" s="22" t="s">
        <v>2473</v>
      </c>
    </row>
    <row r="141" spans="2:65" s="1" customFormat="1" ht="38.25" customHeight="1">
      <c r="B141" s="179"/>
      <c r="C141" s="180" t="s">
        <v>388</v>
      </c>
      <c r="D141" s="180" t="s">
        <v>208</v>
      </c>
      <c r="E141" s="181" t="s">
        <v>1126</v>
      </c>
      <c r="F141" s="182" t="s">
        <v>1127</v>
      </c>
      <c r="G141" s="183" t="s">
        <v>360</v>
      </c>
      <c r="H141" s="184">
        <v>500</v>
      </c>
      <c r="I141" s="185"/>
      <c r="J141" s="186">
        <f t="shared" si="20"/>
        <v>0</v>
      </c>
      <c r="K141" s="182" t="s">
        <v>5</v>
      </c>
      <c r="L141" s="39"/>
      <c r="M141" s="187" t="s">
        <v>5</v>
      </c>
      <c r="N141" s="188" t="s">
        <v>42</v>
      </c>
      <c r="O141" s="40"/>
      <c r="P141" s="189">
        <f t="shared" si="21"/>
        <v>0</v>
      </c>
      <c r="Q141" s="189">
        <v>0</v>
      </c>
      <c r="R141" s="189">
        <f t="shared" si="22"/>
        <v>0</v>
      </c>
      <c r="S141" s="189">
        <v>0</v>
      </c>
      <c r="T141" s="190">
        <f t="shared" si="23"/>
        <v>0</v>
      </c>
      <c r="AR141" s="22" t="s">
        <v>663</v>
      </c>
      <c r="AT141" s="22" t="s">
        <v>208</v>
      </c>
      <c r="AU141" s="22" t="s">
        <v>80</v>
      </c>
      <c r="AY141" s="22" t="s">
        <v>205</v>
      </c>
      <c r="BE141" s="191">
        <f t="shared" si="24"/>
        <v>0</v>
      </c>
      <c r="BF141" s="191">
        <f t="shared" si="25"/>
        <v>0</v>
      </c>
      <c r="BG141" s="191">
        <f t="shared" si="26"/>
        <v>0</v>
      </c>
      <c r="BH141" s="191">
        <f t="shared" si="27"/>
        <v>0</v>
      </c>
      <c r="BI141" s="191">
        <f t="shared" si="28"/>
        <v>0</v>
      </c>
      <c r="BJ141" s="22" t="s">
        <v>78</v>
      </c>
      <c r="BK141" s="191">
        <f t="shared" si="29"/>
        <v>0</v>
      </c>
      <c r="BL141" s="22" t="s">
        <v>663</v>
      </c>
      <c r="BM141" s="22" t="s">
        <v>2474</v>
      </c>
    </row>
    <row r="142" spans="2:65" s="1" customFormat="1" ht="38.25" customHeight="1">
      <c r="B142" s="179"/>
      <c r="C142" s="200" t="s">
        <v>392</v>
      </c>
      <c r="D142" s="200" t="s">
        <v>791</v>
      </c>
      <c r="E142" s="201" t="s">
        <v>1129</v>
      </c>
      <c r="F142" s="202" t="s">
        <v>1130</v>
      </c>
      <c r="G142" s="203" t="s">
        <v>360</v>
      </c>
      <c r="H142" s="204">
        <v>500</v>
      </c>
      <c r="I142" s="205"/>
      <c r="J142" s="206">
        <f t="shared" si="20"/>
        <v>0</v>
      </c>
      <c r="K142" s="202" t="s">
        <v>5</v>
      </c>
      <c r="L142" s="207"/>
      <c r="M142" s="208" t="s">
        <v>5</v>
      </c>
      <c r="N142" s="209" t="s">
        <v>42</v>
      </c>
      <c r="O142" s="40"/>
      <c r="P142" s="189">
        <f t="shared" si="21"/>
        <v>0</v>
      </c>
      <c r="Q142" s="189">
        <v>2.7E-4</v>
      </c>
      <c r="R142" s="189">
        <f t="shared" si="22"/>
        <v>0.13500000000000001</v>
      </c>
      <c r="S142" s="189">
        <v>0</v>
      </c>
      <c r="T142" s="190">
        <f t="shared" si="23"/>
        <v>0</v>
      </c>
      <c r="AR142" s="22" t="s">
        <v>954</v>
      </c>
      <c r="AT142" s="22" t="s">
        <v>791</v>
      </c>
      <c r="AU142" s="22" t="s">
        <v>80</v>
      </c>
      <c r="AY142" s="22" t="s">
        <v>205</v>
      </c>
      <c r="BE142" s="191">
        <f t="shared" si="24"/>
        <v>0</v>
      </c>
      <c r="BF142" s="191">
        <f t="shared" si="25"/>
        <v>0</v>
      </c>
      <c r="BG142" s="191">
        <f t="shared" si="26"/>
        <v>0</v>
      </c>
      <c r="BH142" s="191">
        <f t="shared" si="27"/>
        <v>0</v>
      </c>
      <c r="BI142" s="191">
        <f t="shared" si="28"/>
        <v>0</v>
      </c>
      <c r="BJ142" s="22" t="s">
        <v>78</v>
      </c>
      <c r="BK142" s="191">
        <f t="shared" si="29"/>
        <v>0</v>
      </c>
      <c r="BL142" s="22" t="s">
        <v>954</v>
      </c>
      <c r="BM142" s="22" t="s">
        <v>2475</v>
      </c>
    </row>
    <row r="143" spans="2:65" s="11" customFormat="1" ht="29.85" customHeight="1">
      <c r="B143" s="166"/>
      <c r="D143" s="167" t="s">
        <v>70</v>
      </c>
      <c r="E143" s="177" t="s">
        <v>1138</v>
      </c>
      <c r="F143" s="177" t="s">
        <v>1139</v>
      </c>
      <c r="I143" s="169"/>
      <c r="J143" s="178">
        <f>BK143</f>
        <v>0</v>
      </c>
      <c r="L143" s="166"/>
      <c r="M143" s="171"/>
      <c r="N143" s="172"/>
      <c r="O143" s="172"/>
      <c r="P143" s="173">
        <f>SUM(P144:P158)</f>
        <v>0</v>
      </c>
      <c r="Q143" s="172"/>
      <c r="R143" s="173">
        <f>SUM(R144:R158)</f>
        <v>0.71859999999999991</v>
      </c>
      <c r="S143" s="172"/>
      <c r="T143" s="174">
        <f>SUM(T144:T158)</f>
        <v>0</v>
      </c>
      <c r="AR143" s="167" t="s">
        <v>97</v>
      </c>
      <c r="AT143" s="175" t="s">
        <v>70</v>
      </c>
      <c r="AU143" s="175" t="s">
        <v>78</v>
      </c>
      <c r="AY143" s="167" t="s">
        <v>205</v>
      </c>
      <c r="BK143" s="176">
        <f>SUM(BK144:BK158)</f>
        <v>0</v>
      </c>
    </row>
    <row r="144" spans="2:65" s="1" customFormat="1" ht="25.5" customHeight="1">
      <c r="B144" s="179"/>
      <c r="C144" s="180" t="s">
        <v>398</v>
      </c>
      <c r="D144" s="180" t="s">
        <v>208</v>
      </c>
      <c r="E144" s="181" t="s">
        <v>1140</v>
      </c>
      <c r="F144" s="182" t="s">
        <v>1141</v>
      </c>
      <c r="G144" s="183" t="s">
        <v>360</v>
      </c>
      <c r="H144" s="184">
        <v>50</v>
      </c>
      <c r="I144" s="185"/>
      <c r="J144" s="186">
        <f t="shared" ref="J144:J158" si="30">ROUND(I144*H144,2)</f>
        <v>0</v>
      </c>
      <c r="K144" s="182" t="s">
        <v>5</v>
      </c>
      <c r="L144" s="39"/>
      <c r="M144" s="187" t="s">
        <v>5</v>
      </c>
      <c r="N144" s="188" t="s">
        <v>42</v>
      </c>
      <c r="O144" s="40"/>
      <c r="P144" s="189">
        <f t="shared" ref="P144:P158" si="31">O144*H144</f>
        <v>0</v>
      </c>
      <c r="Q144" s="189">
        <v>0</v>
      </c>
      <c r="R144" s="189">
        <f t="shared" ref="R144:R158" si="32">Q144*H144</f>
        <v>0</v>
      </c>
      <c r="S144" s="189">
        <v>0</v>
      </c>
      <c r="T144" s="190">
        <f t="shared" ref="T144:T158" si="33">S144*H144</f>
        <v>0</v>
      </c>
      <c r="AR144" s="22" t="s">
        <v>663</v>
      </c>
      <c r="AT144" s="22" t="s">
        <v>208</v>
      </c>
      <c r="AU144" s="22" t="s">
        <v>80</v>
      </c>
      <c r="AY144" s="22" t="s">
        <v>205</v>
      </c>
      <c r="BE144" s="191">
        <f t="shared" ref="BE144:BE158" si="34">IF(N144="základní",J144,0)</f>
        <v>0</v>
      </c>
      <c r="BF144" s="191">
        <f t="shared" ref="BF144:BF158" si="35">IF(N144="snížená",J144,0)</f>
        <v>0</v>
      </c>
      <c r="BG144" s="191">
        <f t="shared" ref="BG144:BG158" si="36">IF(N144="zákl. přenesená",J144,0)</f>
        <v>0</v>
      </c>
      <c r="BH144" s="191">
        <f t="shared" ref="BH144:BH158" si="37">IF(N144="sníž. přenesená",J144,0)</f>
        <v>0</v>
      </c>
      <c r="BI144" s="191">
        <f t="shared" ref="BI144:BI158" si="38">IF(N144="nulová",J144,0)</f>
        <v>0</v>
      </c>
      <c r="BJ144" s="22" t="s">
        <v>78</v>
      </c>
      <c r="BK144" s="191">
        <f t="shared" ref="BK144:BK158" si="39">ROUND(I144*H144,2)</f>
        <v>0</v>
      </c>
      <c r="BL144" s="22" t="s">
        <v>663</v>
      </c>
      <c r="BM144" s="22" t="s">
        <v>2476</v>
      </c>
    </row>
    <row r="145" spans="2:65" s="1" customFormat="1" ht="25.5" customHeight="1">
      <c r="B145" s="179"/>
      <c r="C145" s="200" t="s">
        <v>402</v>
      </c>
      <c r="D145" s="200" t="s">
        <v>791</v>
      </c>
      <c r="E145" s="201" t="s">
        <v>1143</v>
      </c>
      <c r="F145" s="202" t="s">
        <v>1144</v>
      </c>
      <c r="G145" s="203" t="s">
        <v>360</v>
      </c>
      <c r="H145" s="204">
        <v>50</v>
      </c>
      <c r="I145" s="205"/>
      <c r="J145" s="206">
        <f t="shared" si="30"/>
        <v>0</v>
      </c>
      <c r="K145" s="202" t="s">
        <v>5</v>
      </c>
      <c r="L145" s="207"/>
      <c r="M145" s="208" t="s">
        <v>5</v>
      </c>
      <c r="N145" s="209" t="s">
        <v>42</v>
      </c>
      <c r="O145" s="40"/>
      <c r="P145" s="189">
        <f t="shared" si="31"/>
        <v>0</v>
      </c>
      <c r="Q145" s="189">
        <v>2.1000000000000001E-4</v>
      </c>
      <c r="R145" s="189">
        <f t="shared" si="32"/>
        <v>1.0500000000000001E-2</v>
      </c>
      <c r="S145" s="189">
        <v>0</v>
      </c>
      <c r="T145" s="190">
        <f t="shared" si="33"/>
        <v>0</v>
      </c>
      <c r="AR145" s="22" t="s">
        <v>954</v>
      </c>
      <c r="AT145" s="22" t="s">
        <v>791</v>
      </c>
      <c r="AU145" s="22" t="s">
        <v>80</v>
      </c>
      <c r="AY145" s="22" t="s">
        <v>205</v>
      </c>
      <c r="BE145" s="191">
        <f t="shared" si="34"/>
        <v>0</v>
      </c>
      <c r="BF145" s="191">
        <f t="shared" si="35"/>
        <v>0</v>
      </c>
      <c r="BG145" s="191">
        <f t="shared" si="36"/>
        <v>0</v>
      </c>
      <c r="BH145" s="191">
        <f t="shared" si="37"/>
        <v>0</v>
      </c>
      <c r="BI145" s="191">
        <f t="shared" si="38"/>
        <v>0</v>
      </c>
      <c r="BJ145" s="22" t="s">
        <v>78</v>
      </c>
      <c r="BK145" s="191">
        <f t="shared" si="39"/>
        <v>0</v>
      </c>
      <c r="BL145" s="22" t="s">
        <v>954</v>
      </c>
      <c r="BM145" s="22" t="s">
        <v>2477</v>
      </c>
    </row>
    <row r="146" spans="2:65" s="1" customFormat="1" ht="25.5" customHeight="1">
      <c r="B146" s="179"/>
      <c r="C146" s="180" t="s">
        <v>406</v>
      </c>
      <c r="D146" s="180" t="s">
        <v>208</v>
      </c>
      <c r="E146" s="181" t="s">
        <v>1146</v>
      </c>
      <c r="F146" s="182" t="s">
        <v>1147</v>
      </c>
      <c r="G146" s="183" t="s">
        <v>360</v>
      </c>
      <c r="H146" s="184">
        <v>100</v>
      </c>
      <c r="I146" s="185"/>
      <c r="J146" s="186">
        <f t="shared" si="30"/>
        <v>0</v>
      </c>
      <c r="K146" s="182" t="s">
        <v>5</v>
      </c>
      <c r="L146" s="39"/>
      <c r="M146" s="187" t="s">
        <v>5</v>
      </c>
      <c r="N146" s="188" t="s">
        <v>42</v>
      </c>
      <c r="O146" s="40"/>
      <c r="P146" s="189">
        <f t="shared" si="31"/>
        <v>0</v>
      </c>
      <c r="Q146" s="189">
        <v>0</v>
      </c>
      <c r="R146" s="189">
        <f t="shared" si="32"/>
        <v>0</v>
      </c>
      <c r="S146" s="189">
        <v>0</v>
      </c>
      <c r="T146" s="190">
        <f t="shared" si="33"/>
        <v>0</v>
      </c>
      <c r="AR146" s="22" t="s">
        <v>663</v>
      </c>
      <c r="AT146" s="22" t="s">
        <v>208</v>
      </c>
      <c r="AU146" s="22" t="s">
        <v>80</v>
      </c>
      <c r="AY146" s="22" t="s">
        <v>205</v>
      </c>
      <c r="BE146" s="191">
        <f t="shared" si="34"/>
        <v>0</v>
      </c>
      <c r="BF146" s="191">
        <f t="shared" si="35"/>
        <v>0</v>
      </c>
      <c r="BG146" s="191">
        <f t="shared" si="36"/>
        <v>0</v>
      </c>
      <c r="BH146" s="191">
        <f t="shared" si="37"/>
        <v>0</v>
      </c>
      <c r="BI146" s="191">
        <f t="shared" si="38"/>
        <v>0</v>
      </c>
      <c r="BJ146" s="22" t="s">
        <v>78</v>
      </c>
      <c r="BK146" s="191">
        <f t="shared" si="39"/>
        <v>0</v>
      </c>
      <c r="BL146" s="22" t="s">
        <v>663</v>
      </c>
      <c r="BM146" s="22" t="s">
        <v>2478</v>
      </c>
    </row>
    <row r="147" spans="2:65" s="1" customFormat="1" ht="25.5" customHeight="1">
      <c r="B147" s="179"/>
      <c r="C147" s="200" t="s">
        <v>410</v>
      </c>
      <c r="D147" s="200" t="s">
        <v>791</v>
      </c>
      <c r="E147" s="201" t="s">
        <v>1149</v>
      </c>
      <c r="F147" s="202" t="s">
        <v>1150</v>
      </c>
      <c r="G147" s="203" t="s">
        <v>360</v>
      </c>
      <c r="H147" s="204">
        <v>100</v>
      </c>
      <c r="I147" s="205"/>
      <c r="J147" s="206">
        <f t="shared" si="30"/>
        <v>0</v>
      </c>
      <c r="K147" s="202" t="s">
        <v>5</v>
      </c>
      <c r="L147" s="207"/>
      <c r="M147" s="208" t="s">
        <v>5</v>
      </c>
      <c r="N147" s="209" t="s">
        <v>42</v>
      </c>
      <c r="O147" s="40"/>
      <c r="P147" s="189">
        <f t="shared" si="31"/>
        <v>0</v>
      </c>
      <c r="Q147" s="189">
        <v>2.7E-4</v>
      </c>
      <c r="R147" s="189">
        <f t="shared" si="32"/>
        <v>2.7E-2</v>
      </c>
      <c r="S147" s="189">
        <v>0</v>
      </c>
      <c r="T147" s="190">
        <f t="shared" si="33"/>
        <v>0</v>
      </c>
      <c r="AR147" s="22" t="s">
        <v>954</v>
      </c>
      <c r="AT147" s="22" t="s">
        <v>791</v>
      </c>
      <c r="AU147" s="22" t="s">
        <v>80</v>
      </c>
      <c r="AY147" s="22" t="s">
        <v>205</v>
      </c>
      <c r="BE147" s="191">
        <f t="shared" si="34"/>
        <v>0</v>
      </c>
      <c r="BF147" s="191">
        <f t="shared" si="35"/>
        <v>0</v>
      </c>
      <c r="BG147" s="191">
        <f t="shared" si="36"/>
        <v>0</v>
      </c>
      <c r="BH147" s="191">
        <f t="shared" si="37"/>
        <v>0</v>
      </c>
      <c r="BI147" s="191">
        <f t="shared" si="38"/>
        <v>0</v>
      </c>
      <c r="BJ147" s="22" t="s">
        <v>78</v>
      </c>
      <c r="BK147" s="191">
        <f t="shared" si="39"/>
        <v>0</v>
      </c>
      <c r="BL147" s="22" t="s">
        <v>954</v>
      </c>
      <c r="BM147" s="22" t="s">
        <v>2479</v>
      </c>
    </row>
    <row r="148" spans="2:65" s="1" customFormat="1" ht="38.25" customHeight="1">
      <c r="B148" s="179"/>
      <c r="C148" s="180" t="s">
        <v>416</v>
      </c>
      <c r="D148" s="180" t="s">
        <v>208</v>
      </c>
      <c r="E148" s="181" t="s">
        <v>1152</v>
      </c>
      <c r="F148" s="182" t="s">
        <v>1153</v>
      </c>
      <c r="G148" s="183" t="s">
        <v>236</v>
      </c>
      <c r="H148" s="184">
        <v>200</v>
      </c>
      <c r="I148" s="185"/>
      <c r="J148" s="186">
        <f t="shared" si="30"/>
        <v>0</v>
      </c>
      <c r="K148" s="182" t="s">
        <v>5</v>
      </c>
      <c r="L148" s="39"/>
      <c r="M148" s="187" t="s">
        <v>5</v>
      </c>
      <c r="N148" s="188" t="s">
        <v>42</v>
      </c>
      <c r="O148" s="40"/>
      <c r="P148" s="189">
        <f t="shared" si="31"/>
        <v>0</v>
      </c>
      <c r="Q148" s="189">
        <v>0</v>
      </c>
      <c r="R148" s="189">
        <f t="shared" si="32"/>
        <v>0</v>
      </c>
      <c r="S148" s="189">
        <v>0</v>
      </c>
      <c r="T148" s="190">
        <f t="shared" si="33"/>
        <v>0</v>
      </c>
      <c r="AR148" s="22" t="s">
        <v>663</v>
      </c>
      <c r="AT148" s="22" t="s">
        <v>208</v>
      </c>
      <c r="AU148" s="22" t="s">
        <v>80</v>
      </c>
      <c r="AY148" s="22" t="s">
        <v>205</v>
      </c>
      <c r="BE148" s="191">
        <f t="shared" si="34"/>
        <v>0</v>
      </c>
      <c r="BF148" s="191">
        <f t="shared" si="35"/>
        <v>0</v>
      </c>
      <c r="BG148" s="191">
        <f t="shared" si="36"/>
        <v>0</v>
      </c>
      <c r="BH148" s="191">
        <f t="shared" si="37"/>
        <v>0</v>
      </c>
      <c r="BI148" s="191">
        <f t="shared" si="38"/>
        <v>0</v>
      </c>
      <c r="BJ148" s="22" t="s">
        <v>78</v>
      </c>
      <c r="BK148" s="191">
        <f t="shared" si="39"/>
        <v>0</v>
      </c>
      <c r="BL148" s="22" t="s">
        <v>663</v>
      </c>
      <c r="BM148" s="22" t="s">
        <v>2480</v>
      </c>
    </row>
    <row r="149" spans="2:65" s="1" customFormat="1" ht="25.5" customHeight="1">
      <c r="B149" s="179"/>
      <c r="C149" s="200" t="s">
        <v>420</v>
      </c>
      <c r="D149" s="200" t="s">
        <v>791</v>
      </c>
      <c r="E149" s="201" t="s">
        <v>1155</v>
      </c>
      <c r="F149" s="202" t="s">
        <v>1156</v>
      </c>
      <c r="G149" s="203" t="s">
        <v>236</v>
      </c>
      <c r="H149" s="204">
        <v>200</v>
      </c>
      <c r="I149" s="205"/>
      <c r="J149" s="206">
        <f t="shared" si="30"/>
        <v>0</v>
      </c>
      <c r="K149" s="202" t="s">
        <v>5</v>
      </c>
      <c r="L149" s="207"/>
      <c r="M149" s="208" t="s">
        <v>5</v>
      </c>
      <c r="N149" s="209" t="s">
        <v>42</v>
      </c>
      <c r="O149" s="40"/>
      <c r="P149" s="189">
        <f t="shared" si="31"/>
        <v>0</v>
      </c>
      <c r="Q149" s="189">
        <v>3.0000000000000001E-5</v>
      </c>
      <c r="R149" s="189">
        <f t="shared" si="32"/>
        <v>6.0000000000000001E-3</v>
      </c>
      <c r="S149" s="189">
        <v>0</v>
      </c>
      <c r="T149" s="190">
        <f t="shared" si="33"/>
        <v>0</v>
      </c>
      <c r="AR149" s="22" t="s">
        <v>954</v>
      </c>
      <c r="AT149" s="22" t="s">
        <v>791</v>
      </c>
      <c r="AU149" s="22" t="s">
        <v>80</v>
      </c>
      <c r="AY149" s="22" t="s">
        <v>205</v>
      </c>
      <c r="BE149" s="191">
        <f t="shared" si="34"/>
        <v>0</v>
      </c>
      <c r="BF149" s="191">
        <f t="shared" si="35"/>
        <v>0</v>
      </c>
      <c r="BG149" s="191">
        <f t="shared" si="36"/>
        <v>0</v>
      </c>
      <c r="BH149" s="191">
        <f t="shared" si="37"/>
        <v>0</v>
      </c>
      <c r="BI149" s="191">
        <f t="shared" si="38"/>
        <v>0</v>
      </c>
      <c r="BJ149" s="22" t="s">
        <v>78</v>
      </c>
      <c r="BK149" s="191">
        <f t="shared" si="39"/>
        <v>0</v>
      </c>
      <c r="BL149" s="22" t="s">
        <v>954</v>
      </c>
      <c r="BM149" s="22" t="s">
        <v>2481</v>
      </c>
    </row>
    <row r="150" spans="2:65" s="1" customFormat="1" ht="25.5" customHeight="1">
      <c r="B150" s="179"/>
      <c r="C150" s="180" t="s">
        <v>424</v>
      </c>
      <c r="D150" s="180" t="s">
        <v>208</v>
      </c>
      <c r="E150" s="181" t="s">
        <v>1158</v>
      </c>
      <c r="F150" s="182" t="s">
        <v>1159</v>
      </c>
      <c r="G150" s="183" t="s">
        <v>236</v>
      </c>
      <c r="H150" s="184">
        <v>20</v>
      </c>
      <c r="I150" s="185"/>
      <c r="J150" s="186">
        <f t="shared" si="30"/>
        <v>0</v>
      </c>
      <c r="K150" s="182" t="s">
        <v>5</v>
      </c>
      <c r="L150" s="39"/>
      <c r="M150" s="187" t="s">
        <v>5</v>
      </c>
      <c r="N150" s="188" t="s">
        <v>42</v>
      </c>
      <c r="O150" s="40"/>
      <c r="P150" s="189">
        <f t="shared" si="31"/>
        <v>0</v>
      </c>
      <c r="Q150" s="189">
        <v>0</v>
      </c>
      <c r="R150" s="189">
        <f t="shared" si="32"/>
        <v>0</v>
      </c>
      <c r="S150" s="189">
        <v>0</v>
      </c>
      <c r="T150" s="190">
        <f t="shared" si="33"/>
        <v>0</v>
      </c>
      <c r="AR150" s="22" t="s">
        <v>663</v>
      </c>
      <c r="AT150" s="22" t="s">
        <v>208</v>
      </c>
      <c r="AU150" s="22" t="s">
        <v>80</v>
      </c>
      <c r="AY150" s="22" t="s">
        <v>205</v>
      </c>
      <c r="BE150" s="191">
        <f t="shared" si="34"/>
        <v>0</v>
      </c>
      <c r="BF150" s="191">
        <f t="shared" si="35"/>
        <v>0</v>
      </c>
      <c r="BG150" s="191">
        <f t="shared" si="36"/>
        <v>0</v>
      </c>
      <c r="BH150" s="191">
        <f t="shared" si="37"/>
        <v>0</v>
      </c>
      <c r="BI150" s="191">
        <f t="shared" si="38"/>
        <v>0</v>
      </c>
      <c r="BJ150" s="22" t="s">
        <v>78</v>
      </c>
      <c r="BK150" s="191">
        <f t="shared" si="39"/>
        <v>0</v>
      </c>
      <c r="BL150" s="22" t="s">
        <v>663</v>
      </c>
      <c r="BM150" s="22" t="s">
        <v>2482</v>
      </c>
    </row>
    <row r="151" spans="2:65" s="1" customFormat="1" ht="25.5" customHeight="1">
      <c r="B151" s="179"/>
      <c r="C151" s="200" t="s">
        <v>428</v>
      </c>
      <c r="D151" s="200" t="s">
        <v>791</v>
      </c>
      <c r="E151" s="201" t="s">
        <v>1161</v>
      </c>
      <c r="F151" s="202" t="s">
        <v>1162</v>
      </c>
      <c r="G151" s="203" t="s">
        <v>236</v>
      </c>
      <c r="H151" s="204">
        <v>20</v>
      </c>
      <c r="I151" s="205"/>
      <c r="J151" s="206">
        <f t="shared" si="30"/>
        <v>0</v>
      </c>
      <c r="K151" s="202" t="s">
        <v>5</v>
      </c>
      <c r="L151" s="207"/>
      <c r="M151" s="208" t="s">
        <v>5</v>
      </c>
      <c r="N151" s="209" t="s">
        <v>42</v>
      </c>
      <c r="O151" s="40"/>
      <c r="P151" s="189">
        <f t="shared" si="31"/>
        <v>0</v>
      </c>
      <c r="Q151" s="189">
        <v>3.0000000000000001E-5</v>
      </c>
      <c r="R151" s="189">
        <f t="shared" si="32"/>
        <v>6.0000000000000006E-4</v>
      </c>
      <c r="S151" s="189">
        <v>0</v>
      </c>
      <c r="T151" s="190">
        <f t="shared" si="33"/>
        <v>0</v>
      </c>
      <c r="AR151" s="22" t="s">
        <v>954</v>
      </c>
      <c r="AT151" s="22" t="s">
        <v>791</v>
      </c>
      <c r="AU151" s="22" t="s">
        <v>80</v>
      </c>
      <c r="AY151" s="22" t="s">
        <v>205</v>
      </c>
      <c r="BE151" s="191">
        <f t="shared" si="34"/>
        <v>0</v>
      </c>
      <c r="BF151" s="191">
        <f t="shared" si="35"/>
        <v>0</v>
      </c>
      <c r="BG151" s="191">
        <f t="shared" si="36"/>
        <v>0</v>
      </c>
      <c r="BH151" s="191">
        <f t="shared" si="37"/>
        <v>0</v>
      </c>
      <c r="BI151" s="191">
        <f t="shared" si="38"/>
        <v>0</v>
      </c>
      <c r="BJ151" s="22" t="s">
        <v>78</v>
      </c>
      <c r="BK151" s="191">
        <f t="shared" si="39"/>
        <v>0</v>
      </c>
      <c r="BL151" s="22" t="s">
        <v>954</v>
      </c>
      <c r="BM151" s="22" t="s">
        <v>2483</v>
      </c>
    </row>
    <row r="152" spans="2:65" s="1" customFormat="1" ht="38.25" customHeight="1">
      <c r="B152" s="179"/>
      <c r="C152" s="180" t="s">
        <v>432</v>
      </c>
      <c r="D152" s="180" t="s">
        <v>208</v>
      </c>
      <c r="E152" s="181" t="s">
        <v>1164</v>
      </c>
      <c r="F152" s="182" t="s">
        <v>1165</v>
      </c>
      <c r="G152" s="183" t="s">
        <v>360</v>
      </c>
      <c r="H152" s="184">
        <v>15</v>
      </c>
      <c r="I152" s="185"/>
      <c r="J152" s="186">
        <f t="shared" si="30"/>
        <v>0</v>
      </c>
      <c r="K152" s="182" t="s">
        <v>5</v>
      </c>
      <c r="L152" s="39"/>
      <c r="M152" s="187" t="s">
        <v>5</v>
      </c>
      <c r="N152" s="188" t="s">
        <v>42</v>
      </c>
      <c r="O152" s="40"/>
      <c r="P152" s="189">
        <f t="shared" si="31"/>
        <v>0</v>
      </c>
      <c r="Q152" s="189">
        <v>0</v>
      </c>
      <c r="R152" s="189">
        <f t="shared" si="32"/>
        <v>0</v>
      </c>
      <c r="S152" s="189">
        <v>0</v>
      </c>
      <c r="T152" s="190">
        <f t="shared" si="33"/>
        <v>0</v>
      </c>
      <c r="AR152" s="22" t="s">
        <v>663</v>
      </c>
      <c r="AT152" s="22" t="s">
        <v>208</v>
      </c>
      <c r="AU152" s="22" t="s">
        <v>80</v>
      </c>
      <c r="AY152" s="22" t="s">
        <v>205</v>
      </c>
      <c r="BE152" s="191">
        <f t="shared" si="34"/>
        <v>0</v>
      </c>
      <c r="BF152" s="191">
        <f t="shared" si="35"/>
        <v>0</v>
      </c>
      <c r="BG152" s="191">
        <f t="shared" si="36"/>
        <v>0</v>
      </c>
      <c r="BH152" s="191">
        <f t="shared" si="37"/>
        <v>0</v>
      </c>
      <c r="BI152" s="191">
        <f t="shared" si="38"/>
        <v>0</v>
      </c>
      <c r="BJ152" s="22" t="s">
        <v>78</v>
      </c>
      <c r="BK152" s="191">
        <f t="shared" si="39"/>
        <v>0</v>
      </c>
      <c r="BL152" s="22" t="s">
        <v>663</v>
      </c>
      <c r="BM152" s="22" t="s">
        <v>2484</v>
      </c>
    </row>
    <row r="153" spans="2:65" s="1" customFormat="1" ht="16.5" customHeight="1">
      <c r="B153" s="179"/>
      <c r="C153" s="200" t="s">
        <v>438</v>
      </c>
      <c r="D153" s="200" t="s">
        <v>791</v>
      </c>
      <c r="E153" s="201" t="s">
        <v>2485</v>
      </c>
      <c r="F153" s="202" t="s">
        <v>2486</v>
      </c>
      <c r="G153" s="203" t="s">
        <v>360</v>
      </c>
      <c r="H153" s="204">
        <v>15</v>
      </c>
      <c r="I153" s="205"/>
      <c r="J153" s="206">
        <f t="shared" si="30"/>
        <v>0</v>
      </c>
      <c r="K153" s="202" t="s">
        <v>5</v>
      </c>
      <c r="L153" s="207"/>
      <c r="M153" s="208" t="s">
        <v>5</v>
      </c>
      <c r="N153" s="209" t="s">
        <v>42</v>
      </c>
      <c r="O153" s="40"/>
      <c r="P153" s="189">
        <f t="shared" si="31"/>
        <v>0</v>
      </c>
      <c r="Q153" s="189">
        <v>6.4999999999999997E-3</v>
      </c>
      <c r="R153" s="189">
        <f t="shared" si="32"/>
        <v>9.7499999999999989E-2</v>
      </c>
      <c r="S153" s="189">
        <v>0</v>
      </c>
      <c r="T153" s="190">
        <f t="shared" si="33"/>
        <v>0</v>
      </c>
      <c r="AR153" s="22" t="s">
        <v>954</v>
      </c>
      <c r="AT153" s="22" t="s">
        <v>791</v>
      </c>
      <c r="AU153" s="22" t="s">
        <v>80</v>
      </c>
      <c r="AY153" s="22" t="s">
        <v>205</v>
      </c>
      <c r="BE153" s="191">
        <f t="shared" si="34"/>
        <v>0</v>
      </c>
      <c r="BF153" s="191">
        <f t="shared" si="35"/>
        <v>0</v>
      </c>
      <c r="BG153" s="191">
        <f t="shared" si="36"/>
        <v>0</v>
      </c>
      <c r="BH153" s="191">
        <f t="shared" si="37"/>
        <v>0</v>
      </c>
      <c r="BI153" s="191">
        <f t="shared" si="38"/>
        <v>0</v>
      </c>
      <c r="BJ153" s="22" t="s">
        <v>78</v>
      </c>
      <c r="BK153" s="191">
        <f t="shared" si="39"/>
        <v>0</v>
      </c>
      <c r="BL153" s="22" t="s">
        <v>954</v>
      </c>
      <c r="BM153" s="22" t="s">
        <v>2487</v>
      </c>
    </row>
    <row r="154" spans="2:65" s="1" customFormat="1" ht="25.5" customHeight="1">
      <c r="B154" s="179"/>
      <c r="C154" s="180" t="s">
        <v>444</v>
      </c>
      <c r="D154" s="180" t="s">
        <v>208</v>
      </c>
      <c r="E154" s="181" t="s">
        <v>1170</v>
      </c>
      <c r="F154" s="182" t="s">
        <v>1171</v>
      </c>
      <c r="G154" s="183" t="s">
        <v>360</v>
      </c>
      <c r="H154" s="184">
        <v>250</v>
      </c>
      <c r="I154" s="185"/>
      <c r="J154" s="186">
        <f t="shared" si="30"/>
        <v>0</v>
      </c>
      <c r="K154" s="182" t="s">
        <v>5</v>
      </c>
      <c r="L154" s="39"/>
      <c r="M154" s="187" t="s">
        <v>5</v>
      </c>
      <c r="N154" s="188" t="s">
        <v>42</v>
      </c>
      <c r="O154" s="40"/>
      <c r="P154" s="189">
        <f t="shared" si="31"/>
        <v>0</v>
      </c>
      <c r="Q154" s="189">
        <v>0</v>
      </c>
      <c r="R154" s="189">
        <f t="shared" si="32"/>
        <v>0</v>
      </c>
      <c r="S154" s="189">
        <v>0</v>
      </c>
      <c r="T154" s="190">
        <f t="shared" si="33"/>
        <v>0</v>
      </c>
      <c r="AR154" s="22" t="s">
        <v>663</v>
      </c>
      <c r="AT154" s="22" t="s">
        <v>208</v>
      </c>
      <c r="AU154" s="22" t="s">
        <v>80</v>
      </c>
      <c r="AY154" s="22" t="s">
        <v>205</v>
      </c>
      <c r="BE154" s="191">
        <f t="shared" si="34"/>
        <v>0</v>
      </c>
      <c r="BF154" s="191">
        <f t="shared" si="35"/>
        <v>0</v>
      </c>
      <c r="BG154" s="191">
        <f t="shared" si="36"/>
        <v>0</v>
      </c>
      <c r="BH154" s="191">
        <f t="shared" si="37"/>
        <v>0</v>
      </c>
      <c r="BI154" s="191">
        <f t="shared" si="38"/>
        <v>0</v>
      </c>
      <c r="BJ154" s="22" t="s">
        <v>78</v>
      </c>
      <c r="BK154" s="191">
        <f t="shared" si="39"/>
        <v>0</v>
      </c>
      <c r="BL154" s="22" t="s">
        <v>663</v>
      </c>
      <c r="BM154" s="22" t="s">
        <v>2488</v>
      </c>
    </row>
    <row r="155" spans="2:65" s="1" customFormat="1" ht="16.5" customHeight="1">
      <c r="B155" s="179"/>
      <c r="C155" s="200" t="s">
        <v>449</v>
      </c>
      <c r="D155" s="200" t="s">
        <v>791</v>
      </c>
      <c r="E155" s="201" t="s">
        <v>1173</v>
      </c>
      <c r="F155" s="202" t="s">
        <v>1174</v>
      </c>
      <c r="G155" s="203" t="s">
        <v>360</v>
      </c>
      <c r="H155" s="204">
        <v>250</v>
      </c>
      <c r="I155" s="205"/>
      <c r="J155" s="206">
        <f t="shared" si="30"/>
        <v>0</v>
      </c>
      <c r="K155" s="202" t="s">
        <v>5</v>
      </c>
      <c r="L155" s="207"/>
      <c r="M155" s="208" t="s">
        <v>5</v>
      </c>
      <c r="N155" s="209" t="s">
        <v>42</v>
      </c>
      <c r="O155" s="40"/>
      <c r="P155" s="189">
        <f t="shared" si="31"/>
        <v>0</v>
      </c>
      <c r="Q155" s="189">
        <v>2.2499999999999998E-3</v>
      </c>
      <c r="R155" s="189">
        <f t="shared" si="32"/>
        <v>0.5625</v>
      </c>
      <c r="S155" s="189">
        <v>0</v>
      </c>
      <c r="T155" s="190">
        <f t="shared" si="33"/>
        <v>0</v>
      </c>
      <c r="AR155" s="22" t="s">
        <v>954</v>
      </c>
      <c r="AT155" s="22" t="s">
        <v>791</v>
      </c>
      <c r="AU155" s="22" t="s">
        <v>80</v>
      </c>
      <c r="AY155" s="22" t="s">
        <v>205</v>
      </c>
      <c r="BE155" s="191">
        <f t="shared" si="34"/>
        <v>0</v>
      </c>
      <c r="BF155" s="191">
        <f t="shared" si="35"/>
        <v>0</v>
      </c>
      <c r="BG155" s="191">
        <f t="shared" si="36"/>
        <v>0</v>
      </c>
      <c r="BH155" s="191">
        <f t="shared" si="37"/>
        <v>0</v>
      </c>
      <c r="BI155" s="191">
        <f t="shared" si="38"/>
        <v>0</v>
      </c>
      <c r="BJ155" s="22" t="s">
        <v>78</v>
      </c>
      <c r="BK155" s="191">
        <f t="shared" si="39"/>
        <v>0</v>
      </c>
      <c r="BL155" s="22" t="s">
        <v>954</v>
      </c>
      <c r="BM155" s="22" t="s">
        <v>2489</v>
      </c>
    </row>
    <row r="156" spans="2:65" s="1" customFormat="1" ht="25.5" customHeight="1">
      <c r="B156" s="179"/>
      <c r="C156" s="180" t="s">
        <v>631</v>
      </c>
      <c r="D156" s="180" t="s">
        <v>208</v>
      </c>
      <c r="E156" s="181" t="s">
        <v>1176</v>
      </c>
      <c r="F156" s="182" t="s">
        <v>1177</v>
      </c>
      <c r="G156" s="183" t="s">
        <v>236</v>
      </c>
      <c r="H156" s="184">
        <v>150</v>
      </c>
      <c r="I156" s="185"/>
      <c r="J156" s="186">
        <f t="shared" si="30"/>
        <v>0</v>
      </c>
      <c r="K156" s="182" t="s">
        <v>5</v>
      </c>
      <c r="L156" s="39"/>
      <c r="M156" s="187" t="s">
        <v>5</v>
      </c>
      <c r="N156" s="188" t="s">
        <v>42</v>
      </c>
      <c r="O156" s="40"/>
      <c r="P156" s="189">
        <f t="shared" si="31"/>
        <v>0</v>
      </c>
      <c r="Q156" s="189">
        <v>0</v>
      </c>
      <c r="R156" s="189">
        <f t="shared" si="32"/>
        <v>0</v>
      </c>
      <c r="S156" s="189">
        <v>0</v>
      </c>
      <c r="T156" s="190">
        <f t="shared" si="33"/>
        <v>0</v>
      </c>
      <c r="AR156" s="22" t="s">
        <v>663</v>
      </c>
      <c r="AT156" s="22" t="s">
        <v>208</v>
      </c>
      <c r="AU156" s="22" t="s">
        <v>80</v>
      </c>
      <c r="AY156" s="22" t="s">
        <v>205</v>
      </c>
      <c r="BE156" s="191">
        <f t="shared" si="34"/>
        <v>0</v>
      </c>
      <c r="BF156" s="191">
        <f t="shared" si="35"/>
        <v>0</v>
      </c>
      <c r="BG156" s="191">
        <f t="shared" si="36"/>
        <v>0</v>
      </c>
      <c r="BH156" s="191">
        <f t="shared" si="37"/>
        <v>0</v>
      </c>
      <c r="BI156" s="191">
        <f t="shared" si="38"/>
        <v>0</v>
      </c>
      <c r="BJ156" s="22" t="s">
        <v>78</v>
      </c>
      <c r="BK156" s="191">
        <f t="shared" si="39"/>
        <v>0</v>
      </c>
      <c r="BL156" s="22" t="s">
        <v>663</v>
      </c>
      <c r="BM156" s="22" t="s">
        <v>2490</v>
      </c>
    </row>
    <row r="157" spans="2:65" s="1" customFormat="1" ht="25.5" customHeight="1">
      <c r="B157" s="179"/>
      <c r="C157" s="200" t="s">
        <v>635</v>
      </c>
      <c r="D157" s="200" t="s">
        <v>791</v>
      </c>
      <c r="E157" s="201" t="s">
        <v>1179</v>
      </c>
      <c r="F157" s="202" t="s">
        <v>1180</v>
      </c>
      <c r="G157" s="203" t="s">
        <v>236</v>
      </c>
      <c r="H157" s="204">
        <v>100</v>
      </c>
      <c r="I157" s="205"/>
      <c r="J157" s="206">
        <f t="shared" si="30"/>
        <v>0</v>
      </c>
      <c r="K157" s="202" t="s">
        <v>5</v>
      </c>
      <c r="L157" s="207"/>
      <c r="M157" s="208" t="s">
        <v>5</v>
      </c>
      <c r="N157" s="209" t="s">
        <v>42</v>
      </c>
      <c r="O157" s="40"/>
      <c r="P157" s="189">
        <f t="shared" si="31"/>
        <v>0</v>
      </c>
      <c r="Q157" s="189">
        <v>9.0000000000000006E-5</v>
      </c>
      <c r="R157" s="189">
        <f t="shared" si="32"/>
        <v>9.0000000000000011E-3</v>
      </c>
      <c r="S157" s="189">
        <v>0</v>
      </c>
      <c r="T157" s="190">
        <f t="shared" si="33"/>
        <v>0</v>
      </c>
      <c r="AR157" s="22" t="s">
        <v>954</v>
      </c>
      <c r="AT157" s="22" t="s">
        <v>791</v>
      </c>
      <c r="AU157" s="22" t="s">
        <v>80</v>
      </c>
      <c r="AY157" s="22" t="s">
        <v>205</v>
      </c>
      <c r="BE157" s="191">
        <f t="shared" si="34"/>
        <v>0</v>
      </c>
      <c r="BF157" s="191">
        <f t="shared" si="35"/>
        <v>0</v>
      </c>
      <c r="BG157" s="191">
        <f t="shared" si="36"/>
        <v>0</v>
      </c>
      <c r="BH157" s="191">
        <f t="shared" si="37"/>
        <v>0</v>
      </c>
      <c r="BI157" s="191">
        <f t="shared" si="38"/>
        <v>0</v>
      </c>
      <c r="BJ157" s="22" t="s">
        <v>78</v>
      </c>
      <c r="BK157" s="191">
        <f t="shared" si="39"/>
        <v>0</v>
      </c>
      <c r="BL157" s="22" t="s">
        <v>954</v>
      </c>
      <c r="BM157" s="22" t="s">
        <v>2491</v>
      </c>
    </row>
    <row r="158" spans="2:65" s="1" customFormat="1" ht="25.5" customHeight="1">
      <c r="B158" s="179"/>
      <c r="C158" s="200" t="s">
        <v>639</v>
      </c>
      <c r="D158" s="200" t="s">
        <v>791</v>
      </c>
      <c r="E158" s="201" t="s">
        <v>1182</v>
      </c>
      <c r="F158" s="202" t="s">
        <v>1183</v>
      </c>
      <c r="G158" s="203" t="s">
        <v>236</v>
      </c>
      <c r="H158" s="204">
        <v>50</v>
      </c>
      <c r="I158" s="205"/>
      <c r="J158" s="206">
        <f t="shared" si="30"/>
        <v>0</v>
      </c>
      <c r="K158" s="202" t="s">
        <v>5</v>
      </c>
      <c r="L158" s="207"/>
      <c r="M158" s="208" t="s">
        <v>5</v>
      </c>
      <c r="N158" s="218" t="s">
        <v>42</v>
      </c>
      <c r="O158" s="196"/>
      <c r="P158" s="197">
        <f t="shared" si="31"/>
        <v>0</v>
      </c>
      <c r="Q158" s="197">
        <v>1.1E-4</v>
      </c>
      <c r="R158" s="197">
        <f t="shared" si="32"/>
        <v>5.5000000000000005E-3</v>
      </c>
      <c r="S158" s="197">
        <v>0</v>
      </c>
      <c r="T158" s="198">
        <f t="shared" si="33"/>
        <v>0</v>
      </c>
      <c r="AR158" s="22" t="s">
        <v>954</v>
      </c>
      <c r="AT158" s="22" t="s">
        <v>791</v>
      </c>
      <c r="AU158" s="22" t="s">
        <v>80</v>
      </c>
      <c r="AY158" s="22" t="s">
        <v>205</v>
      </c>
      <c r="BE158" s="191">
        <f t="shared" si="34"/>
        <v>0</v>
      </c>
      <c r="BF158" s="191">
        <f t="shared" si="35"/>
        <v>0</v>
      </c>
      <c r="BG158" s="191">
        <f t="shared" si="36"/>
        <v>0</v>
      </c>
      <c r="BH158" s="191">
        <f t="shared" si="37"/>
        <v>0</v>
      </c>
      <c r="BI158" s="191">
        <f t="shared" si="38"/>
        <v>0</v>
      </c>
      <c r="BJ158" s="22" t="s">
        <v>78</v>
      </c>
      <c r="BK158" s="191">
        <f t="shared" si="39"/>
        <v>0</v>
      </c>
      <c r="BL158" s="22" t="s">
        <v>954</v>
      </c>
      <c r="BM158" s="22" t="s">
        <v>2492</v>
      </c>
    </row>
    <row r="159" spans="2:65" s="1" customFormat="1" ht="6.95" customHeight="1">
      <c r="B159" s="54"/>
      <c r="C159" s="55"/>
      <c r="D159" s="55"/>
      <c r="E159" s="55"/>
      <c r="F159" s="55"/>
      <c r="G159" s="55"/>
      <c r="H159" s="55"/>
      <c r="I159" s="132"/>
      <c r="J159" s="55"/>
      <c r="K159" s="55"/>
      <c r="L159" s="39"/>
    </row>
  </sheetData>
  <autoFilter ref="C93:K158"/>
  <mergeCells count="16">
    <mergeCell ref="L2:V2"/>
    <mergeCell ref="E80:H80"/>
    <mergeCell ref="E84:H84"/>
    <mergeCell ref="E82:H82"/>
    <mergeCell ref="E86:H86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130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ht="16.5" customHeight="1">
      <c r="B9" s="26"/>
      <c r="C9" s="27"/>
      <c r="D9" s="27"/>
      <c r="E9" s="341" t="s">
        <v>2146</v>
      </c>
      <c r="F9" s="308"/>
      <c r="G9" s="308"/>
      <c r="H9" s="308"/>
      <c r="I9" s="110"/>
      <c r="J9" s="27"/>
      <c r="K9" s="29"/>
    </row>
    <row r="10" spans="1:70">
      <c r="B10" s="26"/>
      <c r="C10" s="27"/>
      <c r="D10" s="35" t="s">
        <v>170</v>
      </c>
      <c r="E10" s="27"/>
      <c r="F10" s="27"/>
      <c r="G10" s="27"/>
      <c r="H10" s="27"/>
      <c r="I10" s="110"/>
      <c r="J10" s="27"/>
      <c r="K10" s="29"/>
    </row>
    <row r="11" spans="1:70" s="1" customFormat="1" ht="16.5" customHeight="1">
      <c r="B11" s="39"/>
      <c r="C11" s="40"/>
      <c r="D11" s="40"/>
      <c r="E11" s="331" t="s">
        <v>2405</v>
      </c>
      <c r="F11" s="343"/>
      <c r="G11" s="343"/>
      <c r="H11" s="343"/>
      <c r="I11" s="111"/>
      <c r="J11" s="40"/>
      <c r="K11" s="43"/>
    </row>
    <row r="12" spans="1:70" s="1" customFormat="1">
      <c r="B12" s="39"/>
      <c r="C12" s="40"/>
      <c r="D12" s="35" t="s">
        <v>936</v>
      </c>
      <c r="E12" s="40"/>
      <c r="F12" s="40"/>
      <c r="G12" s="40"/>
      <c r="H12" s="40"/>
      <c r="I12" s="111"/>
      <c r="J12" s="40"/>
      <c r="K12" s="43"/>
    </row>
    <row r="13" spans="1:70" s="1" customFormat="1" ht="36.950000000000003" customHeight="1">
      <c r="B13" s="39"/>
      <c r="C13" s="40"/>
      <c r="D13" s="40"/>
      <c r="E13" s="344" t="s">
        <v>2493</v>
      </c>
      <c r="F13" s="343"/>
      <c r="G13" s="343"/>
      <c r="H13" s="343"/>
      <c r="I13" s="111"/>
      <c r="J13" s="40"/>
      <c r="K13" s="43"/>
    </row>
    <row r="14" spans="1:70" s="1" customFormat="1" ht="13.5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21</v>
      </c>
      <c r="E15" s="40"/>
      <c r="F15" s="33" t="s">
        <v>5</v>
      </c>
      <c r="G15" s="40"/>
      <c r="H15" s="40"/>
      <c r="I15" s="112" t="s">
        <v>22</v>
      </c>
      <c r="J15" s="33" t="s">
        <v>5</v>
      </c>
      <c r="K15" s="43"/>
    </row>
    <row r="16" spans="1:70" s="1" customFormat="1" ht="14.45" customHeight="1">
      <c r="B16" s="39"/>
      <c r="C16" s="40"/>
      <c r="D16" s="35" t="s">
        <v>23</v>
      </c>
      <c r="E16" s="40"/>
      <c r="F16" s="33" t="s">
        <v>24</v>
      </c>
      <c r="G16" s="40"/>
      <c r="H16" s="40"/>
      <c r="I16" s="112" t="s">
        <v>25</v>
      </c>
      <c r="J16" s="113" t="str">
        <f>'Rekapitulace stavby'!AN8</f>
        <v>16. 3. 2019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27</v>
      </c>
      <c r="E18" s="40"/>
      <c r="F18" s="40"/>
      <c r="G18" s="40"/>
      <c r="H18" s="40"/>
      <c r="I18" s="112" t="s">
        <v>28</v>
      </c>
      <c r="J18" s="33" t="str">
        <f>IF('Rekapitulace stavby'!AN10="","",'Rekapitulace stavby'!AN10)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stavby'!E11="","",'Rekapitulace stavby'!E11)</f>
        <v xml:space="preserve"> </v>
      </c>
      <c r="F19" s="40"/>
      <c r="G19" s="40"/>
      <c r="H19" s="40"/>
      <c r="I19" s="112" t="s">
        <v>30</v>
      </c>
      <c r="J19" s="33" t="str">
        <f>IF('Rekapitulace stavby'!AN11="","",'Rekapitulace stavby'!AN11)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31</v>
      </c>
      <c r="E21" s="40"/>
      <c r="F21" s="40"/>
      <c r="G21" s="40"/>
      <c r="H21" s="40"/>
      <c r="I21" s="112" t="s">
        <v>28</v>
      </c>
      <c r="J21" s="33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stavby'!E14="Vyplň údaj","",IF('Rekapitulace stavby'!E14="","",'Rekapitulace stavby'!E14))</f>
        <v/>
      </c>
      <c r="F22" s="40"/>
      <c r="G22" s="40"/>
      <c r="H22" s="40"/>
      <c r="I22" s="112" t="s">
        <v>30</v>
      </c>
      <c r="J22" s="33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33</v>
      </c>
      <c r="E24" s="40"/>
      <c r="F24" s="40"/>
      <c r="G24" s="40"/>
      <c r="H24" s="40"/>
      <c r="I24" s="112" t="s">
        <v>28</v>
      </c>
      <c r="J24" s="33" t="s">
        <v>5</v>
      </c>
      <c r="K24" s="43"/>
    </row>
    <row r="25" spans="2:11" s="1" customFormat="1" ht="18" customHeight="1">
      <c r="B25" s="39"/>
      <c r="C25" s="40"/>
      <c r="D25" s="40"/>
      <c r="E25" s="33" t="s">
        <v>34</v>
      </c>
      <c r="F25" s="40"/>
      <c r="G25" s="40"/>
      <c r="H25" s="40"/>
      <c r="I25" s="112" t="s">
        <v>30</v>
      </c>
      <c r="J25" s="33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14.45" customHeight="1">
      <c r="B27" s="39"/>
      <c r="C27" s="40"/>
      <c r="D27" s="35" t="s">
        <v>36</v>
      </c>
      <c r="E27" s="40"/>
      <c r="F27" s="40"/>
      <c r="G27" s="40"/>
      <c r="H27" s="40"/>
      <c r="I27" s="111"/>
      <c r="J27" s="40"/>
      <c r="K27" s="43"/>
    </row>
    <row r="28" spans="2:11" s="7" customFormat="1" ht="270.75" customHeight="1">
      <c r="B28" s="114"/>
      <c r="C28" s="115"/>
      <c r="D28" s="115"/>
      <c r="E28" s="322" t="s">
        <v>172</v>
      </c>
      <c r="F28" s="322"/>
      <c r="G28" s="322"/>
      <c r="H28" s="322"/>
      <c r="I28" s="116"/>
      <c r="J28" s="115"/>
      <c r="K28" s="117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111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25.35" customHeight="1">
      <c r="B31" s="39"/>
      <c r="C31" s="40"/>
      <c r="D31" s="120" t="s">
        <v>37</v>
      </c>
      <c r="E31" s="40"/>
      <c r="F31" s="40"/>
      <c r="G31" s="40"/>
      <c r="H31" s="40"/>
      <c r="I31" s="111"/>
      <c r="J31" s="121">
        <f>ROUND(J92,2)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118"/>
      <c r="J32" s="66"/>
      <c r="K32" s="119"/>
    </row>
    <row r="33" spans="2:11" s="1" customFormat="1" ht="14.45" customHeight="1">
      <c r="B33" s="39"/>
      <c r="C33" s="40"/>
      <c r="D33" s="40"/>
      <c r="E33" s="40"/>
      <c r="F33" s="44" t="s">
        <v>39</v>
      </c>
      <c r="G33" s="40"/>
      <c r="H33" s="40"/>
      <c r="I33" s="122" t="s">
        <v>38</v>
      </c>
      <c r="J33" s="44" t="s">
        <v>40</v>
      </c>
      <c r="K33" s="43"/>
    </row>
    <row r="34" spans="2:11" s="1" customFormat="1" ht="14.45" customHeight="1">
      <c r="B34" s="39"/>
      <c r="C34" s="40"/>
      <c r="D34" s="47" t="s">
        <v>41</v>
      </c>
      <c r="E34" s="47" t="s">
        <v>42</v>
      </c>
      <c r="F34" s="123">
        <f>ROUND(SUM(BE92:BE135), 2)</f>
        <v>0</v>
      </c>
      <c r="G34" s="40"/>
      <c r="H34" s="40"/>
      <c r="I34" s="124">
        <v>0.21</v>
      </c>
      <c r="J34" s="123">
        <f>ROUND(ROUND((SUM(BE92:BE135)), 2)*I34, 2)</f>
        <v>0</v>
      </c>
      <c r="K34" s="43"/>
    </row>
    <row r="35" spans="2:11" s="1" customFormat="1" ht="14.45" customHeight="1">
      <c r="B35" s="39"/>
      <c r="C35" s="40"/>
      <c r="D35" s="40"/>
      <c r="E35" s="47" t="s">
        <v>43</v>
      </c>
      <c r="F35" s="123">
        <f>ROUND(SUM(BF92:BF135), 2)</f>
        <v>0</v>
      </c>
      <c r="G35" s="40"/>
      <c r="H35" s="40"/>
      <c r="I35" s="124">
        <v>0.15</v>
      </c>
      <c r="J35" s="123">
        <f>ROUND(ROUND((SUM(BF92:BF135)), 2)*I35, 2)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44</v>
      </c>
      <c r="F36" s="123">
        <f>ROUND(SUM(BG92:BG135), 2)</f>
        <v>0</v>
      </c>
      <c r="G36" s="40"/>
      <c r="H36" s="40"/>
      <c r="I36" s="124">
        <v>0.21</v>
      </c>
      <c r="J36" s="123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45</v>
      </c>
      <c r="F37" s="123">
        <f>ROUND(SUM(BH92:BH135), 2)</f>
        <v>0</v>
      </c>
      <c r="G37" s="40"/>
      <c r="H37" s="40"/>
      <c r="I37" s="124">
        <v>0.15</v>
      </c>
      <c r="J37" s="123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46</v>
      </c>
      <c r="F38" s="123">
        <f>ROUND(SUM(BI92:BI135), 2)</f>
        <v>0</v>
      </c>
      <c r="G38" s="40"/>
      <c r="H38" s="40"/>
      <c r="I38" s="124">
        <v>0</v>
      </c>
      <c r="J38" s="123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111"/>
      <c r="J39" s="40"/>
      <c r="K39" s="43"/>
    </row>
    <row r="40" spans="2:11" s="1" customFormat="1" ht="25.35" customHeight="1">
      <c r="B40" s="39"/>
      <c r="C40" s="125"/>
      <c r="D40" s="126" t="s">
        <v>47</v>
      </c>
      <c r="E40" s="69"/>
      <c r="F40" s="69"/>
      <c r="G40" s="127" t="s">
        <v>48</v>
      </c>
      <c r="H40" s="128" t="s">
        <v>49</v>
      </c>
      <c r="I40" s="129"/>
      <c r="J40" s="130">
        <f>SUM(J31:J38)</f>
        <v>0</v>
      </c>
      <c r="K40" s="131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132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133"/>
      <c r="J45" s="58"/>
      <c r="K45" s="134"/>
    </row>
    <row r="46" spans="2:11" s="1" customFormat="1" ht="36.950000000000003" customHeight="1">
      <c r="B46" s="39"/>
      <c r="C46" s="28" t="s">
        <v>173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111"/>
      <c r="J47" s="40"/>
      <c r="K47" s="43"/>
    </row>
    <row r="48" spans="2:11" s="1" customFormat="1" ht="14.45" customHeight="1">
      <c r="B48" s="39"/>
      <c r="C48" s="35" t="s">
        <v>19</v>
      </c>
      <c r="D48" s="40"/>
      <c r="E48" s="40"/>
      <c r="F48" s="40"/>
      <c r="G48" s="40"/>
      <c r="H48" s="40"/>
      <c r="I48" s="111"/>
      <c r="J48" s="40"/>
      <c r="K48" s="43"/>
    </row>
    <row r="49" spans="2:47" s="1" customFormat="1" ht="16.5" customHeight="1">
      <c r="B49" s="39"/>
      <c r="C49" s="40"/>
      <c r="D49" s="40"/>
      <c r="E49" s="341" t="str">
        <f>E7</f>
        <v xml:space="preserve"> Dům hudby, Pardubice – modernizace</v>
      </c>
      <c r="F49" s="342"/>
      <c r="G49" s="342"/>
      <c r="H49" s="342"/>
      <c r="I49" s="111"/>
      <c r="J49" s="40"/>
      <c r="K49" s="43"/>
    </row>
    <row r="50" spans="2:47">
      <c r="B50" s="26"/>
      <c r="C50" s="35" t="s">
        <v>168</v>
      </c>
      <c r="D50" s="27"/>
      <c r="E50" s="27"/>
      <c r="F50" s="27"/>
      <c r="G50" s="27"/>
      <c r="H50" s="27"/>
      <c r="I50" s="110"/>
      <c r="J50" s="27"/>
      <c r="K50" s="29"/>
    </row>
    <row r="51" spans="2:47" ht="16.5" customHeight="1">
      <c r="B51" s="26"/>
      <c r="C51" s="27"/>
      <c r="D51" s="27"/>
      <c r="E51" s="341" t="s">
        <v>2146</v>
      </c>
      <c r="F51" s="308"/>
      <c r="G51" s="308"/>
      <c r="H51" s="308"/>
      <c r="I51" s="110"/>
      <c r="J51" s="27"/>
      <c r="K51" s="29"/>
    </row>
    <row r="52" spans="2:47">
      <c r="B52" s="26"/>
      <c r="C52" s="35" t="s">
        <v>170</v>
      </c>
      <c r="D52" s="27"/>
      <c r="E52" s="27"/>
      <c r="F52" s="27"/>
      <c r="G52" s="27"/>
      <c r="H52" s="27"/>
      <c r="I52" s="110"/>
      <c r="J52" s="27"/>
      <c r="K52" s="29"/>
    </row>
    <row r="53" spans="2:47" s="1" customFormat="1" ht="16.5" customHeight="1">
      <c r="B53" s="39"/>
      <c r="C53" s="40"/>
      <c r="D53" s="40"/>
      <c r="E53" s="331" t="s">
        <v>2405</v>
      </c>
      <c r="F53" s="343"/>
      <c r="G53" s="343"/>
      <c r="H53" s="343"/>
      <c r="I53" s="111"/>
      <c r="J53" s="40"/>
      <c r="K53" s="43"/>
    </row>
    <row r="54" spans="2:47" s="1" customFormat="1" ht="14.45" customHeight="1">
      <c r="B54" s="39"/>
      <c r="C54" s="35" t="s">
        <v>936</v>
      </c>
      <c r="D54" s="40"/>
      <c r="E54" s="40"/>
      <c r="F54" s="40"/>
      <c r="G54" s="40"/>
      <c r="H54" s="40"/>
      <c r="I54" s="111"/>
      <c r="J54" s="40"/>
      <c r="K54" s="43"/>
    </row>
    <row r="55" spans="2:47" s="1" customFormat="1" ht="17.25" customHeight="1">
      <c r="B55" s="39"/>
      <c r="C55" s="40"/>
      <c r="D55" s="40"/>
      <c r="E55" s="344" t="str">
        <f>E13</f>
        <v>SO 02.4.2 - Slaboproudá elektroinstalace</v>
      </c>
      <c r="F55" s="343"/>
      <c r="G55" s="343"/>
      <c r="H55" s="343"/>
      <c r="I55" s="111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47" s="1" customFormat="1" ht="18" customHeight="1">
      <c r="B57" s="39"/>
      <c r="C57" s="35" t="s">
        <v>23</v>
      </c>
      <c r="D57" s="40"/>
      <c r="E57" s="40"/>
      <c r="F57" s="33" t="str">
        <f>F16</f>
        <v>Sukova třída 1260, 530 02 Pardubice</v>
      </c>
      <c r="G57" s="40"/>
      <c r="H57" s="40"/>
      <c r="I57" s="112" t="s">
        <v>25</v>
      </c>
      <c r="J57" s="113" t="str">
        <f>IF(J16="","",J16)</f>
        <v>16. 3. 2019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47" s="1" customFormat="1">
      <c r="B59" s="39"/>
      <c r="C59" s="35" t="s">
        <v>27</v>
      </c>
      <c r="D59" s="40"/>
      <c r="E59" s="40"/>
      <c r="F59" s="33" t="str">
        <f>E19</f>
        <v xml:space="preserve"> </v>
      </c>
      <c r="G59" s="40"/>
      <c r="H59" s="40"/>
      <c r="I59" s="112" t="s">
        <v>33</v>
      </c>
      <c r="J59" s="322" t="str">
        <f>E25</f>
        <v>ing. arch. Ondřej Tuček</v>
      </c>
      <c r="K59" s="43"/>
    </row>
    <row r="60" spans="2:47" s="1" customFormat="1" ht="14.45" customHeight="1">
      <c r="B60" s="39"/>
      <c r="C60" s="35" t="s">
        <v>31</v>
      </c>
      <c r="D60" s="40"/>
      <c r="E60" s="40"/>
      <c r="F60" s="33" t="str">
        <f>IF(E22="","",E22)</f>
        <v/>
      </c>
      <c r="G60" s="40"/>
      <c r="H60" s="40"/>
      <c r="I60" s="111"/>
      <c r="J60" s="345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11"/>
      <c r="J61" s="40"/>
      <c r="K61" s="43"/>
    </row>
    <row r="62" spans="2:47" s="1" customFormat="1" ht="29.25" customHeight="1">
      <c r="B62" s="39"/>
      <c r="C62" s="135" t="s">
        <v>174</v>
      </c>
      <c r="D62" s="125"/>
      <c r="E62" s="125"/>
      <c r="F62" s="125"/>
      <c r="G62" s="125"/>
      <c r="H62" s="125"/>
      <c r="I62" s="136"/>
      <c r="J62" s="137" t="s">
        <v>175</v>
      </c>
      <c r="K62" s="138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11"/>
      <c r="J63" s="40"/>
      <c r="K63" s="43"/>
    </row>
    <row r="64" spans="2:47" s="1" customFormat="1" ht="29.25" customHeight="1">
      <c r="B64" s="39"/>
      <c r="C64" s="139" t="s">
        <v>176</v>
      </c>
      <c r="D64" s="40"/>
      <c r="E64" s="40"/>
      <c r="F64" s="40"/>
      <c r="G64" s="40"/>
      <c r="H64" s="40"/>
      <c r="I64" s="111"/>
      <c r="J64" s="121">
        <f>J92</f>
        <v>0</v>
      </c>
      <c r="K64" s="43"/>
      <c r="AU64" s="22" t="s">
        <v>177</v>
      </c>
    </row>
    <row r="65" spans="2:12" s="8" customFormat="1" ht="24.95" customHeight="1">
      <c r="B65" s="140"/>
      <c r="C65" s="141"/>
      <c r="D65" s="142" t="s">
        <v>1186</v>
      </c>
      <c r="E65" s="143"/>
      <c r="F65" s="143"/>
      <c r="G65" s="143"/>
      <c r="H65" s="143"/>
      <c r="I65" s="144"/>
      <c r="J65" s="145">
        <f>J93</f>
        <v>0</v>
      </c>
      <c r="K65" s="146"/>
    </row>
    <row r="66" spans="2:12" s="9" customFormat="1" ht="19.899999999999999" customHeight="1">
      <c r="B66" s="147"/>
      <c r="C66" s="148"/>
      <c r="D66" s="149" t="s">
        <v>1188</v>
      </c>
      <c r="E66" s="150"/>
      <c r="F66" s="150"/>
      <c r="G66" s="150"/>
      <c r="H66" s="150"/>
      <c r="I66" s="151"/>
      <c r="J66" s="152">
        <f>J94</f>
        <v>0</v>
      </c>
      <c r="K66" s="153"/>
    </row>
    <row r="67" spans="2:12" s="9" customFormat="1" ht="19.899999999999999" customHeight="1">
      <c r="B67" s="147"/>
      <c r="C67" s="148"/>
      <c r="D67" s="149" t="s">
        <v>1189</v>
      </c>
      <c r="E67" s="150"/>
      <c r="F67" s="150"/>
      <c r="G67" s="150"/>
      <c r="H67" s="150"/>
      <c r="I67" s="151"/>
      <c r="J67" s="152">
        <f>J106</f>
        <v>0</v>
      </c>
      <c r="K67" s="153"/>
    </row>
    <row r="68" spans="2:12" s="9" customFormat="1" ht="19.899999999999999" customHeight="1">
      <c r="B68" s="147"/>
      <c r="C68" s="148"/>
      <c r="D68" s="149" t="s">
        <v>1192</v>
      </c>
      <c r="E68" s="150"/>
      <c r="F68" s="150"/>
      <c r="G68" s="150"/>
      <c r="H68" s="150"/>
      <c r="I68" s="151"/>
      <c r="J68" s="152">
        <f>J122</f>
        <v>0</v>
      </c>
      <c r="K68" s="153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1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2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33"/>
      <c r="J74" s="58"/>
      <c r="K74" s="58"/>
      <c r="L74" s="39"/>
    </row>
    <row r="75" spans="2:12" s="1" customFormat="1" ht="36.950000000000003" customHeight="1">
      <c r="B75" s="39"/>
      <c r="C75" s="59" t="s">
        <v>189</v>
      </c>
      <c r="I75" s="154"/>
      <c r="L75" s="39"/>
    </row>
    <row r="76" spans="2:12" s="1" customFormat="1" ht="6.95" customHeight="1">
      <c r="B76" s="39"/>
      <c r="I76" s="154"/>
      <c r="L76" s="39"/>
    </row>
    <row r="77" spans="2:12" s="1" customFormat="1" ht="14.45" customHeight="1">
      <c r="B77" s="39"/>
      <c r="C77" s="61" t="s">
        <v>19</v>
      </c>
      <c r="I77" s="154"/>
      <c r="L77" s="39"/>
    </row>
    <row r="78" spans="2:12" s="1" customFormat="1" ht="16.5" customHeight="1">
      <c r="B78" s="39"/>
      <c r="E78" s="346" t="str">
        <f>E7</f>
        <v xml:space="preserve"> Dům hudby, Pardubice – modernizace</v>
      </c>
      <c r="F78" s="347"/>
      <c r="G78" s="347"/>
      <c r="H78" s="347"/>
      <c r="I78" s="154"/>
      <c r="L78" s="39"/>
    </row>
    <row r="79" spans="2:12">
      <c r="B79" s="26"/>
      <c r="C79" s="61" t="s">
        <v>168</v>
      </c>
      <c r="L79" s="26"/>
    </row>
    <row r="80" spans="2:12" ht="16.5" customHeight="1">
      <c r="B80" s="26"/>
      <c r="E80" s="346" t="s">
        <v>2146</v>
      </c>
      <c r="F80" s="318"/>
      <c r="G80" s="318"/>
      <c r="H80" s="318"/>
      <c r="L80" s="26"/>
    </row>
    <row r="81" spans="2:65">
      <c r="B81" s="26"/>
      <c r="C81" s="61" t="s">
        <v>170</v>
      </c>
      <c r="L81" s="26"/>
    </row>
    <row r="82" spans="2:65" s="1" customFormat="1" ht="16.5" customHeight="1">
      <c r="B82" s="39"/>
      <c r="E82" s="350" t="s">
        <v>2405</v>
      </c>
      <c r="F82" s="348"/>
      <c r="G82" s="348"/>
      <c r="H82" s="348"/>
      <c r="I82" s="154"/>
      <c r="L82" s="39"/>
    </row>
    <row r="83" spans="2:65" s="1" customFormat="1" ht="14.45" customHeight="1">
      <c r="B83" s="39"/>
      <c r="C83" s="61" t="s">
        <v>936</v>
      </c>
      <c r="I83" s="154"/>
      <c r="L83" s="39"/>
    </row>
    <row r="84" spans="2:65" s="1" customFormat="1" ht="17.25" customHeight="1">
      <c r="B84" s="39"/>
      <c r="E84" s="334" t="str">
        <f>E13</f>
        <v>SO 02.4.2 - Slaboproudá elektroinstalace</v>
      </c>
      <c r="F84" s="348"/>
      <c r="G84" s="348"/>
      <c r="H84" s="348"/>
      <c r="I84" s="154"/>
      <c r="L84" s="39"/>
    </row>
    <row r="85" spans="2:65" s="1" customFormat="1" ht="6.95" customHeight="1">
      <c r="B85" s="39"/>
      <c r="I85" s="154"/>
      <c r="L85" s="39"/>
    </row>
    <row r="86" spans="2:65" s="1" customFormat="1" ht="18" customHeight="1">
      <c r="B86" s="39"/>
      <c r="C86" s="61" t="s">
        <v>23</v>
      </c>
      <c r="F86" s="155" t="str">
        <f>F16</f>
        <v>Sukova třída 1260, 530 02 Pardubice</v>
      </c>
      <c r="I86" s="156" t="s">
        <v>25</v>
      </c>
      <c r="J86" s="65" t="str">
        <f>IF(J16="","",J16)</f>
        <v>16. 3. 2019</v>
      </c>
      <c r="L86" s="39"/>
    </row>
    <row r="87" spans="2:65" s="1" customFormat="1" ht="6.95" customHeight="1">
      <c r="B87" s="39"/>
      <c r="I87" s="154"/>
      <c r="L87" s="39"/>
    </row>
    <row r="88" spans="2:65" s="1" customFormat="1">
      <c r="B88" s="39"/>
      <c r="C88" s="61" t="s">
        <v>27</v>
      </c>
      <c r="F88" s="155" t="str">
        <f>E19</f>
        <v xml:space="preserve"> </v>
      </c>
      <c r="I88" s="156" t="s">
        <v>33</v>
      </c>
      <c r="J88" s="155" t="str">
        <f>E25</f>
        <v>ing. arch. Ondřej Tuček</v>
      </c>
      <c r="L88" s="39"/>
    </row>
    <row r="89" spans="2:65" s="1" customFormat="1" ht="14.45" customHeight="1">
      <c r="B89" s="39"/>
      <c r="C89" s="61" t="s">
        <v>31</v>
      </c>
      <c r="F89" s="155" t="str">
        <f>IF(E22="","",E22)</f>
        <v/>
      </c>
      <c r="I89" s="154"/>
      <c r="L89" s="39"/>
    </row>
    <row r="90" spans="2:65" s="1" customFormat="1" ht="10.35" customHeight="1">
      <c r="B90" s="39"/>
      <c r="I90" s="154"/>
      <c r="L90" s="39"/>
    </row>
    <row r="91" spans="2:65" s="10" customFormat="1" ht="29.25" customHeight="1">
      <c r="B91" s="157"/>
      <c r="C91" s="158" t="s">
        <v>190</v>
      </c>
      <c r="D91" s="159" t="s">
        <v>56</v>
      </c>
      <c r="E91" s="159" t="s">
        <v>52</v>
      </c>
      <c r="F91" s="159" t="s">
        <v>191</v>
      </c>
      <c r="G91" s="159" t="s">
        <v>192</v>
      </c>
      <c r="H91" s="159" t="s">
        <v>193</v>
      </c>
      <c r="I91" s="160" t="s">
        <v>194</v>
      </c>
      <c r="J91" s="159" t="s">
        <v>175</v>
      </c>
      <c r="K91" s="161" t="s">
        <v>195</v>
      </c>
      <c r="L91" s="157"/>
      <c r="M91" s="71" t="s">
        <v>196</v>
      </c>
      <c r="N91" s="72" t="s">
        <v>41</v>
      </c>
      <c r="O91" s="72" t="s">
        <v>197</v>
      </c>
      <c r="P91" s="72" t="s">
        <v>198</v>
      </c>
      <c r="Q91" s="72" t="s">
        <v>199</v>
      </c>
      <c r="R91" s="72" t="s">
        <v>200</v>
      </c>
      <c r="S91" s="72" t="s">
        <v>201</v>
      </c>
      <c r="T91" s="73" t="s">
        <v>202</v>
      </c>
    </row>
    <row r="92" spans="2:65" s="1" customFormat="1" ht="29.25" customHeight="1">
      <c r="B92" s="39"/>
      <c r="C92" s="75" t="s">
        <v>176</v>
      </c>
      <c r="I92" s="154"/>
      <c r="J92" s="162">
        <f>BK92</f>
        <v>0</v>
      </c>
      <c r="L92" s="39"/>
      <c r="M92" s="74"/>
      <c r="N92" s="66"/>
      <c r="O92" s="66"/>
      <c r="P92" s="163">
        <f>P93</f>
        <v>0</v>
      </c>
      <c r="Q92" s="66"/>
      <c r="R92" s="163">
        <f>R93</f>
        <v>0.26783999999999997</v>
      </c>
      <c r="S92" s="66"/>
      <c r="T92" s="164">
        <f>T93</f>
        <v>0</v>
      </c>
      <c r="AT92" s="22" t="s">
        <v>70</v>
      </c>
      <c r="AU92" s="22" t="s">
        <v>177</v>
      </c>
      <c r="BK92" s="165">
        <f>BK93</f>
        <v>0</v>
      </c>
    </row>
    <row r="93" spans="2:65" s="11" customFormat="1" ht="37.35" customHeight="1">
      <c r="B93" s="166"/>
      <c r="D93" s="167" t="s">
        <v>70</v>
      </c>
      <c r="E93" s="168" t="s">
        <v>1193</v>
      </c>
      <c r="F93" s="168" t="s">
        <v>1194</v>
      </c>
      <c r="I93" s="169"/>
      <c r="J93" s="170">
        <f>BK93</f>
        <v>0</v>
      </c>
      <c r="L93" s="166"/>
      <c r="M93" s="171"/>
      <c r="N93" s="172"/>
      <c r="O93" s="172"/>
      <c r="P93" s="173">
        <f>P94+P106+P122</f>
        <v>0</v>
      </c>
      <c r="Q93" s="172"/>
      <c r="R93" s="173">
        <f>R94+R106+R122</f>
        <v>0.26783999999999997</v>
      </c>
      <c r="S93" s="172"/>
      <c r="T93" s="174">
        <f>T94+T106+T122</f>
        <v>0</v>
      </c>
      <c r="AR93" s="167" t="s">
        <v>97</v>
      </c>
      <c r="AT93" s="175" t="s">
        <v>70</v>
      </c>
      <c r="AU93" s="175" t="s">
        <v>71</v>
      </c>
      <c r="AY93" s="167" t="s">
        <v>205</v>
      </c>
      <c r="BK93" s="176">
        <f>BK94+BK106+BK122</f>
        <v>0</v>
      </c>
    </row>
    <row r="94" spans="2:65" s="11" customFormat="1" ht="19.899999999999999" customHeight="1">
      <c r="B94" s="166"/>
      <c r="D94" s="167" t="s">
        <v>70</v>
      </c>
      <c r="E94" s="177" t="s">
        <v>1205</v>
      </c>
      <c r="F94" s="177" t="s">
        <v>1206</v>
      </c>
      <c r="I94" s="169"/>
      <c r="J94" s="178">
        <f>BK94</f>
        <v>0</v>
      </c>
      <c r="L94" s="166"/>
      <c r="M94" s="171"/>
      <c r="N94" s="172"/>
      <c r="O94" s="172"/>
      <c r="P94" s="173">
        <f>SUM(P95:P105)</f>
        <v>0</v>
      </c>
      <c r="Q94" s="172"/>
      <c r="R94" s="173">
        <f>SUM(R95:R105)</f>
        <v>0.17044999999999999</v>
      </c>
      <c r="S94" s="172"/>
      <c r="T94" s="174">
        <f>SUM(T95:T105)</f>
        <v>0</v>
      </c>
      <c r="AR94" s="167" t="s">
        <v>97</v>
      </c>
      <c r="AT94" s="175" t="s">
        <v>70</v>
      </c>
      <c r="AU94" s="175" t="s">
        <v>78</v>
      </c>
      <c r="AY94" s="167" t="s">
        <v>205</v>
      </c>
      <c r="BK94" s="176">
        <f>SUM(BK95:BK105)</f>
        <v>0</v>
      </c>
    </row>
    <row r="95" spans="2:65" s="1" customFormat="1" ht="16.5" customHeight="1">
      <c r="B95" s="179"/>
      <c r="C95" s="180" t="s">
        <v>78</v>
      </c>
      <c r="D95" s="180" t="s">
        <v>208</v>
      </c>
      <c r="E95" s="181" t="s">
        <v>1231</v>
      </c>
      <c r="F95" s="182" t="s">
        <v>1232</v>
      </c>
      <c r="G95" s="183" t="s">
        <v>360</v>
      </c>
      <c r="H95" s="184">
        <v>450</v>
      </c>
      <c r="I95" s="185"/>
      <c r="J95" s="186">
        <f t="shared" ref="J95:J105" si="0">ROUND(I95*H95,2)</f>
        <v>0</v>
      </c>
      <c r="K95" s="182" t="s">
        <v>5</v>
      </c>
      <c r="L95" s="39"/>
      <c r="M95" s="187" t="s">
        <v>5</v>
      </c>
      <c r="N95" s="188" t="s">
        <v>42</v>
      </c>
      <c r="O95" s="40"/>
      <c r="P95" s="189">
        <f t="shared" ref="P95:P105" si="1">O95*H95</f>
        <v>0</v>
      </c>
      <c r="Q95" s="189">
        <v>1.0000000000000001E-5</v>
      </c>
      <c r="R95" s="189">
        <f t="shared" ref="R95:R105" si="2">Q95*H95</f>
        <v>4.5000000000000005E-3</v>
      </c>
      <c r="S95" s="189">
        <v>0</v>
      </c>
      <c r="T95" s="190">
        <f t="shared" ref="T95:T105" si="3">S95*H95</f>
        <v>0</v>
      </c>
      <c r="AR95" s="22" t="s">
        <v>663</v>
      </c>
      <c r="AT95" s="22" t="s">
        <v>208</v>
      </c>
      <c r="AU95" s="22" t="s">
        <v>80</v>
      </c>
      <c r="AY95" s="22" t="s">
        <v>205</v>
      </c>
      <c r="BE95" s="191">
        <f t="shared" ref="BE95:BE105" si="4">IF(N95="základní",J95,0)</f>
        <v>0</v>
      </c>
      <c r="BF95" s="191">
        <f t="shared" ref="BF95:BF105" si="5">IF(N95="snížená",J95,0)</f>
        <v>0</v>
      </c>
      <c r="BG95" s="191">
        <f t="shared" ref="BG95:BG105" si="6">IF(N95="zákl. přenesená",J95,0)</f>
        <v>0</v>
      </c>
      <c r="BH95" s="191">
        <f t="shared" ref="BH95:BH105" si="7">IF(N95="sníž. přenesená",J95,0)</f>
        <v>0</v>
      </c>
      <c r="BI95" s="191">
        <f t="shared" ref="BI95:BI105" si="8">IF(N95="nulová",J95,0)</f>
        <v>0</v>
      </c>
      <c r="BJ95" s="22" t="s">
        <v>78</v>
      </c>
      <c r="BK95" s="191">
        <f t="shared" ref="BK95:BK105" si="9">ROUND(I95*H95,2)</f>
        <v>0</v>
      </c>
      <c r="BL95" s="22" t="s">
        <v>663</v>
      </c>
      <c r="BM95" s="22" t="s">
        <v>2494</v>
      </c>
    </row>
    <row r="96" spans="2:65" s="1" customFormat="1" ht="16.5" customHeight="1">
      <c r="B96" s="179"/>
      <c r="C96" s="180" t="s">
        <v>80</v>
      </c>
      <c r="D96" s="180" t="s">
        <v>208</v>
      </c>
      <c r="E96" s="181" t="s">
        <v>1234</v>
      </c>
      <c r="F96" s="182" t="s">
        <v>1235</v>
      </c>
      <c r="G96" s="183" t="s">
        <v>360</v>
      </c>
      <c r="H96" s="184">
        <v>700</v>
      </c>
      <c r="I96" s="185"/>
      <c r="J96" s="186">
        <f t="shared" si="0"/>
        <v>0</v>
      </c>
      <c r="K96" s="182" t="s">
        <v>5</v>
      </c>
      <c r="L96" s="39"/>
      <c r="M96" s="187" t="s">
        <v>5</v>
      </c>
      <c r="N96" s="188" t="s">
        <v>42</v>
      </c>
      <c r="O96" s="40"/>
      <c r="P96" s="189">
        <f t="shared" si="1"/>
        <v>0</v>
      </c>
      <c r="Q96" s="189">
        <v>1.0000000000000001E-5</v>
      </c>
      <c r="R96" s="189">
        <f t="shared" si="2"/>
        <v>7.0000000000000001E-3</v>
      </c>
      <c r="S96" s="189">
        <v>0</v>
      </c>
      <c r="T96" s="190">
        <f t="shared" si="3"/>
        <v>0</v>
      </c>
      <c r="AR96" s="22" t="s">
        <v>663</v>
      </c>
      <c r="AT96" s="22" t="s">
        <v>208</v>
      </c>
      <c r="AU96" s="22" t="s">
        <v>80</v>
      </c>
      <c r="AY96" s="22" t="s">
        <v>205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22" t="s">
        <v>78</v>
      </c>
      <c r="BK96" s="191">
        <f t="shared" si="9"/>
        <v>0</v>
      </c>
      <c r="BL96" s="22" t="s">
        <v>663</v>
      </c>
      <c r="BM96" s="22" t="s">
        <v>2495</v>
      </c>
    </row>
    <row r="97" spans="2:65" s="1" customFormat="1" ht="38.25" customHeight="1">
      <c r="B97" s="179"/>
      <c r="C97" s="200" t="s">
        <v>97</v>
      </c>
      <c r="D97" s="200" t="s">
        <v>791</v>
      </c>
      <c r="E97" s="201" t="s">
        <v>1237</v>
      </c>
      <c r="F97" s="202" t="s">
        <v>1238</v>
      </c>
      <c r="G97" s="203" t="s">
        <v>360</v>
      </c>
      <c r="H97" s="204">
        <v>700</v>
      </c>
      <c r="I97" s="205"/>
      <c r="J97" s="206">
        <f t="shared" si="0"/>
        <v>0</v>
      </c>
      <c r="K97" s="202" t="s">
        <v>5</v>
      </c>
      <c r="L97" s="207"/>
      <c r="M97" s="208" t="s">
        <v>5</v>
      </c>
      <c r="N97" s="209" t="s">
        <v>42</v>
      </c>
      <c r="O97" s="40"/>
      <c r="P97" s="189">
        <f t="shared" si="1"/>
        <v>0</v>
      </c>
      <c r="Q97" s="189">
        <v>1.4999999999999999E-4</v>
      </c>
      <c r="R97" s="189">
        <f t="shared" si="2"/>
        <v>0.105</v>
      </c>
      <c r="S97" s="189">
        <v>0</v>
      </c>
      <c r="T97" s="190">
        <f t="shared" si="3"/>
        <v>0</v>
      </c>
      <c r="AR97" s="22" t="s">
        <v>954</v>
      </c>
      <c r="AT97" s="22" t="s">
        <v>791</v>
      </c>
      <c r="AU97" s="22" t="s">
        <v>80</v>
      </c>
      <c r="AY97" s="22" t="s">
        <v>205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22" t="s">
        <v>78</v>
      </c>
      <c r="BK97" s="191">
        <f t="shared" si="9"/>
        <v>0</v>
      </c>
      <c r="BL97" s="22" t="s">
        <v>954</v>
      </c>
      <c r="BM97" s="22" t="s">
        <v>2496</v>
      </c>
    </row>
    <row r="98" spans="2:65" s="1" customFormat="1" ht="25.5" customHeight="1">
      <c r="B98" s="179"/>
      <c r="C98" s="180" t="s">
        <v>213</v>
      </c>
      <c r="D98" s="180" t="s">
        <v>208</v>
      </c>
      <c r="E98" s="181" t="s">
        <v>1240</v>
      </c>
      <c r="F98" s="182" t="s">
        <v>1241</v>
      </c>
      <c r="G98" s="183" t="s">
        <v>360</v>
      </c>
      <c r="H98" s="184">
        <v>150</v>
      </c>
      <c r="I98" s="185"/>
      <c r="J98" s="186">
        <f t="shared" si="0"/>
        <v>0</v>
      </c>
      <c r="K98" s="182" t="s">
        <v>5</v>
      </c>
      <c r="L98" s="39"/>
      <c r="M98" s="187" t="s">
        <v>5</v>
      </c>
      <c r="N98" s="188" t="s">
        <v>42</v>
      </c>
      <c r="O98" s="40"/>
      <c r="P98" s="189">
        <f t="shared" si="1"/>
        <v>0</v>
      </c>
      <c r="Q98" s="189">
        <v>6.9999999999999994E-5</v>
      </c>
      <c r="R98" s="189">
        <f t="shared" si="2"/>
        <v>1.0499999999999999E-2</v>
      </c>
      <c r="S98" s="189">
        <v>0</v>
      </c>
      <c r="T98" s="190">
        <f t="shared" si="3"/>
        <v>0</v>
      </c>
      <c r="AR98" s="22" t="s">
        <v>663</v>
      </c>
      <c r="AT98" s="22" t="s">
        <v>208</v>
      </c>
      <c r="AU98" s="22" t="s">
        <v>80</v>
      </c>
      <c r="AY98" s="22" t="s">
        <v>205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22" t="s">
        <v>78</v>
      </c>
      <c r="BK98" s="191">
        <f t="shared" si="9"/>
        <v>0</v>
      </c>
      <c r="BL98" s="22" t="s">
        <v>663</v>
      </c>
      <c r="BM98" s="22" t="s">
        <v>2497</v>
      </c>
    </row>
    <row r="99" spans="2:65" s="1" customFormat="1" ht="16.5" customHeight="1">
      <c r="B99" s="179"/>
      <c r="C99" s="200" t="s">
        <v>225</v>
      </c>
      <c r="D99" s="200" t="s">
        <v>791</v>
      </c>
      <c r="E99" s="201" t="s">
        <v>1243</v>
      </c>
      <c r="F99" s="202" t="s">
        <v>1244</v>
      </c>
      <c r="G99" s="203" t="s">
        <v>360</v>
      </c>
      <c r="H99" s="204">
        <v>150</v>
      </c>
      <c r="I99" s="205"/>
      <c r="J99" s="206">
        <f t="shared" si="0"/>
        <v>0</v>
      </c>
      <c r="K99" s="202" t="s">
        <v>5</v>
      </c>
      <c r="L99" s="207"/>
      <c r="M99" s="208" t="s">
        <v>5</v>
      </c>
      <c r="N99" s="209" t="s">
        <v>42</v>
      </c>
      <c r="O99" s="40"/>
      <c r="P99" s="189">
        <f t="shared" si="1"/>
        <v>0</v>
      </c>
      <c r="Q99" s="189">
        <v>2.1000000000000001E-4</v>
      </c>
      <c r="R99" s="189">
        <f t="shared" si="2"/>
        <v>3.15E-2</v>
      </c>
      <c r="S99" s="189">
        <v>0</v>
      </c>
      <c r="T99" s="190">
        <f t="shared" si="3"/>
        <v>0</v>
      </c>
      <c r="AR99" s="22" t="s">
        <v>954</v>
      </c>
      <c r="AT99" s="22" t="s">
        <v>791</v>
      </c>
      <c r="AU99" s="22" t="s">
        <v>80</v>
      </c>
      <c r="AY99" s="22" t="s">
        <v>205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22" t="s">
        <v>78</v>
      </c>
      <c r="BK99" s="191">
        <f t="shared" si="9"/>
        <v>0</v>
      </c>
      <c r="BL99" s="22" t="s">
        <v>954</v>
      </c>
      <c r="BM99" s="22" t="s">
        <v>2498</v>
      </c>
    </row>
    <row r="100" spans="2:65" s="1" customFormat="1" ht="16.5" customHeight="1">
      <c r="B100" s="179"/>
      <c r="C100" s="180" t="s">
        <v>229</v>
      </c>
      <c r="D100" s="180" t="s">
        <v>208</v>
      </c>
      <c r="E100" s="181" t="s">
        <v>1246</v>
      </c>
      <c r="F100" s="182" t="s">
        <v>1247</v>
      </c>
      <c r="G100" s="183" t="s">
        <v>236</v>
      </c>
      <c r="H100" s="184">
        <v>3</v>
      </c>
      <c r="I100" s="185"/>
      <c r="J100" s="186">
        <f t="shared" si="0"/>
        <v>0</v>
      </c>
      <c r="K100" s="182" t="s">
        <v>5</v>
      </c>
      <c r="L100" s="39"/>
      <c r="M100" s="187" t="s">
        <v>5</v>
      </c>
      <c r="N100" s="188" t="s">
        <v>42</v>
      </c>
      <c r="O100" s="40"/>
      <c r="P100" s="189">
        <f t="shared" si="1"/>
        <v>0</v>
      </c>
      <c r="Q100" s="189">
        <v>2.4399999999999999E-3</v>
      </c>
      <c r="R100" s="189">
        <f t="shared" si="2"/>
        <v>7.3200000000000001E-3</v>
      </c>
      <c r="S100" s="189">
        <v>0</v>
      </c>
      <c r="T100" s="190">
        <f t="shared" si="3"/>
        <v>0</v>
      </c>
      <c r="AR100" s="22" t="s">
        <v>663</v>
      </c>
      <c r="AT100" s="22" t="s">
        <v>208</v>
      </c>
      <c r="AU100" s="22" t="s">
        <v>80</v>
      </c>
      <c r="AY100" s="22" t="s">
        <v>205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22" t="s">
        <v>78</v>
      </c>
      <c r="BK100" s="191">
        <f t="shared" si="9"/>
        <v>0</v>
      </c>
      <c r="BL100" s="22" t="s">
        <v>663</v>
      </c>
      <c r="BM100" s="22" t="s">
        <v>2499</v>
      </c>
    </row>
    <row r="101" spans="2:65" s="1" customFormat="1" ht="38.25" customHeight="1">
      <c r="B101" s="179"/>
      <c r="C101" s="200" t="s">
        <v>233</v>
      </c>
      <c r="D101" s="200" t="s">
        <v>791</v>
      </c>
      <c r="E101" s="201" t="s">
        <v>1249</v>
      </c>
      <c r="F101" s="202" t="s">
        <v>1250</v>
      </c>
      <c r="G101" s="203" t="s">
        <v>360</v>
      </c>
      <c r="H101" s="204">
        <v>3</v>
      </c>
      <c r="I101" s="205"/>
      <c r="J101" s="206">
        <f t="shared" si="0"/>
        <v>0</v>
      </c>
      <c r="K101" s="202" t="s">
        <v>5</v>
      </c>
      <c r="L101" s="207"/>
      <c r="M101" s="208" t="s">
        <v>5</v>
      </c>
      <c r="N101" s="209" t="s">
        <v>42</v>
      </c>
      <c r="O101" s="40"/>
      <c r="P101" s="189">
        <f t="shared" si="1"/>
        <v>0</v>
      </c>
      <c r="Q101" s="189">
        <v>1.4999999999999999E-4</v>
      </c>
      <c r="R101" s="189">
        <f t="shared" si="2"/>
        <v>4.4999999999999999E-4</v>
      </c>
      <c r="S101" s="189">
        <v>0</v>
      </c>
      <c r="T101" s="190">
        <f t="shared" si="3"/>
        <v>0</v>
      </c>
      <c r="AR101" s="22" t="s">
        <v>954</v>
      </c>
      <c r="AT101" s="22" t="s">
        <v>791</v>
      </c>
      <c r="AU101" s="22" t="s">
        <v>80</v>
      </c>
      <c r="AY101" s="22" t="s">
        <v>205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22" t="s">
        <v>78</v>
      </c>
      <c r="BK101" s="191">
        <f t="shared" si="9"/>
        <v>0</v>
      </c>
      <c r="BL101" s="22" t="s">
        <v>954</v>
      </c>
      <c r="BM101" s="22" t="s">
        <v>2500</v>
      </c>
    </row>
    <row r="102" spans="2:65" s="1" customFormat="1" ht="16.5" customHeight="1">
      <c r="B102" s="179"/>
      <c r="C102" s="180" t="s">
        <v>239</v>
      </c>
      <c r="D102" s="180" t="s">
        <v>208</v>
      </c>
      <c r="E102" s="181" t="s">
        <v>1252</v>
      </c>
      <c r="F102" s="182" t="s">
        <v>1253</v>
      </c>
      <c r="G102" s="183" t="s">
        <v>236</v>
      </c>
      <c r="H102" s="184">
        <v>17</v>
      </c>
      <c r="I102" s="185"/>
      <c r="J102" s="186">
        <f t="shared" si="0"/>
        <v>0</v>
      </c>
      <c r="K102" s="182" t="s">
        <v>5</v>
      </c>
      <c r="L102" s="39"/>
      <c r="M102" s="187" t="s">
        <v>5</v>
      </c>
      <c r="N102" s="188" t="s">
        <v>42</v>
      </c>
      <c r="O102" s="40"/>
      <c r="P102" s="189">
        <f t="shared" si="1"/>
        <v>0</v>
      </c>
      <c r="Q102" s="189">
        <v>1.2999999999999999E-4</v>
      </c>
      <c r="R102" s="189">
        <f t="shared" si="2"/>
        <v>2.2099999999999997E-3</v>
      </c>
      <c r="S102" s="189">
        <v>0</v>
      </c>
      <c r="T102" s="190">
        <f t="shared" si="3"/>
        <v>0</v>
      </c>
      <c r="AR102" s="22" t="s">
        <v>663</v>
      </c>
      <c r="AT102" s="22" t="s">
        <v>208</v>
      </c>
      <c r="AU102" s="22" t="s">
        <v>80</v>
      </c>
      <c r="AY102" s="22" t="s">
        <v>205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22" t="s">
        <v>78</v>
      </c>
      <c r="BK102" s="191">
        <f t="shared" si="9"/>
        <v>0</v>
      </c>
      <c r="BL102" s="22" t="s">
        <v>663</v>
      </c>
      <c r="BM102" s="22" t="s">
        <v>2501</v>
      </c>
    </row>
    <row r="103" spans="2:65" s="1" customFormat="1" ht="16.5" customHeight="1">
      <c r="B103" s="179"/>
      <c r="C103" s="200" t="s">
        <v>206</v>
      </c>
      <c r="D103" s="200" t="s">
        <v>791</v>
      </c>
      <c r="E103" s="201" t="s">
        <v>1255</v>
      </c>
      <c r="F103" s="202" t="s">
        <v>1256</v>
      </c>
      <c r="G103" s="203" t="s">
        <v>236</v>
      </c>
      <c r="H103" s="204">
        <v>17</v>
      </c>
      <c r="I103" s="205"/>
      <c r="J103" s="206">
        <f t="shared" si="0"/>
        <v>0</v>
      </c>
      <c r="K103" s="202" t="s">
        <v>5</v>
      </c>
      <c r="L103" s="207"/>
      <c r="M103" s="208" t="s">
        <v>5</v>
      </c>
      <c r="N103" s="209" t="s">
        <v>42</v>
      </c>
      <c r="O103" s="40"/>
      <c r="P103" s="189">
        <f t="shared" si="1"/>
        <v>0</v>
      </c>
      <c r="Q103" s="189">
        <v>6.0000000000000002E-5</v>
      </c>
      <c r="R103" s="189">
        <f t="shared" si="2"/>
        <v>1.0200000000000001E-3</v>
      </c>
      <c r="S103" s="189">
        <v>0</v>
      </c>
      <c r="T103" s="190">
        <f t="shared" si="3"/>
        <v>0</v>
      </c>
      <c r="AR103" s="22" t="s">
        <v>954</v>
      </c>
      <c r="AT103" s="22" t="s">
        <v>791</v>
      </c>
      <c r="AU103" s="22" t="s">
        <v>80</v>
      </c>
      <c r="AY103" s="22" t="s">
        <v>205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22" t="s">
        <v>78</v>
      </c>
      <c r="BK103" s="191">
        <f t="shared" si="9"/>
        <v>0</v>
      </c>
      <c r="BL103" s="22" t="s">
        <v>954</v>
      </c>
      <c r="BM103" s="22" t="s">
        <v>2502</v>
      </c>
    </row>
    <row r="104" spans="2:65" s="1" customFormat="1" ht="16.5" customHeight="1">
      <c r="B104" s="179"/>
      <c r="C104" s="180" t="s">
        <v>246</v>
      </c>
      <c r="D104" s="180" t="s">
        <v>208</v>
      </c>
      <c r="E104" s="181" t="s">
        <v>1258</v>
      </c>
      <c r="F104" s="182" t="s">
        <v>1259</v>
      </c>
      <c r="G104" s="183" t="s">
        <v>236</v>
      </c>
      <c r="H104" s="184">
        <v>5</v>
      </c>
      <c r="I104" s="185"/>
      <c r="J104" s="186">
        <f t="shared" si="0"/>
        <v>0</v>
      </c>
      <c r="K104" s="182" t="s">
        <v>5</v>
      </c>
      <c r="L104" s="39"/>
      <c r="M104" s="187" t="s">
        <v>5</v>
      </c>
      <c r="N104" s="188" t="s">
        <v>42</v>
      </c>
      <c r="O104" s="40"/>
      <c r="P104" s="189">
        <f t="shared" si="1"/>
        <v>0</v>
      </c>
      <c r="Q104" s="189">
        <v>1.2999999999999999E-4</v>
      </c>
      <c r="R104" s="189">
        <f t="shared" si="2"/>
        <v>6.4999999999999997E-4</v>
      </c>
      <c r="S104" s="189">
        <v>0</v>
      </c>
      <c r="T104" s="190">
        <f t="shared" si="3"/>
        <v>0</v>
      </c>
      <c r="AR104" s="22" t="s">
        <v>663</v>
      </c>
      <c r="AT104" s="22" t="s">
        <v>208</v>
      </c>
      <c r="AU104" s="22" t="s">
        <v>80</v>
      </c>
      <c r="AY104" s="22" t="s">
        <v>205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22" t="s">
        <v>78</v>
      </c>
      <c r="BK104" s="191">
        <f t="shared" si="9"/>
        <v>0</v>
      </c>
      <c r="BL104" s="22" t="s">
        <v>663</v>
      </c>
      <c r="BM104" s="22" t="s">
        <v>2503</v>
      </c>
    </row>
    <row r="105" spans="2:65" s="1" customFormat="1" ht="16.5" customHeight="1">
      <c r="B105" s="179"/>
      <c r="C105" s="200" t="s">
        <v>250</v>
      </c>
      <c r="D105" s="200" t="s">
        <v>791</v>
      </c>
      <c r="E105" s="201" t="s">
        <v>1261</v>
      </c>
      <c r="F105" s="202" t="s">
        <v>1262</v>
      </c>
      <c r="G105" s="203" t="s">
        <v>236</v>
      </c>
      <c r="H105" s="204">
        <v>5</v>
      </c>
      <c r="I105" s="205"/>
      <c r="J105" s="206">
        <f t="shared" si="0"/>
        <v>0</v>
      </c>
      <c r="K105" s="202" t="s">
        <v>5</v>
      </c>
      <c r="L105" s="207"/>
      <c r="M105" s="208" t="s">
        <v>5</v>
      </c>
      <c r="N105" s="209" t="s">
        <v>42</v>
      </c>
      <c r="O105" s="40"/>
      <c r="P105" s="189">
        <f t="shared" si="1"/>
        <v>0</v>
      </c>
      <c r="Q105" s="189">
        <v>6.0000000000000002E-5</v>
      </c>
      <c r="R105" s="189">
        <f t="shared" si="2"/>
        <v>3.0000000000000003E-4</v>
      </c>
      <c r="S105" s="189">
        <v>0</v>
      </c>
      <c r="T105" s="190">
        <f t="shared" si="3"/>
        <v>0</v>
      </c>
      <c r="AR105" s="22" t="s">
        <v>954</v>
      </c>
      <c r="AT105" s="22" t="s">
        <v>791</v>
      </c>
      <c r="AU105" s="22" t="s">
        <v>80</v>
      </c>
      <c r="AY105" s="22" t="s">
        <v>205</v>
      </c>
      <c r="BE105" s="191">
        <f t="shared" si="4"/>
        <v>0</v>
      </c>
      <c r="BF105" s="191">
        <f t="shared" si="5"/>
        <v>0</v>
      </c>
      <c r="BG105" s="191">
        <f t="shared" si="6"/>
        <v>0</v>
      </c>
      <c r="BH105" s="191">
        <f t="shared" si="7"/>
        <v>0</v>
      </c>
      <c r="BI105" s="191">
        <f t="shared" si="8"/>
        <v>0</v>
      </c>
      <c r="BJ105" s="22" t="s">
        <v>78</v>
      </c>
      <c r="BK105" s="191">
        <f t="shared" si="9"/>
        <v>0</v>
      </c>
      <c r="BL105" s="22" t="s">
        <v>954</v>
      </c>
      <c r="BM105" s="22" t="s">
        <v>2504</v>
      </c>
    </row>
    <row r="106" spans="2:65" s="11" customFormat="1" ht="29.85" customHeight="1">
      <c r="B106" s="166"/>
      <c r="D106" s="167" t="s">
        <v>70</v>
      </c>
      <c r="E106" s="177" t="s">
        <v>1264</v>
      </c>
      <c r="F106" s="177" t="s">
        <v>1265</v>
      </c>
      <c r="I106" s="169"/>
      <c r="J106" s="178">
        <f>BK106</f>
        <v>0</v>
      </c>
      <c r="L106" s="166"/>
      <c r="M106" s="171"/>
      <c r="N106" s="172"/>
      <c r="O106" s="172"/>
      <c r="P106" s="173">
        <f>SUM(P107:P121)</f>
        <v>0</v>
      </c>
      <c r="Q106" s="172"/>
      <c r="R106" s="173">
        <f>SUM(R107:R121)</f>
        <v>8.2869999999999985E-2</v>
      </c>
      <c r="S106" s="172"/>
      <c r="T106" s="174">
        <f>SUM(T107:T121)</f>
        <v>0</v>
      </c>
      <c r="AR106" s="167" t="s">
        <v>97</v>
      </c>
      <c r="AT106" s="175" t="s">
        <v>70</v>
      </c>
      <c r="AU106" s="175" t="s">
        <v>78</v>
      </c>
      <c r="AY106" s="167" t="s">
        <v>205</v>
      </c>
      <c r="BK106" s="176">
        <f>SUM(BK107:BK121)</f>
        <v>0</v>
      </c>
    </row>
    <row r="107" spans="2:65" s="1" customFormat="1" ht="25.5" customHeight="1">
      <c r="B107" s="179"/>
      <c r="C107" s="180" t="s">
        <v>256</v>
      </c>
      <c r="D107" s="180" t="s">
        <v>208</v>
      </c>
      <c r="E107" s="181" t="s">
        <v>1266</v>
      </c>
      <c r="F107" s="182" t="s">
        <v>1267</v>
      </c>
      <c r="G107" s="183" t="s">
        <v>236</v>
      </c>
      <c r="H107" s="184">
        <v>15</v>
      </c>
      <c r="I107" s="185"/>
      <c r="J107" s="186">
        <f t="shared" ref="J107:J121" si="10">ROUND(I107*H107,2)</f>
        <v>0</v>
      </c>
      <c r="K107" s="182" t="s">
        <v>5</v>
      </c>
      <c r="L107" s="39"/>
      <c r="M107" s="187" t="s">
        <v>5</v>
      </c>
      <c r="N107" s="188" t="s">
        <v>42</v>
      </c>
      <c r="O107" s="40"/>
      <c r="P107" s="189">
        <f t="shared" ref="P107:P121" si="11">O107*H107</f>
        <v>0</v>
      </c>
      <c r="Q107" s="189">
        <v>3.0000000000000001E-5</v>
      </c>
      <c r="R107" s="189">
        <f t="shared" ref="R107:R121" si="12">Q107*H107</f>
        <v>4.4999999999999999E-4</v>
      </c>
      <c r="S107" s="189">
        <v>0</v>
      </c>
      <c r="T107" s="190">
        <f t="shared" ref="T107:T121" si="13">S107*H107</f>
        <v>0</v>
      </c>
      <c r="AR107" s="22" t="s">
        <v>663</v>
      </c>
      <c r="AT107" s="22" t="s">
        <v>208</v>
      </c>
      <c r="AU107" s="22" t="s">
        <v>80</v>
      </c>
      <c r="AY107" s="22" t="s">
        <v>205</v>
      </c>
      <c r="BE107" s="191">
        <f t="shared" ref="BE107:BE121" si="14">IF(N107="základní",J107,0)</f>
        <v>0</v>
      </c>
      <c r="BF107" s="191">
        <f t="shared" ref="BF107:BF121" si="15">IF(N107="snížená",J107,0)</f>
        <v>0</v>
      </c>
      <c r="BG107" s="191">
        <f t="shared" ref="BG107:BG121" si="16">IF(N107="zákl. přenesená",J107,0)</f>
        <v>0</v>
      </c>
      <c r="BH107" s="191">
        <f t="shared" ref="BH107:BH121" si="17">IF(N107="sníž. přenesená",J107,0)</f>
        <v>0</v>
      </c>
      <c r="BI107" s="191">
        <f t="shared" ref="BI107:BI121" si="18">IF(N107="nulová",J107,0)</f>
        <v>0</v>
      </c>
      <c r="BJ107" s="22" t="s">
        <v>78</v>
      </c>
      <c r="BK107" s="191">
        <f t="shared" ref="BK107:BK121" si="19">ROUND(I107*H107,2)</f>
        <v>0</v>
      </c>
      <c r="BL107" s="22" t="s">
        <v>663</v>
      </c>
      <c r="BM107" s="22" t="s">
        <v>2505</v>
      </c>
    </row>
    <row r="108" spans="2:65" s="1" customFormat="1" ht="16.5" customHeight="1">
      <c r="B108" s="179"/>
      <c r="C108" s="200" t="s">
        <v>261</v>
      </c>
      <c r="D108" s="200" t="s">
        <v>791</v>
      </c>
      <c r="E108" s="201" t="s">
        <v>1269</v>
      </c>
      <c r="F108" s="202" t="s">
        <v>1270</v>
      </c>
      <c r="G108" s="203" t="s">
        <v>236</v>
      </c>
      <c r="H108" s="204">
        <v>15</v>
      </c>
      <c r="I108" s="205"/>
      <c r="J108" s="206">
        <f t="shared" si="10"/>
        <v>0</v>
      </c>
      <c r="K108" s="202" t="s">
        <v>5</v>
      </c>
      <c r="L108" s="207"/>
      <c r="M108" s="208" t="s">
        <v>5</v>
      </c>
      <c r="N108" s="209" t="s">
        <v>42</v>
      </c>
      <c r="O108" s="40"/>
      <c r="P108" s="189">
        <f t="shared" si="11"/>
        <v>0</v>
      </c>
      <c r="Q108" s="189">
        <v>3.0000000000000001E-5</v>
      </c>
      <c r="R108" s="189">
        <f t="shared" si="12"/>
        <v>4.4999999999999999E-4</v>
      </c>
      <c r="S108" s="189">
        <v>0</v>
      </c>
      <c r="T108" s="190">
        <f t="shared" si="13"/>
        <v>0</v>
      </c>
      <c r="AR108" s="22" t="s">
        <v>954</v>
      </c>
      <c r="AT108" s="22" t="s">
        <v>791</v>
      </c>
      <c r="AU108" s="22" t="s">
        <v>80</v>
      </c>
      <c r="AY108" s="22" t="s">
        <v>205</v>
      </c>
      <c r="BE108" s="191">
        <f t="shared" si="14"/>
        <v>0</v>
      </c>
      <c r="BF108" s="191">
        <f t="shared" si="15"/>
        <v>0</v>
      </c>
      <c r="BG108" s="191">
        <f t="shared" si="16"/>
        <v>0</v>
      </c>
      <c r="BH108" s="191">
        <f t="shared" si="17"/>
        <v>0</v>
      </c>
      <c r="BI108" s="191">
        <f t="shared" si="18"/>
        <v>0</v>
      </c>
      <c r="BJ108" s="22" t="s">
        <v>78</v>
      </c>
      <c r="BK108" s="191">
        <f t="shared" si="19"/>
        <v>0</v>
      </c>
      <c r="BL108" s="22" t="s">
        <v>954</v>
      </c>
      <c r="BM108" s="22" t="s">
        <v>2506</v>
      </c>
    </row>
    <row r="109" spans="2:65" s="1" customFormat="1" ht="16.5" customHeight="1">
      <c r="B109" s="179"/>
      <c r="C109" s="180" t="s">
        <v>265</v>
      </c>
      <c r="D109" s="180" t="s">
        <v>208</v>
      </c>
      <c r="E109" s="181" t="s">
        <v>1231</v>
      </c>
      <c r="F109" s="182" t="s">
        <v>1232</v>
      </c>
      <c r="G109" s="183" t="s">
        <v>360</v>
      </c>
      <c r="H109" s="184">
        <v>200</v>
      </c>
      <c r="I109" s="185"/>
      <c r="J109" s="186">
        <f t="shared" si="10"/>
        <v>0</v>
      </c>
      <c r="K109" s="182" t="s">
        <v>5</v>
      </c>
      <c r="L109" s="39"/>
      <c r="M109" s="187" t="s">
        <v>5</v>
      </c>
      <c r="N109" s="188" t="s">
        <v>42</v>
      </c>
      <c r="O109" s="40"/>
      <c r="P109" s="189">
        <f t="shared" si="11"/>
        <v>0</v>
      </c>
      <c r="Q109" s="189">
        <v>1.0000000000000001E-5</v>
      </c>
      <c r="R109" s="189">
        <f t="shared" si="12"/>
        <v>2E-3</v>
      </c>
      <c r="S109" s="189">
        <v>0</v>
      </c>
      <c r="T109" s="190">
        <f t="shared" si="13"/>
        <v>0</v>
      </c>
      <c r="AR109" s="22" t="s">
        <v>663</v>
      </c>
      <c r="AT109" s="22" t="s">
        <v>208</v>
      </c>
      <c r="AU109" s="22" t="s">
        <v>80</v>
      </c>
      <c r="AY109" s="22" t="s">
        <v>205</v>
      </c>
      <c r="BE109" s="191">
        <f t="shared" si="14"/>
        <v>0</v>
      </c>
      <c r="BF109" s="191">
        <f t="shared" si="15"/>
        <v>0</v>
      </c>
      <c r="BG109" s="191">
        <f t="shared" si="16"/>
        <v>0</v>
      </c>
      <c r="BH109" s="191">
        <f t="shared" si="17"/>
        <v>0</v>
      </c>
      <c r="BI109" s="191">
        <f t="shared" si="18"/>
        <v>0</v>
      </c>
      <c r="BJ109" s="22" t="s">
        <v>78</v>
      </c>
      <c r="BK109" s="191">
        <f t="shared" si="19"/>
        <v>0</v>
      </c>
      <c r="BL109" s="22" t="s">
        <v>663</v>
      </c>
      <c r="BM109" s="22" t="s">
        <v>2507</v>
      </c>
    </row>
    <row r="110" spans="2:65" s="1" customFormat="1" ht="16.5" customHeight="1">
      <c r="B110" s="179"/>
      <c r="C110" s="180" t="s">
        <v>11</v>
      </c>
      <c r="D110" s="180" t="s">
        <v>208</v>
      </c>
      <c r="E110" s="181" t="s">
        <v>1273</v>
      </c>
      <c r="F110" s="182" t="s">
        <v>1274</v>
      </c>
      <c r="G110" s="183" t="s">
        <v>360</v>
      </c>
      <c r="H110" s="184">
        <v>200</v>
      </c>
      <c r="I110" s="185"/>
      <c r="J110" s="186">
        <f t="shared" si="10"/>
        <v>0</v>
      </c>
      <c r="K110" s="182" t="s">
        <v>5</v>
      </c>
      <c r="L110" s="39"/>
      <c r="M110" s="187" t="s">
        <v>5</v>
      </c>
      <c r="N110" s="188" t="s">
        <v>42</v>
      </c>
      <c r="O110" s="40"/>
      <c r="P110" s="189">
        <f t="shared" si="11"/>
        <v>0</v>
      </c>
      <c r="Q110" s="189">
        <v>4.0000000000000003E-5</v>
      </c>
      <c r="R110" s="189">
        <f t="shared" si="12"/>
        <v>8.0000000000000002E-3</v>
      </c>
      <c r="S110" s="189">
        <v>0</v>
      </c>
      <c r="T110" s="190">
        <f t="shared" si="13"/>
        <v>0</v>
      </c>
      <c r="AR110" s="22" t="s">
        <v>663</v>
      </c>
      <c r="AT110" s="22" t="s">
        <v>208</v>
      </c>
      <c r="AU110" s="22" t="s">
        <v>80</v>
      </c>
      <c r="AY110" s="22" t="s">
        <v>205</v>
      </c>
      <c r="BE110" s="191">
        <f t="shared" si="14"/>
        <v>0</v>
      </c>
      <c r="BF110" s="191">
        <f t="shared" si="15"/>
        <v>0</v>
      </c>
      <c r="BG110" s="191">
        <f t="shared" si="16"/>
        <v>0</v>
      </c>
      <c r="BH110" s="191">
        <f t="shared" si="17"/>
        <v>0</v>
      </c>
      <c r="BI110" s="191">
        <f t="shared" si="18"/>
        <v>0</v>
      </c>
      <c r="BJ110" s="22" t="s">
        <v>78</v>
      </c>
      <c r="BK110" s="191">
        <f t="shared" si="19"/>
        <v>0</v>
      </c>
      <c r="BL110" s="22" t="s">
        <v>663</v>
      </c>
      <c r="BM110" s="22" t="s">
        <v>2508</v>
      </c>
    </row>
    <row r="111" spans="2:65" s="1" customFormat="1" ht="38.25" customHeight="1">
      <c r="B111" s="179"/>
      <c r="C111" s="200" t="s">
        <v>237</v>
      </c>
      <c r="D111" s="200" t="s">
        <v>791</v>
      </c>
      <c r="E111" s="201" t="s">
        <v>1276</v>
      </c>
      <c r="F111" s="202" t="s">
        <v>1277</v>
      </c>
      <c r="G111" s="203" t="s">
        <v>360</v>
      </c>
      <c r="H111" s="204">
        <v>200</v>
      </c>
      <c r="I111" s="205"/>
      <c r="J111" s="206">
        <f t="shared" si="10"/>
        <v>0</v>
      </c>
      <c r="K111" s="202" t="s">
        <v>5</v>
      </c>
      <c r="L111" s="207"/>
      <c r="M111" s="208" t="s">
        <v>5</v>
      </c>
      <c r="N111" s="209" t="s">
        <v>42</v>
      </c>
      <c r="O111" s="40"/>
      <c r="P111" s="189">
        <f t="shared" si="11"/>
        <v>0</v>
      </c>
      <c r="Q111" s="189">
        <v>5.0000000000000002E-5</v>
      </c>
      <c r="R111" s="189">
        <f t="shared" si="12"/>
        <v>0.01</v>
      </c>
      <c r="S111" s="189">
        <v>0</v>
      </c>
      <c r="T111" s="190">
        <f t="shared" si="13"/>
        <v>0</v>
      </c>
      <c r="AR111" s="22" t="s">
        <v>954</v>
      </c>
      <c r="AT111" s="22" t="s">
        <v>791</v>
      </c>
      <c r="AU111" s="22" t="s">
        <v>80</v>
      </c>
      <c r="AY111" s="22" t="s">
        <v>205</v>
      </c>
      <c r="BE111" s="191">
        <f t="shared" si="14"/>
        <v>0</v>
      </c>
      <c r="BF111" s="191">
        <f t="shared" si="15"/>
        <v>0</v>
      </c>
      <c r="BG111" s="191">
        <f t="shared" si="16"/>
        <v>0</v>
      </c>
      <c r="BH111" s="191">
        <f t="shared" si="17"/>
        <v>0</v>
      </c>
      <c r="BI111" s="191">
        <f t="shared" si="18"/>
        <v>0</v>
      </c>
      <c r="BJ111" s="22" t="s">
        <v>78</v>
      </c>
      <c r="BK111" s="191">
        <f t="shared" si="19"/>
        <v>0</v>
      </c>
      <c r="BL111" s="22" t="s">
        <v>954</v>
      </c>
      <c r="BM111" s="22" t="s">
        <v>2509</v>
      </c>
    </row>
    <row r="112" spans="2:65" s="1" customFormat="1" ht="25.5" customHeight="1">
      <c r="B112" s="179"/>
      <c r="C112" s="180" t="s">
        <v>275</v>
      </c>
      <c r="D112" s="180" t="s">
        <v>208</v>
      </c>
      <c r="E112" s="181" t="s">
        <v>1240</v>
      </c>
      <c r="F112" s="182" t="s">
        <v>1241</v>
      </c>
      <c r="G112" s="183" t="s">
        <v>360</v>
      </c>
      <c r="H112" s="184">
        <v>80</v>
      </c>
      <c r="I112" s="185"/>
      <c r="J112" s="186">
        <f t="shared" si="10"/>
        <v>0</v>
      </c>
      <c r="K112" s="182" t="s">
        <v>5</v>
      </c>
      <c r="L112" s="39"/>
      <c r="M112" s="187" t="s">
        <v>5</v>
      </c>
      <c r="N112" s="188" t="s">
        <v>42</v>
      </c>
      <c r="O112" s="40"/>
      <c r="P112" s="189">
        <f t="shared" si="11"/>
        <v>0</v>
      </c>
      <c r="Q112" s="189">
        <v>6.9999999999999994E-5</v>
      </c>
      <c r="R112" s="189">
        <f t="shared" si="12"/>
        <v>5.5999999999999991E-3</v>
      </c>
      <c r="S112" s="189">
        <v>0</v>
      </c>
      <c r="T112" s="190">
        <f t="shared" si="13"/>
        <v>0</v>
      </c>
      <c r="AR112" s="22" t="s">
        <v>663</v>
      </c>
      <c r="AT112" s="22" t="s">
        <v>208</v>
      </c>
      <c r="AU112" s="22" t="s">
        <v>80</v>
      </c>
      <c r="AY112" s="22" t="s">
        <v>205</v>
      </c>
      <c r="BE112" s="191">
        <f t="shared" si="14"/>
        <v>0</v>
      </c>
      <c r="BF112" s="191">
        <f t="shared" si="15"/>
        <v>0</v>
      </c>
      <c r="BG112" s="191">
        <f t="shared" si="16"/>
        <v>0</v>
      </c>
      <c r="BH112" s="191">
        <f t="shared" si="17"/>
        <v>0</v>
      </c>
      <c r="BI112" s="191">
        <f t="shared" si="18"/>
        <v>0</v>
      </c>
      <c r="BJ112" s="22" t="s">
        <v>78</v>
      </c>
      <c r="BK112" s="191">
        <f t="shared" si="19"/>
        <v>0</v>
      </c>
      <c r="BL112" s="22" t="s">
        <v>663</v>
      </c>
      <c r="BM112" s="22" t="s">
        <v>2510</v>
      </c>
    </row>
    <row r="113" spans="2:65" s="1" customFormat="1" ht="16.5" customHeight="1">
      <c r="B113" s="179"/>
      <c r="C113" s="200" t="s">
        <v>279</v>
      </c>
      <c r="D113" s="200" t="s">
        <v>791</v>
      </c>
      <c r="E113" s="201" t="s">
        <v>1243</v>
      </c>
      <c r="F113" s="202" t="s">
        <v>1244</v>
      </c>
      <c r="G113" s="203" t="s">
        <v>360</v>
      </c>
      <c r="H113" s="204">
        <v>80</v>
      </c>
      <c r="I113" s="205"/>
      <c r="J113" s="206">
        <f t="shared" si="10"/>
        <v>0</v>
      </c>
      <c r="K113" s="202" t="s">
        <v>5</v>
      </c>
      <c r="L113" s="207"/>
      <c r="M113" s="208" t="s">
        <v>5</v>
      </c>
      <c r="N113" s="209" t="s">
        <v>42</v>
      </c>
      <c r="O113" s="40"/>
      <c r="P113" s="189">
        <f t="shared" si="11"/>
        <v>0</v>
      </c>
      <c r="Q113" s="189">
        <v>2.1000000000000001E-4</v>
      </c>
      <c r="R113" s="189">
        <f t="shared" si="12"/>
        <v>1.6800000000000002E-2</v>
      </c>
      <c r="S113" s="189">
        <v>0</v>
      </c>
      <c r="T113" s="190">
        <f t="shared" si="13"/>
        <v>0</v>
      </c>
      <c r="AR113" s="22" t="s">
        <v>954</v>
      </c>
      <c r="AT113" s="22" t="s">
        <v>791</v>
      </c>
      <c r="AU113" s="22" t="s">
        <v>80</v>
      </c>
      <c r="AY113" s="22" t="s">
        <v>205</v>
      </c>
      <c r="BE113" s="191">
        <f t="shared" si="14"/>
        <v>0</v>
      </c>
      <c r="BF113" s="191">
        <f t="shared" si="15"/>
        <v>0</v>
      </c>
      <c r="BG113" s="191">
        <f t="shared" si="16"/>
        <v>0</v>
      </c>
      <c r="BH113" s="191">
        <f t="shared" si="17"/>
        <v>0</v>
      </c>
      <c r="BI113" s="191">
        <f t="shared" si="18"/>
        <v>0</v>
      </c>
      <c r="BJ113" s="22" t="s">
        <v>78</v>
      </c>
      <c r="BK113" s="191">
        <f t="shared" si="19"/>
        <v>0</v>
      </c>
      <c r="BL113" s="22" t="s">
        <v>954</v>
      </c>
      <c r="BM113" s="22" t="s">
        <v>2511</v>
      </c>
    </row>
    <row r="114" spans="2:65" s="1" customFormat="1" ht="16.5" customHeight="1">
      <c r="B114" s="179"/>
      <c r="C114" s="180" t="s">
        <v>283</v>
      </c>
      <c r="D114" s="180" t="s">
        <v>208</v>
      </c>
      <c r="E114" s="181" t="s">
        <v>1281</v>
      </c>
      <c r="F114" s="182" t="s">
        <v>1282</v>
      </c>
      <c r="G114" s="183" t="s">
        <v>236</v>
      </c>
      <c r="H114" s="184">
        <v>3</v>
      </c>
      <c r="I114" s="185"/>
      <c r="J114" s="186">
        <f t="shared" si="10"/>
        <v>0</v>
      </c>
      <c r="K114" s="182" t="s">
        <v>5</v>
      </c>
      <c r="L114" s="39"/>
      <c r="M114" s="187" t="s">
        <v>5</v>
      </c>
      <c r="N114" s="188" t="s">
        <v>42</v>
      </c>
      <c r="O114" s="40"/>
      <c r="P114" s="189">
        <f t="shared" si="11"/>
        <v>0</v>
      </c>
      <c r="Q114" s="189">
        <v>3.0100000000000001E-3</v>
      </c>
      <c r="R114" s="189">
        <f t="shared" si="12"/>
        <v>9.0299999999999998E-3</v>
      </c>
      <c r="S114" s="189">
        <v>0</v>
      </c>
      <c r="T114" s="190">
        <f t="shared" si="13"/>
        <v>0</v>
      </c>
      <c r="AR114" s="22" t="s">
        <v>663</v>
      </c>
      <c r="AT114" s="22" t="s">
        <v>208</v>
      </c>
      <c r="AU114" s="22" t="s">
        <v>80</v>
      </c>
      <c r="AY114" s="22" t="s">
        <v>205</v>
      </c>
      <c r="BE114" s="191">
        <f t="shared" si="14"/>
        <v>0</v>
      </c>
      <c r="BF114" s="191">
        <f t="shared" si="15"/>
        <v>0</v>
      </c>
      <c r="BG114" s="191">
        <f t="shared" si="16"/>
        <v>0</v>
      </c>
      <c r="BH114" s="191">
        <f t="shared" si="17"/>
        <v>0</v>
      </c>
      <c r="BI114" s="191">
        <f t="shared" si="18"/>
        <v>0</v>
      </c>
      <c r="BJ114" s="22" t="s">
        <v>78</v>
      </c>
      <c r="BK114" s="191">
        <f t="shared" si="19"/>
        <v>0</v>
      </c>
      <c r="BL114" s="22" t="s">
        <v>663</v>
      </c>
      <c r="BM114" s="22" t="s">
        <v>2512</v>
      </c>
    </row>
    <row r="115" spans="2:65" s="1" customFormat="1" ht="51" customHeight="1">
      <c r="B115" s="179"/>
      <c r="C115" s="200" t="s">
        <v>291</v>
      </c>
      <c r="D115" s="200" t="s">
        <v>791</v>
      </c>
      <c r="E115" s="201" t="s">
        <v>1284</v>
      </c>
      <c r="F115" s="202" t="s">
        <v>1285</v>
      </c>
      <c r="G115" s="203" t="s">
        <v>236</v>
      </c>
      <c r="H115" s="204">
        <v>3</v>
      </c>
      <c r="I115" s="205"/>
      <c r="J115" s="206">
        <f t="shared" si="10"/>
        <v>0</v>
      </c>
      <c r="K115" s="202" t="s">
        <v>5</v>
      </c>
      <c r="L115" s="207"/>
      <c r="M115" s="208" t="s">
        <v>5</v>
      </c>
      <c r="N115" s="209" t="s">
        <v>42</v>
      </c>
      <c r="O115" s="40"/>
      <c r="P115" s="189">
        <f t="shared" si="11"/>
        <v>0</v>
      </c>
      <c r="Q115" s="189">
        <v>1.4999999999999999E-4</v>
      </c>
      <c r="R115" s="189">
        <f t="shared" si="12"/>
        <v>4.4999999999999999E-4</v>
      </c>
      <c r="S115" s="189">
        <v>0</v>
      </c>
      <c r="T115" s="190">
        <f t="shared" si="13"/>
        <v>0</v>
      </c>
      <c r="AR115" s="22" t="s">
        <v>954</v>
      </c>
      <c r="AT115" s="22" t="s">
        <v>791</v>
      </c>
      <c r="AU115" s="22" t="s">
        <v>80</v>
      </c>
      <c r="AY115" s="22" t="s">
        <v>205</v>
      </c>
      <c r="BE115" s="191">
        <f t="shared" si="14"/>
        <v>0</v>
      </c>
      <c r="BF115" s="191">
        <f t="shared" si="15"/>
        <v>0</v>
      </c>
      <c r="BG115" s="191">
        <f t="shared" si="16"/>
        <v>0</v>
      </c>
      <c r="BH115" s="191">
        <f t="shared" si="17"/>
        <v>0</v>
      </c>
      <c r="BI115" s="191">
        <f t="shared" si="18"/>
        <v>0</v>
      </c>
      <c r="BJ115" s="22" t="s">
        <v>78</v>
      </c>
      <c r="BK115" s="191">
        <f t="shared" si="19"/>
        <v>0</v>
      </c>
      <c r="BL115" s="22" t="s">
        <v>954</v>
      </c>
      <c r="BM115" s="22" t="s">
        <v>2513</v>
      </c>
    </row>
    <row r="116" spans="2:65" s="1" customFormat="1" ht="16.5" customHeight="1">
      <c r="B116" s="179"/>
      <c r="C116" s="180" t="s">
        <v>10</v>
      </c>
      <c r="D116" s="180" t="s">
        <v>208</v>
      </c>
      <c r="E116" s="181" t="s">
        <v>1281</v>
      </c>
      <c r="F116" s="182" t="s">
        <v>1282</v>
      </c>
      <c r="G116" s="183" t="s">
        <v>236</v>
      </c>
      <c r="H116" s="184">
        <v>9</v>
      </c>
      <c r="I116" s="185"/>
      <c r="J116" s="186">
        <f t="shared" si="10"/>
        <v>0</v>
      </c>
      <c r="K116" s="182" t="s">
        <v>5</v>
      </c>
      <c r="L116" s="39"/>
      <c r="M116" s="187" t="s">
        <v>5</v>
      </c>
      <c r="N116" s="188" t="s">
        <v>42</v>
      </c>
      <c r="O116" s="40"/>
      <c r="P116" s="189">
        <f t="shared" si="11"/>
        <v>0</v>
      </c>
      <c r="Q116" s="189">
        <v>3.0100000000000001E-3</v>
      </c>
      <c r="R116" s="189">
        <f t="shared" si="12"/>
        <v>2.7089999999999999E-2</v>
      </c>
      <c r="S116" s="189">
        <v>0</v>
      </c>
      <c r="T116" s="190">
        <f t="shared" si="13"/>
        <v>0</v>
      </c>
      <c r="AR116" s="22" t="s">
        <v>663</v>
      </c>
      <c r="AT116" s="22" t="s">
        <v>208</v>
      </c>
      <c r="AU116" s="22" t="s">
        <v>80</v>
      </c>
      <c r="AY116" s="22" t="s">
        <v>205</v>
      </c>
      <c r="BE116" s="191">
        <f t="shared" si="14"/>
        <v>0</v>
      </c>
      <c r="BF116" s="191">
        <f t="shared" si="15"/>
        <v>0</v>
      </c>
      <c r="BG116" s="191">
        <f t="shared" si="16"/>
        <v>0</v>
      </c>
      <c r="BH116" s="191">
        <f t="shared" si="17"/>
        <v>0</v>
      </c>
      <c r="BI116" s="191">
        <f t="shared" si="18"/>
        <v>0</v>
      </c>
      <c r="BJ116" s="22" t="s">
        <v>78</v>
      </c>
      <c r="BK116" s="191">
        <f t="shared" si="19"/>
        <v>0</v>
      </c>
      <c r="BL116" s="22" t="s">
        <v>663</v>
      </c>
      <c r="BM116" s="22" t="s">
        <v>2514</v>
      </c>
    </row>
    <row r="117" spans="2:65" s="1" customFormat="1" ht="38.25" customHeight="1">
      <c r="B117" s="179"/>
      <c r="C117" s="200" t="s">
        <v>298</v>
      </c>
      <c r="D117" s="200" t="s">
        <v>791</v>
      </c>
      <c r="E117" s="201" t="s">
        <v>1288</v>
      </c>
      <c r="F117" s="202" t="s">
        <v>1289</v>
      </c>
      <c r="G117" s="203" t="s">
        <v>236</v>
      </c>
      <c r="H117" s="204">
        <v>9</v>
      </c>
      <c r="I117" s="205"/>
      <c r="J117" s="206">
        <f t="shared" si="10"/>
        <v>0</v>
      </c>
      <c r="K117" s="202" t="s">
        <v>5</v>
      </c>
      <c r="L117" s="207"/>
      <c r="M117" s="208" t="s">
        <v>5</v>
      </c>
      <c r="N117" s="209" t="s">
        <v>42</v>
      </c>
      <c r="O117" s="40"/>
      <c r="P117" s="189">
        <f t="shared" si="11"/>
        <v>0</v>
      </c>
      <c r="Q117" s="189">
        <v>1.4999999999999999E-4</v>
      </c>
      <c r="R117" s="189">
        <f t="shared" si="12"/>
        <v>1.3499999999999999E-3</v>
      </c>
      <c r="S117" s="189">
        <v>0</v>
      </c>
      <c r="T117" s="190">
        <f t="shared" si="13"/>
        <v>0</v>
      </c>
      <c r="AR117" s="22" t="s">
        <v>954</v>
      </c>
      <c r="AT117" s="22" t="s">
        <v>791</v>
      </c>
      <c r="AU117" s="22" t="s">
        <v>80</v>
      </c>
      <c r="AY117" s="22" t="s">
        <v>205</v>
      </c>
      <c r="BE117" s="191">
        <f t="shared" si="14"/>
        <v>0</v>
      </c>
      <c r="BF117" s="191">
        <f t="shared" si="15"/>
        <v>0</v>
      </c>
      <c r="BG117" s="191">
        <f t="shared" si="16"/>
        <v>0</v>
      </c>
      <c r="BH117" s="191">
        <f t="shared" si="17"/>
        <v>0</v>
      </c>
      <c r="BI117" s="191">
        <f t="shared" si="18"/>
        <v>0</v>
      </c>
      <c r="BJ117" s="22" t="s">
        <v>78</v>
      </c>
      <c r="BK117" s="191">
        <f t="shared" si="19"/>
        <v>0</v>
      </c>
      <c r="BL117" s="22" t="s">
        <v>954</v>
      </c>
      <c r="BM117" s="22" t="s">
        <v>2515</v>
      </c>
    </row>
    <row r="118" spans="2:65" s="1" customFormat="1" ht="16.5" customHeight="1">
      <c r="B118" s="179"/>
      <c r="C118" s="180" t="s">
        <v>302</v>
      </c>
      <c r="D118" s="180" t="s">
        <v>208</v>
      </c>
      <c r="E118" s="181" t="s">
        <v>1303</v>
      </c>
      <c r="F118" s="182" t="s">
        <v>1304</v>
      </c>
      <c r="G118" s="183" t="s">
        <v>236</v>
      </c>
      <c r="H118" s="184">
        <v>1</v>
      </c>
      <c r="I118" s="185"/>
      <c r="J118" s="186">
        <f t="shared" si="10"/>
        <v>0</v>
      </c>
      <c r="K118" s="182" t="s">
        <v>5</v>
      </c>
      <c r="L118" s="39"/>
      <c r="M118" s="187" t="s">
        <v>5</v>
      </c>
      <c r="N118" s="188" t="s">
        <v>42</v>
      </c>
      <c r="O118" s="40"/>
      <c r="P118" s="189">
        <f t="shared" si="11"/>
        <v>0</v>
      </c>
      <c r="Q118" s="189">
        <v>5.1000000000000004E-4</v>
      </c>
      <c r="R118" s="189">
        <f t="shared" si="12"/>
        <v>5.1000000000000004E-4</v>
      </c>
      <c r="S118" s="189">
        <v>0</v>
      </c>
      <c r="T118" s="190">
        <f t="shared" si="13"/>
        <v>0</v>
      </c>
      <c r="AR118" s="22" t="s">
        <v>663</v>
      </c>
      <c r="AT118" s="22" t="s">
        <v>208</v>
      </c>
      <c r="AU118" s="22" t="s">
        <v>80</v>
      </c>
      <c r="AY118" s="22" t="s">
        <v>205</v>
      </c>
      <c r="BE118" s="191">
        <f t="shared" si="14"/>
        <v>0</v>
      </c>
      <c r="BF118" s="191">
        <f t="shared" si="15"/>
        <v>0</v>
      </c>
      <c r="BG118" s="191">
        <f t="shared" si="16"/>
        <v>0</v>
      </c>
      <c r="BH118" s="191">
        <f t="shared" si="17"/>
        <v>0</v>
      </c>
      <c r="BI118" s="191">
        <f t="shared" si="18"/>
        <v>0</v>
      </c>
      <c r="BJ118" s="22" t="s">
        <v>78</v>
      </c>
      <c r="BK118" s="191">
        <f t="shared" si="19"/>
        <v>0</v>
      </c>
      <c r="BL118" s="22" t="s">
        <v>663</v>
      </c>
      <c r="BM118" s="22" t="s">
        <v>2516</v>
      </c>
    </row>
    <row r="119" spans="2:65" s="1" customFormat="1" ht="25.5" customHeight="1">
      <c r="B119" s="179"/>
      <c r="C119" s="200" t="s">
        <v>308</v>
      </c>
      <c r="D119" s="200" t="s">
        <v>791</v>
      </c>
      <c r="E119" s="201" t="s">
        <v>1306</v>
      </c>
      <c r="F119" s="202" t="s">
        <v>1307</v>
      </c>
      <c r="G119" s="203" t="s">
        <v>236</v>
      </c>
      <c r="H119" s="204">
        <v>1</v>
      </c>
      <c r="I119" s="205"/>
      <c r="J119" s="206">
        <f t="shared" si="10"/>
        <v>0</v>
      </c>
      <c r="K119" s="202" t="s">
        <v>5</v>
      </c>
      <c r="L119" s="207"/>
      <c r="M119" s="208" t="s">
        <v>5</v>
      </c>
      <c r="N119" s="209" t="s">
        <v>42</v>
      </c>
      <c r="O119" s="40"/>
      <c r="P119" s="189">
        <f t="shared" si="11"/>
        <v>0</v>
      </c>
      <c r="Q119" s="189">
        <v>1.4999999999999999E-4</v>
      </c>
      <c r="R119" s="189">
        <f t="shared" si="12"/>
        <v>1.4999999999999999E-4</v>
      </c>
      <c r="S119" s="189">
        <v>0</v>
      </c>
      <c r="T119" s="190">
        <f t="shared" si="13"/>
        <v>0</v>
      </c>
      <c r="AR119" s="22" t="s">
        <v>954</v>
      </c>
      <c r="AT119" s="22" t="s">
        <v>791</v>
      </c>
      <c r="AU119" s="22" t="s">
        <v>80</v>
      </c>
      <c r="AY119" s="22" t="s">
        <v>205</v>
      </c>
      <c r="BE119" s="191">
        <f t="shared" si="14"/>
        <v>0</v>
      </c>
      <c r="BF119" s="191">
        <f t="shared" si="15"/>
        <v>0</v>
      </c>
      <c r="BG119" s="191">
        <f t="shared" si="16"/>
        <v>0</v>
      </c>
      <c r="BH119" s="191">
        <f t="shared" si="17"/>
        <v>0</v>
      </c>
      <c r="BI119" s="191">
        <f t="shared" si="18"/>
        <v>0</v>
      </c>
      <c r="BJ119" s="22" t="s">
        <v>78</v>
      </c>
      <c r="BK119" s="191">
        <f t="shared" si="19"/>
        <v>0</v>
      </c>
      <c r="BL119" s="22" t="s">
        <v>954</v>
      </c>
      <c r="BM119" s="22" t="s">
        <v>2517</v>
      </c>
    </row>
    <row r="120" spans="2:65" s="1" customFormat="1" ht="16.5" customHeight="1">
      <c r="B120" s="179"/>
      <c r="C120" s="180" t="s">
        <v>312</v>
      </c>
      <c r="D120" s="180" t="s">
        <v>208</v>
      </c>
      <c r="E120" s="181" t="s">
        <v>1309</v>
      </c>
      <c r="F120" s="182" t="s">
        <v>1310</v>
      </c>
      <c r="G120" s="183" t="s">
        <v>236</v>
      </c>
      <c r="H120" s="184">
        <v>1</v>
      </c>
      <c r="I120" s="185"/>
      <c r="J120" s="186">
        <f t="shared" si="10"/>
        <v>0</v>
      </c>
      <c r="K120" s="182" t="s">
        <v>5</v>
      </c>
      <c r="L120" s="39"/>
      <c r="M120" s="187" t="s">
        <v>5</v>
      </c>
      <c r="N120" s="188" t="s">
        <v>42</v>
      </c>
      <c r="O120" s="40"/>
      <c r="P120" s="189">
        <f t="shared" si="11"/>
        <v>0</v>
      </c>
      <c r="Q120" s="189">
        <v>8.4000000000000003E-4</v>
      </c>
      <c r="R120" s="189">
        <f t="shared" si="12"/>
        <v>8.4000000000000003E-4</v>
      </c>
      <c r="S120" s="189">
        <v>0</v>
      </c>
      <c r="T120" s="190">
        <f t="shared" si="13"/>
        <v>0</v>
      </c>
      <c r="AR120" s="22" t="s">
        <v>663</v>
      </c>
      <c r="AT120" s="22" t="s">
        <v>208</v>
      </c>
      <c r="AU120" s="22" t="s">
        <v>80</v>
      </c>
      <c r="AY120" s="22" t="s">
        <v>205</v>
      </c>
      <c r="BE120" s="191">
        <f t="shared" si="14"/>
        <v>0</v>
      </c>
      <c r="BF120" s="191">
        <f t="shared" si="15"/>
        <v>0</v>
      </c>
      <c r="BG120" s="191">
        <f t="shared" si="16"/>
        <v>0</v>
      </c>
      <c r="BH120" s="191">
        <f t="shared" si="17"/>
        <v>0</v>
      </c>
      <c r="BI120" s="191">
        <f t="shared" si="18"/>
        <v>0</v>
      </c>
      <c r="BJ120" s="22" t="s">
        <v>78</v>
      </c>
      <c r="BK120" s="191">
        <f t="shared" si="19"/>
        <v>0</v>
      </c>
      <c r="BL120" s="22" t="s">
        <v>663</v>
      </c>
      <c r="BM120" s="22" t="s">
        <v>2518</v>
      </c>
    </row>
    <row r="121" spans="2:65" s="1" customFormat="1" ht="51" customHeight="1">
      <c r="B121" s="179"/>
      <c r="C121" s="200" t="s">
        <v>316</v>
      </c>
      <c r="D121" s="200" t="s">
        <v>791</v>
      </c>
      <c r="E121" s="201" t="s">
        <v>1312</v>
      </c>
      <c r="F121" s="202" t="s">
        <v>1313</v>
      </c>
      <c r="G121" s="203" t="s">
        <v>236</v>
      </c>
      <c r="H121" s="204">
        <v>1</v>
      </c>
      <c r="I121" s="205"/>
      <c r="J121" s="206">
        <f t="shared" si="10"/>
        <v>0</v>
      </c>
      <c r="K121" s="202" t="s">
        <v>5</v>
      </c>
      <c r="L121" s="207"/>
      <c r="M121" s="208" t="s">
        <v>5</v>
      </c>
      <c r="N121" s="209" t="s">
        <v>42</v>
      </c>
      <c r="O121" s="40"/>
      <c r="P121" s="189">
        <f t="shared" si="11"/>
        <v>0</v>
      </c>
      <c r="Q121" s="189">
        <v>1.4999999999999999E-4</v>
      </c>
      <c r="R121" s="189">
        <f t="shared" si="12"/>
        <v>1.4999999999999999E-4</v>
      </c>
      <c r="S121" s="189">
        <v>0</v>
      </c>
      <c r="T121" s="190">
        <f t="shared" si="13"/>
        <v>0</v>
      </c>
      <c r="AR121" s="22" t="s">
        <v>954</v>
      </c>
      <c r="AT121" s="22" t="s">
        <v>791</v>
      </c>
      <c r="AU121" s="22" t="s">
        <v>80</v>
      </c>
      <c r="AY121" s="22" t="s">
        <v>205</v>
      </c>
      <c r="BE121" s="191">
        <f t="shared" si="14"/>
        <v>0</v>
      </c>
      <c r="BF121" s="191">
        <f t="shared" si="15"/>
        <v>0</v>
      </c>
      <c r="BG121" s="191">
        <f t="shared" si="16"/>
        <v>0</v>
      </c>
      <c r="BH121" s="191">
        <f t="shared" si="17"/>
        <v>0</v>
      </c>
      <c r="BI121" s="191">
        <f t="shared" si="18"/>
        <v>0</v>
      </c>
      <c r="BJ121" s="22" t="s">
        <v>78</v>
      </c>
      <c r="BK121" s="191">
        <f t="shared" si="19"/>
        <v>0</v>
      </c>
      <c r="BL121" s="22" t="s">
        <v>954</v>
      </c>
      <c r="BM121" s="22" t="s">
        <v>2519</v>
      </c>
    </row>
    <row r="122" spans="2:65" s="11" customFormat="1" ht="29.85" customHeight="1">
      <c r="B122" s="166"/>
      <c r="D122" s="167" t="s">
        <v>70</v>
      </c>
      <c r="E122" s="177" t="s">
        <v>1355</v>
      </c>
      <c r="F122" s="177" t="s">
        <v>1356</v>
      </c>
      <c r="I122" s="169"/>
      <c r="J122" s="178">
        <f>BK122</f>
        <v>0</v>
      </c>
      <c r="L122" s="166"/>
      <c r="M122" s="171"/>
      <c r="N122" s="172"/>
      <c r="O122" s="172"/>
      <c r="P122" s="173">
        <f>SUM(P123:P135)</f>
        <v>0</v>
      </c>
      <c r="Q122" s="172"/>
      <c r="R122" s="173">
        <f>SUM(R123:R135)</f>
        <v>1.4520000000000002E-2</v>
      </c>
      <c r="S122" s="172"/>
      <c r="T122" s="174">
        <f>SUM(T123:T135)</f>
        <v>0</v>
      </c>
      <c r="AR122" s="167" t="s">
        <v>97</v>
      </c>
      <c r="AT122" s="175" t="s">
        <v>70</v>
      </c>
      <c r="AU122" s="175" t="s">
        <v>78</v>
      </c>
      <c r="AY122" s="167" t="s">
        <v>205</v>
      </c>
      <c r="BK122" s="176">
        <f>SUM(BK123:BK135)</f>
        <v>0</v>
      </c>
    </row>
    <row r="123" spans="2:65" s="1" customFormat="1" ht="16.5" customHeight="1">
      <c r="B123" s="179"/>
      <c r="C123" s="180" t="s">
        <v>320</v>
      </c>
      <c r="D123" s="180" t="s">
        <v>208</v>
      </c>
      <c r="E123" s="181" t="s">
        <v>1234</v>
      </c>
      <c r="F123" s="182" t="s">
        <v>1235</v>
      </c>
      <c r="G123" s="183" t="s">
        <v>360</v>
      </c>
      <c r="H123" s="184">
        <v>50</v>
      </c>
      <c r="I123" s="185"/>
      <c r="J123" s="186">
        <f t="shared" ref="J123:J135" si="20">ROUND(I123*H123,2)</f>
        <v>0</v>
      </c>
      <c r="K123" s="182" t="s">
        <v>5</v>
      </c>
      <c r="L123" s="39"/>
      <c r="M123" s="187" t="s">
        <v>5</v>
      </c>
      <c r="N123" s="188" t="s">
        <v>42</v>
      </c>
      <c r="O123" s="40"/>
      <c r="P123" s="189">
        <f t="shared" ref="P123:P135" si="21">O123*H123</f>
        <v>0</v>
      </c>
      <c r="Q123" s="189">
        <v>1.0000000000000001E-5</v>
      </c>
      <c r="R123" s="189">
        <f t="shared" ref="R123:R135" si="22">Q123*H123</f>
        <v>5.0000000000000001E-4</v>
      </c>
      <c r="S123" s="189">
        <v>0</v>
      </c>
      <c r="T123" s="190">
        <f t="shared" ref="T123:T135" si="23">S123*H123</f>
        <v>0</v>
      </c>
      <c r="AR123" s="22" t="s">
        <v>663</v>
      </c>
      <c r="AT123" s="22" t="s">
        <v>208</v>
      </c>
      <c r="AU123" s="22" t="s">
        <v>80</v>
      </c>
      <c r="AY123" s="22" t="s">
        <v>205</v>
      </c>
      <c r="BE123" s="191">
        <f t="shared" ref="BE123:BE135" si="24">IF(N123="základní",J123,0)</f>
        <v>0</v>
      </c>
      <c r="BF123" s="191">
        <f t="shared" ref="BF123:BF135" si="25">IF(N123="snížená",J123,0)</f>
        <v>0</v>
      </c>
      <c r="BG123" s="191">
        <f t="shared" ref="BG123:BG135" si="26">IF(N123="zákl. přenesená",J123,0)</f>
        <v>0</v>
      </c>
      <c r="BH123" s="191">
        <f t="shared" ref="BH123:BH135" si="27">IF(N123="sníž. přenesená",J123,0)</f>
        <v>0</v>
      </c>
      <c r="BI123" s="191">
        <f t="shared" ref="BI123:BI135" si="28">IF(N123="nulová",J123,0)</f>
        <v>0</v>
      </c>
      <c r="BJ123" s="22" t="s">
        <v>78</v>
      </c>
      <c r="BK123" s="191">
        <f t="shared" ref="BK123:BK135" si="29">ROUND(I123*H123,2)</f>
        <v>0</v>
      </c>
      <c r="BL123" s="22" t="s">
        <v>663</v>
      </c>
      <c r="BM123" s="22" t="s">
        <v>2520</v>
      </c>
    </row>
    <row r="124" spans="2:65" s="1" customFormat="1" ht="38.25" customHeight="1">
      <c r="B124" s="179"/>
      <c r="C124" s="200" t="s">
        <v>324</v>
      </c>
      <c r="D124" s="200" t="s">
        <v>791</v>
      </c>
      <c r="E124" s="201" t="s">
        <v>1237</v>
      </c>
      <c r="F124" s="202" t="s">
        <v>1238</v>
      </c>
      <c r="G124" s="203" t="s">
        <v>360</v>
      </c>
      <c r="H124" s="204">
        <v>50</v>
      </c>
      <c r="I124" s="205"/>
      <c r="J124" s="206">
        <f t="shared" si="20"/>
        <v>0</v>
      </c>
      <c r="K124" s="202" t="s">
        <v>5</v>
      </c>
      <c r="L124" s="207"/>
      <c r="M124" s="208" t="s">
        <v>5</v>
      </c>
      <c r="N124" s="209" t="s">
        <v>42</v>
      </c>
      <c r="O124" s="40"/>
      <c r="P124" s="189">
        <f t="shared" si="21"/>
        <v>0</v>
      </c>
      <c r="Q124" s="189">
        <v>1.4999999999999999E-4</v>
      </c>
      <c r="R124" s="189">
        <f t="shared" si="22"/>
        <v>7.4999999999999997E-3</v>
      </c>
      <c r="S124" s="189">
        <v>0</v>
      </c>
      <c r="T124" s="190">
        <f t="shared" si="23"/>
        <v>0</v>
      </c>
      <c r="AR124" s="22" t="s">
        <v>954</v>
      </c>
      <c r="AT124" s="22" t="s">
        <v>791</v>
      </c>
      <c r="AU124" s="22" t="s">
        <v>80</v>
      </c>
      <c r="AY124" s="22" t="s">
        <v>205</v>
      </c>
      <c r="BE124" s="191">
        <f t="shared" si="24"/>
        <v>0</v>
      </c>
      <c r="BF124" s="191">
        <f t="shared" si="25"/>
        <v>0</v>
      </c>
      <c r="BG124" s="191">
        <f t="shared" si="26"/>
        <v>0</v>
      </c>
      <c r="BH124" s="191">
        <f t="shared" si="27"/>
        <v>0</v>
      </c>
      <c r="BI124" s="191">
        <f t="shared" si="28"/>
        <v>0</v>
      </c>
      <c r="BJ124" s="22" t="s">
        <v>78</v>
      </c>
      <c r="BK124" s="191">
        <f t="shared" si="29"/>
        <v>0</v>
      </c>
      <c r="BL124" s="22" t="s">
        <v>954</v>
      </c>
      <c r="BM124" s="22" t="s">
        <v>2521</v>
      </c>
    </row>
    <row r="125" spans="2:65" s="1" customFormat="1" ht="25.5" customHeight="1">
      <c r="B125" s="179"/>
      <c r="C125" s="180" t="s">
        <v>328</v>
      </c>
      <c r="D125" s="180" t="s">
        <v>208</v>
      </c>
      <c r="E125" s="181" t="s">
        <v>1359</v>
      </c>
      <c r="F125" s="182" t="s">
        <v>1360</v>
      </c>
      <c r="G125" s="183" t="s">
        <v>236</v>
      </c>
      <c r="H125" s="184">
        <v>2</v>
      </c>
      <c r="I125" s="185"/>
      <c r="J125" s="186">
        <f t="shared" si="20"/>
        <v>0</v>
      </c>
      <c r="K125" s="182" t="s">
        <v>5</v>
      </c>
      <c r="L125" s="39"/>
      <c r="M125" s="187" t="s">
        <v>5</v>
      </c>
      <c r="N125" s="188" t="s">
        <v>42</v>
      </c>
      <c r="O125" s="40"/>
      <c r="P125" s="189">
        <f t="shared" si="21"/>
        <v>0</v>
      </c>
      <c r="Q125" s="189">
        <v>1.2999999999999999E-4</v>
      </c>
      <c r="R125" s="189">
        <f t="shared" si="22"/>
        <v>2.5999999999999998E-4</v>
      </c>
      <c r="S125" s="189">
        <v>0</v>
      </c>
      <c r="T125" s="190">
        <f t="shared" si="23"/>
        <v>0</v>
      </c>
      <c r="AR125" s="22" t="s">
        <v>663</v>
      </c>
      <c r="AT125" s="22" t="s">
        <v>208</v>
      </c>
      <c r="AU125" s="22" t="s">
        <v>80</v>
      </c>
      <c r="AY125" s="22" t="s">
        <v>205</v>
      </c>
      <c r="BE125" s="191">
        <f t="shared" si="24"/>
        <v>0</v>
      </c>
      <c r="BF125" s="191">
        <f t="shared" si="25"/>
        <v>0</v>
      </c>
      <c r="BG125" s="191">
        <f t="shared" si="26"/>
        <v>0</v>
      </c>
      <c r="BH125" s="191">
        <f t="shared" si="27"/>
        <v>0</v>
      </c>
      <c r="BI125" s="191">
        <f t="shared" si="28"/>
        <v>0</v>
      </c>
      <c r="BJ125" s="22" t="s">
        <v>78</v>
      </c>
      <c r="BK125" s="191">
        <f t="shared" si="29"/>
        <v>0</v>
      </c>
      <c r="BL125" s="22" t="s">
        <v>663</v>
      </c>
      <c r="BM125" s="22" t="s">
        <v>2522</v>
      </c>
    </row>
    <row r="126" spans="2:65" s="1" customFormat="1" ht="25.5" customHeight="1">
      <c r="B126" s="179"/>
      <c r="C126" s="180" t="s">
        <v>332</v>
      </c>
      <c r="D126" s="180" t="s">
        <v>208</v>
      </c>
      <c r="E126" s="181" t="s">
        <v>1362</v>
      </c>
      <c r="F126" s="182" t="s">
        <v>1363</v>
      </c>
      <c r="G126" s="183" t="s">
        <v>236</v>
      </c>
      <c r="H126" s="184">
        <v>4</v>
      </c>
      <c r="I126" s="185"/>
      <c r="J126" s="186">
        <f t="shared" si="20"/>
        <v>0</v>
      </c>
      <c r="K126" s="182" t="s">
        <v>5</v>
      </c>
      <c r="L126" s="39"/>
      <c r="M126" s="187" t="s">
        <v>5</v>
      </c>
      <c r="N126" s="188" t="s">
        <v>42</v>
      </c>
      <c r="O126" s="40"/>
      <c r="P126" s="189">
        <f t="shared" si="21"/>
        <v>0</v>
      </c>
      <c r="Q126" s="189">
        <v>3.6000000000000002E-4</v>
      </c>
      <c r="R126" s="189">
        <f t="shared" si="22"/>
        <v>1.4400000000000001E-3</v>
      </c>
      <c r="S126" s="189">
        <v>0</v>
      </c>
      <c r="T126" s="190">
        <f t="shared" si="23"/>
        <v>0</v>
      </c>
      <c r="AR126" s="22" t="s">
        <v>663</v>
      </c>
      <c r="AT126" s="22" t="s">
        <v>208</v>
      </c>
      <c r="AU126" s="22" t="s">
        <v>80</v>
      </c>
      <c r="AY126" s="22" t="s">
        <v>205</v>
      </c>
      <c r="BE126" s="191">
        <f t="shared" si="24"/>
        <v>0</v>
      </c>
      <c r="BF126" s="191">
        <f t="shared" si="25"/>
        <v>0</v>
      </c>
      <c r="BG126" s="191">
        <f t="shared" si="26"/>
        <v>0</v>
      </c>
      <c r="BH126" s="191">
        <f t="shared" si="27"/>
        <v>0</v>
      </c>
      <c r="BI126" s="191">
        <f t="shared" si="28"/>
        <v>0</v>
      </c>
      <c r="BJ126" s="22" t="s">
        <v>78</v>
      </c>
      <c r="BK126" s="191">
        <f t="shared" si="29"/>
        <v>0</v>
      </c>
      <c r="BL126" s="22" t="s">
        <v>663</v>
      </c>
      <c r="BM126" s="22" t="s">
        <v>2523</v>
      </c>
    </row>
    <row r="127" spans="2:65" s="1" customFormat="1" ht="38.25" customHeight="1">
      <c r="B127" s="179"/>
      <c r="C127" s="200" t="s">
        <v>338</v>
      </c>
      <c r="D127" s="200" t="s">
        <v>791</v>
      </c>
      <c r="E127" s="201" t="s">
        <v>1365</v>
      </c>
      <c r="F127" s="202" t="s">
        <v>1366</v>
      </c>
      <c r="G127" s="203" t="s">
        <v>236</v>
      </c>
      <c r="H127" s="204">
        <v>2</v>
      </c>
      <c r="I127" s="205"/>
      <c r="J127" s="206">
        <f t="shared" si="20"/>
        <v>0</v>
      </c>
      <c r="K127" s="202" t="s">
        <v>5</v>
      </c>
      <c r="L127" s="207"/>
      <c r="M127" s="208" t="s">
        <v>5</v>
      </c>
      <c r="N127" s="209" t="s">
        <v>42</v>
      </c>
      <c r="O127" s="40"/>
      <c r="P127" s="189">
        <f t="shared" si="21"/>
        <v>0</v>
      </c>
      <c r="Q127" s="189">
        <v>1.4999999999999999E-4</v>
      </c>
      <c r="R127" s="189">
        <f t="shared" si="22"/>
        <v>2.9999999999999997E-4</v>
      </c>
      <c r="S127" s="189">
        <v>0</v>
      </c>
      <c r="T127" s="190">
        <f t="shared" si="23"/>
        <v>0</v>
      </c>
      <c r="AR127" s="22" t="s">
        <v>954</v>
      </c>
      <c r="AT127" s="22" t="s">
        <v>791</v>
      </c>
      <c r="AU127" s="22" t="s">
        <v>80</v>
      </c>
      <c r="AY127" s="22" t="s">
        <v>205</v>
      </c>
      <c r="BE127" s="191">
        <f t="shared" si="24"/>
        <v>0</v>
      </c>
      <c r="BF127" s="191">
        <f t="shared" si="25"/>
        <v>0</v>
      </c>
      <c r="BG127" s="191">
        <f t="shared" si="26"/>
        <v>0</v>
      </c>
      <c r="BH127" s="191">
        <f t="shared" si="27"/>
        <v>0</v>
      </c>
      <c r="BI127" s="191">
        <f t="shared" si="28"/>
        <v>0</v>
      </c>
      <c r="BJ127" s="22" t="s">
        <v>78</v>
      </c>
      <c r="BK127" s="191">
        <f t="shared" si="29"/>
        <v>0</v>
      </c>
      <c r="BL127" s="22" t="s">
        <v>954</v>
      </c>
      <c r="BM127" s="22" t="s">
        <v>2524</v>
      </c>
    </row>
    <row r="128" spans="2:65" s="1" customFormat="1" ht="25.5" customHeight="1">
      <c r="B128" s="179"/>
      <c r="C128" s="200" t="s">
        <v>343</v>
      </c>
      <c r="D128" s="200" t="s">
        <v>791</v>
      </c>
      <c r="E128" s="201" t="s">
        <v>1368</v>
      </c>
      <c r="F128" s="202" t="s">
        <v>1369</v>
      </c>
      <c r="G128" s="203" t="s">
        <v>236</v>
      </c>
      <c r="H128" s="204">
        <v>2</v>
      </c>
      <c r="I128" s="205"/>
      <c r="J128" s="206">
        <f t="shared" si="20"/>
        <v>0</v>
      </c>
      <c r="K128" s="202" t="s">
        <v>5</v>
      </c>
      <c r="L128" s="207"/>
      <c r="M128" s="208" t="s">
        <v>5</v>
      </c>
      <c r="N128" s="209" t="s">
        <v>42</v>
      </c>
      <c r="O128" s="40"/>
      <c r="P128" s="189">
        <f t="shared" si="21"/>
        <v>0</v>
      </c>
      <c r="Q128" s="189">
        <v>1.4999999999999999E-4</v>
      </c>
      <c r="R128" s="189">
        <f t="shared" si="22"/>
        <v>2.9999999999999997E-4</v>
      </c>
      <c r="S128" s="189">
        <v>0</v>
      </c>
      <c r="T128" s="190">
        <f t="shared" si="23"/>
        <v>0</v>
      </c>
      <c r="AR128" s="22" t="s">
        <v>954</v>
      </c>
      <c r="AT128" s="22" t="s">
        <v>791</v>
      </c>
      <c r="AU128" s="22" t="s">
        <v>80</v>
      </c>
      <c r="AY128" s="22" t="s">
        <v>205</v>
      </c>
      <c r="BE128" s="191">
        <f t="shared" si="24"/>
        <v>0</v>
      </c>
      <c r="BF128" s="191">
        <f t="shared" si="25"/>
        <v>0</v>
      </c>
      <c r="BG128" s="191">
        <f t="shared" si="26"/>
        <v>0</v>
      </c>
      <c r="BH128" s="191">
        <f t="shared" si="27"/>
        <v>0</v>
      </c>
      <c r="BI128" s="191">
        <f t="shared" si="28"/>
        <v>0</v>
      </c>
      <c r="BJ128" s="22" t="s">
        <v>78</v>
      </c>
      <c r="BK128" s="191">
        <f t="shared" si="29"/>
        <v>0</v>
      </c>
      <c r="BL128" s="22" t="s">
        <v>954</v>
      </c>
      <c r="BM128" s="22" t="s">
        <v>2525</v>
      </c>
    </row>
    <row r="129" spans="2:65" s="1" customFormat="1" ht="16.5" customHeight="1">
      <c r="B129" s="179"/>
      <c r="C129" s="180" t="s">
        <v>347</v>
      </c>
      <c r="D129" s="180" t="s">
        <v>208</v>
      </c>
      <c r="E129" s="181" t="s">
        <v>1371</v>
      </c>
      <c r="F129" s="182" t="s">
        <v>1282</v>
      </c>
      <c r="G129" s="183" t="s">
        <v>236</v>
      </c>
      <c r="H129" s="184">
        <v>2</v>
      </c>
      <c r="I129" s="185"/>
      <c r="J129" s="186">
        <f t="shared" si="20"/>
        <v>0</v>
      </c>
      <c r="K129" s="182" t="s">
        <v>5</v>
      </c>
      <c r="L129" s="39"/>
      <c r="M129" s="187" t="s">
        <v>5</v>
      </c>
      <c r="N129" s="188" t="s">
        <v>42</v>
      </c>
      <c r="O129" s="40"/>
      <c r="P129" s="189">
        <f t="shared" si="21"/>
        <v>0</v>
      </c>
      <c r="Q129" s="189">
        <v>7.3999999999999999E-4</v>
      </c>
      <c r="R129" s="189">
        <f t="shared" si="22"/>
        <v>1.48E-3</v>
      </c>
      <c r="S129" s="189">
        <v>0</v>
      </c>
      <c r="T129" s="190">
        <f t="shared" si="23"/>
        <v>0</v>
      </c>
      <c r="AR129" s="22" t="s">
        <v>663</v>
      </c>
      <c r="AT129" s="22" t="s">
        <v>208</v>
      </c>
      <c r="AU129" s="22" t="s">
        <v>80</v>
      </c>
      <c r="AY129" s="22" t="s">
        <v>205</v>
      </c>
      <c r="BE129" s="191">
        <f t="shared" si="24"/>
        <v>0</v>
      </c>
      <c r="BF129" s="191">
        <f t="shared" si="25"/>
        <v>0</v>
      </c>
      <c r="BG129" s="191">
        <f t="shared" si="26"/>
        <v>0</v>
      </c>
      <c r="BH129" s="191">
        <f t="shared" si="27"/>
        <v>0</v>
      </c>
      <c r="BI129" s="191">
        <f t="shared" si="28"/>
        <v>0</v>
      </c>
      <c r="BJ129" s="22" t="s">
        <v>78</v>
      </c>
      <c r="BK129" s="191">
        <f t="shared" si="29"/>
        <v>0</v>
      </c>
      <c r="BL129" s="22" t="s">
        <v>663</v>
      </c>
      <c r="BM129" s="22" t="s">
        <v>2526</v>
      </c>
    </row>
    <row r="130" spans="2:65" s="1" customFormat="1" ht="51" customHeight="1">
      <c r="B130" s="179"/>
      <c r="C130" s="200" t="s">
        <v>351</v>
      </c>
      <c r="D130" s="200" t="s">
        <v>791</v>
      </c>
      <c r="E130" s="201" t="s">
        <v>1373</v>
      </c>
      <c r="F130" s="202" t="s">
        <v>1374</v>
      </c>
      <c r="G130" s="203" t="s">
        <v>236</v>
      </c>
      <c r="H130" s="204">
        <v>2</v>
      </c>
      <c r="I130" s="205"/>
      <c r="J130" s="206">
        <f t="shared" si="20"/>
        <v>0</v>
      </c>
      <c r="K130" s="202" t="s">
        <v>5</v>
      </c>
      <c r="L130" s="207"/>
      <c r="M130" s="208" t="s">
        <v>5</v>
      </c>
      <c r="N130" s="209" t="s">
        <v>42</v>
      </c>
      <c r="O130" s="40"/>
      <c r="P130" s="189">
        <f t="shared" si="21"/>
        <v>0</v>
      </c>
      <c r="Q130" s="189">
        <v>1.4999999999999999E-4</v>
      </c>
      <c r="R130" s="189">
        <f t="shared" si="22"/>
        <v>2.9999999999999997E-4</v>
      </c>
      <c r="S130" s="189">
        <v>0</v>
      </c>
      <c r="T130" s="190">
        <f t="shared" si="23"/>
        <v>0</v>
      </c>
      <c r="AR130" s="22" t="s">
        <v>954</v>
      </c>
      <c r="AT130" s="22" t="s">
        <v>791</v>
      </c>
      <c r="AU130" s="22" t="s">
        <v>80</v>
      </c>
      <c r="AY130" s="22" t="s">
        <v>205</v>
      </c>
      <c r="BE130" s="191">
        <f t="shared" si="24"/>
        <v>0</v>
      </c>
      <c r="BF130" s="191">
        <f t="shared" si="25"/>
        <v>0</v>
      </c>
      <c r="BG130" s="191">
        <f t="shared" si="26"/>
        <v>0</v>
      </c>
      <c r="BH130" s="191">
        <f t="shared" si="27"/>
        <v>0</v>
      </c>
      <c r="BI130" s="191">
        <f t="shared" si="28"/>
        <v>0</v>
      </c>
      <c r="BJ130" s="22" t="s">
        <v>78</v>
      </c>
      <c r="BK130" s="191">
        <f t="shared" si="29"/>
        <v>0</v>
      </c>
      <c r="BL130" s="22" t="s">
        <v>954</v>
      </c>
      <c r="BM130" s="22" t="s">
        <v>2527</v>
      </c>
    </row>
    <row r="131" spans="2:65" s="1" customFormat="1" ht="25.5" customHeight="1">
      <c r="B131" s="179"/>
      <c r="C131" s="180" t="s">
        <v>357</v>
      </c>
      <c r="D131" s="180" t="s">
        <v>208</v>
      </c>
      <c r="E131" s="181" t="s">
        <v>1376</v>
      </c>
      <c r="F131" s="182" t="s">
        <v>1377</v>
      </c>
      <c r="G131" s="183" t="s">
        <v>236</v>
      </c>
      <c r="H131" s="184">
        <v>2</v>
      </c>
      <c r="I131" s="185"/>
      <c r="J131" s="186">
        <f t="shared" si="20"/>
        <v>0</v>
      </c>
      <c r="K131" s="182" t="s">
        <v>5</v>
      </c>
      <c r="L131" s="39"/>
      <c r="M131" s="187" t="s">
        <v>5</v>
      </c>
      <c r="N131" s="188" t="s">
        <v>42</v>
      </c>
      <c r="O131" s="40"/>
      <c r="P131" s="189">
        <f t="shared" si="21"/>
        <v>0</v>
      </c>
      <c r="Q131" s="189">
        <v>7.3999999999999999E-4</v>
      </c>
      <c r="R131" s="189">
        <f t="shared" si="22"/>
        <v>1.48E-3</v>
      </c>
      <c r="S131" s="189">
        <v>0</v>
      </c>
      <c r="T131" s="190">
        <f t="shared" si="23"/>
        <v>0</v>
      </c>
      <c r="AR131" s="22" t="s">
        <v>663</v>
      </c>
      <c r="AT131" s="22" t="s">
        <v>208</v>
      </c>
      <c r="AU131" s="22" t="s">
        <v>80</v>
      </c>
      <c r="AY131" s="22" t="s">
        <v>205</v>
      </c>
      <c r="BE131" s="191">
        <f t="shared" si="24"/>
        <v>0</v>
      </c>
      <c r="BF131" s="191">
        <f t="shared" si="25"/>
        <v>0</v>
      </c>
      <c r="BG131" s="191">
        <f t="shared" si="26"/>
        <v>0</v>
      </c>
      <c r="BH131" s="191">
        <f t="shared" si="27"/>
        <v>0</v>
      </c>
      <c r="BI131" s="191">
        <f t="shared" si="28"/>
        <v>0</v>
      </c>
      <c r="BJ131" s="22" t="s">
        <v>78</v>
      </c>
      <c r="BK131" s="191">
        <f t="shared" si="29"/>
        <v>0</v>
      </c>
      <c r="BL131" s="22" t="s">
        <v>663</v>
      </c>
      <c r="BM131" s="22" t="s">
        <v>2528</v>
      </c>
    </row>
    <row r="132" spans="2:65" s="1" customFormat="1" ht="25.5" customHeight="1">
      <c r="B132" s="179"/>
      <c r="C132" s="200" t="s">
        <v>362</v>
      </c>
      <c r="D132" s="200" t="s">
        <v>791</v>
      </c>
      <c r="E132" s="201" t="s">
        <v>1379</v>
      </c>
      <c r="F132" s="202" t="s">
        <v>1380</v>
      </c>
      <c r="G132" s="203" t="s">
        <v>236</v>
      </c>
      <c r="H132" s="204">
        <v>2</v>
      </c>
      <c r="I132" s="205"/>
      <c r="J132" s="206">
        <f t="shared" si="20"/>
        <v>0</v>
      </c>
      <c r="K132" s="202" t="s">
        <v>5</v>
      </c>
      <c r="L132" s="207"/>
      <c r="M132" s="208" t="s">
        <v>5</v>
      </c>
      <c r="N132" s="209" t="s">
        <v>42</v>
      </c>
      <c r="O132" s="40"/>
      <c r="P132" s="189">
        <f t="shared" si="21"/>
        <v>0</v>
      </c>
      <c r="Q132" s="189">
        <v>1.4999999999999999E-4</v>
      </c>
      <c r="R132" s="189">
        <f t="shared" si="22"/>
        <v>2.9999999999999997E-4</v>
      </c>
      <c r="S132" s="189">
        <v>0</v>
      </c>
      <c r="T132" s="190">
        <f t="shared" si="23"/>
        <v>0</v>
      </c>
      <c r="AR132" s="22" t="s">
        <v>954</v>
      </c>
      <c r="AT132" s="22" t="s">
        <v>791</v>
      </c>
      <c r="AU132" s="22" t="s">
        <v>80</v>
      </c>
      <c r="AY132" s="22" t="s">
        <v>205</v>
      </c>
      <c r="BE132" s="191">
        <f t="shared" si="24"/>
        <v>0</v>
      </c>
      <c r="BF132" s="191">
        <f t="shared" si="25"/>
        <v>0</v>
      </c>
      <c r="BG132" s="191">
        <f t="shared" si="26"/>
        <v>0</v>
      </c>
      <c r="BH132" s="191">
        <f t="shared" si="27"/>
        <v>0</v>
      </c>
      <c r="BI132" s="191">
        <f t="shared" si="28"/>
        <v>0</v>
      </c>
      <c r="BJ132" s="22" t="s">
        <v>78</v>
      </c>
      <c r="BK132" s="191">
        <f t="shared" si="29"/>
        <v>0</v>
      </c>
      <c r="BL132" s="22" t="s">
        <v>954</v>
      </c>
      <c r="BM132" s="22" t="s">
        <v>2529</v>
      </c>
    </row>
    <row r="133" spans="2:65" s="1" customFormat="1" ht="38.25" customHeight="1">
      <c r="B133" s="179"/>
      <c r="C133" s="180" t="s">
        <v>366</v>
      </c>
      <c r="D133" s="180" t="s">
        <v>208</v>
      </c>
      <c r="E133" s="181" t="s">
        <v>1385</v>
      </c>
      <c r="F133" s="182" t="s">
        <v>1386</v>
      </c>
      <c r="G133" s="183" t="s">
        <v>236</v>
      </c>
      <c r="H133" s="184">
        <v>2</v>
      </c>
      <c r="I133" s="185"/>
      <c r="J133" s="186">
        <f t="shared" si="20"/>
        <v>0</v>
      </c>
      <c r="K133" s="182" t="s">
        <v>5</v>
      </c>
      <c r="L133" s="39"/>
      <c r="M133" s="187" t="s">
        <v>5</v>
      </c>
      <c r="N133" s="188" t="s">
        <v>42</v>
      </c>
      <c r="O133" s="40"/>
      <c r="P133" s="189">
        <f t="shared" si="21"/>
        <v>0</v>
      </c>
      <c r="Q133" s="189">
        <v>1.8000000000000001E-4</v>
      </c>
      <c r="R133" s="189">
        <f t="shared" si="22"/>
        <v>3.6000000000000002E-4</v>
      </c>
      <c r="S133" s="189">
        <v>0</v>
      </c>
      <c r="T133" s="190">
        <f t="shared" si="23"/>
        <v>0</v>
      </c>
      <c r="AR133" s="22" t="s">
        <v>663</v>
      </c>
      <c r="AT133" s="22" t="s">
        <v>208</v>
      </c>
      <c r="AU133" s="22" t="s">
        <v>80</v>
      </c>
      <c r="AY133" s="22" t="s">
        <v>205</v>
      </c>
      <c r="BE133" s="191">
        <f t="shared" si="24"/>
        <v>0</v>
      </c>
      <c r="BF133" s="191">
        <f t="shared" si="25"/>
        <v>0</v>
      </c>
      <c r="BG133" s="191">
        <f t="shared" si="26"/>
        <v>0</v>
      </c>
      <c r="BH133" s="191">
        <f t="shared" si="27"/>
        <v>0</v>
      </c>
      <c r="BI133" s="191">
        <f t="shared" si="28"/>
        <v>0</v>
      </c>
      <c r="BJ133" s="22" t="s">
        <v>78</v>
      </c>
      <c r="BK133" s="191">
        <f t="shared" si="29"/>
        <v>0</v>
      </c>
      <c r="BL133" s="22" t="s">
        <v>663</v>
      </c>
      <c r="BM133" s="22" t="s">
        <v>2530</v>
      </c>
    </row>
    <row r="134" spans="2:65" s="1" customFormat="1" ht="51" customHeight="1">
      <c r="B134" s="179"/>
      <c r="C134" s="200" t="s">
        <v>370</v>
      </c>
      <c r="D134" s="200" t="s">
        <v>791</v>
      </c>
      <c r="E134" s="201" t="s">
        <v>1388</v>
      </c>
      <c r="F134" s="202" t="s">
        <v>1389</v>
      </c>
      <c r="G134" s="203" t="s">
        <v>236</v>
      </c>
      <c r="H134" s="204">
        <v>1</v>
      </c>
      <c r="I134" s="205"/>
      <c r="J134" s="206">
        <f t="shared" si="20"/>
        <v>0</v>
      </c>
      <c r="K134" s="202" t="s">
        <v>5</v>
      </c>
      <c r="L134" s="207"/>
      <c r="M134" s="208" t="s">
        <v>5</v>
      </c>
      <c r="N134" s="209" t="s">
        <v>42</v>
      </c>
      <c r="O134" s="40"/>
      <c r="P134" s="189">
        <f t="shared" si="21"/>
        <v>0</v>
      </c>
      <c r="Q134" s="189">
        <v>1.4999999999999999E-4</v>
      </c>
      <c r="R134" s="189">
        <f t="shared" si="22"/>
        <v>1.4999999999999999E-4</v>
      </c>
      <c r="S134" s="189">
        <v>0</v>
      </c>
      <c r="T134" s="190">
        <f t="shared" si="23"/>
        <v>0</v>
      </c>
      <c r="AR134" s="22" t="s">
        <v>954</v>
      </c>
      <c r="AT134" s="22" t="s">
        <v>791</v>
      </c>
      <c r="AU134" s="22" t="s">
        <v>80</v>
      </c>
      <c r="AY134" s="22" t="s">
        <v>205</v>
      </c>
      <c r="BE134" s="191">
        <f t="shared" si="24"/>
        <v>0</v>
      </c>
      <c r="BF134" s="191">
        <f t="shared" si="25"/>
        <v>0</v>
      </c>
      <c r="BG134" s="191">
        <f t="shared" si="26"/>
        <v>0</v>
      </c>
      <c r="BH134" s="191">
        <f t="shared" si="27"/>
        <v>0</v>
      </c>
      <c r="BI134" s="191">
        <f t="shared" si="28"/>
        <v>0</v>
      </c>
      <c r="BJ134" s="22" t="s">
        <v>78</v>
      </c>
      <c r="BK134" s="191">
        <f t="shared" si="29"/>
        <v>0</v>
      </c>
      <c r="BL134" s="22" t="s">
        <v>954</v>
      </c>
      <c r="BM134" s="22" t="s">
        <v>2531</v>
      </c>
    </row>
    <row r="135" spans="2:65" s="1" customFormat="1" ht="38.25" customHeight="1">
      <c r="B135" s="179"/>
      <c r="C135" s="200" t="s">
        <v>374</v>
      </c>
      <c r="D135" s="200" t="s">
        <v>791</v>
      </c>
      <c r="E135" s="201" t="s">
        <v>1391</v>
      </c>
      <c r="F135" s="202" t="s">
        <v>1392</v>
      </c>
      <c r="G135" s="203" t="s">
        <v>236</v>
      </c>
      <c r="H135" s="204">
        <v>1</v>
      </c>
      <c r="I135" s="205"/>
      <c r="J135" s="206">
        <f t="shared" si="20"/>
        <v>0</v>
      </c>
      <c r="K135" s="202" t="s">
        <v>5</v>
      </c>
      <c r="L135" s="207"/>
      <c r="M135" s="208" t="s">
        <v>5</v>
      </c>
      <c r="N135" s="218" t="s">
        <v>42</v>
      </c>
      <c r="O135" s="196"/>
      <c r="P135" s="197">
        <f t="shared" si="21"/>
        <v>0</v>
      </c>
      <c r="Q135" s="197">
        <v>1.4999999999999999E-4</v>
      </c>
      <c r="R135" s="197">
        <f t="shared" si="22"/>
        <v>1.4999999999999999E-4</v>
      </c>
      <c r="S135" s="197">
        <v>0</v>
      </c>
      <c r="T135" s="198">
        <f t="shared" si="23"/>
        <v>0</v>
      </c>
      <c r="AR135" s="22" t="s">
        <v>954</v>
      </c>
      <c r="AT135" s="22" t="s">
        <v>791</v>
      </c>
      <c r="AU135" s="22" t="s">
        <v>80</v>
      </c>
      <c r="AY135" s="22" t="s">
        <v>205</v>
      </c>
      <c r="BE135" s="191">
        <f t="shared" si="24"/>
        <v>0</v>
      </c>
      <c r="BF135" s="191">
        <f t="shared" si="25"/>
        <v>0</v>
      </c>
      <c r="BG135" s="191">
        <f t="shared" si="26"/>
        <v>0</v>
      </c>
      <c r="BH135" s="191">
        <f t="shared" si="27"/>
        <v>0</v>
      </c>
      <c r="BI135" s="191">
        <f t="shared" si="28"/>
        <v>0</v>
      </c>
      <c r="BJ135" s="22" t="s">
        <v>78</v>
      </c>
      <c r="BK135" s="191">
        <f t="shared" si="29"/>
        <v>0</v>
      </c>
      <c r="BL135" s="22" t="s">
        <v>954</v>
      </c>
      <c r="BM135" s="22" t="s">
        <v>2532</v>
      </c>
    </row>
    <row r="136" spans="2:65" s="1" customFormat="1" ht="6.95" customHeight="1">
      <c r="B136" s="54"/>
      <c r="C136" s="55"/>
      <c r="D136" s="55"/>
      <c r="E136" s="55"/>
      <c r="F136" s="55"/>
      <c r="G136" s="55"/>
      <c r="H136" s="55"/>
      <c r="I136" s="132"/>
      <c r="J136" s="55"/>
      <c r="K136" s="55"/>
      <c r="L136" s="39"/>
    </row>
  </sheetData>
  <autoFilter ref="C91:K135"/>
  <mergeCells count="16">
    <mergeCell ref="L2:V2"/>
    <mergeCell ref="E78:H78"/>
    <mergeCell ref="E82:H82"/>
    <mergeCell ref="E80:H80"/>
    <mergeCell ref="E84:H84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134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ht="16.5" customHeight="1">
      <c r="B9" s="26"/>
      <c r="C9" s="27"/>
      <c r="D9" s="27"/>
      <c r="E9" s="341" t="s">
        <v>2146</v>
      </c>
      <c r="F9" s="308"/>
      <c r="G9" s="308"/>
      <c r="H9" s="308"/>
      <c r="I9" s="110"/>
      <c r="J9" s="27"/>
      <c r="K9" s="29"/>
    </row>
    <row r="10" spans="1:70">
      <c r="B10" s="26"/>
      <c r="C10" s="27"/>
      <c r="D10" s="35" t="s">
        <v>170</v>
      </c>
      <c r="E10" s="27"/>
      <c r="F10" s="27"/>
      <c r="G10" s="27"/>
      <c r="H10" s="27"/>
      <c r="I10" s="110"/>
      <c r="J10" s="27"/>
      <c r="K10" s="29"/>
    </row>
    <row r="11" spans="1:70" s="1" customFormat="1" ht="16.5" customHeight="1">
      <c r="B11" s="39"/>
      <c r="C11" s="40"/>
      <c r="D11" s="40"/>
      <c r="E11" s="331" t="s">
        <v>2533</v>
      </c>
      <c r="F11" s="343"/>
      <c r="G11" s="343"/>
      <c r="H11" s="343"/>
      <c r="I11" s="111"/>
      <c r="J11" s="40"/>
      <c r="K11" s="43"/>
    </row>
    <row r="12" spans="1:70" s="1" customFormat="1">
      <c r="B12" s="39"/>
      <c r="C12" s="40"/>
      <c r="D12" s="35" t="s">
        <v>936</v>
      </c>
      <c r="E12" s="40"/>
      <c r="F12" s="40"/>
      <c r="G12" s="40"/>
      <c r="H12" s="40"/>
      <c r="I12" s="111"/>
      <c r="J12" s="40"/>
      <c r="K12" s="43"/>
    </row>
    <row r="13" spans="1:70" s="1" customFormat="1" ht="36.950000000000003" customHeight="1">
      <c r="B13" s="39"/>
      <c r="C13" s="40"/>
      <c r="D13" s="40"/>
      <c r="E13" s="344" t="s">
        <v>2534</v>
      </c>
      <c r="F13" s="343"/>
      <c r="G13" s="343"/>
      <c r="H13" s="343"/>
      <c r="I13" s="111"/>
      <c r="J13" s="40"/>
      <c r="K13" s="43"/>
    </row>
    <row r="14" spans="1:70" s="1" customFormat="1" ht="13.5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21</v>
      </c>
      <c r="E15" s="40"/>
      <c r="F15" s="33" t="s">
        <v>5</v>
      </c>
      <c r="G15" s="40"/>
      <c r="H15" s="40"/>
      <c r="I15" s="112" t="s">
        <v>22</v>
      </c>
      <c r="J15" s="33" t="s">
        <v>5</v>
      </c>
      <c r="K15" s="43"/>
    </row>
    <row r="16" spans="1:70" s="1" customFormat="1" ht="14.45" customHeight="1">
      <c r="B16" s="39"/>
      <c r="C16" s="40"/>
      <c r="D16" s="35" t="s">
        <v>23</v>
      </c>
      <c r="E16" s="40"/>
      <c r="F16" s="33" t="s">
        <v>24</v>
      </c>
      <c r="G16" s="40"/>
      <c r="H16" s="40"/>
      <c r="I16" s="112" t="s">
        <v>25</v>
      </c>
      <c r="J16" s="113" t="str">
        <f>'Rekapitulace stavby'!AN8</f>
        <v>16. 3. 2019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27</v>
      </c>
      <c r="E18" s="40"/>
      <c r="F18" s="40"/>
      <c r="G18" s="40"/>
      <c r="H18" s="40"/>
      <c r="I18" s="112" t="s">
        <v>28</v>
      </c>
      <c r="J18" s="33" t="str">
        <f>IF('Rekapitulace stavby'!AN10="","",'Rekapitulace stavby'!AN10)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stavby'!E11="","",'Rekapitulace stavby'!E11)</f>
        <v xml:space="preserve"> </v>
      </c>
      <c r="F19" s="40"/>
      <c r="G19" s="40"/>
      <c r="H19" s="40"/>
      <c r="I19" s="112" t="s">
        <v>30</v>
      </c>
      <c r="J19" s="33" t="str">
        <f>IF('Rekapitulace stavby'!AN11="","",'Rekapitulace stavby'!AN11)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31</v>
      </c>
      <c r="E21" s="40"/>
      <c r="F21" s="40"/>
      <c r="G21" s="40"/>
      <c r="H21" s="40"/>
      <c r="I21" s="112" t="s">
        <v>28</v>
      </c>
      <c r="J21" s="33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stavby'!E14="Vyplň údaj","",IF('Rekapitulace stavby'!E14="","",'Rekapitulace stavby'!E14))</f>
        <v/>
      </c>
      <c r="F22" s="40"/>
      <c r="G22" s="40"/>
      <c r="H22" s="40"/>
      <c r="I22" s="112" t="s">
        <v>30</v>
      </c>
      <c r="J22" s="33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33</v>
      </c>
      <c r="E24" s="40"/>
      <c r="F24" s="40"/>
      <c r="G24" s="40"/>
      <c r="H24" s="40"/>
      <c r="I24" s="112" t="s">
        <v>28</v>
      </c>
      <c r="J24" s="33" t="s">
        <v>5</v>
      </c>
      <c r="K24" s="43"/>
    </row>
    <row r="25" spans="2:11" s="1" customFormat="1" ht="18" customHeight="1">
      <c r="B25" s="39"/>
      <c r="C25" s="40"/>
      <c r="D25" s="40"/>
      <c r="E25" s="33" t="s">
        <v>34</v>
      </c>
      <c r="F25" s="40"/>
      <c r="G25" s="40"/>
      <c r="H25" s="40"/>
      <c r="I25" s="112" t="s">
        <v>30</v>
      </c>
      <c r="J25" s="33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14.45" customHeight="1">
      <c r="B27" s="39"/>
      <c r="C27" s="40"/>
      <c r="D27" s="35" t="s">
        <v>36</v>
      </c>
      <c r="E27" s="40"/>
      <c r="F27" s="40"/>
      <c r="G27" s="40"/>
      <c r="H27" s="40"/>
      <c r="I27" s="111"/>
      <c r="J27" s="40"/>
      <c r="K27" s="43"/>
    </row>
    <row r="28" spans="2:11" s="7" customFormat="1" ht="270.75" customHeight="1">
      <c r="B28" s="114"/>
      <c r="C28" s="115"/>
      <c r="D28" s="115"/>
      <c r="E28" s="322" t="s">
        <v>172</v>
      </c>
      <c r="F28" s="322"/>
      <c r="G28" s="322"/>
      <c r="H28" s="322"/>
      <c r="I28" s="116"/>
      <c r="J28" s="115"/>
      <c r="K28" s="117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111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25.35" customHeight="1">
      <c r="B31" s="39"/>
      <c r="C31" s="40"/>
      <c r="D31" s="120" t="s">
        <v>37</v>
      </c>
      <c r="E31" s="40"/>
      <c r="F31" s="40"/>
      <c r="G31" s="40"/>
      <c r="H31" s="40"/>
      <c r="I31" s="111"/>
      <c r="J31" s="121">
        <f>ROUND(J96,2)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118"/>
      <c r="J32" s="66"/>
      <c r="K32" s="119"/>
    </row>
    <row r="33" spans="2:11" s="1" customFormat="1" ht="14.45" customHeight="1">
      <c r="B33" s="39"/>
      <c r="C33" s="40"/>
      <c r="D33" s="40"/>
      <c r="E33" s="40"/>
      <c r="F33" s="44" t="s">
        <v>39</v>
      </c>
      <c r="G33" s="40"/>
      <c r="H33" s="40"/>
      <c r="I33" s="122" t="s">
        <v>38</v>
      </c>
      <c r="J33" s="44" t="s">
        <v>40</v>
      </c>
      <c r="K33" s="43"/>
    </row>
    <row r="34" spans="2:11" s="1" customFormat="1" ht="14.45" customHeight="1">
      <c r="B34" s="39"/>
      <c r="C34" s="40"/>
      <c r="D34" s="47" t="s">
        <v>41</v>
      </c>
      <c r="E34" s="47" t="s">
        <v>42</v>
      </c>
      <c r="F34" s="123">
        <f>ROUND(SUM(BE96:BE258), 2)</f>
        <v>0</v>
      </c>
      <c r="G34" s="40"/>
      <c r="H34" s="40"/>
      <c r="I34" s="124">
        <v>0.21</v>
      </c>
      <c r="J34" s="123">
        <f>ROUND(ROUND((SUM(BE96:BE258)), 2)*I34, 2)</f>
        <v>0</v>
      </c>
      <c r="K34" s="43"/>
    </row>
    <row r="35" spans="2:11" s="1" customFormat="1" ht="14.45" customHeight="1">
      <c r="B35" s="39"/>
      <c r="C35" s="40"/>
      <c r="D35" s="40"/>
      <c r="E35" s="47" t="s">
        <v>43</v>
      </c>
      <c r="F35" s="123">
        <f>ROUND(SUM(BF96:BF258), 2)</f>
        <v>0</v>
      </c>
      <c r="G35" s="40"/>
      <c r="H35" s="40"/>
      <c r="I35" s="124">
        <v>0.15</v>
      </c>
      <c r="J35" s="123">
        <f>ROUND(ROUND((SUM(BF96:BF258)), 2)*I35, 2)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44</v>
      </c>
      <c r="F36" s="123">
        <f>ROUND(SUM(BG96:BG258), 2)</f>
        <v>0</v>
      </c>
      <c r="G36" s="40"/>
      <c r="H36" s="40"/>
      <c r="I36" s="124">
        <v>0.21</v>
      </c>
      <c r="J36" s="123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45</v>
      </c>
      <c r="F37" s="123">
        <f>ROUND(SUM(BH96:BH258), 2)</f>
        <v>0</v>
      </c>
      <c r="G37" s="40"/>
      <c r="H37" s="40"/>
      <c r="I37" s="124">
        <v>0.15</v>
      </c>
      <c r="J37" s="123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46</v>
      </c>
      <c r="F38" s="123">
        <f>ROUND(SUM(BI96:BI258), 2)</f>
        <v>0</v>
      </c>
      <c r="G38" s="40"/>
      <c r="H38" s="40"/>
      <c r="I38" s="124">
        <v>0</v>
      </c>
      <c r="J38" s="123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111"/>
      <c r="J39" s="40"/>
      <c r="K39" s="43"/>
    </row>
    <row r="40" spans="2:11" s="1" customFormat="1" ht="25.35" customHeight="1">
      <c r="B40" s="39"/>
      <c r="C40" s="125"/>
      <c r="D40" s="126" t="s">
        <v>47</v>
      </c>
      <c r="E40" s="69"/>
      <c r="F40" s="69"/>
      <c r="G40" s="127" t="s">
        <v>48</v>
      </c>
      <c r="H40" s="128" t="s">
        <v>49</v>
      </c>
      <c r="I40" s="129"/>
      <c r="J40" s="130">
        <f>SUM(J31:J38)</f>
        <v>0</v>
      </c>
      <c r="K40" s="131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132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133"/>
      <c r="J45" s="58"/>
      <c r="K45" s="134"/>
    </row>
    <row r="46" spans="2:11" s="1" customFormat="1" ht="36.950000000000003" customHeight="1">
      <c r="B46" s="39"/>
      <c r="C46" s="28" t="s">
        <v>173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111"/>
      <c r="J47" s="40"/>
      <c r="K47" s="43"/>
    </row>
    <row r="48" spans="2:11" s="1" customFormat="1" ht="14.45" customHeight="1">
      <c r="B48" s="39"/>
      <c r="C48" s="35" t="s">
        <v>19</v>
      </c>
      <c r="D48" s="40"/>
      <c r="E48" s="40"/>
      <c r="F48" s="40"/>
      <c r="G48" s="40"/>
      <c r="H48" s="40"/>
      <c r="I48" s="111"/>
      <c r="J48" s="40"/>
      <c r="K48" s="43"/>
    </row>
    <row r="49" spans="2:47" s="1" customFormat="1" ht="16.5" customHeight="1">
      <c r="B49" s="39"/>
      <c r="C49" s="40"/>
      <c r="D49" s="40"/>
      <c r="E49" s="341" t="str">
        <f>E7</f>
        <v xml:space="preserve"> Dům hudby, Pardubice – modernizace</v>
      </c>
      <c r="F49" s="342"/>
      <c r="G49" s="342"/>
      <c r="H49" s="342"/>
      <c r="I49" s="111"/>
      <c r="J49" s="40"/>
      <c r="K49" s="43"/>
    </row>
    <row r="50" spans="2:47">
      <c r="B50" s="26"/>
      <c r="C50" s="35" t="s">
        <v>168</v>
      </c>
      <c r="D50" s="27"/>
      <c r="E50" s="27"/>
      <c r="F50" s="27"/>
      <c r="G50" s="27"/>
      <c r="H50" s="27"/>
      <c r="I50" s="110"/>
      <c r="J50" s="27"/>
      <c r="K50" s="29"/>
    </row>
    <row r="51" spans="2:47" ht="16.5" customHeight="1">
      <c r="B51" s="26"/>
      <c r="C51" s="27"/>
      <c r="D51" s="27"/>
      <c r="E51" s="341" t="s">
        <v>2146</v>
      </c>
      <c r="F51" s="308"/>
      <c r="G51" s="308"/>
      <c r="H51" s="308"/>
      <c r="I51" s="110"/>
      <c r="J51" s="27"/>
      <c r="K51" s="29"/>
    </row>
    <row r="52" spans="2:47">
      <c r="B52" s="26"/>
      <c r="C52" s="35" t="s">
        <v>170</v>
      </c>
      <c r="D52" s="27"/>
      <c r="E52" s="27"/>
      <c r="F52" s="27"/>
      <c r="G52" s="27"/>
      <c r="H52" s="27"/>
      <c r="I52" s="110"/>
      <c r="J52" s="27"/>
      <c r="K52" s="29"/>
    </row>
    <row r="53" spans="2:47" s="1" customFormat="1" ht="16.5" customHeight="1">
      <c r="B53" s="39"/>
      <c r="C53" s="40"/>
      <c r="D53" s="40"/>
      <c r="E53" s="331" t="s">
        <v>2533</v>
      </c>
      <c r="F53" s="343"/>
      <c r="G53" s="343"/>
      <c r="H53" s="343"/>
      <c r="I53" s="111"/>
      <c r="J53" s="40"/>
      <c r="K53" s="43"/>
    </row>
    <row r="54" spans="2:47" s="1" customFormat="1" ht="14.45" customHeight="1">
      <c r="B54" s="39"/>
      <c r="C54" s="35" t="s">
        <v>936</v>
      </c>
      <c r="D54" s="40"/>
      <c r="E54" s="40"/>
      <c r="F54" s="40"/>
      <c r="G54" s="40"/>
      <c r="H54" s="40"/>
      <c r="I54" s="111"/>
      <c r="J54" s="40"/>
      <c r="K54" s="43"/>
    </row>
    <row r="55" spans="2:47" s="1" customFormat="1" ht="17.25" customHeight="1">
      <c r="B55" s="39"/>
      <c r="C55" s="40"/>
      <c r="D55" s="40"/>
      <c r="E55" s="344" t="str">
        <f>E13</f>
        <v>SO 02.5.1 - Vytápění</v>
      </c>
      <c r="F55" s="343"/>
      <c r="G55" s="343"/>
      <c r="H55" s="343"/>
      <c r="I55" s="111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47" s="1" customFormat="1" ht="18" customHeight="1">
      <c r="B57" s="39"/>
      <c r="C57" s="35" t="s">
        <v>23</v>
      </c>
      <c r="D57" s="40"/>
      <c r="E57" s="40"/>
      <c r="F57" s="33" t="str">
        <f>F16</f>
        <v>Sukova třída 1260, 530 02 Pardubice</v>
      </c>
      <c r="G57" s="40"/>
      <c r="H57" s="40"/>
      <c r="I57" s="112" t="s">
        <v>25</v>
      </c>
      <c r="J57" s="113" t="str">
        <f>IF(J16="","",J16)</f>
        <v>16. 3. 2019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47" s="1" customFormat="1">
      <c r="B59" s="39"/>
      <c r="C59" s="35" t="s">
        <v>27</v>
      </c>
      <c r="D59" s="40"/>
      <c r="E59" s="40"/>
      <c r="F59" s="33" t="str">
        <f>E19</f>
        <v xml:space="preserve"> </v>
      </c>
      <c r="G59" s="40"/>
      <c r="H59" s="40"/>
      <c r="I59" s="112" t="s">
        <v>33</v>
      </c>
      <c r="J59" s="322" t="str">
        <f>E25</f>
        <v>ing. arch. Ondřej Tuček</v>
      </c>
      <c r="K59" s="43"/>
    </row>
    <row r="60" spans="2:47" s="1" customFormat="1" ht="14.45" customHeight="1">
      <c r="B60" s="39"/>
      <c r="C60" s="35" t="s">
        <v>31</v>
      </c>
      <c r="D60" s="40"/>
      <c r="E60" s="40"/>
      <c r="F60" s="33" t="str">
        <f>IF(E22="","",E22)</f>
        <v/>
      </c>
      <c r="G60" s="40"/>
      <c r="H60" s="40"/>
      <c r="I60" s="111"/>
      <c r="J60" s="345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11"/>
      <c r="J61" s="40"/>
      <c r="K61" s="43"/>
    </row>
    <row r="62" spans="2:47" s="1" customFormat="1" ht="29.25" customHeight="1">
      <c r="B62" s="39"/>
      <c r="C62" s="135" t="s">
        <v>174</v>
      </c>
      <c r="D62" s="125"/>
      <c r="E62" s="125"/>
      <c r="F62" s="125"/>
      <c r="G62" s="125"/>
      <c r="H62" s="125"/>
      <c r="I62" s="136"/>
      <c r="J62" s="137" t="s">
        <v>175</v>
      </c>
      <c r="K62" s="138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11"/>
      <c r="J63" s="40"/>
      <c r="K63" s="43"/>
    </row>
    <row r="64" spans="2:47" s="1" customFormat="1" ht="29.25" customHeight="1">
      <c r="B64" s="39"/>
      <c r="C64" s="139" t="s">
        <v>176</v>
      </c>
      <c r="D64" s="40"/>
      <c r="E64" s="40"/>
      <c r="F64" s="40"/>
      <c r="G64" s="40"/>
      <c r="H64" s="40"/>
      <c r="I64" s="111"/>
      <c r="J64" s="121">
        <f>J96</f>
        <v>0</v>
      </c>
      <c r="K64" s="43"/>
      <c r="AU64" s="22" t="s">
        <v>177</v>
      </c>
    </row>
    <row r="65" spans="2:12" s="8" customFormat="1" ht="24.95" customHeight="1">
      <c r="B65" s="140"/>
      <c r="C65" s="141"/>
      <c r="D65" s="142" t="s">
        <v>181</v>
      </c>
      <c r="E65" s="143"/>
      <c r="F65" s="143"/>
      <c r="G65" s="143"/>
      <c r="H65" s="143"/>
      <c r="I65" s="144"/>
      <c r="J65" s="145">
        <f>J97</f>
        <v>0</v>
      </c>
      <c r="K65" s="146"/>
    </row>
    <row r="66" spans="2:12" s="9" customFormat="1" ht="19.899999999999999" customHeight="1">
      <c r="B66" s="147"/>
      <c r="C66" s="148"/>
      <c r="D66" s="149" t="s">
        <v>1396</v>
      </c>
      <c r="E66" s="150"/>
      <c r="F66" s="150"/>
      <c r="G66" s="150"/>
      <c r="H66" s="150"/>
      <c r="I66" s="151"/>
      <c r="J66" s="152">
        <f>J98</f>
        <v>0</v>
      </c>
      <c r="K66" s="153"/>
    </row>
    <row r="67" spans="2:12" s="9" customFormat="1" ht="19.899999999999999" customHeight="1">
      <c r="B67" s="147"/>
      <c r="C67" s="148"/>
      <c r="D67" s="149" t="s">
        <v>2535</v>
      </c>
      <c r="E67" s="150"/>
      <c r="F67" s="150"/>
      <c r="G67" s="150"/>
      <c r="H67" s="150"/>
      <c r="I67" s="151"/>
      <c r="J67" s="152">
        <f>J121</f>
        <v>0</v>
      </c>
      <c r="K67" s="153"/>
    </row>
    <row r="68" spans="2:12" s="9" customFormat="1" ht="19.899999999999999" customHeight="1">
      <c r="B68" s="147"/>
      <c r="C68" s="148"/>
      <c r="D68" s="149" t="s">
        <v>1397</v>
      </c>
      <c r="E68" s="150"/>
      <c r="F68" s="150"/>
      <c r="G68" s="150"/>
      <c r="H68" s="150"/>
      <c r="I68" s="151"/>
      <c r="J68" s="152">
        <f>J146</f>
        <v>0</v>
      </c>
      <c r="K68" s="153"/>
    </row>
    <row r="69" spans="2:12" s="9" customFormat="1" ht="19.899999999999999" customHeight="1">
      <c r="B69" s="147"/>
      <c r="C69" s="148"/>
      <c r="D69" s="149" t="s">
        <v>1398</v>
      </c>
      <c r="E69" s="150"/>
      <c r="F69" s="150"/>
      <c r="G69" s="150"/>
      <c r="H69" s="150"/>
      <c r="I69" s="151"/>
      <c r="J69" s="152">
        <f>J173</f>
        <v>0</v>
      </c>
      <c r="K69" s="153"/>
    </row>
    <row r="70" spans="2:12" s="9" customFormat="1" ht="19.899999999999999" customHeight="1">
      <c r="B70" s="147"/>
      <c r="C70" s="148"/>
      <c r="D70" s="149" t="s">
        <v>1399</v>
      </c>
      <c r="E70" s="150"/>
      <c r="F70" s="150"/>
      <c r="G70" s="150"/>
      <c r="H70" s="150"/>
      <c r="I70" s="151"/>
      <c r="J70" s="152">
        <f>J232</f>
        <v>0</v>
      </c>
      <c r="K70" s="153"/>
    </row>
    <row r="71" spans="2:12" s="9" customFormat="1" ht="19.899999999999999" customHeight="1">
      <c r="B71" s="147"/>
      <c r="C71" s="148"/>
      <c r="D71" s="149" t="s">
        <v>2536</v>
      </c>
      <c r="E71" s="150"/>
      <c r="F71" s="150"/>
      <c r="G71" s="150"/>
      <c r="H71" s="150"/>
      <c r="I71" s="151"/>
      <c r="J71" s="152">
        <f>J247</f>
        <v>0</v>
      </c>
      <c r="K71" s="153"/>
    </row>
    <row r="72" spans="2:12" s="8" customFormat="1" ht="24.95" customHeight="1">
      <c r="B72" s="140"/>
      <c r="C72" s="141"/>
      <c r="D72" s="142" t="s">
        <v>188</v>
      </c>
      <c r="E72" s="143"/>
      <c r="F72" s="143"/>
      <c r="G72" s="143"/>
      <c r="H72" s="143"/>
      <c r="I72" s="144"/>
      <c r="J72" s="145">
        <f>J252</f>
        <v>0</v>
      </c>
      <c r="K72" s="146"/>
    </row>
    <row r="73" spans="2:12" s="1" customFormat="1" ht="21.75" customHeight="1">
      <c r="B73" s="39"/>
      <c r="C73" s="40"/>
      <c r="D73" s="40"/>
      <c r="E73" s="40"/>
      <c r="F73" s="40"/>
      <c r="G73" s="40"/>
      <c r="H73" s="40"/>
      <c r="I73" s="111"/>
      <c r="J73" s="40"/>
      <c r="K73" s="43"/>
    </row>
    <row r="74" spans="2:12" s="1" customFormat="1" ht="6.95" customHeight="1">
      <c r="B74" s="54"/>
      <c r="C74" s="55"/>
      <c r="D74" s="55"/>
      <c r="E74" s="55"/>
      <c r="F74" s="55"/>
      <c r="G74" s="55"/>
      <c r="H74" s="55"/>
      <c r="I74" s="132"/>
      <c r="J74" s="55"/>
      <c r="K74" s="56"/>
    </row>
    <row r="78" spans="2:12" s="1" customFormat="1" ht="6.95" customHeight="1">
      <c r="B78" s="57"/>
      <c r="C78" s="58"/>
      <c r="D78" s="58"/>
      <c r="E78" s="58"/>
      <c r="F78" s="58"/>
      <c r="G78" s="58"/>
      <c r="H78" s="58"/>
      <c r="I78" s="133"/>
      <c r="J78" s="58"/>
      <c r="K78" s="58"/>
      <c r="L78" s="39"/>
    </row>
    <row r="79" spans="2:12" s="1" customFormat="1" ht="36.950000000000003" customHeight="1">
      <c r="B79" s="39"/>
      <c r="C79" s="59" t="s">
        <v>189</v>
      </c>
      <c r="I79" s="154"/>
      <c r="L79" s="39"/>
    </row>
    <row r="80" spans="2:12" s="1" customFormat="1" ht="6.95" customHeight="1">
      <c r="B80" s="39"/>
      <c r="I80" s="154"/>
      <c r="L80" s="39"/>
    </row>
    <row r="81" spans="2:63" s="1" customFormat="1" ht="14.45" customHeight="1">
      <c r="B81" s="39"/>
      <c r="C81" s="61" t="s">
        <v>19</v>
      </c>
      <c r="I81" s="154"/>
      <c r="L81" s="39"/>
    </row>
    <row r="82" spans="2:63" s="1" customFormat="1" ht="16.5" customHeight="1">
      <c r="B82" s="39"/>
      <c r="E82" s="346" t="str">
        <f>E7</f>
        <v xml:space="preserve"> Dům hudby, Pardubice – modernizace</v>
      </c>
      <c r="F82" s="347"/>
      <c r="G82" s="347"/>
      <c r="H82" s="347"/>
      <c r="I82" s="154"/>
      <c r="L82" s="39"/>
    </row>
    <row r="83" spans="2:63">
      <c r="B83" s="26"/>
      <c r="C83" s="61" t="s">
        <v>168</v>
      </c>
      <c r="L83" s="26"/>
    </row>
    <row r="84" spans="2:63" ht="16.5" customHeight="1">
      <c r="B84" s="26"/>
      <c r="E84" s="346" t="s">
        <v>2146</v>
      </c>
      <c r="F84" s="318"/>
      <c r="G84" s="318"/>
      <c r="H84" s="318"/>
      <c r="L84" s="26"/>
    </row>
    <row r="85" spans="2:63">
      <c r="B85" s="26"/>
      <c r="C85" s="61" t="s">
        <v>170</v>
      </c>
      <c r="L85" s="26"/>
    </row>
    <row r="86" spans="2:63" s="1" customFormat="1" ht="16.5" customHeight="1">
      <c r="B86" s="39"/>
      <c r="E86" s="350" t="s">
        <v>2533</v>
      </c>
      <c r="F86" s="348"/>
      <c r="G86" s="348"/>
      <c r="H86" s="348"/>
      <c r="I86" s="154"/>
      <c r="L86" s="39"/>
    </row>
    <row r="87" spans="2:63" s="1" customFormat="1" ht="14.45" customHeight="1">
      <c r="B87" s="39"/>
      <c r="C87" s="61" t="s">
        <v>936</v>
      </c>
      <c r="I87" s="154"/>
      <c r="L87" s="39"/>
    </row>
    <row r="88" spans="2:63" s="1" customFormat="1" ht="17.25" customHeight="1">
      <c r="B88" s="39"/>
      <c r="E88" s="334" t="str">
        <f>E13</f>
        <v>SO 02.5.1 - Vytápění</v>
      </c>
      <c r="F88" s="348"/>
      <c r="G88" s="348"/>
      <c r="H88" s="348"/>
      <c r="I88" s="154"/>
      <c r="L88" s="39"/>
    </row>
    <row r="89" spans="2:63" s="1" customFormat="1" ht="6.95" customHeight="1">
      <c r="B89" s="39"/>
      <c r="I89" s="154"/>
      <c r="L89" s="39"/>
    </row>
    <row r="90" spans="2:63" s="1" customFormat="1" ht="18" customHeight="1">
      <c r="B90" s="39"/>
      <c r="C90" s="61" t="s">
        <v>23</v>
      </c>
      <c r="F90" s="155" t="str">
        <f>F16</f>
        <v>Sukova třída 1260, 530 02 Pardubice</v>
      </c>
      <c r="I90" s="156" t="s">
        <v>25</v>
      </c>
      <c r="J90" s="65" t="str">
        <f>IF(J16="","",J16)</f>
        <v>16. 3. 2019</v>
      </c>
      <c r="L90" s="39"/>
    </row>
    <row r="91" spans="2:63" s="1" customFormat="1" ht="6.95" customHeight="1">
      <c r="B91" s="39"/>
      <c r="I91" s="154"/>
      <c r="L91" s="39"/>
    </row>
    <row r="92" spans="2:63" s="1" customFormat="1">
      <c r="B92" s="39"/>
      <c r="C92" s="61" t="s">
        <v>27</v>
      </c>
      <c r="F92" s="155" t="str">
        <f>E19</f>
        <v xml:space="preserve"> </v>
      </c>
      <c r="I92" s="156" t="s">
        <v>33</v>
      </c>
      <c r="J92" s="155" t="str">
        <f>E25</f>
        <v>ing. arch. Ondřej Tuček</v>
      </c>
      <c r="L92" s="39"/>
    </row>
    <row r="93" spans="2:63" s="1" customFormat="1" ht="14.45" customHeight="1">
      <c r="B93" s="39"/>
      <c r="C93" s="61" t="s">
        <v>31</v>
      </c>
      <c r="F93" s="155" t="str">
        <f>IF(E22="","",E22)</f>
        <v/>
      </c>
      <c r="I93" s="154"/>
      <c r="L93" s="39"/>
    </row>
    <row r="94" spans="2:63" s="1" customFormat="1" ht="10.35" customHeight="1">
      <c r="B94" s="39"/>
      <c r="I94" s="154"/>
      <c r="L94" s="39"/>
    </row>
    <row r="95" spans="2:63" s="10" customFormat="1" ht="29.25" customHeight="1">
      <c r="B95" s="157"/>
      <c r="C95" s="158" t="s">
        <v>190</v>
      </c>
      <c r="D95" s="159" t="s">
        <v>56</v>
      </c>
      <c r="E95" s="159" t="s">
        <v>52</v>
      </c>
      <c r="F95" s="159" t="s">
        <v>191</v>
      </c>
      <c r="G95" s="159" t="s">
        <v>192</v>
      </c>
      <c r="H95" s="159" t="s">
        <v>193</v>
      </c>
      <c r="I95" s="160" t="s">
        <v>194</v>
      </c>
      <c r="J95" s="159" t="s">
        <v>175</v>
      </c>
      <c r="K95" s="161" t="s">
        <v>195</v>
      </c>
      <c r="L95" s="157"/>
      <c r="M95" s="71" t="s">
        <v>196</v>
      </c>
      <c r="N95" s="72" t="s">
        <v>41</v>
      </c>
      <c r="O95" s="72" t="s">
        <v>197</v>
      </c>
      <c r="P95" s="72" t="s">
        <v>198</v>
      </c>
      <c r="Q95" s="72" t="s">
        <v>199</v>
      </c>
      <c r="R95" s="72" t="s">
        <v>200</v>
      </c>
      <c r="S95" s="72" t="s">
        <v>201</v>
      </c>
      <c r="T95" s="73" t="s">
        <v>202</v>
      </c>
    </row>
    <row r="96" spans="2:63" s="1" customFormat="1" ht="29.25" customHeight="1">
      <c r="B96" s="39"/>
      <c r="C96" s="75" t="s">
        <v>176</v>
      </c>
      <c r="I96" s="154"/>
      <c r="J96" s="162">
        <f>BK96</f>
        <v>0</v>
      </c>
      <c r="L96" s="39"/>
      <c r="M96" s="74"/>
      <c r="N96" s="66"/>
      <c r="O96" s="66"/>
      <c r="P96" s="163">
        <f>P97+P252</f>
        <v>0</v>
      </c>
      <c r="Q96" s="66"/>
      <c r="R96" s="163">
        <f>R97+R252</f>
        <v>0</v>
      </c>
      <c r="S96" s="66"/>
      <c r="T96" s="164">
        <f>T97+T252</f>
        <v>0</v>
      </c>
      <c r="AT96" s="22" t="s">
        <v>70</v>
      </c>
      <c r="AU96" s="22" t="s">
        <v>177</v>
      </c>
      <c r="BK96" s="165">
        <f>BK97+BK252</f>
        <v>0</v>
      </c>
    </row>
    <row r="97" spans="2:65" s="11" customFormat="1" ht="37.35" customHeight="1">
      <c r="B97" s="166"/>
      <c r="D97" s="167" t="s">
        <v>70</v>
      </c>
      <c r="E97" s="168" t="s">
        <v>287</v>
      </c>
      <c r="F97" s="168" t="s">
        <v>288</v>
      </c>
      <c r="I97" s="169"/>
      <c r="J97" s="170">
        <f>BK97</f>
        <v>0</v>
      </c>
      <c r="L97" s="166"/>
      <c r="M97" s="171"/>
      <c r="N97" s="172"/>
      <c r="O97" s="172"/>
      <c r="P97" s="173">
        <f>P98+P121+P146+P173+P232+P247</f>
        <v>0</v>
      </c>
      <c r="Q97" s="172"/>
      <c r="R97" s="173">
        <f>R98+R121+R146+R173+R232+R247</f>
        <v>0</v>
      </c>
      <c r="S97" s="172"/>
      <c r="T97" s="174">
        <f>T98+T121+T146+T173+T232+T247</f>
        <v>0</v>
      </c>
      <c r="AR97" s="167" t="s">
        <v>78</v>
      </c>
      <c r="AT97" s="175" t="s">
        <v>70</v>
      </c>
      <c r="AU97" s="175" t="s">
        <v>71</v>
      </c>
      <c r="AY97" s="167" t="s">
        <v>205</v>
      </c>
      <c r="BK97" s="176">
        <f>BK98+BK121+BK146+BK173+BK232+BK247</f>
        <v>0</v>
      </c>
    </row>
    <row r="98" spans="2:65" s="11" customFormat="1" ht="19.899999999999999" customHeight="1">
      <c r="B98" s="166"/>
      <c r="D98" s="167" t="s">
        <v>70</v>
      </c>
      <c r="E98" s="177" t="s">
        <v>1400</v>
      </c>
      <c r="F98" s="177" t="s">
        <v>1401</v>
      </c>
      <c r="I98" s="169"/>
      <c r="J98" s="178">
        <f>BK98</f>
        <v>0</v>
      </c>
      <c r="L98" s="166"/>
      <c r="M98" s="171"/>
      <c r="N98" s="172"/>
      <c r="O98" s="172"/>
      <c r="P98" s="173">
        <f>SUM(P99:P120)</f>
        <v>0</v>
      </c>
      <c r="Q98" s="172"/>
      <c r="R98" s="173">
        <f>SUM(R99:R120)</f>
        <v>0</v>
      </c>
      <c r="S98" s="172"/>
      <c r="T98" s="174">
        <f>SUM(T99:T120)</f>
        <v>0</v>
      </c>
      <c r="AR98" s="167" t="s">
        <v>78</v>
      </c>
      <c r="AT98" s="175" t="s">
        <v>70</v>
      </c>
      <c r="AU98" s="175" t="s">
        <v>78</v>
      </c>
      <c r="AY98" s="167" t="s">
        <v>205</v>
      </c>
      <c r="BK98" s="176">
        <f>SUM(BK99:BK120)</f>
        <v>0</v>
      </c>
    </row>
    <row r="99" spans="2:65" s="1" customFormat="1" ht="25.5" customHeight="1">
      <c r="B99" s="179"/>
      <c r="C99" s="180" t="s">
        <v>78</v>
      </c>
      <c r="D99" s="180" t="s">
        <v>208</v>
      </c>
      <c r="E99" s="181" t="s">
        <v>1402</v>
      </c>
      <c r="F99" s="182" t="s">
        <v>1403</v>
      </c>
      <c r="G99" s="183" t="s">
        <v>360</v>
      </c>
      <c r="H99" s="184">
        <v>5</v>
      </c>
      <c r="I99" s="185"/>
      <c r="J99" s="186">
        <f>ROUND(I99*H99,2)</f>
        <v>0</v>
      </c>
      <c r="K99" s="182" t="s">
        <v>5</v>
      </c>
      <c r="L99" s="39"/>
      <c r="M99" s="187" t="s">
        <v>5</v>
      </c>
      <c r="N99" s="188" t="s">
        <v>42</v>
      </c>
      <c r="O99" s="40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AR99" s="22" t="s">
        <v>213</v>
      </c>
      <c r="AT99" s="22" t="s">
        <v>208</v>
      </c>
      <c r="AU99" s="22" t="s">
        <v>80</v>
      </c>
      <c r="AY99" s="22" t="s">
        <v>205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22" t="s">
        <v>78</v>
      </c>
      <c r="BK99" s="191">
        <f>ROUND(I99*H99,2)</f>
        <v>0</v>
      </c>
      <c r="BL99" s="22" t="s">
        <v>213</v>
      </c>
      <c r="BM99" s="22" t="s">
        <v>2537</v>
      </c>
    </row>
    <row r="100" spans="2:65" s="1" customFormat="1" ht="54">
      <c r="B100" s="39"/>
      <c r="D100" s="192" t="s">
        <v>336</v>
      </c>
      <c r="F100" s="193" t="s">
        <v>1405</v>
      </c>
      <c r="I100" s="154"/>
      <c r="L100" s="39"/>
      <c r="M100" s="194"/>
      <c r="N100" s="40"/>
      <c r="O100" s="40"/>
      <c r="P100" s="40"/>
      <c r="Q100" s="40"/>
      <c r="R100" s="40"/>
      <c r="S100" s="40"/>
      <c r="T100" s="68"/>
      <c r="AT100" s="22" t="s">
        <v>336</v>
      </c>
      <c r="AU100" s="22" t="s">
        <v>80</v>
      </c>
    </row>
    <row r="101" spans="2:65" s="1" customFormat="1" ht="16.5" customHeight="1">
      <c r="B101" s="179"/>
      <c r="C101" s="200" t="s">
        <v>80</v>
      </c>
      <c r="D101" s="200" t="s">
        <v>791</v>
      </c>
      <c r="E101" s="201" t="s">
        <v>1406</v>
      </c>
      <c r="F101" s="202" t="s">
        <v>1407</v>
      </c>
      <c r="G101" s="203" t="s">
        <v>360</v>
      </c>
      <c r="H101" s="204">
        <v>5</v>
      </c>
      <c r="I101" s="205"/>
      <c r="J101" s="206">
        <f>ROUND(I101*H101,2)</f>
        <v>0</v>
      </c>
      <c r="K101" s="202" t="s">
        <v>5</v>
      </c>
      <c r="L101" s="207"/>
      <c r="M101" s="208" t="s">
        <v>5</v>
      </c>
      <c r="N101" s="209" t="s">
        <v>42</v>
      </c>
      <c r="O101" s="40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AR101" s="22" t="s">
        <v>239</v>
      </c>
      <c r="AT101" s="22" t="s">
        <v>791</v>
      </c>
      <c r="AU101" s="22" t="s">
        <v>80</v>
      </c>
      <c r="AY101" s="22" t="s">
        <v>205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22" t="s">
        <v>78</v>
      </c>
      <c r="BK101" s="191">
        <f>ROUND(I101*H101,2)</f>
        <v>0</v>
      </c>
      <c r="BL101" s="22" t="s">
        <v>213</v>
      </c>
      <c r="BM101" s="22" t="s">
        <v>2538</v>
      </c>
    </row>
    <row r="102" spans="2:65" s="1" customFormat="1" ht="27">
      <c r="B102" s="39"/>
      <c r="D102" s="192" t="s">
        <v>336</v>
      </c>
      <c r="F102" s="193" t="s">
        <v>1409</v>
      </c>
      <c r="I102" s="154"/>
      <c r="L102" s="39"/>
      <c r="M102" s="194"/>
      <c r="N102" s="40"/>
      <c r="O102" s="40"/>
      <c r="P102" s="40"/>
      <c r="Q102" s="40"/>
      <c r="R102" s="40"/>
      <c r="S102" s="40"/>
      <c r="T102" s="68"/>
      <c r="AT102" s="22" t="s">
        <v>336</v>
      </c>
      <c r="AU102" s="22" t="s">
        <v>80</v>
      </c>
    </row>
    <row r="103" spans="2:65" s="1" customFormat="1" ht="25.5" customHeight="1">
      <c r="B103" s="179"/>
      <c r="C103" s="180" t="s">
        <v>97</v>
      </c>
      <c r="D103" s="180" t="s">
        <v>208</v>
      </c>
      <c r="E103" s="181" t="s">
        <v>1414</v>
      </c>
      <c r="F103" s="182" t="s">
        <v>1415</v>
      </c>
      <c r="G103" s="183" t="s">
        <v>360</v>
      </c>
      <c r="H103" s="184">
        <v>240</v>
      </c>
      <c r="I103" s="185"/>
      <c r="J103" s="186">
        <f>ROUND(I103*H103,2)</f>
        <v>0</v>
      </c>
      <c r="K103" s="182" t="s">
        <v>5</v>
      </c>
      <c r="L103" s="39"/>
      <c r="M103" s="187" t="s">
        <v>5</v>
      </c>
      <c r="N103" s="188" t="s">
        <v>42</v>
      </c>
      <c r="O103" s="40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AR103" s="22" t="s">
        <v>213</v>
      </c>
      <c r="AT103" s="22" t="s">
        <v>208</v>
      </c>
      <c r="AU103" s="22" t="s">
        <v>80</v>
      </c>
      <c r="AY103" s="22" t="s">
        <v>205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22" t="s">
        <v>78</v>
      </c>
      <c r="BK103" s="191">
        <f>ROUND(I103*H103,2)</f>
        <v>0</v>
      </c>
      <c r="BL103" s="22" t="s">
        <v>213</v>
      </c>
      <c r="BM103" s="22" t="s">
        <v>2539</v>
      </c>
    </row>
    <row r="104" spans="2:65" s="1" customFormat="1" ht="54">
      <c r="B104" s="39"/>
      <c r="D104" s="192" t="s">
        <v>336</v>
      </c>
      <c r="F104" s="193" t="s">
        <v>1417</v>
      </c>
      <c r="I104" s="154"/>
      <c r="L104" s="39"/>
      <c r="M104" s="194"/>
      <c r="N104" s="40"/>
      <c r="O104" s="40"/>
      <c r="P104" s="40"/>
      <c r="Q104" s="40"/>
      <c r="R104" s="40"/>
      <c r="S104" s="40"/>
      <c r="T104" s="68"/>
      <c r="AT104" s="22" t="s">
        <v>336</v>
      </c>
      <c r="AU104" s="22" t="s">
        <v>80</v>
      </c>
    </row>
    <row r="105" spans="2:65" s="1" customFormat="1" ht="25.5" customHeight="1">
      <c r="B105" s="179"/>
      <c r="C105" s="200" t="s">
        <v>213</v>
      </c>
      <c r="D105" s="200" t="s">
        <v>791</v>
      </c>
      <c r="E105" s="201" t="s">
        <v>2540</v>
      </c>
      <c r="F105" s="202" t="s">
        <v>2541</v>
      </c>
      <c r="G105" s="203" t="s">
        <v>360</v>
      </c>
      <c r="H105" s="204">
        <v>90</v>
      </c>
      <c r="I105" s="205"/>
      <c r="J105" s="206">
        <f>ROUND(I105*H105,2)</f>
        <v>0</v>
      </c>
      <c r="K105" s="202" t="s">
        <v>5</v>
      </c>
      <c r="L105" s="207"/>
      <c r="M105" s="208" t="s">
        <v>5</v>
      </c>
      <c r="N105" s="209" t="s">
        <v>42</v>
      </c>
      <c r="O105" s="40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AR105" s="22" t="s">
        <v>239</v>
      </c>
      <c r="AT105" s="22" t="s">
        <v>791</v>
      </c>
      <c r="AU105" s="22" t="s">
        <v>80</v>
      </c>
      <c r="AY105" s="22" t="s">
        <v>205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22" t="s">
        <v>78</v>
      </c>
      <c r="BK105" s="191">
        <f>ROUND(I105*H105,2)</f>
        <v>0</v>
      </c>
      <c r="BL105" s="22" t="s">
        <v>213</v>
      </c>
      <c r="BM105" s="22" t="s">
        <v>2542</v>
      </c>
    </row>
    <row r="106" spans="2:65" s="1" customFormat="1" ht="27">
      <c r="B106" s="39"/>
      <c r="D106" s="192" t="s">
        <v>336</v>
      </c>
      <c r="F106" s="193" t="s">
        <v>2543</v>
      </c>
      <c r="I106" s="154"/>
      <c r="L106" s="39"/>
      <c r="M106" s="194"/>
      <c r="N106" s="40"/>
      <c r="O106" s="40"/>
      <c r="P106" s="40"/>
      <c r="Q106" s="40"/>
      <c r="R106" s="40"/>
      <c r="S106" s="40"/>
      <c r="T106" s="68"/>
      <c r="AT106" s="22" t="s">
        <v>336</v>
      </c>
      <c r="AU106" s="22" t="s">
        <v>80</v>
      </c>
    </row>
    <row r="107" spans="2:65" s="1" customFormat="1" ht="25.5" customHeight="1">
      <c r="B107" s="179"/>
      <c r="C107" s="200" t="s">
        <v>225</v>
      </c>
      <c r="D107" s="200" t="s">
        <v>791</v>
      </c>
      <c r="E107" s="201" t="s">
        <v>1426</v>
      </c>
      <c r="F107" s="202" t="s">
        <v>1427</v>
      </c>
      <c r="G107" s="203" t="s">
        <v>360</v>
      </c>
      <c r="H107" s="204">
        <v>150</v>
      </c>
      <c r="I107" s="205"/>
      <c r="J107" s="206">
        <f>ROUND(I107*H107,2)</f>
        <v>0</v>
      </c>
      <c r="K107" s="202" t="s">
        <v>5</v>
      </c>
      <c r="L107" s="207"/>
      <c r="M107" s="208" t="s">
        <v>5</v>
      </c>
      <c r="N107" s="209" t="s">
        <v>42</v>
      </c>
      <c r="O107" s="40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AR107" s="22" t="s">
        <v>239</v>
      </c>
      <c r="AT107" s="22" t="s">
        <v>791</v>
      </c>
      <c r="AU107" s="22" t="s">
        <v>80</v>
      </c>
      <c r="AY107" s="22" t="s">
        <v>205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22" t="s">
        <v>78</v>
      </c>
      <c r="BK107" s="191">
        <f>ROUND(I107*H107,2)</f>
        <v>0</v>
      </c>
      <c r="BL107" s="22" t="s">
        <v>213</v>
      </c>
      <c r="BM107" s="22" t="s">
        <v>2544</v>
      </c>
    </row>
    <row r="108" spans="2:65" s="1" customFormat="1" ht="27">
      <c r="B108" s="39"/>
      <c r="D108" s="192" t="s">
        <v>336</v>
      </c>
      <c r="F108" s="193" t="s">
        <v>1429</v>
      </c>
      <c r="I108" s="154"/>
      <c r="L108" s="39"/>
      <c r="M108" s="194"/>
      <c r="N108" s="40"/>
      <c r="O108" s="40"/>
      <c r="P108" s="40"/>
      <c r="Q108" s="40"/>
      <c r="R108" s="40"/>
      <c r="S108" s="40"/>
      <c r="T108" s="68"/>
      <c r="AT108" s="22" t="s">
        <v>336</v>
      </c>
      <c r="AU108" s="22" t="s">
        <v>80</v>
      </c>
    </row>
    <row r="109" spans="2:65" s="1" customFormat="1" ht="25.5" customHeight="1">
      <c r="B109" s="179"/>
      <c r="C109" s="180" t="s">
        <v>229</v>
      </c>
      <c r="D109" s="180" t="s">
        <v>208</v>
      </c>
      <c r="E109" s="181" t="s">
        <v>2545</v>
      </c>
      <c r="F109" s="182" t="s">
        <v>2546</v>
      </c>
      <c r="G109" s="183" t="s">
        <v>360</v>
      </c>
      <c r="H109" s="184">
        <v>45</v>
      </c>
      <c r="I109" s="185"/>
      <c r="J109" s="186">
        <f>ROUND(I109*H109,2)</f>
        <v>0</v>
      </c>
      <c r="K109" s="182" t="s">
        <v>5</v>
      </c>
      <c r="L109" s="39"/>
      <c r="M109" s="187" t="s">
        <v>5</v>
      </c>
      <c r="N109" s="188" t="s">
        <v>42</v>
      </c>
      <c r="O109" s="40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22" t="s">
        <v>213</v>
      </c>
      <c r="AT109" s="22" t="s">
        <v>208</v>
      </c>
      <c r="AU109" s="22" t="s">
        <v>80</v>
      </c>
      <c r="AY109" s="22" t="s">
        <v>205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22" t="s">
        <v>78</v>
      </c>
      <c r="BK109" s="191">
        <f>ROUND(I109*H109,2)</f>
        <v>0</v>
      </c>
      <c r="BL109" s="22" t="s">
        <v>213</v>
      </c>
      <c r="BM109" s="22" t="s">
        <v>2547</v>
      </c>
    </row>
    <row r="110" spans="2:65" s="1" customFormat="1" ht="54">
      <c r="B110" s="39"/>
      <c r="D110" s="192" t="s">
        <v>336</v>
      </c>
      <c r="F110" s="193" t="s">
        <v>2548</v>
      </c>
      <c r="I110" s="154"/>
      <c r="L110" s="39"/>
      <c r="M110" s="194"/>
      <c r="N110" s="40"/>
      <c r="O110" s="40"/>
      <c r="P110" s="40"/>
      <c r="Q110" s="40"/>
      <c r="R110" s="40"/>
      <c r="S110" s="40"/>
      <c r="T110" s="68"/>
      <c r="AT110" s="22" t="s">
        <v>336</v>
      </c>
      <c r="AU110" s="22" t="s">
        <v>80</v>
      </c>
    </row>
    <row r="111" spans="2:65" s="1" customFormat="1" ht="25.5" customHeight="1">
      <c r="B111" s="179"/>
      <c r="C111" s="200" t="s">
        <v>233</v>
      </c>
      <c r="D111" s="200" t="s">
        <v>791</v>
      </c>
      <c r="E111" s="201" t="s">
        <v>2549</v>
      </c>
      <c r="F111" s="202" t="s">
        <v>2550</v>
      </c>
      <c r="G111" s="203" t="s">
        <v>360</v>
      </c>
      <c r="H111" s="204">
        <v>30</v>
      </c>
      <c r="I111" s="205"/>
      <c r="J111" s="206">
        <f>ROUND(I111*H111,2)</f>
        <v>0</v>
      </c>
      <c r="K111" s="202" t="s">
        <v>5</v>
      </c>
      <c r="L111" s="207"/>
      <c r="M111" s="208" t="s">
        <v>5</v>
      </c>
      <c r="N111" s="209" t="s">
        <v>42</v>
      </c>
      <c r="O111" s="40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AR111" s="22" t="s">
        <v>239</v>
      </c>
      <c r="AT111" s="22" t="s">
        <v>791</v>
      </c>
      <c r="AU111" s="22" t="s">
        <v>80</v>
      </c>
      <c r="AY111" s="22" t="s">
        <v>205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22" t="s">
        <v>78</v>
      </c>
      <c r="BK111" s="191">
        <f>ROUND(I111*H111,2)</f>
        <v>0</v>
      </c>
      <c r="BL111" s="22" t="s">
        <v>213</v>
      </c>
      <c r="BM111" s="22" t="s">
        <v>2551</v>
      </c>
    </row>
    <row r="112" spans="2:65" s="1" customFormat="1" ht="27">
      <c r="B112" s="39"/>
      <c r="D112" s="192" t="s">
        <v>336</v>
      </c>
      <c r="F112" s="193" t="s">
        <v>2552</v>
      </c>
      <c r="I112" s="154"/>
      <c r="L112" s="39"/>
      <c r="M112" s="194"/>
      <c r="N112" s="40"/>
      <c r="O112" s="40"/>
      <c r="P112" s="40"/>
      <c r="Q112" s="40"/>
      <c r="R112" s="40"/>
      <c r="S112" s="40"/>
      <c r="T112" s="68"/>
      <c r="AT112" s="22" t="s">
        <v>336</v>
      </c>
      <c r="AU112" s="22" t="s">
        <v>80</v>
      </c>
    </row>
    <row r="113" spans="2:65" s="1" customFormat="1" ht="25.5" customHeight="1">
      <c r="B113" s="179"/>
      <c r="C113" s="200" t="s">
        <v>239</v>
      </c>
      <c r="D113" s="200" t="s">
        <v>791</v>
      </c>
      <c r="E113" s="201" t="s">
        <v>2553</v>
      </c>
      <c r="F113" s="202" t="s">
        <v>2554</v>
      </c>
      <c r="G113" s="203" t="s">
        <v>360</v>
      </c>
      <c r="H113" s="204">
        <v>15</v>
      </c>
      <c r="I113" s="205"/>
      <c r="J113" s="206">
        <f>ROUND(I113*H113,2)</f>
        <v>0</v>
      </c>
      <c r="K113" s="202" t="s">
        <v>5</v>
      </c>
      <c r="L113" s="207"/>
      <c r="M113" s="208" t="s">
        <v>5</v>
      </c>
      <c r="N113" s="209" t="s">
        <v>42</v>
      </c>
      <c r="O113" s="40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AR113" s="22" t="s">
        <v>239</v>
      </c>
      <c r="AT113" s="22" t="s">
        <v>791</v>
      </c>
      <c r="AU113" s="22" t="s">
        <v>80</v>
      </c>
      <c r="AY113" s="22" t="s">
        <v>205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22" t="s">
        <v>78</v>
      </c>
      <c r="BK113" s="191">
        <f>ROUND(I113*H113,2)</f>
        <v>0</v>
      </c>
      <c r="BL113" s="22" t="s">
        <v>213</v>
      </c>
      <c r="BM113" s="22" t="s">
        <v>2555</v>
      </c>
    </row>
    <row r="114" spans="2:65" s="1" customFormat="1" ht="27">
      <c r="B114" s="39"/>
      <c r="D114" s="192" t="s">
        <v>336</v>
      </c>
      <c r="F114" s="193" t="s">
        <v>2556</v>
      </c>
      <c r="I114" s="154"/>
      <c r="L114" s="39"/>
      <c r="M114" s="194"/>
      <c r="N114" s="40"/>
      <c r="O114" s="40"/>
      <c r="P114" s="40"/>
      <c r="Q114" s="40"/>
      <c r="R114" s="40"/>
      <c r="S114" s="40"/>
      <c r="T114" s="68"/>
      <c r="AT114" s="22" t="s">
        <v>336</v>
      </c>
      <c r="AU114" s="22" t="s">
        <v>80</v>
      </c>
    </row>
    <row r="115" spans="2:65" s="1" customFormat="1" ht="25.5" customHeight="1">
      <c r="B115" s="179"/>
      <c r="C115" s="180" t="s">
        <v>206</v>
      </c>
      <c r="D115" s="180" t="s">
        <v>208</v>
      </c>
      <c r="E115" s="181" t="s">
        <v>2557</v>
      </c>
      <c r="F115" s="182" t="s">
        <v>2558</v>
      </c>
      <c r="G115" s="183" t="s">
        <v>360</v>
      </c>
      <c r="H115" s="184">
        <v>20</v>
      </c>
      <c r="I115" s="185"/>
      <c r="J115" s="186">
        <f>ROUND(I115*H115,2)</f>
        <v>0</v>
      </c>
      <c r="K115" s="182" t="s">
        <v>5</v>
      </c>
      <c r="L115" s="39"/>
      <c r="M115" s="187" t="s">
        <v>5</v>
      </c>
      <c r="N115" s="188" t="s">
        <v>42</v>
      </c>
      <c r="O115" s="40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AR115" s="22" t="s">
        <v>213</v>
      </c>
      <c r="AT115" s="22" t="s">
        <v>208</v>
      </c>
      <c r="AU115" s="22" t="s">
        <v>80</v>
      </c>
      <c r="AY115" s="22" t="s">
        <v>205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22" t="s">
        <v>78</v>
      </c>
      <c r="BK115" s="191">
        <f>ROUND(I115*H115,2)</f>
        <v>0</v>
      </c>
      <c r="BL115" s="22" t="s">
        <v>213</v>
      </c>
      <c r="BM115" s="22" t="s">
        <v>2559</v>
      </c>
    </row>
    <row r="116" spans="2:65" s="1" customFormat="1" ht="54">
      <c r="B116" s="39"/>
      <c r="D116" s="192" t="s">
        <v>336</v>
      </c>
      <c r="F116" s="193" t="s">
        <v>2560</v>
      </c>
      <c r="I116" s="154"/>
      <c r="L116" s="39"/>
      <c r="M116" s="194"/>
      <c r="N116" s="40"/>
      <c r="O116" s="40"/>
      <c r="P116" s="40"/>
      <c r="Q116" s="40"/>
      <c r="R116" s="40"/>
      <c r="S116" s="40"/>
      <c r="T116" s="68"/>
      <c r="AT116" s="22" t="s">
        <v>336</v>
      </c>
      <c r="AU116" s="22" t="s">
        <v>80</v>
      </c>
    </row>
    <row r="117" spans="2:65" s="1" customFormat="1" ht="25.5" customHeight="1">
      <c r="B117" s="179"/>
      <c r="C117" s="200" t="s">
        <v>246</v>
      </c>
      <c r="D117" s="200" t="s">
        <v>791</v>
      </c>
      <c r="E117" s="201" t="s">
        <v>2561</v>
      </c>
      <c r="F117" s="202" t="s">
        <v>2562</v>
      </c>
      <c r="G117" s="203" t="s">
        <v>360</v>
      </c>
      <c r="H117" s="204">
        <v>20</v>
      </c>
      <c r="I117" s="205"/>
      <c r="J117" s="206">
        <f>ROUND(I117*H117,2)</f>
        <v>0</v>
      </c>
      <c r="K117" s="202" t="s">
        <v>5</v>
      </c>
      <c r="L117" s="207"/>
      <c r="M117" s="208" t="s">
        <v>5</v>
      </c>
      <c r="N117" s="209" t="s">
        <v>42</v>
      </c>
      <c r="O117" s="40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AR117" s="22" t="s">
        <v>239</v>
      </c>
      <c r="AT117" s="22" t="s">
        <v>791</v>
      </c>
      <c r="AU117" s="22" t="s">
        <v>80</v>
      </c>
      <c r="AY117" s="22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22" t="s">
        <v>78</v>
      </c>
      <c r="BK117" s="191">
        <f>ROUND(I117*H117,2)</f>
        <v>0</v>
      </c>
      <c r="BL117" s="22" t="s">
        <v>213</v>
      </c>
      <c r="BM117" s="22" t="s">
        <v>2563</v>
      </c>
    </row>
    <row r="118" spans="2:65" s="1" customFormat="1" ht="27">
      <c r="B118" s="39"/>
      <c r="D118" s="192" t="s">
        <v>336</v>
      </c>
      <c r="F118" s="193" t="s">
        <v>2564</v>
      </c>
      <c r="I118" s="154"/>
      <c r="L118" s="39"/>
      <c r="M118" s="194"/>
      <c r="N118" s="40"/>
      <c r="O118" s="40"/>
      <c r="P118" s="40"/>
      <c r="Q118" s="40"/>
      <c r="R118" s="40"/>
      <c r="S118" s="40"/>
      <c r="T118" s="68"/>
      <c r="AT118" s="22" t="s">
        <v>336</v>
      </c>
      <c r="AU118" s="22" t="s">
        <v>80</v>
      </c>
    </row>
    <row r="119" spans="2:65" s="1" customFormat="1" ht="16.5" customHeight="1">
      <c r="B119" s="179"/>
      <c r="C119" s="180" t="s">
        <v>250</v>
      </c>
      <c r="D119" s="180" t="s">
        <v>208</v>
      </c>
      <c r="E119" s="181" t="s">
        <v>1430</v>
      </c>
      <c r="F119" s="182" t="s">
        <v>1431</v>
      </c>
      <c r="G119" s="183" t="s">
        <v>548</v>
      </c>
      <c r="H119" s="199"/>
      <c r="I119" s="185"/>
      <c r="J119" s="186">
        <f>ROUND(I119*H119,2)</f>
        <v>0</v>
      </c>
      <c r="K119" s="182" t="s">
        <v>5</v>
      </c>
      <c r="L119" s="39"/>
      <c r="M119" s="187" t="s">
        <v>5</v>
      </c>
      <c r="N119" s="188" t="s">
        <v>42</v>
      </c>
      <c r="O119" s="40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AR119" s="22" t="s">
        <v>213</v>
      </c>
      <c r="AT119" s="22" t="s">
        <v>208</v>
      </c>
      <c r="AU119" s="22" t="s">
        <v>80</v>
      </c>
      <c r="AY119" s="22" t="s">
        <v>205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22" t="s">
        <v>78</v>
      </c>
      <c r="BK119" s="191">
        <f>ROUND(I119*H119,2)</f>
        <v>0</v>
      </c>
      <c r="BL119" s="22" t="s">
        <v>213</v>
      </c>
      <c r="BM119" s="22" t="s">
        <v>2565</v>
      </c>
    </row>
    <row r="120" spans="2:65" s="1" customFormat="1" ht="40.5">
      <c r="B120" s="39"/>
      <c r="D120" s="192" t="s">
        <v>336</v>
      </c>
      <c r="F120" s="193" t="s">
        <v>1433</v>
      </c>
      <c r="I120" s="154"/>
      <c r="L120" s="39"/>
      <c r="M120" s="194"/>
      <c r="N120" s="40"/>
      <c r="O120" s="40"/>
      <c r="P120" s="40"/>
      <c r="Q120" s="40"/>
      <c r="R120" s="40"/>
      <c r="S120" s="40"/>
      <c r="T120" s="68"/>
      <c r="AT120" s="22" t="s">
        <v>336</v>
      </c>
      <c r="AU120" s="22" t="s">
        <v>80</v>
      </c>
    </row>
    <row r="121" spans="2:65" s="11" customFormat="1" ht="29.85" customHeight="1">
      <c r="B121" s="166"/>
      <c r="D121" s="167" t="s">
        <v>70</v>
      </c>
      <c r="E121" s="177" t="s">
        <v>2566</v>
      </c>
      <c r="F121" s="177" t="s">
        <v>2567</v>
      </c>
      <c r="I121" s="169"/>
      <c r="J121" s="178">
        <f>BK121</f>
        <v>0</v>
      </c>
      <c r="L121" s="166"/>
      <c r="M121" s="171"/>
      <c r="N121" s="172"/>
      <c r="O121" s="172"/>
      <c r="P121" s="173">
        <f>SUM(P122:P145)</f>
        <v>0</v>
      </c>
      <c r="Q121" s="172"/>
      <c r="R121" s="173">
        <f>SUM(R122:R145)</f>
        <v>0</v>
      </c>
      <c r="S121" s="172"/>
      <c r="T121" s="174">
        <f>SUM(T122:T145)</f>
        <v>0</v>
      </c>
      <c r="AR121" s="167" t="s">
        <v>78</v>
      </c>
      <c r="AT121" s="175" t="s">
        <v>70</v>
      </c>
      <c r="AU121" s="175" t="s">
        <v>78</v>
      </c>
      <c r="AY121" s="167" t="s">
        <v>205</v>
      </c>
      <c r="BK121" s="176">
        <f>SUM(BK122:BK145)</f>
        <v>0</v>
      </c>
    </row>
    <row r="122" spans="2:65" s="1" customFormat="1" ht="16.5" customHeight="1">
      <c r="B122" s="179"/>
      <c r="C122" s="180" t="s">
        <v>256</v>
      </c>
      <c r="D122" s="180" t="s">
        <v>208</v>
      </c>
      <c r="E122" s="181" t="s">
        <v>2568</v>
      </c>
      <c r="F122" s="182" t="s">
        <v>2569</v>
      </c>
      <c r="G122" s="183" t="s">
        <v>1531</v>
      </c>
      <c r="H122" s="184">
        <v>1</v>
      </c>
      <c r="I122" s="185"/>
      <c r="J122" s="186">
        <f>ROUND(I122*H122,2)</f>
        <v>0</v>
      </c>
      <c r="K122" s="182" t="s">
        <v>5</v>
      </c>
      <c r="L122" s="39"/>
      <c r="M122" s="187" t="s">
        <v>5</v>
      </c>
      <c r="N122" s="188" t="s">
        <v>42</v>
      </c>
      <c r="O122" s="40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AR122" s="22" t="s">
        <v>213</v>
      </c>
      <c r="AT122" s="22" t="s">
        <v>208</v>
      </c>
      <c r="AU122" s="22" t="s">
        <v>80</v>
      </c>
      <c r="AY122" s="22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22" t="s">
        <v>78</v>
      </c>
      <c r="BK122" s="191">
        <f>ROUND(I122*H122,2)</f>
        <v>0</v>
      </c>
      <c r="BL122" s="22" t="s">
        <v>213</v>
      </c>
      <c r="BM122" s="22" t="s">
        <v>2570</v>
      </c>
    </row>
    <row r="123" spans="2:65" s="1" customFormat="1" ht="40.5">
      <c r="B123" s="39"/>
      <c r="D123" s="192" t="s">
        <v>336</v>
      </c>
      <c r="F123" s="193" t="s">
        <v>2571</v>
      </c>
      <c r="I123" s="154"/>
      <c r="L123" s="39"/>
      <c r="M123" s="194"/>
      <c r="N123" s="40"/>
      <c r="O123" s="40"/>
      <c r="P123" s="40"/>
      <c r="Q123" s="40"/>
      <c r="R123" s="40"/>
      <c r="S123" s="40"/>
      <c r="T123" s="68"/>
      <c r="AT123" s="22" t="s">
        <v>336</v>
      </c>
      <c r="AU123" s="22" t="s">
        <v>80</v>
      </c>
    </row>
    <row r="124" spans="2:65" s="1" customFormat="1" ht="16.5" customHeight="1">
      <c r="B124" s="179"/>
      <c r="C124" s="180" t="s">
        <v>261</v>
      </c>
      <c r="D124" s="180" t="s">
        <v>208</v>
      </c>
      <c r="E124" s="181" t="s">
        <v>2572</v>
      </c>
      <c r="F124" s="182" t="s">
        <v>2573</v>
      </c>
      <c r="G124" s="183" t="s">
        <v>1531</v>
      </c>
      <c r="H124" s="184">
        <v>1</v>
      </c>
      <c r="I124" s="185"/>
      <c r="J124" s="186">
        <f>ROUND(I124*H124,2)</f>
        <v>0</v>
      </c>
      <c r="K124" s="182" t="s">
        <v>5</v>
      </c>
      <c r="L124" s="39"/>
      <c r="M124" s="187" t="s">
        <v>5</v>
      </c>
      <c r="N124" s="188" t="s">
        <v>42</v>
      </c>
      <c r="O124" s="40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AR124" s="22" t="s">
        <v>213</v>
      </c>
      <c r="AT124" s="22" t="s">
        <v>208</v>
      </c>
      <c r="AU124" s="22" t="s">
        <v>80</v>
      </c>
      <c r="AY124" s="22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22" t="s">
        <v>78</v>
      </c>
      <c r="BK124" s="191">
        <f>ROUND(I124*H124,2)</f>
        <v>0</v>
      </c>
      <c r="BL124" s="22" t="s">
        <v>213</v>
      </c>
      <c r="BM124" s="22" t="s">
        <v>2574</v>
      </c>
    </row>
    <row r="125" spans="2:65" s="1" customFormat="1" ht="40.5">
      <c r="B125" s="39"/>
      <c r="D125" s="192" t="s">
        <v>336</v>
      </c>
      <c r="F125" s="193" t="s">
        <v>2575</v>
      </c>
      <c r="I125" s="154"/>
      <c r="L125" s="39"/>
      <c r="M125" s="194"/>
      <c r="N125" s="40"/>
      <c r="O125" s="40"/>
      <c r="P125" s="40"/>
      <c r="Q125" s="40"/>
      <c r="R125" s="40"/>
      <c r="S125" s="40"/>
      <c r="T125" s="68"/>
      <c r="AT125" s="22" t="s">
        <v>336</v>
      </c>
      <c r="AU125" s="22" t="s">
        <v>80</v>
      </c>
    </row>
    <row r="126" spans="2:65" s="1" customFormat="1" ht="16.5" customHeight="1">
      <c r="B126" s="179"/>
      <c r="C126" s="180" t="s">
        <v>265</v>
      </c>
      <c r="D126" s="180" t="s">
        <v>208</v>
      </c>
      <c r="E126" s="181" t="s">
        <v>2576</v>
      </c>
      <c r="F126" s="182" t="s">
        <v>2577</v>
      </c>
      <c r="G126" s="183" t="s">
        <v>1531</v>
      </c>
      <c r="H126" s="184">
        <v>1</v>
      </c>
      <c r="I126" s="185"/>
      <c r="J126" s="186">
        <f>ROUND(I126*H126,2)</f>
        <v>0</v>
      </c>
      <c r="K126" s="182" t="s">
        <v>5</v>
      </c>
      <c r="L126" s="39"/>
      <c r="M126" s="187" t="s">
        <v>5</v>
      </c>
      <c r="N126" s="188" t="s">
        <v>42</v>
      </c>
      <c r="O126" s="40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AR126" s="22" t="s">
        <v>213</v>
      </c>
      <c r="AT126" s="22" t="s">
        <v>208</v>
      </c>
      <c r="AU126" s="22" t="s">
        <v>80</v>
      </c>
      <c r="AY126" s="22" t="s">
        <v>205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22" t="s">
        <v>78</v>
      </c>
      <c r="BK126" s="191">
        <f>ROUND(I126*H126,2)</f>
        <v>0</v>
      </c>
      <c r="BL126" s="22" t="s">
        <v>213</v>
      </c>
      <c r="BM126" s="22" t="s">
        <v>2578</v>
      </c>
    </row>
    <row r="127" spans="2:65" s="1" customFormat="1" ht="27">
      <c r="B127" s="39"/>
      <c r="D127" s="192" t="s">
        <v>336</v>
      </c>
      <c r="F127" s="193" t="s">
        <v>2579</v>
      </c>
      <c r="I127" s="154"/>
      <c r="L127" s="39"/>
      <c r="M127" s="194"/>
      <c r="N127" s="40"/>
      <c r="O127" s="40"/>
      <c r="P127" s="40"/>
      <c r="Q127" s="40"/>
      <c r="R127" s="40"/>
      <c r="S127" s="40"/>
      <c r="T127" s="68"/>
      <c r="AT127" s="22" t="s">
        <v>336</v>
      </c>
      <c r="AU127" s="22" t="s">
        <v>80</v>
      </c>
    </row>
    <row r="128" spans="2:65" s="1" customFormat="1" ht="25.5" customHeight="1">
      <c r="B128" s="179"/>
      <c r="C128" s="180" t="s">
        <v>11</v>
      </c>
      <c r="D128" s="180" t="s">
        <v>208</v>
      </c>
      <c r="E128" s="181" t="s">
        <v>2580</v>
      </c>
      <c r="F128" s="182" t="s">
        <v>2581</v>
      </c>
      <c r="G128" s="183" t="s">
        <v>1531</v>
      </c>
      <c r="H128" s="184">
        <v>1</v>
      </c>
      <c r="I128" s="185"/>
      <c r="J128" s="186">
        <f>ROUND(I128*H128,2)</f>
        <v>0</v>
      </c>
      <c r="K128" s="182" t="s">
        <v>5</v>
      </c>
      <c r="L128" s="39"/>
      <c r="M128" s="187" t="s">
        <v>5</v>
      </c>
      <c r="N128" s="188" t="s">
        <v>42</v>
      </c>
      <c r="O128" s="40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AR128" s="22" t="s">
        <v>213</v>
      </c>
      <c r="AT128" s="22" t="s">
        <v>208</v>
      </c>
      <c r="AU128" s="22" t="s">
        <v>80</v>
      </c>
      <c r="AY128" s="22" t="s">
        <v>205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22" t="s">
        <v>78</v>
      </c>
      <c r="BK128" s="191">
        <f>ROUND(I128*H128,2)</f>
        <v>0</v>
      </c>
      <c r="BL128" s="22" t="s">
        <v>213</v>
      </c>
      <c r="BM128" s="22" t="s">
        <v>2582</v>
      </c>
    </row>
    <row r="129" spans="2:65" s="1" customFormat="1" ht="40.5">
      <c r="B129" s="39"/>
      <c r="D129" s="192" t="s">
        <v>336</v>
      </c>
      <c r="F129" s="193" t="s">
        <v>2583</v>
      </c>
      <c r="I129" s="154"/>
      <c r="L129" s="39"/>
      <c r="M129" s="194"/>
      <c r="N129" s="40"/>
      <c r="O129" s="40"/>
      <c r="P129" s="40"/>
      <c r="Q129" s="40"/>
      <c r="R129" s="40"/>
      <c r="S129" s="40"/>
      <c r="T129" s="68"/>
      <c r="AT129" s="22" t="s">
        <v>336</v>
      </c>
      <c r="AU129" s="22" t="s">
        <v>80</v>
      </c>
    </row>
    <row r="130" spans="2:65" s="1" customFormat="1" ht="25.5" customHeight="1">
      <c r="B130" s="179"/>
      <c r="C130" s="180" t="s">
        <v>237</v>
      </c>
      <c r="D130" s="180" t="s">
        <v>208</v>
      </c>
      <c r="E130" s="181" t="s">
        <v>2584</v>
      </c>
      <c r="F130" s="182" t="s">
        <v>2585</v>
      </c>
      <c r="G130" s="183" t="s">
        <v>236</v>
      </c>
      <c r="H130" s="184">
        <v>1</v>
      </c>
      <c r="I130" s="185"/>
      <c r="J130" s="186">
        <f>ROUND(I130*H130,2)</f>
        <v>0</v>
      </c>
      <c r="K130" s="182" t="s">
        <v>5</v>
      </c>
      <c r="L130" s="39"/>
      <c r="M130" s="187" t="s">
        <v>5</v>
      </c>
      <c r="N130" s="188" t="s">
        <v>42</v>
      </c>
      <c r="O130" s="40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AR130" s="22" t="s">
        <v>213</v>
      </c>
      <c r="AT130" s="22" t="s">
        <v>208</v>
      </c>
      <c r="AU130" s="22" t="s">
        <v>80</v>
      </c>
      <c r="AY130" s="22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22" t="s">
        <v>78</v>
      </c>
      <c r="BK130" s="191">
        <f>ROUND(I130*H130,2)</f>
        <v>0</v>
      </c>
      <c r="BL130" s="22" t="s">
        <v>213</v>
      </c>
      <c r="BM130" s="22" t="s">
        <v>2586</v>
      </c>
    </row>
    <row r="131" spans="2:65" s="1" customFormat="1" ht="40.5">
      <c r="B131" s="39"/>
      <c r="D131" s="192" t="s">
        <v>336</v>
      </c>
      <c r="F131" s="193" t="s">
        <v>2587</v>
      </c>
      <c r="I131" s="154"/>
      <c r="L131" s="39"/>
      <c r="M131" s="194"/>
      <c r="N131" s="40"/>
      <c r="O131" s="40"/>
      <c r="P131" s="40"/>
      <c r="Q131" s="40"/>
      <c r="R131" s="40"/>
      <c r="S131" s="40"/>
      <c r="T131" s="68"/>
      <c r="AT131" s="22" t="s">
        <v>336</v>
      </c>
      <c r="AU131" s="22" t="s">
        <v>80</v>
      </c>
    </row>
    <row r="132" spans="2:65" s="1" customFormat="1" ht="16.5" customHeight="1">
      <c r="B132" s="179"/>
      <c r="C132" s="180" t="s">
        <v>275</v>
      </c>
      <c r="D132" s="180" t="s">
        <v>208</v>
      </c>
      <c r="E132" s="181" t="s">
        <v>2588</v>
      </c>
      <c r="F132" s="182" t="s">
        <v>2589</v>
      </c>
      <c r="G132" s="183" t="s">
        <v>1531</v>
      </c>
      <c r="H132" s="184">
        <v>1</v>
      </c>
      <c r="I132" s="185"/>
      <c r="J132" s="186">
        <f>ROUND(I132*H132,2)</f>
        <v>0</v>
      </c>
      <c r="K132" s="182" t="s">
        <v>5</v>
      </c>
      <c r="L132" s="39"/>
      <c r="M132" s="187" t="s">
        <v>5</v>
      </c>
      <c r="N132" s="188" t="s">
        <v>42</v>
      </c>
      <c r="O132" s="40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AR132" s="22" t="s">
        <v>213</v>
      </c>
      <c r="AT132" s="22" t="s">
        <v>208</v>
      </c>
      <c r="AU132" s="22" t="s">
        <v>80</v>
      </c>
      <c r="AY132" s="22" t="s">
        <v>205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22" t="s">
        <v>78</v>
      </c>
      <c r="BK132" s="191">
        <f>ROUND(I132*H132,2)</f>
        <v>0</v>
      </c>
      <c r="BL132" s="22" t="s">
        <v>213</v>
      </c>
      <c r="BM132" s="22" t="s">
        <v>2590</v>
      </c>
    </row>
    <row r="133" spans="2:65" s="1" customFormat="1" ht="27">
      <c r="B133" s="39"/>
      <c r="D133" s="192" t="s">
        <v>336</v>
      </c>
      <c r="F133" s="193" t="s">
        <v>2591</v>
      </c>
      <c r="I133" s="154"/>
      <c r="L133" s="39"/>
      <c r="M133" s="194"/>
      <c r="N133" s="40"/>
      <c r="O133" s="40"/>
      <c r="P133" s="40"/>
      <c r="Q133" s="40"/>
      <c r="R133" s="40"/>
      <c r="S133" s="40"/>
      <c r="T133" s="68"/>
      <c r="AT133" s="22" t="s">
        <v>336</v>
      </c>
      <c r="AU133" s="22" t="s">
        <v>80</v>
      </c>
    </row>
    <row r="134" spans="2:65" s="1" customFormat="1" ht="16.5" customHeight="1">
      <c r="B134" s="179"/>
      <c r="C134" s="180" t="s">
        <v>279</v>
      </c>
      <c r="D134" s="180" t="s">
        <v>208</v>
      </c>
      <c r="E134" s="181" t="s">
        <v>2592</v>
      </c>
      <c r="F134" s="182" t="s">
        <v>2593</v>
      </c>
      <c r="G134" s="183" t="s">
        <v>1531</v>
      </c>
      <c r="H134" s="184">
        <v>3</v>
      </c>
      <c r="I134" s="185"/>
      <c r="J134" s="186">
        <f>ROUND(I134*H134,2)</f>
        <v>0</v>
      </c>
      <c r="K134" s="182" t="s">
        <v>5</v>
      </c>
      <c r="L134" s="39"/>
      <c r="M134" s="187" t="s">
        <v>5</v>
      </c>
      <c r="N134" s="188" t="s">
        <v>42</v>
      </c>
      <c r="O134" s="40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AR134" s="22" t="s">
        <v>213</v>
      </c>
      <c r="AT134" s="22" t="s">
        <v>208</v>
      </c>
      <c r="AU134" s="22" t="s">
        <v>80</v>
      </c>
      <c r="AY134" s="22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22" t="s">
        <v>78</v>
      </c>
      <c r="BK134" s="191">
        <f>ROUND(I134*H134,2)</f>
        <v>0</v>
      </c>
      <c r="BL134" s="22" t="s">
        <v>213</v>
      </c>
      <c r="BM134" s="22" t="s">
        <v>2594</v>
      </c>
    </row>
    <row r="135" spans="2:65" s="1" customFormat="1" ht="27">
      <c r="B135" s="39"/>
      <c r="D135" s="192" t="s">
        <v>336</v>
      </c>
      <c r="F135" s="193" t="s">
        <v>2595</v>
      </c>
      <c r="I135" s="154"/>
      <c r="L135" s="39"/>
      <c r="M135" s="194"/>
      <c r="N135" s="40"/>
      <c r="O135" s="40"/>
      <c r="P135" s="40"/>
      <c r="Q135" s="40"/>
      <c r="R135" s="40"/>
      <c r="S135" s="40"/>
      <c r="T135" s="68"/>
      <c r="AT135" s="22" t="s">
        <v>336</v>
      </c>
      <c r="AU135" s="22" t="s">
        <v>80</v>
      </c>
    </row>
    <row r="136" spans="2:65" s="1" customFormat="1" ht="16.5" customHeight="1">
      <c r="B136" s="179"/>
      <c r="C136" s="180" t="s">
        <v>283</v>
      </c>
      <c r="D136" s="180" t="s">
        <v>208</v>
      </c>
      <c r="E136" s="181" t="s">
        <v>2596</v>
      </c>
      <c r="F136" s="182" t="s">
        <v>2597</v>
      </c>
      <c r="G136" s="183" t="s">
        <v>1531</v>
      </c>
      <c r="H136" s="184">
        <v>1</v>
      </c>
      <c r="I136" s="185"/>
      <c r="J136" s="186">
        <f>ROUND(I136*H136,2)</f>
        <v>0</v>
      </c>
      <c r="K136" s="182" t="s">
        <v>5</v>
      </c>
      <c r="L136" s="39"/>
      <c r="M136" s="187" t="s">
        <v>5</v>
      </c>
      <c r="N136" s="188" t="s">
        <v>42</v>
      </c>
      <c r="O136" s="40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AR136" s="22" t="s">
        <v>213</v>
      </c>
      <c r="AT136" s="22" t="s">
        <v>208</v>
      </c>
      <c r="AU136" s="22" t="s">
        <v>80</v>
      </c>
      <c r="AY136" s="22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22" t="s">
        <v>78</v>
      </c>
      <c r="BK136" s="191">
        <f>ROUND(I136*H136,2)</f>
        <v>0</v>
      </c>
      <c r="BL136" s="22" t="s">
        <v>213</v>
      </c>
      <c r="BM136" s="22" t="s">
        <v>2598</v>
      </c>
    </row>
    <row r="137" spans="2:65" s="1" customFormat="1" ht="27">
      <c r="B137" s="39"/>
      <c r="D137" s="192" t="s">
        <v>336</v>
      </c>
      <c r="F137" s="193" t="s">
        <v>2599</v>
      </c>
      <c r="I137" s="154"/>
      <c r="L137" s="39"/>
      <c r="M137" s="194"/>
      <c r="N137" s="40"/>
      <c r="O137" s="40"/>
      <c r="P137" s="40"/>
      <c r="Q137" s="40"/>
      <c r="R137" s="40"/>
      <c r="S137" s="40"/>
      <c r="T137" s="68"/>
      <c r="AT137" s="22" t="s">
        <v>336</v>
      </c>
      <c r="AU137" s="22" t="s">
        <v>80</v>
      </c>
    </row>
    <row r="138" spans="2:65" s="1" customFormat="1" ht="16.5" customHeight="1">
      <c r="B138" s="179"/>
      <c r="C138" s="180" t="s">
        <v>291</v>
      </c>
      <c r="D138" s="180" t="s">
        <v>208</v>
      </c>
      <c r="E138" s="181" t="s">
        <v>2600</v>
      </c>
      <c r="F138" s="182" t="s">
        <v>2601</v>
      </c>
      <c r="G138" s="183" t="s">
        <v>1531</v>
      </c>
      <c r="H138" s="184">
        <v>2</v>
      </c>
      <c r="I138" s="185"/>
      <c r="J138" s="186">
        <f>ROUND(I138*H138,2)</f>
        <v>0</v>
      </c>
      <c r="K138" s="182" t="s">
        <v>5</v>
      </c>
      <c r="L138" s="39"/>
      <c r="M138" s="187" t="s">
        <v>5</v>
      </c>
      <c r="N138" s="188" t="s">
        <v>42</v>
      </c>
      <c r="O138" s="40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AR138" s="22" t="s">
        <v>213</v>
      </c>
      <c r="AT138" s="22" t="s">
        <v>208</v>
      </c>
      <c r="AU138" s="22" t="s">
        <v>80</v>
      </c>
      <c r="AY138" s="22" t="s">
        <v>205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22" t="s">
        <v>78</v>
      </c>
      <c r="BK138" s="191">
        <f>ROUND(I138*H138,2)</f>
        <v>0</v>
      </c>
      <c r="BL138" s="22" t="s">
        <v>213</v>
      </c>
      <c r="BM138" s="22" t="s">
        <v>2602</v>
      </c>
    </row>
    <row r="139" spans="2:65" s="1" customFormat="1" ht="27">
      <c r="B139" s="39"/>
      <c r="D139" s="192" t="s">
        <v>336</v>
      </c>
      <c r="F139" s="193" t="s">
        <v>2603</v>
      </c>
      <c r="I139" s="154"/>
      <c r="L139" s="39"/>
      <c r="M139" s="194"/>
      <c r="N139" s="40"/>
      <c r="O139" s="40"/>
      <c r="P139" s="40"/>
      <c r="Q139" s="40"/>
      <c r="R139" s="40"/>
      <c r="S139" s="40"/>
      <c r="T139" s="68"/>
      <c r="AT139" s="22" t="s">
        <v>336</v>
      </c>
      <c r="AU139" s="22" t="s">
        <v>80</v>
      </c>
    </row>
    <row r="140" spans="2:65" s="1" customFormat="1" ht="16.5" customHeight="1">
      <c r="B140" s="179"/>
      <c r="C140" s="180" t="s">
        <v>10</v>
      </c>
      <c r="D140" s="180" t="s">
        <v>208</v>
      </c>
      <c r="E140" s="181" t="s">
        <v>2604</v>
      </c>
      <c r="F140" s="182" t="s">
        <v>2605</v>
      </c>
      <c r="G140" s="183" t="s">
        <v>1531</v>
      </c>
      <c r="H140" s="184">
        <v>1</v>
      </c>
      <c r="I140" s="185"/>
      <c r="J140" s="186">
        <f>ROUND(I140*H140,2)</f>
        <v>0</v>
      </c>
      <c r="K140" s="182" t="s">
        <v>5</v>
      </c>
      <c r="L140" s="39"/>
      <c r="M140" s="187" t="s">
        <v>5</v>
      </c>
      <c r="N140" s="188" t="s">
        <v>42</v>
      </c>
      <c r="O140" s="40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AR140" s="22" t="s">
        <v>213</v>
      </c>
      <c r="AT140" s="22" t="s">
        <v>208</v>
      </c>
      <c r="AU140" s="22" t="s">
        <v>80</v>
      </c>
      <c r="AY140" s="22" t="s">
        <v>205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22" t="s">
        <v>78</v>
      </c>
      <c r="BK140" s="191">
        <f>ROUND(I140*H140,2)</f>
        <v>0</v>
      </c>
      <c r="BL140" s="22" t="s">
        <v>213</v>
      </c>
      <c r="BM140" s="22" t="s">
        <v>2606</v>
      </c>
    </row>
    <row r="141" spans="2:65" s="1" customFormat="1" ht="27">
      <c r="B141" s="39"/>
      <c r="D141" s="192" t="s">
        <v>336</v>
      </c>
      <c r="F141" s="193" t="s">
        <v>2607</v>
      </c>
      <c r="I141" s="154"/>
      <c r="L141" s="39"/>
      <c r="M141" s="194"/>
      <c r="N141" s="40"/>
      <c r="O141" s="40"/>
      <c r="P141" s="40"/>
      <c r="Q141" s="40"/>
      <c r="R141" s="40"/>
      <c r="S141" s="40"/>
      <c r="T141" s="68"/>
      <c r="AT141" s="22" t="s">
        <v>336</v>
      </c>
      <c r="AU141" s="22" t="s">
        <v>80</v>
      </c>
    </row>
    <row r="142" spans="2:65" s="1" customFormat="1" ht="16.5" customHeight="1">
      <c r="B142" s="179"/>
      <c r="C142" s="180" t="s">
        <v>298</v>
      </c>
      <c r="D142" s="180" t="s">
        <v>208</v>
      </c>
      <c r="E142" s="181" t="s">
        <v>2608</v>
      </c>
      <c r="F142" s="182" t="s">
        <v>2605</v>
      </c>
      <c r="G142" s="183" t="s">
        <v>1531</v>
      </c>
      <c r="H142" s="184">
        <v>1</v>
      </c>
      <c r="I142" s="185"/>
      <c r="J142" s="186">
        <f>ROUND(I142*H142,2)</f>
        <v>0</v>
      </c>
      <c r="K142" s="182" t="s">
        <v>5</v>
      </c>
      <c r="L142" s="39"/>
      <c r="M142" s="187" t="s">
        <v>5</v>
      </c>
      <c r="N142" s="188" t="s">
        <v>42</v>
      </c>
      <c r="O142" s="40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AR142" s="22" t="s">
        <v>213</v>
      </c>
      <c r="AT142" s="22" t="s">
        <v>208</v>
      </c>
      <c r="AU142" s="22" t="s">
        <v>80</v>
      </c>
      <c r="AY142" s="22" t="s">
        <v>205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22" t="s">
        <v>78</v>
      </c>
      <c r="BK142" s="191">
        <f>ROUND(I142*H142,2)</f>
        <v>0</v>
      </c>
      <c r="BL142" s="22" t="s">
        <v>213</v>
      </c>
      <c r="BM142" s="22" t="s">
        <v>2609</v>
      </c>
    </row>
    <row r="143" spans="2:65" s="1" customFormat="1" ht="27">
      <c r="B143" s="39"/>
      <c r="D143" s="192" t="s">
        <v>336</v>
      </c>
      <c r="F143" s="193" t="s">
        <v>2610</v>
      </c>
      <c r="I143" s="154"/>
      <c r="L143" s="39"/>
      <c r="M143" s="194"/>
      <c r="N143" s="40"/>
      <c r="O143" s="40"/>
      <c r="P143" s="40"/>
      <c r="Q143" s="40"/>
      <c r="R143" s="40"/>
      <c r="S143" s="40"/>
      <c r="T143" s="68"/>
      <c r="AT143" s="22" t="s">
        <v>336</v>
      </c>
      <c r="AU143" s="22" t="s">
        <v>80</v>
      </c>
    </row>
    <row r="144" spans="2:65" s="1" customFormat="1" ht="16.5" customHeight="1">
      <c r="B144" s="179"/>
      <c r="C144" s="180" t="s">
        <v>302</v>
      </c>
      <c r="D144" s="180" t="s">
        <v>208</v>
      </c>
      <c r="E144" s="181" t="s">
        <v>2611</v>
      </c>
      <c r="F144" s="182" t="s">
        <v>2612</v>
      </c>
      <c r="G144" s="183" t="s">
        <v>548</v>
      </c>
      <c r="H144" s="199"/>
      <c r="I144" s="185"/>
      <c r="J144" s="186">
        <f>ROUND(I144*H144,2)</f>
        <v>0</v>
      </c>
      <c r="K144" s="182" t="s">
        <v>5</v>
      </c>
      <c r="L144" s="39"/>
      <c r="M144" s="187" t="s">
        <v>5</v>
      </c>
      <c r="N144" s="188" t="s">
        <v>42</v>
      </c>
      <c r="O144" s="40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AR144" s="22" t="s">
        <v>213</v>
      </c>
      <c r="AT144" s="22" t="s">
        <v>208</v>
      </c>
      <c r="AU144" s="22" t="s">
        <v>80</v>
      </c>
      <c r="AY144" s="22" t="s">
        <v>205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22" t="s">
        <v>78</v>
      </c>
      <c r="BK144" s="191">
        <f>ROUND(I144*H144,2)</f>
        <v>0</v>
      </c>
      <c r="BL144" s="22" t="s">
        <v>213</v>
      </c>
      <c r="BM144" s="22" t="s">
        <v>2613</v>
      </c>
    </row>
    <row r="145" spans="2:65" s="1" customFormat="1" ht="40.5">
      <c r="B145" s="39"/>
      <c r="D145" s="192" t="s">
        <v>336</v>
      </c>
      <c r="F145" s="193" t="s">
        <v>2614</v>
      </c>
      <c r="I145" s="154"/>
      <c r="L145" s="39"/>
      <c r="M145" s="194"/>
      <c r="N145" s="40"/>
      <c r="O145" s="40"/>
      <c r="P145" s="40"/>
      <c r="Q145" s="40"/>
      <c r="R145" s="40"/>
      <c r="S145" s="40"/>
      <c r="T145" s="68"/>
      <c r="AT145" s="22" t="s">
        <v>336</v>
      </c>
      <c r="AU145" s="22" t="s">
        <v>80</v>
      </c>
    </row>
    <row r="146" spans="2:65" s="11" customFormat="1" ht="29.85" customHeight="1">
      <c r="B146" s="166"/>
      <c r="D146" s="167" t="s">
        <v>70</v>
      </c>
      <c r="E146" s="177" t="s">
        <v>1434</v>
      </c>
      <c r="F146" s="177" t="s">
        <v>1435</v>
      </c>
      <c r="I146" s="169"/>
      <c r="J146" s="178">
        <f>BK146</f>
        <v>0</v>
      </c>
      <c r="L146" s="166"/>
      <c r="M146" s="171"/>
      <c r="N146" s="172"/>
      <c r="O146" s="172"/>
      <c r="P146" s="173">
        <f>SUM(P147:P172)</f>
        <v>0</v>
      </c>
      <c r="Q146" s="172"/>
      <c r="R146" s="173">
        <f>SUM(R147:R172)</f>
        <v>0</v>
      </c>
      <c r="S146" s="172"/>
      <c r="T146" s="174">
        <f>SUM(T147:T172)</f>
        <v>0</v>
      </c>
      <c r="AR146" s="167" t="s">
        <v>78</v>
      </c>
      <c r="AT146" s="175" t="s">
        <v>70</v>
      </c>
      <c r="AU146" s="175" t="s">
        <v>78</v>
      </c>
      <c r="AY146" s="167" t="s">
        <v>205</v>
      </c>
      <c r="BK146" s="176">
        <f>SUM(BK147:BK172)</f>
        <v>0</v>
      </c>
    </row>
    <row r="147" spans="2:65" s="1" customFormat="1" ht="16.5" customHeight="1">
      <c r="B147" s="179"/>
      <c r="C147" s="180" t="s">
        <v>308</v>
      </c>
      <c r="D147" s="180" t="s">
        <v>208</v>
      </c>
      <c r="E147" s="181" t="s">
        <v>1436</v>
      </c>
      <c r="F147" s="182" t="s">
        <v>1437</v>
      </c>
      <c r="G147" s="183" t="s">
        <v>360</v>
      </c>
      <c r="H147" s="184">
        <v>100</v>
      </c>
      <c r="I147" s="185"/>
      <c r="J147" s="186">
        <f>ROUND(I147*H147,2)</f>
        <v>0</v>
      </c>
      <c r="K147" s="182" t="s">
        <v>5</v>
      </c>
      <c r="L147" s="39"/>
      <c r="M147" s="187" t="s">
        <v>5</v>
      </c>
      <c r="N147" s="188" t="s">
        <v>42</v>
      </c>
      <c r="O147" s="40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AR147" s="22" t="s">
        <v>213</v>
      </c>
      <c r="AT147" s="22" t="s">
        <v>208</v>
      </c>
      <c r="AU147" s="22" t="s">
        <v>80</v>
      </c>
      <c r="AY147" s="22" t="s">
        <v>205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22" t="s">
        <v>78</v>
      </c>
      <c r="BK147" s="191">
        <f>ROUND(I147*H147,2)</f>
        <v>0</v>
      </c>
      <c r="BL147" s="22" t="s">
        <v>213</v>
      </c>
      <c r="BM147" s="22" t="s">
        <v>2615</v>
      </c>
    </row>
    <row r="148" spans="2:65" s="1" customFormat="1" ht="27">
      <c r="B148" s="39"/>
      <c r="D148" s="192" t="s">
        <v>336</v>
      </c>
      <c r="F148" s="193" t="s">
        <v>1439</v>
      </c>
      <c r="I148" s="154"/>
      <c r="L148" s="39"/>
      <c r="M148" s="194"/>
      <c r="N148" s="40"/>
      <c r="O148" s="40"/>
      <c r="P148" s="40"/>
      <c r="Q148" s="40"/>
      <c r="R148" s="40"/>
      <c r="S148" s="40"/>
      <c r="T148" s="68"/>
      <c r="AT148" s="22" t="s">
        <v>336</v>
      </c>
      <c r="AU148" s="22" t="s">
        <v>80</v>
      </c>
    </row>
    <row r="149" spans="2:65" s="1" customFormat="1" ht="16.5" customHeight="1">
      <c r="B149" s="179"/>
      <c r="C149" s="180" t="s">
        <v>312</v>
      </c>
      <c r="D149" s="180" t="s">
        <v>208</v>
      </c>
      <c r="E149" s="181" t="s">
        <v>2616</v>
      </c>
      <c r="F149" s="182" t="s">
        <v>2617</v>
      </c>
      <c r="G149" s="183" t="s">
        <v>360</v>
      </c>
      <c r="H149" s="184">
        <v>30</v>
      </c>
      <c r="I149" s="185"/>
      <c r="J149" s="186">
        <f>ROUND(I149*H149,2)</f>
        <v>0</v>
      </c>
      <c r="K149" s="182" t="s">
        <v>5</v>
      </c>
      <c r="L149" s="39"/>
      <c r="M149" s="187" t="s">
        <v>5</v>
      </c>
      <c r="N149" s="188" t="s">
        <v>42</v>
      </c>
      <c r="O149" s="40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AR149" s="22" t="s">
        <v>213</v>
      </c>
      <c r="AT149" s="22" t="s">
        <v>208</v>
      </c>
      <c r="AU149" s="22" t="s">
        <v>80</v>
      </c>
      <c r="AY149" s="22" t="s">
        <v>205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22" t="s">
        <v>78</v>
      </c>
      <c r="BK149" s="191">
        <f>ROUND(I149*H149,2)</f>
        <v>0</v>
      </c>
      <c r="BL149" s="22" t="s">
        <v>213</v>
      </c>
      <c r="BM149" s="22" t="s">
        <v>2618</v>
      </c>
    </row>
    <row r="150" spans="2:65" s="1" customFormat="1" ht="40.5">
      <c r="B150" s="39"/>
      <c r="D150" s="192" t="s">
        <v>336</v>
      </c>
      <c r="F150" s="193" t="s">
        <v>2619</v>
      </c>
      <c r="I150" s="154"/>
      <c r="L150" s="39"/>
      <c r="M150" s="194"/>
      <c r="N150" s="40"/>
      <c r="O150" s="40"/>
      <c r="P150" s="40"/>
      <c r="Q150" s="40"/>
      <c r="R150" s="40"/>
      <c r="S150" s="40"/>
      <c r="T150" s="68"/>
      <c r="AT150" s="22" t="s">
        <v>336</v>
      </c>
      <c r="AU150" s="22" t="s">
        <v>80</v>
      </c>
    </row>
    <row r="151" spans="2:65" s="1" customFormat="1" ht="16.5" customHeight="1">
      <c r="B151" s="179"/>
      <c r="C151" s="180" t="s">
        <v>316</v>
      </c>
      <c r="D151" s="180" t="s">
        <v>208</v>
      </c>
      <c r="E151" s="181" t="s">
        <v>2620</v>
      </c>
      <c r="F151" s="182" t="s">
        <v>2621</v>
      </c>
      <c r="G151" s="183" t="s">
        <v>360</v>
      </c>
      <c r="H151" s="184">
        <v>15</v>
      </c>
      <c r="I151" s="185"/>
      <c r="J151" s="186">
        <f>ROUND(I151*H151,2)</f>
        <v>0</v>
      </c>
      <c r="K151" s="182" t="s">
        <v>5</v>
      </c>
      <c r="L151" s="39"/>
      <c r="M151" s="187" t="s">
        <v>5</v>
      </c>
      <c r="N151" s="188" t="s">
        <v>42</v>
      </c>
      <c r="O151" s="40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AR151" s="22" t="s">
        <v>213</v>
      </c>
      <c r="AT151" s="22" t="s">
        <v>208</v>
      </c>
      <c r="AU151" s="22" t="s">
        <v>80</v>
      </c>
      <c r="AY151" s="22" t="s">
        <v>205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22" t="s">
        <v>78</v>
      </c>
      <c r="BK151" s="191">
        <f>ROUND(I151*H151,2)</f>
        <v>0</v>
      </c>
      <c r="BL151" s="22" t="s">
        <v>213</v>
      </c>
      <c r="BM151" s="22" t="s">
        <v>2622</v>
      </c>
    </row>
    <row r="152" spans="2:65" s="1" customFormat="1" ht="40.5">
      <c r="B152" s="39"/>
      <c r="D152" s="192" t="s">
        <v>336</v>
      </c>
      <c r="F152" s="193" t="s">
        <v>2623</v>
      </c>
      <c r="I152" s="154"/>
      <c r="L152" s="39"/>
      <c r="M152" s="194"/>
      <c r="N152" s="40"/>
      <c r="O152" s="40"/>
      <c r="P152" s="40"/>
      <c r="Q152" s="40"/>
      <c r="R152" s="40"/>
      <c r="S152" s="40"/>
      <c r="T152" s="68"/>
      <c r="AT152" s="22" t="s">
        <v>336</v>
      </c>
      <c r="AU152" s="22" t="s">
        <v>80</v>
      </c>
    </row>
    <row r="153" spans="2:65" s="1" customFormat="1" ht="16.5" customHeight="1">
      <c r="B153" s="179"/>
      <c r="C153" s="180" t="s">
        <v>320</v>
      </c>
      <c r="D153" s="180" t="s">
        <v>208</v>
      </c>
      <c r="E153" s="181" t="s">
        <v>2624</v>
      </c>
      <c r="F153" s="182" t="s">
        <v>2625</v>
      </c>
      <c r="G153" s="183" t="s">
        <v>360</v>
      </c>
      <c r="H153" s="184">
        <v>20</v>
      </c>
      <c r="I153" s="185"/>
      <c r="J153" s="186">
        <f>ROUND(I153*H153,2)</f>
        <v>0</v>
      </c>
      <c r="K153" s="182" t="s">
        <v>5</v>
      </c>
      <c r="L153" s="39"/>
      <c r="M153" s="187" t="s">
        <v>5</v>
      </c>
      <c r="N153" s="188" t="s">
        <v>42</v>
      </c>
      <c r="O153" s="40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AR153" s="22" t="s">
        <v>213</v>
      </c>
      <c r="AT153" s="22" t="s">
        <v>208</v>
      </c>
      <c r="AU153" s="22" t="s">
        <v>80</v>
      </c>
      <c r="AY153" s="22" t="s">
        <v>205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22" t="s">
        <v>78</v>
      </c>
      <c r="BK153" s="191">
        <f>ROUND(I153*H153,2)</f>
        <v>0</v>
      </c>
      <c r="BL153" s="22" t="s">
        <v>213</v>
      </c>
      <c r="BM153" s="22" t="s">
        <v>2626</v>
      </c>
    </row>
    <row r="154" spans="2:65" s="1" customFormat="1" ht="40.5">
      <c r="B154" s="39"/>
      <c r="D154" s="192" t="s">
        <v>336</v>
      </c>
      <c r="F154" s="193" t="s">
        <v>2627</v>
      </c>
      <c r="I154" s="154"/>
      <c r="L154" s="39"/>
      <c r="M154" s="194"/>
      <c r="N154" s="40"/>
      <c r="O154" s="40"/>
      <c r="P154" s="40"/>
      <c r="Q154" s="40"/>
      <c r="R154" s="40"/>
      <c r="S154" s="40"/>
      <c r="T154" s="68"/>
      <c r="AT154" s="22" t="s">
        <v>336</v>
      </c>
      <c r="AU154" s="22" t="s">
        <v>80</v>
      </c>
    </row>
    <row r="155" spans="2:65" s="1" customFormat="1" ht="16.5" customHeight="1">
      <c r="B155" s="179"/>
      <c r="C155" s="180" t="s">
        <v>324</v>
      </c>
      <c r="D155" s="180" t="s">
        <v>208</v>
      </c>
      <c r="E155" s="181" t="s">
        <v>1440</v>
      </c>
      <c r="F155" s="182" t="s">
        <v>1441</v>
      </c>
      <c r="G155" s="183" t="s">
        <v>360</v>
      </c>
      <c r="H155" s="184">
        <v>90</v>
      </c>
      <c r="I155" s="185"/>
      <c r="J155" s="186">
        <f>ROUND(I155*H155,2)</f>
        <v>0</v>
      </c>
      <c r="K155" s="182" t="s">
        <v>5</v>
      </c>
      <c r="L155" s="39"/>
      <c r="M155" s="187" t="s">
        <v>5</v>
      </c>
      <c r="N155" s="188" t="s">
        <v>42</v>
      </c>
      <c r="O155" s="40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AR155" s="22" t="s">
        <v>213</v>
      </c>
      <c r="AT155" s="22" t="s">
        <v>208</v>
      </c>
      <c r="AU155" s="22" t="s">
        <v>80</v>
      </c>
      <c r="AY155" s="22" t="s">
        <v>205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22" t="s">
        <v>78</v>
      </c>
      <c r="BK155" s="191">
        <f>ROUND(I155*H155,2)</f>
        <v>0</v>
      </c>
      <c r="BL155" s="22" t="s">
        <v>213</v>
      </c>
      <c r="BM155" s="22" t="s">
        <v>2628</v>
      </c>
    </row>
    <row r="156" spans="2:65" s="1" customFormat="1" ht="27">
      <c r="B156" s="39"/>
      <c r="D156" s="192" t="s">
        <v>336</v>
      </c>
      <c r="F156" s="193" t="s">
        <v>1443</v>
      </c>
      <c r="I156" s="154"/>
      <c r="L156" s="39"/>
      <c r="M156" s="194"/>
      <c r="N156" s="40"/>
      <c r="O156" s="40"/>
      <c r="P156" s="40"/>
      <c r="Q156" s="40"/>
      <c r="R156" s="40"/>
      <c r="S156" s="40"/>
      <c r="T156" s="68"/>
      <c r="AT156" s="22" t="s">
        <v>336</v>
      </c>
      <c r="AU156" s="22" t="s">
        <v>80</v>
      </c>
    </row>
    <row r="157" spans="2:65" s="1" customFormat="1" ht="16.5" customHeight="1">
      <c r="B157" s="179"/>
      <c r="C157" s="180" t="s">
        <v>328</v>
      </c>
      <c r="D157" s="180" t="s">
        <v>208</v>
      </c>
      <c r="E157" s="181" t="s">
        <v>1456</v>
      </c>
      <c r="F157" s="182" t="s">
        <v>1457</v>
      </c>
      <c r="G157" s="183" t="s">
        <v>360</v>
      </c>
      <c r="H157" s="184">
        <v>150</v>
      </c>
      <c r="I157" s="185"/>
      <c r="J157" s="186">
        <f>ROUND(I157*H157,2)</f>
        <v>0</v>
      </c>
      <c r="K157" s="182" t="s">
        <v>5</v>
      </c>
      <c r="L157" s="39"/>
      <c r="M157" s="187" t="s">
        <v>5</v>
      </c>
      <c r="N157" s="188" t="s">
        <v>42</v>
      </c>
      <c r="O157" s="40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AR157" s="22" t="s">
        <v>213</v>
      </c>
      <c r="AT157" s="22" t="s">
        <v>208</v>
      </c>
      <c r="AU157" s="22" t="s">
        <v>80</v>
      </c>
      <c r="AY157" s="22" t="s">
        <v>205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22" t="s">
        <v>78</v>
      </c>
      <c r="BK157" s="191">
        <f>ROUND(I157*H157,2)</f>
        <v>0</v>
      </c>
      <c r="BL157" s="22" t="s">
        <v>213</v>
      </c>
      <c r="BM157" s="22" t="s">
        <v>2629</v>
      </c>
    </row>
    <row r="158" spans="2:65" s="1" customFormat="1" ht="27">
      <c r="B158" s="39"/>
      <c r="D158" s="192" t="s">
        <v>336</v>
      </c>
      <c r="F158" s="193" t="s">
        <v>1459</v>
      </c>
      <c r="I158" s="154"/>
      <c r="L158" s="39"/>
      <c r="M158" s="194"/>
      <c r="N158" s="40"/>
      <c r="O158" s="40"/>
      <c r="P158" s="40"/>
      <c r="Q158" s="40"/>
      <c r="R158" s="40"/>
      <c r="S158" s="40"/>
      <c r="T158" s="68"/>
      <c r="AT158" s="22" t="s">
        <v>336</v>
      </c>
      <c r="AU158" s="22" t="s">
        <v>80</v>
      </c>
    </row>
    <row r="159" spans="2:65" s="1" customFormat="1" ht="16.5" customHeight="1">
      <c r="B159" s="179"/>
      <c r="C159" s="180" t="s">
        <v>332</v>
      </c>
      <c r="D159" s="180" t="s">
        <v>208</v>
      </c>
      <c r="E159" s="181" t="s">
        <v>1460</v>
      </c>
      <c r="F159" s="182" t="s">
        <v>1461</v>
      </c>
      <c r="G159" s="183" t="s">
        <v>360</v>
      </c>
      <c r="H159" s="184">
        <v>90</v>
      </c>
      <c r="I159" s="185"/>
      <c r="J159" s="186">
        <f>ROUND(I159*H159,2)</f>
        <v>0</v>
      </c>
      <c r="K159" s="182" t="s">
        <v>5</v>
      </c>
      <c r="L159" s="39"/>
      <c r="M159" s="187" t="s">
        <v>5</v>
      </c>
      <c r="N159" s="188" t="s">
        <v>42</v>
      </c>
      <c r="O159" s="40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AR159" s="22" t="s">
        <v>213</v>
      </c>
      <c r="AT159" s="22" t="s">
        <v>208</v>
      </c>
      <c r="AU159" s="22" t="s">
        <v>80</v>
      </c>
      <c r="AY159" s="22" t="s">
        <v>205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22" t="s">
        <v>78</v>
      </c>
      <c r="BK159" s="191">
        <f>ROUND(I159*H159,2)</f>
        <v>0</v>
      </c>
      <c r="BL159" s="22" t="s">
        <v>213</v>
      </c>
      <c r="BM159" s="22" t="s">
        <v>2630</v>
      </c>
    </row>
    <row r="160" spans="2:65" s="1" customFormat="1" ht="40.5">
      <c r="B160" s="39"/>
      <c r="D160" s="192" t="s">
        <v>336</v>
      </c>
      <c r="F160" s="193" t="s">
        <v>1463</v>
      </c>
      <c r="I160" s="154"/>
      <c r="L160" s="39"/>
      <c r="M160" s="194"/>
      <c r="N160" s="40"/>
      <c r="O160" s="40"/>
      <c r="P160" s="40"/>
      <c r="Q160" s="40"/>
      <c r="R160" s="40"/>
      <c r="S160" s="40"/>
      <c r="T160" s="68"/>
      <c r="AT160" s="22" t="s">
        <v>336</v>
      </c>
      <c r="AU160" s="22" t="s">
        <v>80</v>
      </c>
    </row>
    <row r="161" spans="2:65" s="1" customFormat="1" ht="16.5" customHeight="1">
      <c r="B161" s="179"/>
      <c r="C161" s="180" t="s">
        <v>338</v>
      </c>
      <c r="D161" s="180" t="s">
        <v>208</v>
      </c>
      <c r="E161" s="181" t="s">
        <v>1464</v>
      </c>
      <c r="F161" s="182" t="s">
        <v>1465</v>
      </c>
      <c r="G161" s="183" t="s">
        <v>360</v>
      </c>
      <c r="H161" s="184">
        <v>150</v>
      </c>
      <c r="I161" s="185"/>
      <c r="J161" s="186">
        <f>ROUND(I161*H161,2)</f>
        <v>0</v>
      </c>
      <c r="K161" s="182" t="s">
        <v>5</v>
      </c>
      <c r="L161" s="39"/>
      <c r="M161" s="187" t="s">
        <v>5</v>
      </c>
      <c r="N161" s="188" t="s">
        <v>42</v>
      </c>
      <c r="O161" s="40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AR161" s="22" t="s">
        <v>213</v>
      </c>
      <c r="AT161" s="22" t="s">
        <v>208</v>
      </c>
      <c r="AU161" s="22" t="s">
        <v>80</v>
      </c>
      <c r="AY161" s="22" t="s">
        <v>205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22" t="s">
        <v>78</v>
      </c>
      <c r="BK161" s="191">
        <f>ROUND(I161*H161,2)</f>
        <v>0</v>
      </c>
      <c r="BL161" s="22" t="s">
        <v>213</v>
      </c>
      <c r="BM161" s="22" t="s">
        <v>2631</v>
      </c>
    </row>
    <row r="162" spans="2:65" s="1" customFormat="1" ht="40.5">
      <c r="B162" s="39"/>
      <c r="D162" s="192" t="s">
        <v>336</v>
      </c>
      <c r="F162" s="193" t="s">
        <v>1467</v>
      </c>
      <c r="I162" s="154"/>
      <c r="L162" s="39"/>
      <c r="M162" s="194"/>
      <c r="N162" s="40"/>
      <c r="O162" s="40"/>
      <c r="P162" s="40"/>
      <c r="Q162" s="40"/>
      <c r="R162" s="40"/>
      <c r="S162" s="40"/>
      <c r="T162" s="68"/>
      <c r="AT162" s="22" t="s">
        <v>336</v>
      </c>
      <c r="AU162" s="22" t="s">
        <v>80</v>
      </c>
    </row>
    <row r="163" spans="2:65" s="1" customFormat="1" ht="16.5" customHeight="1">
      <c r="B163" s="179"/>
      <c r="C163" s="180" t="s">
        <v>343</v>
      </c>
      <c r="D163" s="180" t="s">
        <v>208</v>
      </c>
      <c r="E163" s="181" t="s">
        <v>2632</v>
      </c>
      <c r="F163" s="182" t="s">
        <v>2633</v>
      </c>
      <c r="G163" s="183" t="s">
        <v>360</v>
      </c>
      <c r="H163" s="184">
        <v>45</v>
      </c>
      <c r="I163" s="185"/>
      <c r="J163" s="186">
        <f>ROUND(I163*H163,2)</f>
        <v>0</v>
      </c>
      <c r="K163" s="182" t="s">
        <v>5</v>
      </c>
      <c r="L163" s="39"/>
      <c r="M163" s="187" t="s">
        <v>5</v>
      </c>
      <c r="N163" s="188" t="s">
        <v>42</v>
      </c>
      <c r="O163" s="40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AR163" s="22" t="s">
        <v>213</v>
      </c>
      <c r="AT163" s="22" t="s">
        <v>208</v>
      </c>
      <c r="AU163" s="22" t="s">
        <v>80</v>
      </c>
      <c r="AY163" s="22" t="s">
        <v>205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22" t="s">
        <v>78</v>
      </c>
      <c r="BK163" s="191">
        <f>ROUND(I163*H163,2)</f>
        <v>0</v>
      </c>
      <c r="BL163" s="22" t="s">
        <v>213</v>
      </c>
      <c r="BM163" s="22" t="s">
        <v>2634</v>
      </c>
    </row>
    <row r="164" spans="2:65" s="1" customFormat="1" ht="40.5">
      <c r="B164" s="39"/>
      <c r="D164" s="192" t="s">
        <v>336</v>
      </c>
      <c r="F164" s="193" t="s">
        <v>2635</v>
      </c>
      <c r="I164" s="154"/>
      <c r="L164" s="39"/>
      <c r="M164" s="194"/>
      <c r="N164" s="40"/>
      <c r="O164" s="40"/>
      <c r="P164" s="40"/>
      <c r="Q164" s="40"/>
      <c r="R164" s="40"/>
      <c r="S164" s="40"/>
      <c r="T164" s="68"/>
      <c r="AT164" s="22" t="s">
        <v>336</v>
      </c>
      <c r="AU164" s="22" t="s">
        <v>80</v>
      </c>
    </row>
    <row r="165" spans="2:65" s="1" customFormat="1" ht="16.5" customHeight="1">
      <c r="B165" s="179"/>
      <c r="C165" s="180" t="s">
        <v>347</v>
      </c>
      <c r="D165" s="180" t="s">
        <v>208</v>
      </c>
      <c r="E165" s="181" t="s">
        <v>2636</v>
      </c>
      <c r="F165" s="182" t="s">
        <v>2637</v>
      </c>
      <c r="G165" s="183" t="s">
        <v>360</v>
      </c>
      <c r="H165" s="184">
        <v>20</v>
      </c>
      <c r="I165" s="185"/>
      <c r="J165" s="186">
        <f>ROUND(I165*H165,2)</f>
        <v>0</v>
      </c>
      <c r="K165" s="182" t="s">
        <v>5</v>
      </c>
      <c r="L165" s="39"/>
      <c r="M165" s="187" t="s">
        <v>5</v>
      </c>
      <c r="N165" s="188" t="s">
        <v>42</v>
      </c>
      <c r="O165" s="40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AR165" s="22" t="s">
        <v>213</v>
      </c>
      <c r="AT165" s="22" t="s">
        <v>208</v>
      </c>
      <c r="AU165" s="22" t="s">
        <v>80</v>
      </c>
      <c r="AY165" s="22" t="s">
        <v>205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22" t="s">
        <v>78</v>
      </c>
      <c r="BK165" s="191">
        <f>ROUND(I165*H165,2)</f>
        <v>0</v>
      </c>
      <c r="BL165" s="22" t="s">
        <v>213</v>
      </c>
      <c r="BM165" s="22" t="s">
        <v>2638</v>
      </c>
    </row>
    <row r="166" spans="2:65" s="1" customFormat="1" ht="40.5">
      <c r="B166" s="39"/>
      <c r="D166" s="192" t="s">
        <v>336</v>
      </c>
      <c r="F166" s="193" t="s">
        <v>2639</v>
      </c>
      <c r="I166" s="154"/>
      <c r="L166" s="39"/>
      <c r="M166" s="194"/>
      <c r="N166" s="40"/>
      <c r="O166" s="40"/>
      <c r="P166" s="40"/>
      <c r="Q166" s="40"/>
      <c r="R166" s="40"/>
      <c r="S166" s="40"/>
      <c r="T166" s="68"/>
      <c r="AT166" s="22" t="s">
        <v>336</v>
      </c>
      <c r="AU166" s="22" t="s">
        <v>80</v>
      </c>
    </row>
    <row r="167" spans="2:65" s="1" customFormat="1" ht="25.5" customHeight="1">
      <c r="B167" s="179"/>
      <c r="C167" s="180" t="s">
        <v>351</v>
      </c>
      <c r="D167" s="180" t="s">
        <v>208</v>
      </c>
      <c r="E167" s="181" t="s">
        <v>1468</v>
      </c>
      <c r="F167" s="182" t="s">
        <v>1469</v>
      </c>
      <c r="G167" s="183" t="s">
        <v>259</v>
      </c>
      <c r="H167" s="184">
        <v>5.0460000000000003</v>
      </c>
      <c r="I167" s="185"/>
      <c r="J167" s="186">
        <f>ROUND(I167*H167,2)</f>
        <v>0</v>
      </c>
      <c r="K167" s="182" t="s">
        <v>5</v>
      </c>
      <c r="L167" s="39"/>
      <c r="M167" s="187" t="s">
        <v>5</v>
      </c>
      <c r="N167" s="188" t="s">
        <v>42</v>
      </c>
      <c r="O167" s="40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AR167" s="22" t="s">
        <v>213</v>
      </c>
      <c r="AT167" s="22" t="s">
        <v>208</v>
      </c>
      <c r="AU167" s="22" t="s">
        <v>80</v>
      </c>
      <c r="AY167" s="22" t="s">
        <v>205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22" t="s">
        <v>78</v>
      </c>
      <c r="BK167" s="191">
        <f>ROUND(I167*H167,2)</f>
        <v>0</v>
      </c>
      <c r="BL167" s="22" t="s">
        <v>213</v>
      </c>
      <c r="BM167" s="22" t="s">
        <v>2640</v>
      </c>
    </row>
    <row r="168" spans="2:65" s="1" customFormat="1" ht="40.5">
      <c r="B168" s="39"/>
      <c r="D168" s="192" t="s">
        <v>336</v>
      </c>
      <c r="F168" s="193" t="s">
        <v>1471</v>
      </c>
      <c r="I168" s="154"/>
      <c r="L168" s="39"/>
      <c r="M168" s="194"/>
      <c r="N168" s="40"/>
      <c r="O168" s="40"/>
      <c r="P168" s="40"/>
      <c r="Q168" s="40"/>
      <c r="R168" s="40"/>
      <c r="S168" s="40"/>
      <c r="T168" s="68"/>
      <c r="AT168" s="22" t="s">
        <v>336</v>
      </c>
      <c r="AU168" s="22" t="s">
        <v>80</v>
      </c>
    </row>
    <row r="169" spans="2:65" s="1" customFormat="1" ht="16.5" customHeight="1">
      <c r="B169" s="179"/>
      <c r="C169" s="180" t="s">
        <v>357</v>
      </c>
      <c r="D169" s="180" t="s">
        <v>208</v>
      </c>
      <c r="E169" s="181" t="s">
        <v>1472</v>
      </c>
      <c r="F169" s="182" t="s">
        <v>1473</v>
      </c>
      <c r="G169" s="183" t="s">
        <v>1474</v>
      </c>
      <c r="H169" s="184">
        <v>150</v>
      </c>
      <c r="I169" s="185"/>
      <c r="J169" s="186">
        <f>ROUND(I169*H169,2)</f>
        <v>0</v>
      </c>
      <c r="K169" s="182" t="s">
        <v>5</v>
      </c>
      <c r="L169" s="39"/>
      <c r="M169" s="187" t="s">
        <v>5</v>
      </c>
      <c r="N169" s="188" t="s">
        <v>42</v>
      </c>
      <c r="O169" s="40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AR169" s="22" t="s">
        <v>213</v>
      </c>
      <c r="AT169" s="22" t="s">
        <v>208</v>
      </c>
      <c r="AU169" s="22" t="s">
        <v>80</v>
      </c>
      <c r="AY169" s="22" t="s">
        <v>205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22" t="s">
        <v>78</v>
      </c>
      <c r="BK169" s="191">
        <f>ROUND(I169*H169,2)</f>
        <v>0</v>
      </c>
      <c r="BL169" s="22" t="s">
        <v>213</v>
      </c>
      <c r="BM169" s="22" t="s">
        <v>2641</v>
      </c>
    </row>
    <row r="170" spans="2:65" s="1" customFormat="1" ht="27">
      <c r="B170" s="39"/>
      <c r="D170" s="192" t="s">
        <v>336</v>
      </c>
      <c r="F170" s="193" t="s">
        <v>1476</v>
      </c>
      <c r="I170" s="154"/>
      <c r="L170" s="39"/>
      <c r="M170" s="194"/>
      <c r="N170" s="40"/>
      <c r="O170" s="40"/>
      <c r="P170" s="40"/>
      <c r="Q170" s="40"/>
      <c r="R170" s="40"/>
      <c r="S170" s="40"/>
      <c r="T170" s="68"/>
      <c r="AT170" s="22" t="s">
        <v>336</v>
      </c>
      <c r="AU170" s="22" t="s">
        <v>80</v>
      </c>
    </row>
    <row r="171" spans="2:65" s="1" customFormat="1" ht="16.5" customHeight="1">
      <c r="B171" s="179"/>
      <c r="C171" s="180" t="s">
        <v>362</v>
      </c>
      <c r="D171" s="180" t="s">
        <v>208</v>
      </c>
      <c r="E171" s="181" t="s">
        <v>1477</v>
      </c>
      <c r="F171" s="182" t="s">
        <v>1478</v>
      </c>
      <c r="G171" s="183" t="s">
        <v>548</v>
      </c>
      <c r="H171" s="199"/>
      <c r="I171" s="185"/>
      <c r="J171" s="186">
        <f>ROUND(I171*H171,2)</f>
        <v>0</v>
      </c>
      <c r="K171" s="182" t="s">
        <v>5</v>
      </c>
      <c r="L171" s="39"/>
      <c r="M171" s="187" t="s">
        <v>5</v>
      </c>
      <c r="N171" s="188" t="s">
        <v>42</v>
      </c>
      <c r="O171" s="40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AR171" s="22" t="s">
        <v>213</v>
      </c>
      <c r="AT171" s="22" t="s">
        <v>208</v>
      </c>
      <c r="AU171" s="22" t="s">
        <v>80</v>
      </c>
      <c r="AY171" s="22" t="s">
        <v>205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22" t="s">
        <v>78</v>
      </c>
      <c r="BK171" s="191">
        <f>ROUND(I171*H171,2)</f>
        <v>0</v>
      </c>
      <c r="BL171" s="22" t="s">
        <v>213</v>
      </c>
      <c r="BM171" s="22" t="s">
        <v>2642</v>
      </c>
    </row>
    <row r="172" spans="2:65" s="1" customFormat="1" ht="40.5">
      <c r="B172" s="39"/>
      <c r="D172" s="192" t="s">
        <v>336</v>
      </c>
      <c r="F172" s="193" t="s">
        <v>1480</v>
      </c>
      <c r="I172" s="154"/>
      <c r="L172" s="39"/>
      <c r="M172" s="194"/>
      <c r="N172" s="40"/>
      <c r="O172" s="40"/>
      <c r="P172" s="40"/>
      <c r="Q172" s="40"/>
      <c r="R172" s="40"/>
      <c r="S172" s="40"/>
      <c r="T172" s="68"/>
      <c r="AT172" s="22" t="s">
        <v>336</v>
      </c>
      <c r="AU172" s="22" t="s">
        <v>80</v>
      </c>
    </row>
    <row r="173" spans="2:65" s="11" customFormat="1" ht="29.85" customHeight="1">
      <c r="B173" s="166"/>
      <c r="D173" s="167" t="s">
        <v>70</v>
      </c>
      <c r="E173" s="177" t="s">
        <v>1481</v>
      </c>
      <c r="F173" s="177" t="s">
        <v>1482</v>
      </c>
      <c r="I173" s="169"/>
      <c r="J173" s="178">
        <f>BK173</f>
        <v>0</v>
      </c>
      <c r="L173" s="166"/>
      <c r="M173" s="171"/>
      <c r="N173" s="172"/>
      <c r="O173" s="172"/>
      <c r="P173" s="173">
        <f>SUM(P174:P231)</f>
        <v>0</v>
      </c>
      <c r="Q173" s="172"/>
      <c r="R173" s="173">
        <f>SUM(R174:R231)</f>
        <v>0</v>
      </c>
      <c r="S173" s="172"/>
      <c r="T173" s="174">
        <f>SUM(T174:T231)</f>
        <v>0</v>
      </c>
      <c r="AR173" s="167" t="s">
        <v>78</v>
      </c>
      <c r="AT173" s="175" t="s">
        <v>70</v>
      </c>
      <c r="AU173" s="175" t="s">
        <v>78</v>
      </c>
      <c r="AY173" s="167" t="s">
        <v>205</v>
      </c>
      <c r="BK173" s="176">
        <f>SUM(BK174:BK231)</f>
        <v>0</v>
      </c>
    </row>
    <row r="174" spans="2:65" s="1" customFormat="1" ht="16.5" customHeight="1">
      <c r="B174" s="179"/>
      <c r="C174" s="180" t="s">
        <v>366</v>
      </c>
      <c r="D174" s="180" t="s">
        <v>208</v>
      </c>
      <c r="E174" s="181" t="s">
        <v>2643</v>
      </c>
      <c r="F174" s="182" t="s">
        <v>2644</v>
      </c>
      <c r="G174" s="183" t="s">
        <v>1531</v>
      </c>
      <c r="H174" s="184">
        <v>2</v>
      </c>
      <c r="I174" s="185"/>
      <c r="J174" s="186">
        <f>ROUND(I174*H174,2)</f>
        <v>0</v>
      </c>
      <c r="K174" s="182" t="s">
        <v>5</v>
      </c>
      <c r="L174" s="39"/>
      <c r="M174" s="187" t="s">
        <v>5</v>
      </c>
      <c r="N174" s="188" t="s">
        <v>42</v>
      </c>
      <c r="O174" s="40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AR174" s="22" t="s">
        <v>213</v>
      </c>
      <c r="AT174" s="22" t="s">
        <v>208</v>
      </c>
      <c r="AU174" s="22" t="s">
        <v>80</v>
      </c>
      <c r="AY174" s="22" t="s">
        <v>205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22" t="s">
        <v>78</v>
      </c>
      <c r="BK174" s="191">
        <f>ROUND(I174*H174,2)</f>
        <v>0</v>
      </c>
      <c r="BL174" s="22" t="s">
        <v>213</v>
      </c>
      <c r="BM174" s="22" t="s">
        <v>2645</v>
      </c>
    </row>
    <row r="175" spans="2:65" s="1" customFormat="1" ht="27">
      <c r="B175" s="39"/>
      <c r="D175" s="192" t="s">
        <v>336</v>
      </c>
      <c r="F175" s="193" t="s">
        <v>2646</v>
      </c>
      <c r="I175" s="154"/>
      <c r="L175" s="39"/>
      <c r="M175" s="194"/>
      <c r="N175" s="40"/>
      <c r="O175" s="40"/>
      <c r="P175" s="40"/>
      <c r="Q175" s="40"/>
      <c r="R175" s="40"/>
      <c r="S175" s="40"/>
      <c r="T175" s="68"/>
      <c r="AT175" s="22" t="s">
        <v>336</v>
      </c>
      <c r="AU175" s="22" t="s">
        <v>80</v>
      </c>
    </row>
    <row r="176" spans="2:65" s="1" customFormat="1" ht="16.5" customHeight="1">
      <c r="B176" s="179"/>
      <c r="C176" s="180" t="s">
        <v>370</v>
      </c>
      <c r="D176" s="180" t="s">
        <v>208</v>
      </c>
      <c r="E176" s="181" t="s">
        <v>2647</v>
      </c>
      <c r="F176" s="182" t="s">
        <v>2648</v>
      </c>
      <c r="G176" s="183" t="s">
        <v>1531</v>
      </c>
      <c r="H176" s="184">
        <v>2</v>
      </c>
      <c r="I176" s="185"/>
      <c r="J176" s="186">
        <f>ROUND(I176*H176,2)</f>
        <v>0</v>
      </c>
      <c r="K176" s="182" t="s">
        <v>5</v>
      </c>
      <c r="L176" s="39"/>
      <c r="M176" s="187" t="s">
        <v>5</v>
      </c>
      <c r="N176" s="188" t="s">
        <v>42</v>
      </c>
      <c r="O176" s="40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AR176" s="22" t="s">
        <v>213</v>
      </c>
      <c r="AT176" s="22" t="s">
        <v>208</v>
      </c>
      <c r="AU176" s="22" t="s">
        <v>80</v>
      </c>
      <c r="AY176" s="22" t="s">
        <v>205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22" t="s">
        <v>78</v>
      </c>
      <c r="BK176" s="191">
        <f>ROUND(I176*H176,2)</f>
        <v>0</v>
      </c>
      <c r="BL176" s="22" t="s">
        <v>213</v>
      </c>
      <c r="BM176" s="22" t="s">
        <v>2649</v>
      </c>
    </row>
    <row r="177" spans="2:65" s="1" customFormat="1" ht="27">
      <c r="B177" s="39"/>
      <c r="D177" s="192" t="s">
        <v>336</v>
      </c>
      <c r="F177" s="193" t="s">
        <v>2650</v>
      </c>
      <c r="I177" s="154"/>
      <c r="L177" s="39"/>
      <c r="M177" s="194"/>
      <c r="N177" s="40"/>
      <c r="O177" s="40"/>
      <c r="P177" s="40"/>
      <c r="Q177" s="40"/>
      <c r="R177" s="40"/>
      <c r="S177" s="40"/>
      <c r="T177" s="68"/>
      <c r="AT177" s="22" t="s">
        <v>336</v>
      </c>
      <c r="AU177" s="22" t="s">
        <v>80</v>
      </c>
    </row>
    <row r="178" spans="2:65" s="1" customFormat="1" ht="16.5" customHeight="1">
      <c r="B178" s="179"/>
      <c r="C178" s="180" t="s">
        <v>374</v>
      </c>
      <c r="D178" s="180" t="s">
        <v>208</v>
      </c>
      <c r="E178" s="181" t="s">
        <v>2651</v>
      </c>
      <c r="F178" s="182" t="s">
        <v>2652</v>
      </c>
      <c r="G178" s="183" t="s">
        <v>1531</v>
      </c>
      <c r="H178" s="184">
        <v>8</v>
      </c>
      <c r="I178" s="185"/>
      <c r="J178" s="186">
        <f>ROUND(I178*H178,2)</f>
        <v>0</v>
      </c>
      <c r="K178" s="182" t="s">
        <v>5</v>
      </c>
      <c r="L178" s="39"/>
      <c r="M178" s="187" t="s">
        <v>5</v>
      </c>
      <c r="N178" s="188" t="s">
        <v>42</v>
      </c>
      <c r="O178" s="40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AR178" s="22" t="s">
        <v>213</v>
      </c>
      <c r="AT178" s="22" t="s">
        <v>208</v>
      </c>
      <c r="AU178" s="22" t="s">
        <v>80</v>
      </c>
      <c r="AY178" s="22" t="s">
        <v>205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22" t="s">
        <v>78</v>
      </c>
      <c r="BK178" s="191">
        <f>ROUND(I178*H178,2)</f>
        <v>0</v>
      </c>
      <c r="BL178" s="22" t="s">
        <v>213</v>
      </c>
      <c r="BM178" s="22" t="s">
        <v>2653</v>
      </c>
    </row>
    <row r="179" spans="2:65" s="1" customFormat="1" ht="27">
      <c r="B179" s="39"/>
      <c r="D179" s="192" t="s">
        <v>336</v>
      </c>
      <c r="F179" s="193" t="s">
        <v>2654</v>
      </c>
      <c r="I179" s="154"/>
      <c r="L179" s="39"/>
      <c r="M179" s="194"/>
      <c r="N179" s="40"/>
      <c r="O179" s="40"/>
      <c r="P179" s="40"/>
      <c r="Q179" s="40"/>
      <c r="R179" s="40"/>
      <c r="S179" s="40"/>
      <c r="T179" s="68"/>
      <c r="AT179" s="22" t="s">
        <v>336</v>
      </c>
      <c r="AU179" s="22" t="s">
        <v>80</v>
      </c>
    </row>
    <row r="180" spans="2:65" s="1" customFormat="1" ht="16.5" customHeight="1">
      <c r="B180" s="179"/>
      <c r="C180" s="180" t="s">
        <v>380</v>
      </c>
      <c r="D180" s="180" t="s">
        <v>208</v>
      </c>
      <c r="E180" s="181" t="s">
        <v>2655</v>
      </c>
      <c r="F180" s="182" t="s">
        <v>2656</v>
      </c>
      <c r="G180" s="183" t="s">
        <v>1531</v>
      </c>
      <c r="H180" s="184">
        <v>3</v>
      </c>
      <c r="I180" s="185"/>
      <c r="J180" s="186">
        <f>ROUND(I180*H180,2)</f>
        <v>0</v>
      </c>
      <c r="K180" s="182" t="s">
        <v>5</v>
      </c>
      <c r="L180" s="39"/>
      <c r="M180" s="187" t="s">
        <v>5</v>
      </c>
      <c r="N180" s="188" t="s">
        <v>42</v>
      </c>
      <c r="O180" s="40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AR180" s="22" t="s">
        <v>213</v>
      </c>
      <c r="AT180" s="22" t="s">
        <v>208</v>
      </c>
      <c r="AU180" s="22" t="s">
        <v>80</v>
      </c>
      <c r="AY180" s="22" t="s">
        <v>205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22" t="s">
        <v>78</v>
      </c>
      <c r="BK180" s="191">
        <f>ROUND(I180*H180,2)</f>
        <v>0</v>
      </c>
      <c r="BL180" s="22" t="s">
        <v>213</v>
      </c>
      <c r="BM180" s="22" t="s">
        <v>2657</v>
      </c>
    </row>
    <row r="181" spans="2:65" s="1" customFormat="1" ht="27">
      <c r="B181" s="39"/>
      <c r="D181" s="192" t="s">
        <v>336</v>
      </c>
      <c r="F181" s="193" t="s">
        <v>2658</v>
      </c>
      <c r="I181" s="154"/>
      <c r="L181" s="39"/>
      <c r="M181" s="194"/>
      <c r="N181" s="40"/>
      <c r="O181" s="40"/>
      <c r="P181" s="40"/>
      <c r="Q181" s="40"/>
      <c r="R181" s="40"/>
      <c r="S181" s="40"/>
      <c r="T181" s="68"/>
      <c r="AT181" s="22" t="s">
        <v>336</v>
      </c>
      <c r="AU181" s="22" t="s">
        <v>80</v>
      </c>
    </row>
    <row r="182" spans="2:65" s="1" customFormat="1" ht="16.5" customHeight="1">
      <c r="B182" s="179"/>
      <c r="C182" s="180" t="s">
        <v>384</v>
      </c>
      <c r="D182" s="180" t="s">
        <v>208</v>
      </c>
      <c r="E182" s="181" t="s">
        <v>2659</v>
      </c>
      <c r="F182" s="182" t="s">
        <v>2660</v>
      </c>
      <c r="G182" s="183" t="s">
        <v>1531</v>
      </c>
      <c r="H182" s="184">
        <v>2</v>
      </c>
      <c r="I182" s="185"/>
      <c r="J182" s="186">
        <f>ROUND(I182*H182,2)</f>
        <v>0</v>
      </c>
      <c r="K182" s="182" t="s">
        <v>5</v>
      </c>
      <c r="L182" s="39"/>
      <c r="M182" s="187" t="s">
        <v>5</v>
      </c>
      <c r="N182" s="188" t="s">
        <v>42</v>
      </c>
      <c r="O182" s="40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AR182" s="22" t="s">
        <v>213</v>
      </c>
      <c r="AT182" s="22" t="s">
        <v>208</v>
      </c>
      <c r="AU182" s="22" t="s">
        <v>80</v>
      </c>
      <c r="AY182" s="22" t="s">
        <v>205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22" t="s">
        <v>78</v>
      </c>
      <c r="BK182" s="191">
        <f>ROUND(I182*H182,2)</f>
        <v>0</v>
      </c>
      <c r="BL182" s="22" t="s">
        <v>213</v>
      </c>
      <c r="BM182" s="22" t="s">
        <v>2661</v>
      </c>
    </row>
    <row r="183" spans="2:65" s="1" customFormat="1" ht="40.5">
      <c r="B183" s="39"/>
      <c r="D183" s="192" t="s">
        <v>336</v>
      </c>
      <c r="F183" s="193" t="s">
        <v>2662</v>
      </c>
      <c r="I183" s="154"/>
      <c r="L183" s="39"/>
      <c r="M183" s="194"/>
      <c r="N183" s="40"/>
      <c r="O183" s="40"/>
      <c r="P183" s="40"/>
      <c r="Q183" s="40"/>
      <c r="R183" s="40"/>
      <c r="S183" s="40"/>
      <c r="T183" s="68"/>
      <c r="AT183" s="22" t="s">
        <v>336</v>
      </c>
      <c r="AU183" s="22" t="s">
        <v>80</v>
      </c>
    </row>
    <row r="184" spans="2:65" s="1" customFormat="1" ht="16.5" customHeight="1">
      <c r="B184" s="179"/>
      <c r="C184" s="180" t="s">
        <v>388</v>
      </c>
      <c r="D184" s="180" t="s">
        <v>208</v>
      </c>
      <c r="E184" s="181" t="s">
        <v>2663</v>
      </c>
      <c r="F184" s="182" t="s">
        <v>2664</v>
      </c>
      <c r="G184" s="183" t="s">
        <v>236</v>
      </c>
      <c r="H184" s="184">
        <v>2</v>
      </c>
      <c r="I184" s="185"/>
      <c r="J184" s="186">
        <f>ROUND(I184*H184,2)</f>
        <v>0</v>
      </c>
      <c r="K184" s="182" t="s">
        <v>5</v>
      </c>
      <c r="L184" s="39"/>
      <c r="M184" s="187" t="s">
        <v>5</v>
      </c>
      <c r="N184" s="188" t="s">
        <v>42</v>
      </c>
      <c r="O184" s="40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AR184" s="22" t="s">
        <v>213</v>
      </c>
      <c r="AT184" s="22" t="s">
        <v>208</v>
      </c>
      <c r="AU184" s="22" t="s">
        <v>80</v>
      </c>
      <c r="AY184" s="22" t="s">
        <v>205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22" t="s">
        <v>78</v>
      </c>
      <c r="BK184" s="191">
        <f>ROUND(I184*H184,2)</f>
        <v>0</v>
      </c>
      <c r="BL184" s="22" t="s">
        <v>213</v>
      </c>
      <c r="BM184" s="22" t="s">
        <v>2665</v>
      </c>
    </row>
    <row r="185" spans="2:65" s="1" customFormat="1" ht="27">
      <c r="B185" s="39"/>
      <c r="D185" s="192" t="s">
        <v>336</v>
      </c>
      <c r="F185" s="193" t="s">
        <v>2666</v>
      </c>
      <c r="I185" s="154"/>
      <c r="L185" s="39"/>
      <c r="M185" s="194"/>
      <c r="N185" s="40"/>
      <c r="O185" s="40"/>
      <c r="P185" s="40"/>
      <c r="Q185" s="40"/>
      <c r="R185" s="40"/>
      <c r="S185" s="40"/>
      <c r="T185" s="68"/>
      <c r="AT185" s="22" t="s">
        <v>336</v>
      </c>
      <c r="AU185" s="22" t="s">
        <v>80</v>
      </c>
    </row>
    <row r="186" spans="2:65" s="1" customFormat="1" ht="16.5" customHeight="1">
      <c r="B186" s="179"/>
      <c r="C186" s="180" t="s">
        <v>392</v>
      </c>
      <c r="D186" s="180" t="s">
        <v>208</v>
      </c>
      <c r="E186" s="181" t="s">
        <v>2667</v>
      </c>
      <c r="F186" s="182" t="s">
        <v>2668</v>
      </c>
      <c r="G186" s="183" t="s">
        <v>236</v>
      </c>
      <c r="H186" s="184">
        <v>3</v>
      </c>
      <c r="I186" s="185"/>
      <c r="J186" s="186">
        <f>ROUND(I186*H186,2)</f>
        <v>0</v>
      </c>
      <c r="K186" s="182" t="s">
        <v>5</v>
      </c>
      <c r="L186" s="39"/>
      <c r="M186" s="187" t="s">
        <v>5</v>
      </c>
      <c r="N186" s="188" t="s">
        <v>42</v>
      </c>
      <c r="O186" s="40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AR186" s="22" t="s">
        <v>213</v>
      </c>
      <c r="AT186" s="22" t="s">
        <v>208</v>
      </c>
      <c r="AU186" s="22" t="s">
        <v>80</v>
      </c>
      <c r="AY186" s="22" t="s">
        <v>205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22" t="s">
        <v>78</v>
      </c>
      <c r="BK186" s="191">
        <f>ROUND(I186*H186,2)</f>
        <v>0</v>
      </c>
      <c r="BL186" s="22" t="s">
        <v>213</v>
      </c>
      <c r="BM186" s="22" t="s">
        <v>2669</v>
      </c>
    </row>
    <row r="187" spans="2:65" s="1" customFormat="1" ht="27">
      <c r="B187" s="39"/>
      <c r="D187" s="192" t="s">
        <v>336</v>
      </c>
      <c r="F187" s="193" t="s">
        <v>2670</v>
      </c>
      <c r="I187" s="154"/>
      <c r="L187" s="39"/>
      <c r="M187" s="194"/>
      <c r="N187" s="40"/>
      <c r="O187" s="40"/>
      <c r="P187" s="40"/>
      <c r="Q187" s="40"/>
      <c r="R187" s="40"/>
      <c r="S187" s="40"/>
      <c r="T187" s="68"/>
      <c r="AT187" s="22" t="s">
        <v>336</v>
      </c>
      <c r="AU187" s="22" t="s">
        <v>80</v>
      </c>
    </row>
    <row r="188" spans="2:65" s="1" customFormat="1" ht="25.5" customHeight="1">
      <c r="B188" s="179"/>
      <c r="C188" s="180" t="s">
        <v>398</v>
      </c>
      <c r="D188" s="180" t="s">
        <v>208</v>
      </c>
      <c r="E188" s="181" t="s">
        <v>1483</v>
      </c>
      <c r="F188" s="182" t="s">
        <v>1484</v>
      </c>
      <c r="G188" s="183" t="s">
        <v>236</v>
      </c>
      <c r="H188" s="184">
        <v>11</v>
      </c>
      <c r="I188" s="185"/>
      <c r="J188" s="186">
        <f>ROUND(I188*H188,2)</f>
        <v>0</v>
      </c>
      <c r="K188" s="182" t="s">
        <v>5</v>
      </c>
      <c r="L188" s="39"/>
      <c r="M188" s="187" t="s">
        <v>5</v>
      </c>
      <c r="N188" s="188" t="s">
        <v>42</v>
      </c>
      <c r="O188" s="40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AR188" s="22" t="s">
        <v>213</v>
      </c>
      <c r="AT188" s="22" t="s">
        <v>208</v>
      </c>
      <c r="AU188" s="22" t="s">
        <v>80</v>
      </c>
      <c r="AY188" s="22" t="s">
        <v>205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22" t="s">
        <v>78</v>
      </c>
      <c r="BK188" s="191">
        <f>ROUND(I188*H188,2)</f>
        <v>0</v>
      </c>
      <c r="BL188" s="22" t="s">
        <v>213</v>
      </c>
      <c r="BM188" s="22" t="s">
        <v>2671</v>
      </c>
    </row>
    <row r="189" spans="2:65" s="1" customFormat="1" ht="40.5">
      <c r="B189" s="39"/>
      <c r="D189" s="192" t="s">
        <v>336</v>
      </c>
      <c r="F189" s="193" t="s">
        <v>1486</v>
      </c>
      <c r="I189" s="154"/>
      <c r="L189" s="39"/>
      <c r="M189" s="194"/>
      <c r="N189" s="40"/>
      <c r="O189" s="40"/>
      <c r="P189" s="40"/>
      <c r="Q189" s="40"/>
      <c r="R189" s="40"/>
      <c r="S189" s="40"/>
      <c r="T189" s="68"/>
      <c r="AT189" s="22" t="s">
        <v>336</v>
      </c>
      <c r="AU189" s="22" t="s">
        <v>80</v>
      </c>
    </row>
    <row r="190" spans="2:65" s="1" customFormat="1" ht="16.5" customHeight="1">
      <c r="B190" s="179"/>
      <c r="C190" s="180" t="s">
        <v>402</v>
      </c>
      <c r="D190" s="180" t="s">
        <v>208</v>
      </c>
      <c r="E190" s="181" t="s">
        <v>1487</v>
      </c>
      <c r="F190" s="182" t="s">
        <v>1488</v>
      </c>
      <c r="G190" s="183" t="s">
        <v>236</v>
      </c>
      <c r="H190" s="184">
        <v>11</v>
      </c>
      <c r="I190" s="185"/>
      <c r="J190" s="186">
        <f>ROUND(I190*H190,2)</f>
        <v>0</v>
      </c>
      <c r="K190" s="182" t="s">
        <v>5</v>
      </c>
      <c r="L190" s="39"/>
      <c r="M190" s="187" t="s">
        <v>5</v>
      </c>
      <c r="N190" s="188" t="s">
        <v>42</v>
      </c>
      <c r="O190" s="40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AR190" s="22" t="s">
        <v>213</v>
      </c>
      <c r="AT190" s="22" t="s">
        <v>208</v>
      </c>
      <c r="AU190" s="22" t="s">
        <v>80</v>
      </c>
      <c r="AY190" s="22" t="s">
        <v>205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22" t="s">
        <v>78</v>
      </c>
      <c r="BK190" s="191">
        <f>ROUND(I190*H190,2)</f>
        <v>0</v>
      </c>
      <c r="BL190" s="22" t="s">
        <v>213</v>
      </c>
      <c r="BM190" s="22" t="s">
        <v>2672</v>
      </c>
    </row>
    <row r="191" spans="2:65" s="1" customFormat="1" ht="40.5">
      <c r="B191" s="39"/>
      <c r="D191" s="192" t="s">
        <v>336</v>
      </c>
      <c r="F191" s="193" t="s">
        <v>1490</v>
      </c>
      <c r="I191" s="154"/>
      <c r="L191" s="39"/>
      <c r="M191" s="194"/>
      <c r="N191" s="40"/>
      <c r="O191" s="40"/>
      <c r="P191" s="40"/>
      <c r="Q191" s="40"/>
      <c r="R191" s="40"/>
      <c r="S191" s="40"/>
      <c r="T191" s="68"/>
      <c r="AT191" s="22" t="s">
        <v>336</v>
      </c>
      <c r="AU191" s="22" t="s">
        <v>80</v>
      </c>
    </row>
    <row r="192" spans="2:65" s="1" customFormat="1" ht="16.5" customHeight="1">
      <c r="B192" s="179"/>
      <c r="C192" s="180" t="s">
        <v>406</v>
      </c>
      <c r="D192" s="180" t="s">
        <v>208</v>
      </c>
      <c r="E192" s="181" t="s">
        <v>2673</v>
      </c>
      <c r="F192" s="182" t="s">
        <v>2674</v>
      </c>
      <c r="G192" s="183" t="s">
        <v>236</v>
      </c>
      <c r="H192" s="184">
        <v>2</v>
      </c>
      <c r="I192" s="185"/>
      <c r="J192" s="186">
        <f>ROUND(I192*H192,2)</f>
        <v>0</v>
      </c>
      <c r="K192" s="182" t="s">
        <v>5</v>
      </c>
      <c r="L192" s="39"/>
      <c r="M192" s="187" t="s">
        <v>5</v>
      </c>
      <c r="N192" s="188" t="s">
        <v>42</v>
      </c>
      <c r="O192" s="40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AR192" s="22" t="s">
        <v>213</v>
      </c>
      <c r="AT192" s="22" t="s">
        <v>208</v>
      </c>
      <c r="AU192" s="22" t="s">
        <v>80</v>
      </c>
      <c r="AY192" s="22" t="s">
        <v>205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22" t="s">
        <v>78</v>
      </c>
      <c r="BK192" s="191">
        <f>ROUND(I192*H192,2)</f>
        <v>0</v>
      </c>
      <c r="BL192" s="22" t="s">
        <v>213</v>
      </c>
      <c r="BM192" s="22" t="s">
        <v>2675</v>
      </c>
    </row>
    <row r="193" spans="2:65" s="1" customFormat="1" ht="27">
      <c r="B193" s="39"/>
      <c r="D193" s="192" t="s">
        <v>336</v>
      </c>
      <c r="F193" s="193" t="s">
        <v>2676</v>
      </c>
      <c r="I193" s="154"/>
      <c r="L193" s="39"/>
      <c r="M193" s="194"/>
      <c r="N193" s="40"/>
      <c r="O193" s="40"/>
      <c r="P193" s="40"/>
      <c r="Q193" s="40"/>
      <c r="R193" s="40"/>
      <c r="S193" s="40"/>
      <c r="T193" s="68"/>
      <c r="AT193" s="22" t="s">
        <v>336</v>
      </c>
      <c r="AU193" s="22" t="s">
        <v>80</v>
      </c>
    </row>
    <row r="194" spans="2:65" s="1" customFormat="1" ht="16.5" customHeight="1">
      <c r="B194" s="179"/>
      <c r="C194" s="180" t="s">
        <v>410</v>
      </c>
      <c r="D194" s="180" t="s">
        <v>208</v>
      </c>
      <c r="E194" s="181" t="s">
        <v>2677</v>
      </c>
      <c r="F194" s="182" t="s">
        <v>2678</v>
      </c>
      <c r="G194" s="183" t="s">
        <v>236</v>
      </c>
      <c r="H194" s="184">
        <v>2</v>
      </c>
      <c r="I194" s="185"/>
      <c r="J194" s="186">
        <f>ROUND(I194*H194,2)</f>
        <v>0</v>
      </c>
      <c r="K194" s="182" t="s">
        <v>5</v>
      </c>
      <c r="L194" s="39"/>
      <c r="M194" s="187" t="s">
        <v>5</v>
      </c>
      <c r="N194" s="188" t="s">
        <v>42</v>
      </c>
      <c r="O194" s="40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AR194" s="22" t="s">
        <v>213</v>
      </c>
      <c r="AT194" s="22" t="s">
        <v>208</v>
      </c>
      <c r="AU194" s="22" t="s">
        <v>80</v>
      </c>
      <c r="AY194" s="22" t="s">
        <v>205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22" t="s">
        <v>78</v>
      </c>
      <c r="BK194" s="191">
        <f>ROUND(I194*H194,2)</f>
        <v>0</v>
      </c>
      <c r="BL194" s="22" t="s">
        <v>213</v>
      </c>
      <c r="BM194" s="22" t="s">
        <v>2679</v>
      </c>
    </row>
    <row r="195" spans="2:65" s="1" customFormat="1" ht="27">
      <c r="B195" s="39"/>
      <c r="D195" s="192" t="s">
        <v>336</v>
      </c>
      <c r="F195" s="193" t="s">
        <v>2680</v>
      </c>
      <c r="I195" s="154"/>
      <c r="L195" s="39"/>
      <c r="M195" s="194"/>
      <c r="N195" s="40"/>
      <c r="O195" s="40"/>
      <c r="P195" s="40"/>
      <c r="Q195" s="40"/>
      <c r="R195" s="40"/>
      <c r="S195" s="40"/>
      <c r="T195" s="68"/>
      <c r="AT195" s="22" t="s">
        <v>336</v>
      </c>
      <c r="AU195" s="22" t="s">
        <v>80</v>
      </c>
    </row>
    <row r="196" spans="2:65" s="1" customFormat="1" ht="16.5" customHeight="1">
      <c r="B196" s="179"/>
      <c r="C196" s="180" t="s">
        <v>416</v>
      </c>
      <c r="D196" s="180" t="s">
        <v>208</v>
      </c>
      <c r="E196" s="181" t="s">
        <v>2681</v>
      </c>
      <c r="F196" s="182" t="s">
        <v>2682</v>
      </c>
      <c r="G196" s="183" t="s">
        <v>236</v>
      </c>
      <c r="H196" s="184">
        <v>1</v>
      </c>
      <c r="I196" s="185"/>
      <c r="J196" s="186">
        <f>ROUND(I196*H196,2)</f>
        <v>0</v>
      </c>
      <c r="K196" s="182" t="s">
        <v>5</v>
      </c>
      <c r="L196" s="39"/>
      <c r="M196" s="187" t="s">
        <v>5</v>
      </c>
      <c r="N196" s="188" t="s">
        <v>42</v>
      </c>
      <c r="O196" s="40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AR196" s="22" t="s">
        <v>213</v>
      </c>
      <c r="AT196" s="22" t="s">
        <v>208</v>
      </c>
      <c r="AU196" s="22" t="s">
        <v>80</v>
      </c>
      <c r="AY196" s="22" t="s">
        <v>205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22" t="s">
        <v>78</v>
      </c>
      <c r="BK196" s="191">
        <f>ROUND(I196*H196,2)</f>
        <v>0</v>
      </c>
      <c r="BL196" s="22" t="s">
        <v>213</v>
      </c>
      <c r="BM196" s="22" t="s">
        <v>2683</v>
      </c>
    </row>
    <row r="197" spans="2:65" s="1" customFormat="1" ht="27">
      <c r="B197" s="39"/>
      <c r="D197" s="192" t="s">
        <v>336</v>
      </c>
      <c r="F197" s="193" t="s">
        <v>2684</v>
      </c>
      <c r="I197" s="154"/>
      <c r="L197" s="39"/>
      <c r="M197" s="194"/>
      <c r="N197" s="40"/>
      <c r="O197" s="40"/>
      <c r="P197" s="40"/>
      <c r="Q197" s="40"/>
      <c r="R197" s="40"/>
      <c r="S197" s="40"/>
      <c r="T197" s="68"/>
      <c r="AT197" s="22" t="s">
        <v>336</v>
      </c>
      <c r="AU197" s="22" t="s">
        <v>80</v>
      </c>
    </row>
    <row r="198" spans="2:65" s="1" customFormat="1" ht="16.5" customHeight="1">
      <c r="B198" s="179"/>
      <c r="C198" s="180" t="s">
        <v>420</v>
      </c>
      <c r="D198" s="180" t="s">
        <v>208</v>
      </c>
      <c r="E198" s="181" t="s">
        <v>2685</v>
      </c>
      <c r="F198" s="182" t="s">
        <v>2686</v>
      </c>
      <c r="G198" s="183" t="s">
        <v>236</v>
      </c>
      <c r="H198" s="184">
        <v>8</v>
      </c>
      <c r="I198" s="185"/>
      <c r="J198" s="186">
        <f>ROUND(I198*H198,2)</f>
        <v>0</v>
      </c>
      <c r="K198" s="182" t="s">
        <v>5</v>
      </c>
      <c r="L198" s="39"/>
      <c r="M198" s="187" t="s">
        <v>5</v>
      </c>
      <c r="N198" s="188" t="s">
        <v>42</v>
      </c>
      <c r="O198" s="40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AR198" s="22" t="s">
        <v>213</v>
      </c>
      <c r="AT198" s="22" t="s">
        <v>208</v>
      </c>
      <c r="AU198" s="22" t="s">
        <v>80</v>
      </c>
      <c r="AY198" s="22" t="s">
        <v>205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22" t="s">
        <v>78</v>
      </c>
      <c r="BK198" s="191">
        <f>ROUND(I198*H198,2)</f>
        <v>0</v>
      </c>
      <c r="BL198" s="22" t="s">
        <v>213</v>
      </c>
      <c r="BM198" s="22" t="s">
        <v>2687</v>
      </c>
    </row>
    <row r="199" spans="2:65" s="1" customFormat="1" ht="40.5">
      <c r="B199" s="39"/>
      <c r="D199" s="192" t="s">
        <v>336</v>
      </c>
      <c r="F199" s="193" t="s">
        <v>2688</v>
      </c>
      <c r="I199" s="154"/>
      <c r="L199" s="39"/>
      <c r="M199" s="194"/>
      <c r="N199" s="40"/>
      <c r="O199" s="40"/>
      <c r="P199" s="40"/>
      <c r="Q199" s="40"/>
      <c r="R199" s="40"/>
      <c r="S199" s="40"/>
      <c r="T199" s="68"/>
      <c r="AT199" s="22" t="s">
        <v>336</v>
      </c>
      <c r="AU199" s="22" t="s">
        <v>80</v>
      </c>
    </row>
    <row r="200" spans="2:65" s="1" customFormat="1" ht="16.5" customHeight="1">
      <c r="B200" s="179"/>
      <c r="C200" s="180" t="s">
        <v>424</v>
      </c>
      <c r="D200" s="180" t="s">
        <v>208</v>
      </c>
      <c r="E200" s="181" t="s">
        <v>1491</v>
      </c>
      <c r="F200" s="182" t="s">
        <v>1492</v>
      </c>
      <c r="G200" s="183" t="s">
        <v>236</v>
      </c>
      <c r="H200" s="184">
        <v>11</v>
      </c>
      <c r="I200" s="185"/>
      <c r="J200" s="186">
        <f>ROUND(I200*H200,2)</f>
        <v>0</v>
      </c>
      <c r="K200" s="182" t="s">
        <v>5</v>
      </c>
      <c r="L200" s="39"/>
      <c r="M200" s="187" t="s">
        <v>5</v>
      </c>
      <c r="N200" s="188" t="s">
        <v>42</v>
      </c>
      <c r="O200" s="40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AR200" s="22" t="s">
        <v>213</v>
      </c>
      <c r="AT200" s="22" t="s">
        <v>208</v>
      </c>
      <c r="AU200" s="22" t="s">
        <v>80</v>
      </c>
      <c r="AY200" s="22" t="s">
        <v>205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22" t="s">
        <v>78</v>
      </c>
      <c r="BK200" s="191">
        <f>ROUND(I200*H200,2)</f>
        <v>0</v>
      </c>
      <c r="BL200" s="22" t="s">
        <v>213</v>
      </c>
      <c r="BM200" s="22" t="s">
        <v>2689</v>
      </c>
    </row>
    <row r="201" spans="2:65" s="1" customFormat="1" ht="27">
      <c r="B201" s="39"/>
      <c r="D201" s="192" t="s">
        <v>336</v>
      </c>
      <c r="F201" s="193" t="s">
        <v>1494</v>
      </c>
      <c r="I201" s="154"/>
      <c r="L201" s="39"/>
      <c r="M201" s="194"/>
      <c r="N201" s="40"/>
      <c r="O201" s="40"/>
      <c r="P201" s="40"/>
      <c r="Q201" s="40"/>
      <c r="R201" s="40"/>
      <c r="S201" s="40"/>
      <c r="T201" s="68"/>
      <c r="AT201" s="22" t="s">
        <v>336</v>
      </c>
      <c r="AU201" s="22" t="s">
        <v>80</v>
      </c>
    </row>
    <row r="202" spans="2:65" s="1" customFormat="1" ht="16.5" customHeight="1">
      <c r="B202" s="179"/>
      <c r="C202" s="180" t="s">
        <v>428</v>
      </c>
      <c r="D202" s="180" t="s">
        <v>208</v>
      </c>
      <c r="E202" s="181" t="s">
        <v>2690</v>
      </c>
      <c r="F202" s="182" t="s">
        <v>2691</v>
      </c>
      <c r="G202" s="183" t="s">
        <v>236</v>
      </c>
      <c r="H202" s="184">
        <v>24</v>
      </c>
      <c r="I202" s="185"/>
      <c r="J202" s="186">
        <f>ROUND(I202*H202,2)</f>
        <v>0</v>
      </c>
      <c r="K202" s="182" t="s">
        <v>5</v>
      </c>
      <c r="L202" s="39"/>
      <c r="M202" s="187" t="s">
        <v>5</v>
      </c>
      <c r="N202" s="188" t="s">
        <v>42</v>
      </c>
      <c r="O202" s="40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AR202" s="22" t="s">
        <v>213</v>
      </c>
      <c r="AT202" s="22" t="s">
        <v>208</v>
      </c>
      <c r="AU202" s="22" t="s">
        <v>80</v>
      </c>
      <c r="AY202" s="22" t="s">
        <v>205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22" t="s">
        <v>78</v>
      </c>
      <c r="BK202" s="191">
        <f>ROUND(I202*H202,2)</f>
        <v>0</v>
      </c>
      <c r="BL202" s="22" t="s">
        <v>213</v>
      </c>
      <c r="BM202" s="22" t="s">
        <v>2692</v>
      </c>
    </row>
    <row r="203" spans="2:65" s="1" customFormat="1" ht="27">
      <c r="B203" s="39"/>
      <c r="D203" s="192" t="s">
        <v>336</v>
      </c>
      <c r="F203" s="193" t="s">
        <v>2693</v>
      </c>
      <c r="I203" s="154"/>
      <c r="L203" s="39"/>
      <c r="M203" s="194"/>
      <c r="N203" s="40"/>
      <c r="O203" s="40"/>
      <c r="P203" s="40"/>
      <c r="Q203" s="40"/>
      <c r="R203" s="40"/>
      <c r="S203" s="40"/>
      <c r="T203" s="68"/>
      <c r="AT203" s="22" t="s">
        <v>336</v>
      </c>
      <c r="AU203" s="22" t="s">
        <v>80</v>
      </c>
    </row>
    <row r="204" spans="2:65" s="1" customFormat="1" ht="16.5" customHeight="1">
      <c r="B204" s="179"/>
      <c r="C204" s="180" t="s">
        <v>432</v>
      </c>
      <c r="D204" s="180" t="s">
        <v>208</v>
      </c>
      <c r="E204" s="181" t="s">
        <v>2694</v>
      </c>
      <c r="F204" s="182" t="s">
        <v>2695</v>
      </c>
      <c r="G204" s="183" t="s">
        <v>236</v>
      </c>
      <c r="H204" s="184">
        <v>2</v>
      </c>
      <c r="I204" s="185"/>
      <c r="J204" s="186">
        <f>ROUND(I204*H204,2)</f>
        <v>0</v>
      </c>
      <c r="K204" s="182" t="s">
        <v>5</v>
      </c>
      <c r="L204" s="39"/>
      <c r="M204" s="187" t="s">
        <v>5</v>
      </c>
      <c r="N204" s="188" t="s">
        <v>42</v>
      </c>
      <c r="O204" s="40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AR204" s="22" t="s">
        <v>213</v>
      </c>
      <c r="AT204" s="22" t="s">
        <v>208</v>
      </c>
      <c r="AU204" s="22" t="s">
        <v>80</v>
      </c>
      <c r="AY204" s="22" t="s">
        <v>205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22" t="s">
        <v>78</v>
      </c>
      <c r="BK204" s="191">
        <f>ROUND(I204*H204,2)</f>
        <v>0</v>
      </c>
      <c r="BL204" s="22" t="s">
        <v>213</v>
      </c>
      <c r="BM204" s="22" t="s">
        <v>2696</v>
      </c>
    </row>
    <row r="205" spans="2:65" s="1" customFormat="1" ht="27">
      <c r="B205" s="39"/>
      <c r="D205" s="192" t="s">
        <v>336</v>
      </c>
      <c r="F205" s="193" t="s">
        <v>2697</v>
      </c>
      <c r="I205" s="154"/>
      <c r="L205" s="39"/>
      <c r="M205" s="194"/>
      <c r="N205" s="40"/>
      <c r="O205" s="40"/>
      <c r="P205" s="40"/>
      <c r="Q205" s="40"/>
      <c r="R205" s="40"/>
      <c r="S205" s="40"/>
      <c r="T205" s="68"/>
      <c r="AT205" s="22" t="s">
        <v>336</v>
      </c>
      <c r="AU205" s="22" t="s">
        <v>80</v>
      </c>
    </row>
    <row r="206" spans="2:65" s="1" customFormat="1" ht="16.5" customHeight="1">
      <c r="B206" s="179"/>
      <c r="C206" s="180" t="s">
        <v>438</v>
      </c>
      <c r="D206" s="180" t="s">
        <v>208</v>
      </c>
      <c r="E206" s="181" t="s">
        <v>2698</v>
      </c>
      <c r="F206" s="182" t="s">
        <v>2699</v>
      </c>
      <c r="G206" s="183" t="s">
        <v>236</v>
      </c>
      <c r="H206" s="184">
        <v>3</v>
      </c>
      <c r="I206" s="185"/>
      <c r="J206" s="186">
        <f>ROUND(I206*H206,2)</f>
        <v>0</v>
      </c>
      <c r="K206" s="182" t="s">
        <v>5</v>
      </c>
      <c r="L206" s="39"/>
      <c r="M206" s="187" t="s">
        <v>5</v>
      </c>
      <c r="N206" s="188" t="s">
        <v>42</v>
      </c>
      <c r="O206" s="40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AR206" s="22" t="s">
        <v>213</v>
      </c>
      <c r="AT206" s="22" t="s">
        <v>208</v>
      </c>
      <c r="AU206" s="22" t="s">
        <v>80</v>
      </c>
      <c r="AY206" s="22" t="s">
        <v>205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22" t="s">
        <v>78</v>
      </c>
      <c r="BK206" s="191">
        <f>ROUND(I206*H206,2)</f>
        <v>0</v>
      </c>
      <c r="BL206" s="22" t="s">
        <v>213</v>
      </c>
      <c r="BM206" s="22" t="s">
        <v>2700</v>
      </c>
    </row>
    <row r="207" spans="2:65" s="1" customFormat="1" ht="27">
      <c r="B207" s="39"/>
      <c r="D207" s="192" t="s">
        <v>336</v>
      </c>
      <c r="F207" s="193" t="s">
        <v>2701</v>
      </c>
      <c r="I207" s="154"/>
      <c r="L207" s="39"/>
      <c r="M207" s="194"/>
      <c r="N207" s="40"/>
      <c r="O207" s="40"/>
      <c r="P207" s="40"/>
      <c r="Q207" s="40"/>
      <c r="R207" s="40"/>
      <c r="S207" s="40"/>
      <c r="T207" s="68"/>
      <c r="AT207" s="22" t="s">
        <v>336</v>
      </c>
      <c r="AU207" s="22" t="s">
        <v>80</v>
      </c>
    </row>
    <row r="208" spans="2:65" s="1" customFormat="1" ht="16.5" customHeight="1">
      <c r="B208" s="179"/>
      <c r="C208" s="180" t="s">
        <v>444</v>
      </c>
      <c r="D208" s="180" t="s">
        <v>208</v>
      </c>
      <c r="E208" s="181" t="s">
        <v>1495</v>
      </c>
      <c r="F208" s="182" t="s">
        <v>1496</v>
      </c>
      <c r="G208" s="183" t="s">
        <v>236</v>
      </c>
      <c r="H208" s="184">
        <v>2</v>
      </c>
      <c r="I208" s="185"/>
      <c r="J208" s="186">
        <f>ROUND(I208*H208,2)</f>
        <v>0</v>
      </c>
      <c r="K208" s="182" t="s">
        <v>5</v>
      </c>
      <c r="L208" s="39"/>
      <c r="M208" s="187" t="s">
        <v>5</v>
      </c>
      <c r="N208" s="188" t="s">
        <v>42</v>
      </c>
      <c r="O208" s="40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AR208" s="22" t="s">
        <v>213</v>
      </c>
      <c r="AT208" s="22" t="s">
        <v>208</v>
      </c>
      <c r="AU208" s="22" t="s">
        <v>80</v>
      </c>
      <c r="AY208" s="22" t="s">
        <v>205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22" t="s">
        <v>78</v>
      </c>
      <c r="BK208" s="191">
        <f>ROUND(I208*H208,2)</f>
        <v>0</v>
      </c>
      <c r="BL208" s="22" t="s">
        <v>213</v>
      </c>
      <c r="BM208" s="22" t="s">
        <v>2702</v>
      </c>
    </row>
    <row r="209" spans="2:65" s="1" customFormat="1" ht="27">
      <c r="B209" s="39"/>
      <c r="D209" s="192" t="s">
        <v>336</v>
      </c>
      <c r="F209" s="193" t="s">
        <v>1498</v>
      </c>
      <c r="I209" s="154"/>
      <c r="L209" s="39"/>
      <c r="M209" s="194"/>
      <c r="N209" s="40"/>
      <c r="O209" s="40"/>
      <c r="P209" s="40"/>
      <c r="Q209" s="40"/>
      <c r="R209" s="40"/>
      <c r="S209" s="40"/>
      <c r="T209" s="68"/>
      <c r="AT209" s="22" t="s">
        <v>336</v>
      </c>
      <c r="AU209" s="22" t="s">
        <v>80</v>
      </c>
    </row>
    <row r="210" spans="2:65" s="1" customFormat="1" ht="16.5" customHeight="1">
      <c r="B210" s="179"/>
      <c r="C210" s="180" t="s">
        <v>449</v>
      </c>
      <c r="D210" s="180" t="s">
        <v>208</v>
      </c>
      <c r="E210" s="181" t="s">
        <v>1499</v>
      </c>
      <c r="F210" s="182" t="s">
        <v>1500</v>
      </c>
      <c r="G210" s="183" t="s">
        <v>236</v>
      </c>
      <c r="H210" s="184">
        <v>1</v>
      </c>
      <c r="I210" s="185"/>
      <c r="J210" s="186">
        <f>ROUND(I210*H210,2)</f>
        <v>0</v>
      </c>
      <c r="K210" s="182" t="s">
        <v>5</v>
      </c>
      <c r="L210" s="39"/>
      <c r="M210" s="187" t="s">
        <v>5</v>
      </c>
      <c r="N210" s="188" t="s">
        <v>42</v>
      </c>
      <c r="O210" s="40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AR210" s="22" t="s">
        <v>213</v>
      </c>
      <c r="AT210" s="22" t="s">
        <v>208</v>
      </c>
      <c r="AU210" s="22" t="s">
        <v>80</v>
      </c>
      <c r="AY210" s="22" t="s">
        <v>205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22" t="s">
        <v>78</v>
      </c>
      <c r="BK210" s="191">
        <f>ROUND(I210*H210,2)</f>
        <v>0</v>
      </c>
      <c r="BL210" s="22" t="s">
        <v>213</v>
      </c>
      <c r="BM210" s="22" t="s">
        <v>2703</v>
      </c>
    </row>
    <row r="211" spans="2:65" s="1" customFormat="1" ht="27">
      <c r="B211" s="39"/>
      <c r="D211" s="192" t="s">
        <v>336</v>
      </c>
      <c r="F211" s="193" t="s">
        <v>1502</v>
      </c>
      <c r="I211" s="154"/>
      <c r="L211" s="39"/>
      <c r="M211" s="194"/>
      <c r="N211" s="40"/>
      <c r="O211" s="40"/>
      <c r="P211" s="40"/>
      <c r="Q211" s="40"/>
      <c r="R211" s="40"/>
      <c r="S211" s="40"/>
      <c r="T211" s="68"/>
      <c r="AT211" s="22" t="s">
        <v>336</v>
      </c>
      <c r="AU211" s="22" t="s">
        <v>80</v>
      </c>
    </row>
    <row r="212" spans="2:65" s="1" customFormat="1" ht="16.5" customHeight="1">
      <c r="B212" s="179"/>
      <c r="C212" s="180" t="s">
        <v>631</v>
      </c>
      <c r="D212" s="180" t="s">
        <v>208</v>
      </c>
      <c r="E212" s="181" t="s">
        <v>2704</v>
      </c>
      <c r="F212" s="182" t="s">
        <v>2705</v>
      </c>
      <c r="G212" s="183" t="s">
        <v>236</v>
      </c>
      <c r="H212" s="184">
        <v>14</v>
      </c>
      <c r="I212" s="185"/>
      <c r="J212" s="186">
        <f>ROUND(I212*H212,2)</f>
        <v>0</v>
      </c>
      <c r="K212" s="182" t="s">
        <v>5</v>
      </c>
      <c r="L212" s="39"/>
      <c r="M212" s="187" t="s">
        <v>5</v>
      </c>
      <c r="N212" s="188" t="s">
        <v>42</v>
      </c>
      <c r="O212" s="40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AR212" s="22" t="s">
        <v>213</v>
      </c>
      <c r="AT212" s="22" t="s">
        <v>208</v>
      </c>
      <c r="AU212" s="22" t="s">
        <v>80</v>
      </c>
      <c r="AY212" s="22" t="s">
        <v>205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22" t="s">
        <v>78</v>
      </c>
      <c r="BK212" s="191">
        <f>ROUND(I212*H212,2)</f>
        <v>0</v>
      </c>
      <c r="BL212" s="22" t="s">
        <v>213</v>
      </c>
      <c r="BM212" s="22" t="s">
        <v>2706</v>
      </c>
    </row>
    <row r="213" spans="2:65" s="1" customFormat="1" ht="27">
      <c r="B213" s="39"/>
      <c r="D213" s="192" t="s">
        <v>336</v>
      </c>
      <c r="F213" s="193" t="s">
        <v>2707</v>
      </c>
      <c r="I213" s="154"/>
      <c r="L213" s="39"/>
      <c r="M213" s="194"/>
      <c r="N213" s="40"/>
      <c r="O213" s="40"/>
      <c r="P213" s="40"/>
      <c r="Q213" s="40"/>
      <c r="R213" s="40"/>
      <c r="S213" s="40"/>
      <c r="T213" s="68"/>
      <c r="AT213" s="22" t="s">
        <v>336</v>
      </c>
      <c r="AU213" s="22" t="s">
        <v>80</v>
      </c>
    </row>
    <row r="214" spans="2:65" s="1" customFormat="1" ht="16.5" customHeight="1">
      <c r="B214" s="179"/>
      <c r="C214" s="180" t="s">
        <v>635</v>
      </c>
      <c r="D214" s="180" t="s">
        <v>208</v>
      </c>
      <c r="E214" s="181" t="s">
        <v>2708</v>
      </c>
      <c r="F214" s="182" t="s">
        <v>2709</v>
      </c>
      <c r="G214" s="183" t="s">
        <v>236</v>
      </c>
      <c r="H214" s="184">
        <v>2</v>
      </c>
      <c r="I214" s="185"/>
      <c r="J214" s="186">
        <f>ROUND(I214*H214,2)</f>
        <v>0</v>
      </c>
      <c r="K214" s="182" t="s">
        <v>5</v>
      </c>
      <c r="L214" s="39"/>
      <c r="M214" s="187" t="s">
        <v>5</v>
      </c>
      <c r="N214" s="188" t="s">
        <v>42</v>
      </c>
      <c r="O214" s="40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AR214" s="22" t="s">
        <v>213</v>
      </c>
      <c r="AT214" s="22" t="s">
        <v>208</v>
      </c>
      <c r="AU214" s="22" t="s">
        <v>80</v>
      </c>
      <c r="AY214" s="22" t="s">
        <v>205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22" t="s">
        <v>78</v>
      </c>
      <c r="BK214" s="191">
        <f>ROUND(I214*H214,2)</f>
        <v>0</v>
      </c>
      <c r="BL214" s="22" t="s">
        <v>213</v>
      </c>
      <c r="BM214" s="22" t="s">
        <v>2710</v>
      </c>
    </row>
    <row r="215" spans="2:65" s="1" customFormat="1" ht="27">
      <c r="B215" s="39"/>
      <c r="D215" s="192" t="s">
        <v>336</v>
      </c>
      <c r="F215" s="193" t="s">
        <v>2711</v>
      </c>
      <c r="I215" s="154"/>
      <c r="L215" s="39"/>
      <c r="M215" s="194"/>
      <c r="N215" s="40"/>
      <c r="O215" s="40"/>
      <c r="P215" s="40"/>
      <c r="Q215" s="40"/>
      <c r="R215" s="40"/>
      <c r="S215" s="40"/>
      <c r="T215" s="68"/>
      <c r="AT215" s="22" t="s">
        <v>336</v>
      </c>
      <c r="AU215" s="22" t="s">
        <v>80</v>
      </c>
    </row>
    <row r="216" spans="2:65" s="1" customFormat="1" ht="16.5" customHeight="1">
      <c r="B216" s="179"/>
      <c r="C216" s="180" t="s">
        <v>639</v>
      </c>
      <c r="D216" s="180" t="s">
        <v>208</v>
      </c>
      <c r="E216" s="181" t="s">
        <v>2712</v>
      </c>
      <c r="F216" s="182" t="s">
        <v>2713</v>
      </c>
      <c r="G216" s="183" t="s">
        <v>236</v>
      </c>
      <c r="H216" s="184">
        <v>1</v>
      </c>
      <c r="I216" s="185"/>
      <c r="J216" s="186">
        <f>ROUND(I216*H216,2)</f>
        <v>0</v>
      </c>
      <c r="K216" s="182" t="s">
        <v>5</v>
      </c>
      <c r="L216" s="39"/>
      <c r="M216" s="187" t="s">
        <v>5</v>
      </c>
      <c r="N216" s="188" t="s">
        <v>42</v>
      </c>
      <c r="O216" s="40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AR216" s="22" t="s">
        <v>213</v>
      </c>
      <c r="AT216" s="22" t="s">
        <v>208</v>
      </c>
      <c r="AU216" s="22" t="s">
        <v>80</v>
      </c>
      <c r="AY216" s="22" t="s">
        <v>205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22" t="s">
        <v>78</v>
      </c>
      <c r="BK216" s="191">
        <f>ROUND(I216*H216,2)</f>
        <v>0</v>
      </c>
      <c r="BL216" s="22" t="s">
        <v>213</v>
      </c>
      <c r="BM216" s="22" t="s">
        <v>2714</v>
      </c>
    </row>
    <row r="217" spans="2:65" s="1" customFormat="1" ht="27">
      <c r="B217" s="39"/>
      <c r="D217" s="192" t="s">
        <v>336</v>
      </c>
      <c r="F217" s="193" t="s">
        <v>2715</v>
      </c>
      <c r="I217" s="154"/>
      <c r="L217" s="39"/>
      <c r="M217" s="194"/>
      <c r="N217" s="40"/>
      <c r="O217" s="40"/>
      <c r="P217" s="40"/>
      <c r="Q217" s="40"/>
      <c r="R217" s="40"/>
      <c r="S217" s="40"/>
      <c r="T217" s="68"/>
      <c r="AT217" s="22" t="s">
        <v>336</v>
      </c>
      <c r="AU217" s="22" t="s">
        <v>80</v>
      </c>
    </row>
    <row r="218" spans="2:65" s="1" customFormat="1" ht="16.5" customHeight="1">
      <c r="B218" s="179"/>
      <c r="C218" s="180" t="s">
        <v>643</v>
      </c>
      <c r="D218" s="180" t="s">
        <v>208</v>
      </c>
      <c r="E218" s="181" t="s">
        <v>1507</v>
      </c>
      <c r="F218" s="182" t="s">
        <v>1508</v>
      </c>
      <c r="G218" s="183" t="s">
        <v>236</v>
      </c>
      <c r="H218" s="184">
        <v>1</v>
      </c>
      <c r="I218" s="185"/>
      <c r="J218" s="186">
        <f>ROUND(I218*H218,2)</f>
        <v>0</v>
      </c>
      <c r="K218" s="182" t="s">
        <v>5</v>
      </c>
      <c r="L218" s="39"/>
      <c r="M218" s="187" t="s">
        <v>5</v>
      </c>
      <c r="N218" s="188" t="s">
        <v>42</v>
      </c>
      <c r="O218" s="40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AR218" s="22" t="s">
        <v>213</v>
      </c>
      <c r="AT218" s="22" t="s">
        <v>208</v>
      </c>
      <c r="AU218" s="22" t="s">
        <v>80</v>
      </c>
      <c r="AY218" s="22" t="s">
        <v>205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22" t="s">
        <v>78</v>
      </c>
      <c r="BK218" s="191">
        <f>ROUND(I218*H218,2)</f>
        <v>0</v>
      </c>
      <c r="BL218" s="22" t="s">
        <v>213</v>
      </c>
      <c r="BM218" s="22" t="s">
        <v>2716</v>
      </c>
    </row>
    <row r="219" spans="2:65" s="1" customFormat="1" ht="27">
      <c r="B219" s="39"/>
      <c r="D219" s="192" t="s">
        <v>336</v>
      </c>
      <c r="F219" s="193" t="s">
        <v>1510</v>
      </c>
      <c r="I219" s="154"/>
      <c r="L219" s="39"/>
      <c r="M219" s="194"/>
      <c r="N219" s="40"/>
      <c r="O219" s="40"/>
      <c r="P219" s="40"/>
      <c r="Q219" s="40"/>
      <c r="R219" s="40"/>
      <c r="S219" s="40"/>
      <c r="T219" s="68"/>
      <c r="AT219" s="22" t="s">
        <v>336</v>
      </c>
      <c r="AU219" s="22" t="s">
        <v>80</v>
      </c>
    </row>
    <row r="220" spans="2:65" s="1" customFormat="1" ht="16.5" customHeight="1">
      <c r="B220" s="179"/>
      <c r="C220" s="180" t="s">
        <v>647</v>
      </c>
      <c r="D220" s="180" t="s">
        <v>208</v>
      </c>
      <c r="E220" s="181" t="s">
        <v>1511</v>
      </c>
      <c r="F220" s="182" t="s">
        <v>1512</v>
      </c>
      <c r="G220" s="183" t="s">
        <v>236</v>
      </c>
      <c r="H220" s="184">
        <v>1</v>
      </c>
      <c r="I220" s="185"/>
      <c r="J220" s="186">
        <f>ROUND(I220*H220,2)</f>
        <v>0</v>
      </c>
      <c r="K220" s="182" t="s">
        <v>5</v>
      </c>
      <c r="L220" s="39"/>
      <c r="M220" s="187" t="s">
        <v>5</v>
      </c>
      <c r="N220" s="188" t="s">
        <v>42</v>
      </c>
      <c r="O220" s="40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AR220" s="22" t="s">
        <v>213</v>
      </c>
      <c r="AT220" s="22" t="s">
        <v>208</v>
      </c>
      <c r="AU220" s="22" t="s">
        <v>80</v>
      </c>
      <c r="AY220" s="22" t="s">
        <v>205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22" t="s">
        <v>78</v>
      </c>
      <c r="BK220" s="191">
        <f>ROUND(I220*H220,2)</f>
        <v>0</v>
      </c>
      <c r="BL220" s="22" t="s">
        <v>213</v>
      </c>
      <c r="BM220" s="22" t="s">
        <v>2717</v>
      </c>
    </row>
    <row r="221" spans="2:65" s="1" customFormat="1" ht="27">
      <c r="B221" s="39"/>
      <c r="D221" s="192" t="s">
        <v>336</v>
      </c>
      <c r="F221" s="193" t="s">
        <v>1514</v>
      </c>
      <c r="I221" s="154"/>
      <c r="L221" s="39"/>
      <c r="M221" s="194"/>
      <c r="N221" s="40"/>
      <c r="O221" s="40"/>
      <c r="P221" s="40"/>
      <c r="Q221" s="40"/>
      <c r="R221" s="40"/>
      <c r="S221" s="40"/>
      <c r="T221" s="68"/>
      <c r="AT221" s="22" t="s">
        <v>336</v>
      </c>
      <c r="AU221" s="22" t="s">
        <v>80</v>
      </c>
    </row>
    <row r="222" spans="2:65" s="1" customFormat="1" ht="16.5" customHeight="1">
      <c r="B222" s="179"/>
      <c r="C222" s="180" t="s">
        <v>651</v>
      </c>
      <c r="D222" s="180" t="s">
        <v>208</v>
      </c>
      <c r="E222" s="181" t="s">
        <v>1515</v>
      </c>
      <c r="F222" s="182" t="s">
        <v>1516</v>
      </c>
      <c r="G222" s="183" t="s">
        <v>236</v>
      </c>
      <c r="H222" s="184">
        <v>17</v>
      </c>
      <c r="I222" s="185"/>
      <c r="J222" s="186">
        <f>ROUND(I222*H222,2)</f>
        <v>0</v>
      </c>
      <c r="K222" s="182" t="s">
        <v>5</v>
      </c>
      <c r="L222" s="39"/>
      <c r="M222" s="187" t="s">
        <v>5</v>
      </c>
      <c r="N222" s="188" t="s">
        <v>42</v>
      </c>
      <c r="O222" s="40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AR222" s="22" t="s">
        <v>213</v>
      </c>
      <c r="AT222" s="22" t="s">
        <v>208</v>
      </c>
      <c r="AU222" s="22" t="s">
        <v>80</v>
      </c>
      <c r="AY222" s="22" t="s">
        <v>205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22" t="s">
        <v>78</v>
      </c>
      <c r="BK222" s="191">
        <f>ROUND(I222*H222,2)</f>
        <v>0</v>
      </c>
      <c r="BL222" s="22" t="s">
        <v>213</v>
      </c>
      <c r="BM222" s="22" t="s">
        <v>2718</v>
      </c>
    </row>
    <row r="223" spans="2:65" s="1" customFormat="1" ht="27">
      <c r="B223" s="39"/>
      <c r="D223" s="192" t="s">
        <v>336</v>
      </c>
      <c r="F223" s="193" t="s">
        <v>1518</v>
      </c>
      <c r="I223" s="154"/>
      <c r="L223" s="39"/>
      <c r="M223" s="194"/>
      <c r="N223" s="40"/>
      <c r="O223" s="40"/>
      <c r="P223" s="40"/>
      <c r="Q223" s="40"/>
      <c r="R223" s="40"/>
      <c r="S223" s="40"/>
      <c r="T223" s="68"/>
      <c r="AT223" s="22" t="s">
        <v>336</v>
      </c>
      <c r="AU223" s="22" t="s">
        <v>80</v>
      </c>
    </row>
    <row r="224" spans="2:65" s="1" customFormat="1" ht="25.5" customHeight="1">
      <c r="B224" s="179"/>
      <c r="C224" s="180" t="s">
        <v>655</v>
      </c>
      <c r="D224" s="180" t="s">
        <v>208</v>
      </c>
      <c r="E224" s="181" t="s">
        <v>2719</v>
      </c>
      <c r="F224" s="182" t="s">
        <v>2720</v>
      </c>
      <c r="G224" s="183" t="s">
        <v>236</v>
      </c>
      <c r="H224" s="184">
        <v>18</v>
      </c>
      <c r="I224" s="185"/>
      <c r="J224" s="186">
        <f>ROUND(I224*H224,2)</f>
        <v>0</v>
      </c>
      <c r="K224" s="182" t="s">
        <v>5</v>
      </c>
      <c r="L224" s="39"/>
      <c r="M224" s="187" t="s">
        <v>5</v>
      </c>
      <c r="N224" s="188" t="s">
        <v>42</v>
      </c>
      <c r="O224" s="40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AR224" s="22" t="s">
        <v>213</v>
      </c>
      <c r="AT224" s="22" t="s">
        <v>208</v>
      </c>
      <c r="AU224" s="22" t="s">
        <v>80</v>
      </c>
      <c r="AY224" s="22" t="s">
        <v>205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22" t="s">
        <v>78</v>
      </c>
      <c r="BK224" s="191">
        <f>ROUND(I224*H224,2)</f>
        <v>0</v>
      </c>
      <c r="BL224" s="22" t="s">
        <v>213</v>
      </c>
      <c r="BM224" s="22" t="s">
        <v>2721</v>
      </c>
    </row>
    <row r="225" spans="2:65" s="1" customFormat="1" ht="40.5">
      <c r="B225" s="39"/>
      <c r="D225" s="192" t="s">
        <v>336</v>
      </c>
      <c r="F225" s="193" t="s">
        <v>2722</v>
      </c>
      <c r="I225" s="154"/>
      <c r="L225" s="39"/>
      <c r="M225" s="194"/>
      <c r="N225" s="40"/>
      <c r="O225" s="40"/>
      <c r="P225" s="40"/>
      <c r="Q225" s="40"/>
      <c r="R225" s="40"/>
      <c r="S225" s="40"/>
      <c r="T225" s="68"/>
      <c r="AT225" s="22" t="s">
        <v>336</v>
      </c>
      <c r="AU225" s="22" t="s">
        <v>80</v>
      </c>
    </row>
    <row r="226" spans="2:65" s="1" customFormat="1" ht="25.5" customHeight="1">
      <c r="B226" s="179"/>
      <c r="C226" s="180" t="s">
        <v>659</v>
      </c>
      <c r="D226" s="180" t="s">
        <v>208</v>
      </c>
      <c r="E226" s="181" t="s">
        <v>2723</v>
      </c>
      <c r="F226" s="182" t="s">
        <v>2724</v>
      </c>
      <c r="G226" s="183" t="s">
        <v>236</v>
      </c>
      <c r="H226" s="184">
        <v>16</v>
      </c>
      <c r="I226" s="185"/>
      <c r="J226" s="186">
        <f>ROUND(I226*H226,2)</f>
        <v>0</v>
      </c>
      <c r="K226" s="182" t="s">
        <v>5</v>
      </c>
      <c r="L226" s="39"/>
      <c r="M226" s="187" t="s">
        <v>5</v>
      </c>
      <c r="N226" s="188" t="s">
        <v>42</v>
      </c>
      <c r="O226" s="40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AR226" s="22" t="s">
        <v>213</v>
      </c>
      <c r="AT226" s="22" t="s">
        <v>208</v>
      </c>
      <c r="AU226" s="22" t="s">
        <v>80</v>
      </c>
      <c r="AY226" s="22" t="s">
        <v>205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22" t="s">
        <v>78</v>
      </c>
      <c r="BK226" s="191">
        <f>ROUND(I226*H226,2)</f>
        <v>0</v>
      </c>
      <c r="BL226" s="22" t="s">
        <v>213</v>
      </c>
      <c r="BM226" s="22" t="s">
        <v>2725</v>
      </c>
    </row>
    <row r="227" spans="2:65" s="1" customFormat="1" ht="40.5">
      <c r="B227" s="39"/>
      <c r="D227" s="192" t="s">
        <v>336</v>
      </c>
      <c r="F227" s="193" t="s">
        <v>2726</v>
      </c>
      <c r="I227" s="154"/>
      <c r="L227" s="39"/>
      <c r="M227" s="194"/>
      <c r="N227" s="40"/>
      <c r="O227" s="40"/>
      <c r="P227" s="40"/>
      <c r="Q227" s="40"/>
      <c r="R227" s="40"/>
      <c r="S227" s="40"/>
      <c r="T227" s="68"/>
      <c r="AT227" s="22" t="s">
        <v>336</v>
      </c>
      <c r="AU227" s="22" t="s">
        <v>80</v>
      </c>
    </row>
    <row r="228" spans="2:65" s="1" customFormat="1" ht="16.5" customHeight="1">
      <c r="B228" s="179"/>
      <c r="C228" s="180" t="s">
        <v>663</v>
      </c>
      <c r="D228" s="180" t="s">
        <v>208</v>
      </c>
      <c r="E228" s="181" t="s">
        <v>2727</v>
      </c>
      <c r="F228" s="182" t="s">
        <v>2728</v>
      </c>
      <c r="G228" s="183" t="s">
        <v>236</v>
      </c>
      <c r="H228" s="184">
        <v>16</v>
      </c>
      <c r="I228" s="185"/>
      <c r="J228" s="186">
        <f>ROUND(I228*H228,2)</f>
        <v>0</v>
      </c>
      <c r="K228" s="182" t="s">
        <v>5</v>
      </c>
      <c r="L228" s="39"/>
      <c r="M228" s="187" t="s">
        <v>5</v>
      </c>
      <c r="N228" s="188" t="s">
        <v>42</v>
      </c>
      <c r="O228" s="40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AR228" s="22" t="s">
        <v>213</v>
      </c>
      <c r="AT228" s="22" t="s">
        <v>208</v>
      </c>
      <c r="AU228" s="22" t="s">
        <v>80</v>
      </c>
      <c r="AY228" s="22" t="s">
        <v>205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22" t="s">
        <v>78</v>
      </c>
      <c r="BK228" s="191">
        <f>ROUND(I228*H228,2)</f>
        <v>0</v>
      </c>
      <c r="BL228" s="22" t="s">
        <v>213</v>
      </c>
      <c r="BM228" s="22" t="s">
        <v>2729</v>
      </c>
    </row>
    <row r="229" spans="2:65" s="1" customFormat="1" ht="27">
      <c r="B229" s="39"/>
      <c r="D229" s="192" t="s">
        <v>336</v>
      </c>
      <c r="F229" s="193" t="s">
        <v>2730</v>
      </c>
      <c r="I229" s="154"/>
      <c r="L229" s="39"/>
      <c r="M229" s="194"/>
      <c r="N229" s="40"/>
      <c r="O229" s="40"/>
      <c r="P229" s="40"/>
      <c r="Q229" s="40"/>
      <c r="R229" s="40"/>
      <c r="S229" s="40"/>
      <c r="T229" s="68"/>
      <c r="AT229" s="22" t="s">
        <v>336</v>
      </c>
      <c r="AU229" s="22" t="s">
        <v>80</v>
      </c>
    </row>
    <row r="230" spans="2:65" s="1" customFormat="1" ht="16.5" customHeight="1">
      <c r="B230" s="179"/>
      <c r="C230" s="180" t="s">
        <v>667</v>
      </c>
      <c r="D230" s="180" t="s">
        <v>208</v>
      </c>
      <c r="E230" s="181" t="s">
        <v>1519</v>
      </c>
      <c r="F230" s="182" t="s">
        <v>1520</v>
      </c>
      <c r="G230" s="183" t="s">
        <v>548</v>
      </c>
      <c r="H230" s="199"/>
      <c r="I230" s="185"/>
      <c r="J230" s="186">
        <f>ROUND(I230*H230,2)</f>
        <v>0</v>
      </c>
      <c r="K230" s="182" t="s">
        <v>5</v>
      </c>
      <c r="L230" s="39"/>
      <c r="M230" s="187" t="s">
        <v>5</v>
      </c>
      <c r="N230" s="188" t="s">
        <v>42</v>
      </c>
      <c r="O230" s="40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AR230" s="22" t="s">
        <v>213</v>
      </c>
      <c r="AT230" s="22" t="s">
        <v>208</v>
      </c>
      <c r="AU230" s="22" t="s">
        <v>80</v>
      </c>
      <c r="AY230" s="22" t="s">
        <v>205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22" t="s">
        <v>78</v>
      </c>
      <c r="BK230" s="191">
        <f>ROUND(I230*H230,2)</f>
        <v>0</v>
      </c>
      <c r="BL230" s="22" t="s">
        <v>213</v>
      </c>
      <c r="BM230" s="22" t="s">
        <v>2731</v>
      </c>
    </row>
    <row r="231" spans="2:65" s="1" customFormat="1" ht="40.5">
      <c r="B231" s="39"/>
      <c r="D231" s="192" t="s">
        <v>336</v>
      </c>
      <c r="F231" s="193" t="s">
        <v>1522</v>
      </c>
      <c r="I231" s="154"/>
      <c r="L231" s="39"/>
      <c r="M231" s="194"/>
      <c r="N231" s="40"/>
      <c r="O231" s="40"/>
      <c r="P231" s="40"/>
      <c r="Q231" s="40"/>
      <c r="R231" s="40"/>
      <c r="S231" s="40"/>
      <c r="T231" s="68"/>
      <c r="AT231" s="22" t="s">
        <v>336</v>
      </c>
      <c r="AU231" s="22" t="s">
        <v>80</v>
      </c>
    </row>
    <row r="232" spans="2:65" s="11" customFormat="1" ht="29.85" customHeight="1">
      <c r="B232" s="166"/>
      <c r="D232" s="167" t="s">
        <v>70</v>
      </c>
      <c r="E232" s="177" t="s">
        <v>1523</v>
      </c>
      <c r="F232" s="177" t="s">
        <v>1524</v>
      </c>
      <c r="I232" s="169"/>
      <c r="J232" s="178">
        <f>BK232</f>
        <v>0</v>
      </c>
      <c r="L232" s="166"/>
      <c r="M232" s="171"/>
      <c r="N232" s="172"/>
      <c r="O232" s="172"/>
      <c r="P232" s="173">
        <f>SUM(P233:P246)</f>
        <v>0</v>
      </c>
      <c r="Q232" s="172"/>
      <c r="R232" s="173">
        <f>SUM(R233:R246)</f>
        <v>0</v>
      </c>
      <c r="S232" s="172"/>
      <c r="T232" s="174">
        <f>SUM(T233:T246)</f>
        <v>0</v>
      </c>
      <c r="AR232" s="167" t="s">
        <v>78</v>
      </c>
      <c r="AT232" s="175" t="s">
        <v>70</v>
      </c>
      <c r="AU232" s="175" t="s">
        <v>78</v>
      </c>
      <c r="AY232" s="167" t="s">
        <v>205</v>
      </c>
      <c r="BK232" s="176">
        <f>SUM(BK233:BK246)</f>
        <v>0</v>
      </c>
    </row>
    <row r="233" spans="2:65" s="1" customFormat="1" ht="16.5" customHeight="1">
      <c r="B233" s="179"/>
      <c r="C233" s="180" t="s">
        <v>671</v>
      </c>
      <c r="D233" s="180" t="s">
        <v>208</v>
      </c>
      <c r="E233" s="181" t="s">
        <v>1525</v>
      </c>
      <c r="F233" s="182" t="s">
        <v>1526</v>
      </c>
      <c r="G233" s="183" t="s">
        <v>236</v>
      </c>
      <c r="H233" s="184">
        <v>6</v>
      </c>
      <c r="I233" s="185"/>
      <c r="J233" s="186">
        <f>ROUND(I233*H233,2)</f>
        <v>0</v>
      </c>
      <c r="K233" s="182" t="s">
        <v>5</v>
      </c>
      <c r="L233" s="39"/>
      <c r="M233" s="187" t="s">
        <v>5</v>
      </c>
      <c r="N233" s="188" t="s">
        <v>42</v>
      </c>
      <c r="O233" s="40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AR233" s="22" t="s">
        <v>213</v>
      </c>
      <c r="AT233" s="22" t="s">
        <v>208</v>
      </c>
      <c r="AU233" s="22" t="s">
        <v>80</v>
      </c>
      <c r="AY233" s="22" t="s">
        <v>205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22" t="s">
        <v>78</v>
      </c>
      <c r="BK233" s="191">
        <f>ROUND(I233*H233,2)</f>
        <v>0</v>
      </c>
      <c r="BL233" s="22" t="s">
        <v>213</v>
      </c>
      <c r="BM233" s="22" t="s">
        <v>2732</v>
      </c>
    </row>
    <row r="234" spans="2:65" s="1" customFormat="1" ht="27">
      <c r="B234" s="39"/>
      <c r="D234" s="192" t="s">
        <v>336</v>
      </c>
      <c r="F234" s="193" t="s">
        <v>1528</v>
      </c>
      <c r="I234" s="154"/>
      <c r="L234" s="39"/>
      <c r="M234" s="194"/>
      <c r="N234" s="40"/>
      <c r="O234" s="40"/>
      <c r="P234" s="40"/>
      <c r="Q234" s="40"/>
      <c r="R234" s="40"/>
      <c r="S234" s="40"/>
      <c r="T234" s="68"/>
      <c r="AT234" s="22" t="s">
        <v>336</v>
      </c>
      <c r="AU234" s="22" t="s">
        <v>80</v>
      </c>
    </row>
    <row r="235" spans="2:65" s="1" customFormat="1" ht="25.5" customHeight="1">
      <c r="B235" s="179"/>
      <c r="C235" s="180" t="s">
        <v>676</v>
      </c>
      <c r="D235" s="180" t="s">
        <v>208</v>
      </c>
      <c r="E235" s="181" t="s">
        <v>2733</v>
      </c>
      <c r="F235" s="182" t="s">
        <v>2734</v>
      </c>
      <c r="G235" s="183" t="s">
        <v>236</v>
      </c>
      <c r="H235" s="184">
        <v>4</v>
      </c>
      <c r="I235" s="185"/>
      <c r="J235" s="186">
        <f>ROUND(I235*H235,2)</f>
        <v>0</v>
      </c>
      <c r="K235" s="182" t="s">
        <v>5</v>
      </c>
      <c r="L235" s="39"/>
      <c r="M235" s="187" t="s">
        <v>5</v>
      </c>
      <c r="N235" s="188" t="s">
        <v>42</v>
      </c>
      <c r="O235" s="40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AR235" s="22" t="s">
        <v>213</v>
      </c>
      <c r="AT235" s="22" t="s">
        <v>208</v>
      </c>
      <c r="AU235" s="22" t="s">
        <v>80</v>
      </c>
      <c r="AY235" s="22" t="s">
        <v>205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22" t="s">
        <v>78</v>
      </c>
      <c r="BK235" s="191">
        <f>ROUND(I235*H235,2)</f>
        <v>0</v>
      </c>
      <c r="BL235" s="22" t="s">
        <v>213</v>
      </c>
      <c r="BM235" s="22" t="s">
        <v>2735</v>
      </c>
    </row>
    <row r="236" spans="2:65" s="1" customFormat="1" ht="40.5">
      <c r="B236" s="39"/>
      <c r="D236" s="192" t="s">
        <v>336</v>
      </c>
      <c r="F236" s="193" t="s">
        <v>2736</v>
      </c>
      <c r="I236" s="154"/>
      <c r="L236" s="39"/>
      <c r="M236" s="194"/>
      <c r="N236" s="40"/>
      <c r="O236" s="40"/>
      <c r="P236" s="40"/>
      <c r="Q236" s="40"/>
      <c r="R236" s="40"/>
      <c r="S236" s="40"/>
      <c r="T236" s="68"/>
      <c r="AT236" s="22" t="s">
        <v>336</v>
      </c>
      <c r="AU236" s="22" t="s">
        <v>80</v>
      </c>
    </row>
    <row r="237" spans="2:65" s="1" customFormat="1" ht="25.5" customHeight="1">
      <c r="B237" s="179"/>
      <c r="C237" s="180" t="s">
        <v>680</v>
      </c>
      <c r="D237" s="180" t="s">
        <v>208</v>
      </c>
      <c r="E237" s="181" t="s">
        <v>2737</v>
      </c>
      <c r="F237" s="182" t="s">
        <v>2738</v>
      </c>
      <c r="G237" s="183" t="s">
        <v>236</v>
      </c>
      <c r="H237" s="184">
        <v>2</v>
      </c>
      <c r="I237" s="185"/>
      <c r="J237" s="186">
        <f>ROUND(I237*H237,2)</f>
        <v>0</v>
      </c>
      <c r="K237" s="182" t="s">
        <v>5</v>
      </c>
      <c r="L237" s="39"/>
      <c r="M237" s="187" t="s">
        <v>5</v>
      </c>
      <c r="N237" s="188" t="s">
        <v>42</v>
      </c>
      <c r="O237" s="40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AR237" s="22" t="s">
        <v>213</v>
      </c>
      <c r="AT237" s="22" t="s">
        <v>208</v>
      </c>
      <c r="AU237" s="22" t="s">
        <v>80</v>
      </c>
      <c r="AY237" s="22" t="s">
        <v>205</v>
      </c>
      <c r="BE237" s="191">
        <f>IF(N237="základní",J237,0)</f>
        <v>0</v>
      </c>
      <c r="BF237" s="191">
        <f>IF(N237="snížená",J237,0)</f>
        <v>0</v>
      </c>
      <c r="BG237" s="191">
        <f>IF(N237="zákl. přenesená",J237,0)</f>
        <v>0</v>
      </c>
      <c r="BH237" s="191">
        <f>IF(N237="sníž. přenesená",J237,0)</f>
        <v>0</v>
      </c>
      <c r="BI237" s="191">
        <f>IF(N237="nulová",J237,0)</f>
        <v>0</v>
      </c>
      <c r="BJ237" s="22" t="s">
        <v>78</v>
      </c>
      <c r="BK237" s="191">
        <f>ROUND(I237*H237,2)</f>
        <v>0</v>
      </c>
      <c r="BL237" s="22" t="s">
        <v>213</v>
      </c>
      <c r="BM237" s="22" t="s">
        <v>2739</v>
      </c>
    </row>
    <row r="238" spans="2:65" s="1" customFormat="1" ht="40.5">
      <c r="B238" s="39"/>
      <c r="D238" s="192" t="s">
        <v>336</v>
      </c>
      <c r="F238" s="193" t="s">
        <v>2740</v>
      </c>
      <c r="I238" s="154"/>
      <c r="L238" s="39"/>
      <c r="M238" s="194"/>
      <c r="N238" s="40"/>
      <c r="O238" s="40"/>
      <c r="P238" s="40"/>
      <c r="Q238" s="40"/>
      <c r="R238" s="40"/>
      <c r="S238" s="40"/>
      <c r="T238" s="68"/>
      <c r="AT238" s="22" t="s">
        <v>336</v>
      </c>
      <c r="AU238" s="22" t="s">
        <v>80</v>
      </c>
    </row>
    <row r="239" spans="2:65" s="1" customFormat="1" ht="25.5" customHeight="1">
      <c r="B239" s="179"/>
      <c r="C239" s="180" t="s">
        <v>684</v>
      </c>
      <c r="D239" s="180" t="s">
        <v>208</v>
      </c>
      <c r="E239" s="181" t="s">
        <v>2741</v>
      </c>
      <c r="F239" s="182" t="s">
        <v>2742</v>
      </c>
      <c r="G239" s="183" t="s">
        <v>236</v>
      </c>
      <c r="H239" s="184">
        <v>2</v>
      </c>
      <c r="I239" s="185"/>
      <c r="J239" s="186">
        <f>ROUND(I239*H239,2)</f>
        <v>0</v>
      </c>
      <c r="K239" s="182" t="s">
        <v>5</v>
      </c>
      <c r="L239" s="39"/>
      <c r="M239" s="187" t="s">
        <v>5</v>
      </c>
      <c r="N239" s="188" t="s">
        <v>42</v>
      </c>
      <c r="O239" s="40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AR239" s="22" t="s">
        <v>213</v>
      </c>
      <c r="AT239" s="22" t="s">
        <v>208</v>
      </c>
      <c r="AU239" s="22" t="s">
        <v>80</v>
      </c>
      <c r="AY239" s="22" t="s">
        <v>205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22" t="s">
        <v>78</v>
      </c>
      <c r="BK239" s="191">
        <f>ROUND(I239*H239,2)</f>
        <v>0</v>
      </c>
      <c r="BL239" s="22" t="s">
        <v>213</v>
      </c>
      <c r="BM239" s="22" t="s">
        <v>2743</v>
      </c>
    </row>
    <row r="240" spans="2:65" s="1" customFormat="1" ht="40.5">
      <c r="B240" s="39"/>
      <c r="D240" s="192" t="s">
        <v>336</v>
      </c>
      <c r="F240" s="193" t="s">
        <v>2744</v>
      </c>
      <c r="I240" s="154"/>
      <c r="L240" s="39"/>
      <c r="M240" s="194"/>
      <c r="N240" s="40"/>
      <c r="O240" s="40"/>
      <c r="P240" s="40"/>
      <c r="Q240" s="40"/>
      <c r="R240" s="40"/>
      <c r="S240" s="40"/>
      <c r="T240" s="68"/>
      <c r="AT240" s="22" t="s">
        <v>336</v>
      </c>
      <c r="AU240" s="22" t="s">
        <v>80</v>
      </c>
    </row>
    <row r="241" spans="2:65" s="1" customFormat="1" ht="25.5" customHeight="1">
      <c r="B241" s="179"/>
      <c r="C241" s="180" t="s">
        <v>688</v>
      </c>
      <c r="D241" s="180" t="s">
        <v>208</v>
      </c>
      <c r="E241" s="181" t="s">
        <v>2745</v>
      </c>
      <c r="F241" s="182" t="s">
        <v>2746</v>
      </c>
      <c r="G241" s="183" t="s">
        <v>236</v>
      </c>
      <c r="H241" s="184">
        <v>3</v>
      </c>
      <c r="I241" s="185"/>
      <c r="J241" s="186">
        <f>ROUND(I241*H241,2)</f>
        <v>0</v>
      </c>
      <c r="K241" s="182" t="s">
        <v>5</v>
      </c>
      <c r="L241" s="39"/>
      <c r="M241" s="187" t="s">
        <v>5</v>
      </c>
      <c r="N241" s="188" t="s">
        <v>42</v>
      </c>
      <c r="O241" s="40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AR241" s="22" t="s">
        <v>213</v>
      </c>
      <c r="AT241" s="22" t="s">
        <v>208</v>
      </c>
      <c r="AU241" s="22" t="s">
        <v>80</v>
      </c>
      <c r="AY241" s="22" t="s">
        <v>205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22" t="s">
        <v>78</v>
      </c>
      <c r="BK241" s="191">
        <f>ROUND(I241*H241,2)</f>
        <v>0</v>
      </c>
      <c r="BL241" s="22" t="s">
        <v>213</v>
      </c>
      <c r="BM241" s="22" t="s">
        <v>2747</v>
      </c>
    </row>
    <row r="242" spans="2:65" s="1" customFormat="1" ht="40.5">
      <c r="B242" s="39"/>
      <c r="D242" s="192" t="s">
        <v>336</v>
      </c>
      <c r="F242" s="193" t="s">
        <v>2748</v>
      </c>
      <c r="I242" s="154"/>
      <c r="L242" s="39"/>
      <c r="M242" s="194"/>
      <c r="N242" s="40"/>
      <c r="O242" s="40"/>
      <c r="P242" s="40"/>
      <c r="Q242" s="40"/>
      <c r="R242" s="40"/>
      <c r="S242" s="40"/>
      <c r="T242" s="68"/>
      <c r="AT242" s="22" t="s">
        <v>336</v>
      </c>
      <c r="AU242" s="22" t="s">
        <v>80</v>
      </c>
    </row>
    <row r="243" spans="2:65" s="1" customFormat="1" ht="25.5" customHeight="1">
      <c r="B243" s="179"/>
      <c r="C243" s="180" t="s">
        <v>692</v>
      </c>
      <c r="D243" s="180" t="s">
        <v>208</v>
      </c>
      <c r="E243" s="181" t="s">
        <v>1534</v>
      </c>
      <c r="F243" s="182" t="s">
        <v>1535</v>
      </c>
      <c r="G243" s="183" t="s">
        <v>259</v>
      </c>
      <c r="H243" s="184">
        <v>0.89700000000000002</v>
      </c>
      <c r="I243" s="185"/>
      <c r="J243" s="186">
        <f>ROUND(I243*H243,2)</f>
        <v>0</v>
      </c>
      <c r="K243" s="182" t="s">
        <v>5</v>
      </c>
      <c r="L243" s="39"/>
      <c r="M243" s="187" t="s">
        <v>5</v>
      </c>
      <c r="N243" s="188" t="s">
        <v>42</v>
      </c>
      <c r="O243" s="40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AR243" s="22" t="s">
        <v>213</v>
      </c>
      <c r="AT243" s="22" t="s">
        <v>208</v>
      </c>
      <c r="AU243" s="22" t="s">
        <v>80</v>
      </c>
      <c r="AY243" s="22" t="s">
        <v>205</v>
      </c>
      <c r="BE243" s="191">
        <f>IF(N243="základní",J243,0)</f>
        <v>0</v>
      </c>
      <c r="BF243" s="191">
        <f>IF(N243="snížená",J243,0)</f>
        <v>0</v>
      </c>
      <c r="BG243" s="191">
        <f>IF(N243="zákl. přenesená",J243,0)</f>
        <v>0</v>
      </c>
      <c r="BH243" s="191">
        <f>IF(N243="sníž. přenesená",J243,0)</f>
        <v>0</v>
      </c>
      <c r="BI243" s="191">
        <f>IF(N243="nulová",J243,0)</f>
        <v>0</v>
      </c>
      <c r="BJ243" s="22" t="s">
        <v>78</v>
      </c>
      <c r="BK243" s="191">
        <f>ROUND(I243*H243,2)</f>
        <v>0</v>
      </c>
      <c r="BL243" s="22" t="s">
        <v>213</v>
      </c>
      <c r="BM243" s="22" t="s">
        <v>2749</v>
      </c>
    </row>
    <row r="244" spans="2:65" s="1" customFormat="1" ht="40.5">
      <c r="B244" s="39"/>
      <c r="D244" s="192" t="s">
        <v>336</v>
      </c>
      <c r="F244" s="193" t="s">
        <v>1537</v>
      </c>
      <c r="I244" s="154"/>
      <c r="L244" s="39"/>
      <c r="M244" s="194"/>
      <c r="N244" s="40"/>
      <c r="O244" s="40"/>
      <c r="P244" s="40"/>
      <c r="Q244" s="40"/>
      <c r="R244" s="40"/>
      <c r="S244" s="40"/>
      <c r="T244" s="68"/>
      <c r="AT244" s="22" t="s">
        <v>336</v>
      </c>
      <c r="AU244" s="22" t="s">
        <v>80</v>
      </c>
    </row>
    <row r="245" spans="2:65" s="1" customFormat="1" ht="16.5" customHeight="1">
      <c r="B245" s="179"/>
      <c r="C245" s="180" t="s">
        <v>696</v>
      </c>
      <c r="D245" s="180" t="s">
        <v>208</v>
      </c>
      <c r="E245" s="181" t="s">
        <v>1542</v>
      </c>
      <c r="F245" s="182" t="s">
        <v>1543</v>
      </c>
      <c r="G245" s="183" t="s">
        <v>548</v>
      </c>
      <c r="H245" s="199"/>
      <c r="I245" s="185"/>
      <c r="J245" s="186">
        <f>ROUND(I245*H245,2)</f>
        <v>0</v>
      </c>
      <c r="K245" s="182" t="s">
        <v>5</v>
      </c>
      <c r="L245" s="39"/>
      <c r="M245" s="187" t="s">
        <v>5</v>
      </c>
      <c r="N245" s="188" t="s">
        <v>42</v>
      </c>
      <c r="O245" s="40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AR245" s="22" t="s">
        <v>213</v>
      </c>
      <c r="AT245" s="22" t="s">
        <v>208</v>
      </c>
      <c r="AU245" s="22" t="s">
        <v>80</v>
      </c>
      <c r="AY245" s="22" t="s">
        <v>205</v>
      </c>
      <c r="BE245" s="191">
        <f>IF(N245="základní",J245,0)</f>
        <v>0</v>
      </c>
      <c r="BF245" s="191">
        <f>IF(N245="snížená",J245,0)</f>
        <v>0</v>
      </c>
      <c r="BG245" s="191">
        <f>IF(N245="zákl. přenesená",J245,0)</f>
        <v>0</v>
      </c>
      <c r="BH245" s="191">
        <f>IF(N245="sníž. přenesená",J245,0)</f>
        <v>0</v>
      </c>
      <c r="BI245" s="191">
        <f>IF(N245="nulová",J245,0)</f>
        <v>0</v>
      </c>
      <c r="BJ245" s="22" t="s">
        <v>78</v>
      </c>
      <c r="BK245" s="191">
        <f>ROUND(I245*H245,2)</f>
        <v>0</v>
      </c>
      <c r="BL245" s="22" t="s">
        <v>213</v>
      </c>
      <c r="BM245" s="22" t="s">
        <v>2750</v>
      </c>
    </row>
    <row r="246" spans="2:65" s="1" customFormat="1" ht="40.5">
      <c r="B246" s="39"/>
      <c r="D246" s="192" t="s">
        <v>336</v>
      </c>
      <c r="F246" s="193" t="s">
        <v>1545</v>
      </c>
      <c r="I246" s="154"/>
      <c r="L246" s="39"/>
      <c r="M246" s="194"/>
      <c r="N246" s="40"/>
      <c r="O246" s="40"/>
      <c r="P246" s="40"/>
      <c r="Q246" s="40"/>
      <c r="R246" s="40"/>
      <c r="S246" s="40"/>
      <c r="T246" s="68"/>
      <c r="AT246" s="22" t="s">
        <v>336</v>
      </c>
      <c r="AU246" s="22" t="s">
        <v>80</v>
      </c>
    </row>
    <row r="247" spans="2:65" s="11" customFormat="1" ht="29.85" customHeight="1">
      <c r="B247" s="166"/>
      <c r="D247" s="167" t="s">
        <v>70</v>
      </c>
      <c r="E247" s="177" t="s">
        <v>2751</v>
      </c>
      <c r="F247" s="177" t="s">
        <v>2752</v>
      </c>
      <c r="I247" s="169"/>
      <c r="J247" s="178">
        <f>BK247</f>
        <v>0</v>
      </c>
      <c r="L247" s="166"/>
      <c r="M247" s="171"/>
      <c r="N247" s="172"/>
      <c r="O247" s="172"/>
      <c r="P247" s="173">
        <f>SUM(P248:P251)</f>
        <v>0</v>
      </c>
      <c r="Q247" s="172"/>
      <c r="R247" s="173">
        <f>SUM(R248:R251)</f>
        <v>0</v>
      </c>
      <c r="S247" s="172"/>
      <c r="T247" s="174">
        <f>SUM(T248:T251)</f>
        <v>0</v>
      </c>
      <c r="AR247" s="167" t="s">
        <v>78</v>
      </c>
      <c r="AT247" s="175" t="s">
        <v>70</v>
      </c>
      <c r="AU247" s="175" t="s">
        <v>78</v>
      </c>
      <c r="AY247" s="167" t="s">
        <v>205</v>
      </c>
      <c r="BK247" s="176">
        <f>SUM(BK248:BK251)</f>
        <v>0</v>
      </c>
    </row>
    <row r="248" spans="2:65" s="1" customFormat="1" ht="16.5" customHeight="1">
      <c r="B248" s="179"/>
      <c r="C248" s="180" t="s">
        <v>700</v>
      </c>
      <c r="D248" s="180" t="s">
        <v>208</v>
      </c>
      <c r="E248" s="181" t="s">
        <v>2753</v>
      </c>
      <c r="F248" s="182" t="s">
        <v>2754</v>
      </c>
      <c r="G248" s="183" t="s">
        <v>360</v>
      </c>
      <c r="H248" s="184">
        <v>285</v>
      </c>
      <c r="I248" s="185"/>
      <c r="J248" s="186">
        <f>ROUND(I248*H248,2)</f>
        <v>0</v>
      </c>
      <c r="K248" s="182" t="s">
        <v>5</v>
      </c>
      <c r="L248" s="39"/>
      <c r="M248" s="187" t="s">
        <v>5</v>
      </c>
      <c r="N248" s="188" t="s">
        <v>42</v>
      </c>
      <c r="O248" s="40"/>
      <c r="P248" s="189">
        <f>O248*H248</f>
        <v>0</v>
      </c>
      <c r="Q248" s="189">
        <v>0</v>
      </c>
      <c r="R248" s="189">
        <f>Q248*H248</f>
        <v>0</v>
      </c>
      <c r="S248" s="189">
        <v>0</v>
      </c>
      <c r="T248" s="190">
        <f>S248*H248</f>
        <v>0</v>
      </c>
      <c r="AR248" s="22" t="s">
        <v>213</v>
      </c>
      <c r="AT248" s="22" t="s">
        <v>208</v>
      </c>
      <c r="AU248" s="22" t="s">
        <v>80</v>
      </c>
      <c r="AY248" s="22" t="s">
        <v>205</v>
      </c>
      <c r="BE248" s="191">
        <f>IF(N248="základní",J248,0)</f>
        <v>0</v>
      </c>
      <c r="BF248" s="191">
        <f>IF(N248="snížená",J248,0)</f>
        <v>0</v>
      </c>
      <c r="BG248" s="191">
        <f>IF(N248="zákl. přenesená",J248,0)</f>
        <v>0</v>
      </c>
      <c r="BH248" s="191">
        <f>IF(N248="sníž. přenesená",J248,0)</f>
        <v>0</v>
      </c>
      <c r="BI248" s="191">
        <f>IF(N248="nulová",J248,0)</f>
        <v>0</v>
      </c>
      <c r="BJ248" s="22" t="s">
        <v>78</v>
      </c>
      <c r="BK248" s="191">
        <f>ROUND(I248*H248,2)</f>
        <v>0</v>
      </c>
      <c r="BL248" s="22" t="s">
        <v>213</v>
      </c>
      <c r="BM248" s="22" t="s">
        <v>2755</v>
      </c>
    </row>
    <row r="249" spans="2:65" s="1" customFormat="1" ht="40.5">
      <c r="B249" s="39"/>
      <c r="D249" s="192" t="s">
        <v>336</v>
      </c>
      <c r="F249" s="193" t="s">
        <v>2756</v>
      </c>
      <c r="I249" s="154"/>
      <c r="L249" s="39"/>
      <c r="M249" s="194"/>
      <c r="N249" s="40"/>
      <c r="O249" s="40"/>
      <c r="P249" s="40"/>
      <c r="Q249" s="40"/>
      <c r="R249" s="40"/>
      <c r="S249" s="40"/>
      <c r="T249" s="68"/>
      <c r="AT249" s="22" t="s">
        <v>336</v>
      </c>
      <c r="AU249" s="22" t="s">
        <v>80</v>
      </c>
    </row>
    <row r="250" spans="2:65" s="1" customFormat="1" ht="16.5" customHeight="1">
      <c r="B250" s="179"/>
      <c r="C250" s="180" t="s">
        <v>704</v>
      </c>
      <c r="D250" s="180" t="s">
        <v>208</v>
      </c>
      <c r="E250" s="181" t="s">
        <v>2757</v>
      </c>
      <c r="F250" s="182" t="s">
        <v>2758</v>
      </c>
      <c r="G250" s="183" t="s">
        <v>360</v>
      </c>
      <c r="H250" s="184">
        <v>20</v>
      </c>
      <c r="I250" s="185"/>
      <c r="J250" s="186">
        <f>ROUND(I250*H250,2)</f>
        <v>0</v>
      </c>
      <c r="K250" s="182" t="s">
        <v>5</v>
      </c>
      <c r="L250" s="39"/>
      <c r="M250" s="187" t="s">
        <v>5</v>
      </c>
      <c r="N250" s="188" t="s">
        <v>42</v>
      </c>
      <c r="O250" s="40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AR250" s="22" t="s">
        <v>213</v>
      </c>
      <c r="AT250" s="22" t="s">
        <v>208</v>
      </c>
      <c r="AU250" s="22" t="s">
        <v>80</v>
      </c>
      <c r="AY250" s="22" t="s">
        <v>205</v>
      </c>
      <c r="BE250" s="191">
        <f>IF(N250="základní",J250,0)</f>
        <v>0</v>
      </c>
      <c r="BF250" s="191">
        <f>IF(N250="snížená",J250,0)</f>
        <v>0</v>
      </c>
      <c r="BG250" s="191">
        <f>IF(N250="zákl. přenesená",J250,0)</f>
        <v>0</v>
      </c>
      <c r="BH250" s="191">
        <f>IF(N250="sníž. přenesená",J250,0)</f>
        <v>0</v>
      </c>
      <c r="BI250" s="191">
        <f>IF(N250="nulová",J250,0)</f>
        <v>0</v>
      </c>
      <c r="BJ250" s="22" t="s">
        <v>78</v>
      </c>
      <c r="BK250" s="191">
        <f>ROUND(I250*H250,2)</f>
        <v>0</v>
      </c>
      <c r="BL250" s="22" t="s">
        <v>213</v>
      </c>
      <c r="BM250" s="22" t="s">
        <v>2759</v>
      </c>
    </row>
    <row r="251" spans="2:65" s="1" customFormat="1" ht="40.5">
      <c r="B251" s="39"/>
      <c r="D251" s="192" t="s">
        <v>336</v>
      </c>
      <c r="F251" s="193" t="s">
        <v>2760</v>
      </c>
      <c r="I251" s="154"/>
      <c r="L251" s="39"/>
      <c r="M251" s="194"/>
      <c r="N251" s="40"/>
      <c r="O251" s="40"/>
      <c r="P251" s="40"/>
      <c r="Q251" s="40"/>
      <c r="R251" s="40"/>
      <c r="S251" s="40"/>
      <c r="T251" s="68"/>
      <c r="AT251" s="22" t="s">
        <v>336</v>
      </c>
      <c r="AU251" s="22" t="s">
        <v>80</v>
      </c>
    </row>
    <row r="252" spans="2:65" s="11" customFormat="1" ht="37.35" customHeight="1">
      <c r="B252" s="166"/>
      <c r="D252" s="167" t="s">
        <v>70</v>
      </c>
      <c r="E252" s="168" t="s">
        <v>436</v>
      </c>
      <c r="F252" s="168" t="s">
        <v>437</v>
      </c>
      <c r="I252" s="169"/>
      <c r="J252" s="170">
        <f>BK252</f>
        <v>0</v>
      </c>
      <c r="L252" s="166"/>
      <c r="M252" s="171"/>
      <c r="N252" s="172"/>
      <c r="O252" s="172"/>
      <c r="P252" s="173">
        <f>SUM(P253:P258)</f>
        <v>0</v>
      </c>
      <c r="Q252" s="172"/>
      <c r="R252" s="173">
        <f>SUM(R253:R258)</f>
        <v>0</v>
      </c>
      <c r="S252" s="172"/>
      <c r="T252" s="174">
        <f>SUM(T253:T258)</f>
        <v>0</v>
      </c>
      <c r="AR252" s="167" t="s">
        <v>213</v>
      </c>
      <c r="AT252" s="175" t="s">
        <v>70</v>
      </c>
      <c r="AU252" s="175" t="s">
        <v>71</v>
      </c>
      <c r="AY252" s="167" t="s">
        <v>205</v>
      </c>
      <c r="BK252" s="176">
        <f>SUM(BK253:BK258)</f>
        <v>0</v>
      </c>
    </row>
    <row r="253" spans="2:65" s="1" customFormat="1" ht="16.5" customHeight="1">
      <c r="B253" s="179"/>
      <c r="C253" s="180" t="s">
        <v>708</v>
      </c>
      <c r="D253" s="180" t="s">
        <v>208</v>
      </c>
      <c r="E253" s="181" t="s">
        <v>1546</v>
      </c>
      <c r="F253" s="182" t="s">
        <v>1547</v>
      </c>
      <c r="G253" s="183" t="s">
        <v>950</v>
      </c>
      <c r="H253" s="184">
        <v>160</v>
      </c>
      <c r="I253" s="185"/>
      <c r="J253" s="186">
        <f>ROUND(I253*H253,2)</f>
        <v>0</v>
      </c>
      <c r="K253" s="182" t="s">
        <v>5</v>
      </c>
      <c r="L253" s="39"/>
      <c r="M253" s="187" t="s">
        <v>5</v>
      </c>
      <c r="N253" s="188" t="s">
        <v>42</v>
      </c>
      <c r="O253" s="40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AR253" s="22" t="s">
        <v>213</v>
      </c>
      <c r="AT253" s="22" t="s">
        <v>208</v>
      </c>
      <c r="AU253" s="22" t="s">
        <v>78</v>
      </c>
      <c r="AY253" s="22" t="s">
        <v>205</v>
      </c>
      <c r="BE253" s="191">
        <f>IF(N253="základní",J253,0)</f>
        <v>0</v>
      </c>
      <c r="BF253" s="191">
        <f>IF(N253="snížená",J253,0)</f>
        <v>0</v>
      </c>
      <c r="BG253" s="191">
        <f>IF(N253="zákl. přenesená",J253,0)</f>
        <v>0</v>
      </c>
      <c r="BH253" s="191">
        <f>IF(N253="sníž. přenesená",J253,0)</f>
        <v>0</v>
      </c>
      <c r="BI253" s="191">
        <f>IF(N253="nulová",J253,0)</f>
        <v>0</v>
      </c>
      <c r="BJ253" s="22" t="s">
        <v>78</v>
      </c>
      <c r="BK253" s="191">
        <f>ROUND(I253*H253,2)</f>
        <v>0</v>
      </c>
      <c r="BL253" s="22" t="s">
        <v>213</v>
      </c>
      <c r="BM253" s="22" t="s">
        <v>2761</v>
      </c>
    </row>
    <row r="254" spans="2:65" s="1" customFormat="1" ht="40.5">
      <c r="B254" s="39"/>
      <c r="D254" s="192" t="s">
        <v>336</v>
      </c>
      <c r="F254" s="193" t="s">
        <v>1549</v>
      </c>
      <c r="I254" s="154"/>
      <c r="L254" s="39"/>
      <c r="M254" s="194"/>
      <c r="N254" s="40"/>
      <c r="O254" s="40"/>
      <c r="P254" s="40"/>
      <c r="Q254" s="40"/>
      <c r="R254" s="40"/>
      <c r="S254" s="40"/>
      <c r="T254" s="68"/>
      <c r="AT254" s="22" t="s">
        <v>336</v>
      </c>
      <c r="AU254" s="22" t="s">
        <v>78</v>
      </c>
    </row>
    <row r="255" spans="2:65" s="1" customFormat="1" ht="16.5" customHeight="1">
      <c r="B255" s="179"/>
      <c r="C255" s="180" t="s">
        <v>712</v>
      </c>
      <c r="D255" s="180" t="s">
        <v>208</v>
      </c>
      <c r="E255" s="181" t="s">
        <v>1550</v>
      </c>
      <c r="F255" s="182" t="s">
        <v>1551</v>
      </c>
      <c r="G255" s="183" t="s">
        <v>1531</v>
      </c>
      <c r="H255" s="184">
        <v>1</v>
      </c>
      <c r="I255" s="185"/>
      <c r="J255" s="186">
        <f>ROUND(I255*H255,2)</f>
        <v>0</v>
      </c>
      <c r="K255" s="182" t="s">
        <v>5</v>
      </c>
      <c r="L255" s="39"/>
      <c r="M255" s="187" t="s">
        <v>5</v>
      </c>
      <c r="N255" s="188" t="s">
        <v>42</v>
      </c>
      <c r="O255" s="40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AR255" s="22" t="s">
        <v>213</v>
      </c>
      <c r="AT255" s="22" t="s">
        <v>208</v>
      </c>
      <c r="AU255" s="22" t="s">
        <v>78</v>
      </c>
      <c r="AY255" s="22" t="s">
        <v>205</v>
      </c>
      <c r="BE255" s="191">
        <f>IF(N255="základní",J255,0)</f>
        <v>0</v>
      </c>
      <c r="BF255" s="191">
        <f>IF(N255="snížená",J255,0)</f>
        <v>0</v>
      </c>
      <c r="BG255" s="191">
        <f>IF(N255="zákl. přenesená",J255,0)</f>
        <v>0</v>
      </c>
      <c r="BH255" s="191">
        <f>IF(N255="sníž. přenesená",J255,0)</f>
        <v>0</v>
      </c>
      <c r="BI255" s="191">
        <f>IF(N255="nulová",J255,0)</f>
        <v>0</v>
      </c>
      <c r="BJ255" s="22" t="s">
        <v>78</v>
      </c>
      <c r="BK255" s="191">
        <f>ROUND(I255*H255,2)</f>
        <v>0</v>
      </c>
      <c r="BL255" s="22" t="s">
        <v>213</v>
      </c>
      <c r="BM255" s="22" t="s">
        <v>2762</v>
      </c>
    </row>
    <row r="256" spans="2:65" s="1" customFormat="1" ht="40.5">
      <c r="B256" s="39"/>
      <c r="D256" s="192" t="s">
        <v>336</v>
      </c>
      <c r="F256" s="193" t="s">
        <v>1553</v>
      </c>
      <c r="I256" s="154"/>
      <c r="L256" s="39"/>
      <c r="M256" s="194"/>
      <c r="N256" s="40"/>
      <c r="O256" s="40"/>
      <c r="P256" s="40"/>
      <c r="Q256" s="40"/>
      <c r="R256" s="40"/>
      <c r="S256" s="40"/>
      <c r="T256" s="68"/>
      <c r="AT256" s="22" t="s">
        <v>336</v>
      </c>
      <c r="AU256" s="22" t="s">
        <v>78</v>
      </c>
    </row>
    <row r="257" spans="2:65" s="1" customFormat="1" ht="16.5" customHeight="1">
      <c r="B257" s="179"/>
      <c r="C257" s="180" t="s">
        <v>716</v>
      </c>
      <c r="D257" s="180" t="s">
        <v>208</v>
      </c>
      <c r="E257" s="181" t="s">
        <v>1554</v>
      </c>
      <c r="F257" s="182" t="s">
        <v>1555</v>
      </c>
      <c r="G257" s="183" t="s">
        <v>1531</v>
      </c>
      <c r="H257" s="184">
        <v>1</v>
      </c>
      <c r="I257" s="185"/>
      <c r="J257" s="186">
        <f>ROUND(I257*H257,2)</f>
        <v>0</v>
      </c>
      <c r="K257" s="182" t="s">
        <v>5</v>
      </c>
      <c r="L257" s="39"/>
      <c r="M257" s="187" t="s">
        <v>5</v>
      </c>
      <c r="N257" s="188" t="s">
        <v>42</v>
      </c>
      <c r="O257" s="40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AR257" s="22" t="s">
        <v>213</v>
      </c>
      <c r="AT257" s="22" t="s">
        <v>208</v>
      </c>
      <c r="AU257" s="22" t="s">
        <v>78</v>
      </c>
      <c r="AY257" s="22" t="s">
        <v>205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22" t="s">
        <v>78</v>
      </c>
      <c r="BK257" s="191">
        <f>ROUND(I257*H257,2)</f>
        <v>0</v>
      </c>
      <c r="BL257" s="22" t="s">
        <v>213</v>
      </c>
      <c r="BM257" s="22" t="s">
        <v>2763</v>
      </c>
    </row>
    <row r="258" spans="2:65" s="1" customFormat="1" ht="27">
      <c r="B258" s="39"/>
      <c r="D258" s="192" t="s">
        <v>336</v>
      </c>
      <c r="F258" s="193" t="s">
        <v>1557</v>
      </c>
      <c r="I258" s="154"/>
      <c r="L258" s="39"/>
      <c r="M258" s="219"/>
      <c r="N258" s="196"/>
      <c r="O258" s="196"/>
      <c r="P258" s="196"/>
      <c r="Q258" s="196"/>
      <c r="R258" s="196"/>
      <c r="S258" s="196"/>
      <c r="T258" s="220"/>
      <c r="AT258" s="22" t="s">
        <v>336</v>
      </c>
      <c r="AU258" s="22" t="s">
        <v>78</v>
      </c>
    </row>
    <row r="259" spans="2:65" s="1" customFormat="1" ht="6.95" customHeight="1">
      <c r="B259" s="54"/>
      <c r="C259" s="55"/>
      <c r="D259" s="55"/>
      <c r="E259" s="55"/>
      <c r="F259" s="55"/>
      <c r="G259" s="55"/>
      <c r="H259" s="55"/>
      <c r="I259" s="132"/>
      <c r="J259" s="55"/>
      <c r="K259" s="55"/>
      <c r="L259" s="39"/>
    </row>
  </sheetData>
  <autoFilter ref="C95:K258"/>
  <mergeCells count="16">
    <mergeCell ref="L2:V2"/>
    <mergeCell ref="E82:H82"/>
    <mergeCell ref="E86:H86"/>
    <mergeCell ref="E84:H84"/>
    <mergeCell ref="E88:H88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136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ht="16.5" customHeight="1">
      <c r="B9" s="26"/>
      <c r="C9" s="27"/>
      <c r="D9" s="27"/>
      <c r="E9" s="341" t="s">
        <v>2146</v>
      </c>
      <c r="F9" s="308"/>
      <c r="G9" s="308"/>
      <c r="H9" s="308"/>
      <c r="I9" s="110"/>
      <c r="J9" s="27"/>
      <c r="K9" s="29"/>
    </row>
    <row r="10" spans="1:70">
      <c r="B10" s="26"/>
      <c r="C10" s="27"/>
      <c r="D10" s="35" t="s">
        <v>170</v>
      </c>
      <c r="E10" s="27"/>
      <c r="F10" s="27"/>
      <c r="G10" s="27"/>
      <c r="H10" s="27"/>
      <c r="I10" s="110"/>
      <c r="J10" s="27"/>
      <c r="K10" s="29"/>
    </row>
    <row r="11" spans="1:70" s="1" customFormat="1" ht="16.5" customHeight="1">
      <c r="B11" s="39"/>
      <c r="C11" s="40"/>
      <c r="D11" s="40"/>
      <c r="E11" s="331" t="s">
        <v>2533</v>
      </c>
      <c r="F11" s="343"/>
      <c r="G11" s="343"/>
      <c r="H11" s="343"/>
      <c r="I11" s="111"/>
      <c r="J11" s="40"/>
      <c r="K11" s="43"/>
    </row>
    <row r="12" spans="1:70" s="1" customFormat="1">
      <c r="B12" s="39"/>
      <c r="C12" s="40"/>
      <c r="D12" s="35" t="s">
        <v>936</v>
      </c>
      <c r="E12" s="40"/>
      <c r="F12" s="40"/>
      <c r="G12" s="40"/>
      <c r="H12" s="40"/>
      <c r="I12" s="111"/>
      <c r="J12" s="40"/>
      <c r="K12" s="43"/>
    </row>
    <row r="13" spans="1:70" s="1" customFormat="1" ht="36.950000000000003" customHeight="1">
      <c r="B13" s="39"/>
      <c r="C13" s="40"/>
      <c r="D13" s="40"/>
      <c r="E13" s="344" t="s">
        <v>2764</v>
      </c>
      <c r="F13" s="343"/>
      <c r="G13" s="343"/>
      <c r="H13" s="343"/>
      <c r="I13" s="111"/>
      <c r="J13" s="40"/>
      <c r="K13" s="43"/>
    </row>
    <row r="14" spans="1:70" s="1" customFormat="1" ht="13.5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21</v>
      </c>
      <c r="E15" s="40"/>
      <c r="F15" s="33" t="s">
        <v>5</v>
      </c>
      <c r="G15" s="40"/>
      <c r="H15" s="40"/>
      <c r="I15" s="112" t="s">
        <v>22</v>
      </c>
      <c r="J15" s="33" t="s">
        <v>5</v>
      </c>
      <c r="K15" s="43"/>
    </row>
    <row r="16" spans="1:70" s="1" customFormat="1" ht="14.45" customHeight="1">
      <c r="B16" s="39"/>
      <c r="C16" s="40"/>
      <c r="D16" s="35" t="s">
        <v>23</v>
      </c>
      <c r="E16" s="40"/>
      <c r="F16" s="33" t="s">
        <v>24</v>
      </c>
      <c r="G16" s="40"/>
      <c r="H16" s="40"/>
      <c r="I16" s="112" t="s">
        <v>25</v>
      </c>
      <c r="J16" s="113" t="str">
        <f>'Rekapitulace stavby'!AN8</f>
        <v>16. 3. 2019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27</v>
      </c>
      <c r="E18" s="40"/>
      <c r="F18" s="40"/>
      <c r="G18" s="40"/>
      <c r="H18" s="40"/>
      <c r="I18" s="112" t="s">
        <v>28</v>
      </c>
      <c r="J18" s="33" t="str">
        <f>IF('Rekapitulace stavby'!AN10="","",'Rekapitulace stavby'!AN10)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stavby'!E11="","",'Rekapitulace stavby'!E11)</f>
        <v xml:space="preserve"> </v>
      </c>
      <c r="F19" s="40"/>
      <c r="G19" s="40"/>
      <c r="H19" s="40"/>
      <c r="I19" s="112" t="s">
        <v>30</v>
      </c>
      <c r="J19" s="33" t="str">
        <f>IF('Rekapitulace stavby'!AN11="","",'Rekapitulace stavby'!AN11)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31</v>
      </c>
      <c r="E21" s="40"/>
      <c r="F21" s="40"/>
      <c r="G21" s="40"/>
      <c r="H21" s="40"/>
      <c r="I21" s="112" t="s">
        <v>28</v>
      </c>
      <c r="J21" s="33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stavby'!E14="Vyplň údaj","",IF('Rekapitulace stavby'!E14="","",'Rekapitulace stavby'!E14))</f>
        <v/>
      </c>
      <c r="F22" s="40"/>
      <c r="G22" s="40"/>
      <c r="H22" s="40"/>
      <c r="I22" s="112" t="s">
        <v>30</v>
      </c>
      <c r="J22" s="33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33</v>
      </c>
      <c r="E24" s="40"/>
      <c r="F24" s="40"/>
      <c r="G24" s="40"/>
      <c r="H24" s="40"/>
      <c r="I24" s="112" t="s">
        <v>28</v>
      </c>
      <c r="J24" s="33" t="s">
        <v>5</v>
      </c>
      <c r="K24" s="43"/>
    </row>
    <row r="25" spans="2:11" s="1" customFormat="1" ht="18" customHeight="1">
      <c r="B25" s="39"/>
      <c r="C25" s="40"/>
      <c r="D25" s="40"/>
      <c r="E25" s="33" t="s">
        <v>34</v>
      </c>
      <c r="F25" s="40"/>
      <c r="G25" s="40"/>
      <c r="H25" s="40"/>
      <c r="I25" s="112" t="s">
        <v>30</v>
      </c>
      <c r="J25" s="33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14.45" customHeight="1">
      <c r="B27" s="39"/>
      <c r="C27" s="40"/>
      <c r="D27" s="35" t="s">
        <v>36</v>
      </c>
      <c r="E27" s="40"/>
      <c r="F27" s="40"/>
      <c r="G27" s="40"/>
      <c r="H27" s="40"/>
      <c r="I27" s="111"/>
      <c r="J27" s="40"/>
      <c r="K27" s="43"/>
    </row>
    <row r="28" spans="2:11" s="7" customFormat="1" ht="270.75" customHeight="1">
      <c r="B28" s="114"/>
      <c r="C28" s="115"/>
      <c r="D28" s="115"/>
      <c r="E28" s="322" t="s">
        <v>172</v>
      </c>
      <c r="F28" s="322"/>
      <c r="G28" s="322"/>
      <c r="H28" s="322"/>
      <c r="I28" s="116"/>
      <c r="J28" s="115"/>
      <c r="K28" s="117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111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25.35" customHeight="1">
      <c r="B31" s="39"/>
      <c r="C31" s="40"/>
      <c r="D31" s="120" t="s">
        <v>37</v>
      </c>
      <c r="E31" s="40"/>
      <c r="F31" s="40"/>
      <c r="G31" s="40"/>
      <c r="H31" s="40"/>
      <c r="I31" s="111"/>
      <c r="J31" s="121">
        <f>ROUND(J95,2)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118"/>
      <c r="J32" s="66"/>
      <c r="K32" s="119"/>
    </row>
    <row r="33" spans="2:11" s="1" customFormat="1" ht="14.45" customHeight="1">
      <c r="B33" s="39"/>
      <c r="C33" s="40"/>
      <c r="D33" s="40"/>
      <c r="E33" s="40"/>
      <c r="F33" s="44" t="s">
        <v>39</v>
      </c>
      <c r="G33" s="40"/>
      <c r="H33" s="40"/>
      <c r="I33" s="122" t="s">
        <v>38</v>
      </c>
      <c r="J33" s="44" t="s">
        <v>40</v>
      </c>
      <c r="K33" s="43"/>
    </row>
    <row r="34" spans="2:11" s="1" customFormat="1" ht="14.45" customHeight="1">
      <c r="B34" s="39"/>
      <c r="C34" s="40"/>
      <c r="D34" s="47" t="s">
        <v>41</v>
      </c>
      <c r="E34" s="47" t="s">
        <v>42</v>
      </c>
      <c r="F34" s="123">
        <f>ROUND(SUM(BE95:BE234), 2)</f>
        <v>0</v>
      </c>
      <c r="G34" s="40"/>
      <c r="H34" s="40"/>
      <c r="I34" s="124">
        <v>0.21</v>
      </c>
      <c r="J34" s="123">
        <f>ROUND(ROUND((SUM(BE95:BE234)), 2)*I34, 2)</f>
        <v>0</v>
      </c>
      <c r="K34" s="43"/>
    </row>
    <row r="35" spans="2:11" s="1" customFormat="1" ht="14.45" customHeight="1">
      <c r="B35" s="39"/>
      <c r="C35" s="40"/>
      <c r="D35" s="40"/>
      <c r="E35" s="47" t="s">
        <v>43</v>
      </c>
      <c r="F35" s="123">
        <f>ROUND(SUM(BF95:BF234), 2)</f>
        <v>0</v>
      </c>
      <c r="G35" s="40"/>
      <c r="H35" s="40"/>
      <c r="I35" s="124">
        <v>0.15</v>
      </c>
      <c r="J35" s="123">
        <f>ROUND(ROUND((SUM(BF95:BF234)), 2)*I35, 2)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44</v>
      </c>
      <c r="F36" s="123">
        <f>ROUND(SUM(BG95:BG234), 2)</f>
        <v>0</v>
      </c>
      <c r="G36" s="40"/>
      <c r="H36" s="40"/>
      <c r="I36" s="124">
        <v>0.21</v>
      </c>
      <c r="J36" s="123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45</v>
      </c>
      <c r="F37" s="123">
        <f>ROUND(SUM(BH95:BH234), 2)</f>
        <v>0</v>
      </c>
      <c r="G37" s="40"/>
      <c r="H37" s="40"/>
      <c r="I37" s="124">
        <v>0.15</v>
      </c>
      <c r="J37" s="123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46</v>
      </c>
      <c r="F38" s="123">
        <f>ROUND(SUM(BI95:BI234), 2)</f>
        <v>0</v>
      </c>
      <c r="G38" s="40"/>
      <c r="H38" s="40"/>
      <c r="I38" s="124">
        <v>0</v>
      </c>
      <c r="J38" s="123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111"/>
      <c r="J39" s="40"/>
      <c r="K39" s="43"/>
    </row>
    <row r="40" spans="2:11" s="1" customFormat="1" ht="25.35" customHeight="1">
      <c r="B40" s="39"/>
      <c r="C40" s="125"/>
      <c r="D40" s="126" t="s">
        <v>47</v>
      </c>
      <c r="E40" s="69"/>
      <c r="F40" s="69"/>
      <c r="G40" s="127" t="s">
        <v>48</v>
      </c>
      <c r="H40" s="128" t="s">
        <v>49</v>
      </c>
      <c r="I40" s="129"/>
      <c r="J40" s="130">
        <f>SUM(J31:J38)</f>
        <v>0</v>
      </c>
      <c r="K40" s="131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132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133"/>
      <c r="J45" s="58"/>
      <c r="K45" s="134"/>
    </row>
    <row r="46" spans="2:11" s="1" customFormat="1" ht="36.950000000000003" customHeight="1">
      <c r="B46" s="39"/>
      <c r="C46" s="28" t="s">
        <v>173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111"/>
      <c r="J47" s="40"/>
      <c r="K47" s="43"/>
    </row>
    <row r="48" spans="2:11" s="1" customFormat="1" ht="14.45" customHeight="1">
      <c r="B48" s="39"/>
      <c r="C48" s="35" t="s">
        <v>19</v>
      </c>
      <c r="D48" s="40"/>
      <c r="E48" s="40"/>
      <c r="F48" s="40"/>
      <c r="G48" s="40"/>
      <c r="H48" s="40"/>
      <c r="I48" s="111"/>
      <c r="J48" s="40"/>
      <c r="K48" s="43"/>
    </row>
    <row r="49" spans="2:47" s="1" customFormat="1" ht="16.5" customHeight="1">
      <c r="B49" s="39"/>
      <c r="C49" s="40"/>
      <c r="D49" s="40"/>
      <c r="E49" s="341" t="str">
        <f>E7</f>
        <v xml:space="preserve"> Dům hudby, Pardubice – modernizace</v>
      </c>
      <c r="F49" s="342"/>
      <c r="G49" s="342"/>
      <c r="H49" s="342"/>
      <c r="I49" s="111"/>
      <c r="J49" s="40"/>
      <c r="K49" s="43"/>
    </row>
    <row r="50" spans="2:47">
      <c r="B50" s="26"/>
      <c r="C50" s="35" t="s">
        <v>168</v>
      </c>
      <c r="D50" s="27"/>
      <c r="E50" s="27"/>
      <c r="F50" s="27"/>
      <c r="G50" s="27"/>
      <c r="H50" s="27"/>
      <c r="I50" s="110"/>
      <c r="J50" s="27"/>
      <c r="K50" s="29"/>
    </row>
    <row r="51" spans="2:47" ht="16.5" customHeight="1">
      <c r="B51" s="26"/>
      <c r="C51" s="27"/>
      <c r="D51" s="27"/>
      <c r="E51" s="341" t="s">
        <v>2146</v>
      </c>
      <c r="F51" s="308"/>
      <c r="G51" s="308"/>
      <c r="H51" s="308"/>
      <c r="I51" s="110"/>
      <c r="J51" s="27"/>
      <c r="K51" s="29"/>
    </row>
    <row r="52" spans="2:47">
      <c r="B52" s="26"/>
      <c r="C52" s="35" t="s">
        <v>170</v>
      </c>
      <c r="D52" s="27"/>
      <c r="E52" s="27"/>
      <c r="F52" s="27"/>
      <c r="G52" s="27"/>
      <c r="H52" s="27"/>
      <c r="I52" s="110"/>
      <c r="J52" s="27"/>
      <c r="K52" s="29"/>
    </row>
    <row r="53" spans="2:47" s="1" customFormat="1" ht="16.5" customHeight="1">
      <c r="B53" s="39"/>
      <c r="C53" s="40"/>
      <c r="D53" s="40"/>
      <c r="E53" s="331" t="s">
        <v>2533</v>
      </c>
      <c r="F53" s="343"/>
      <c r="G53" s="343"/>
      <c r="H53" s="343"/>
      <c r="I53" s="111"/>
      <c r="J53" s="40"/>
      <c r="K53" s="43"/>
    </row>
    <row r="54" spans="2:47" s="1" customFormat="1" ht="14.45" customHeight="1">
      <c r="B54" s="39"/>
      <c r="C54" s="35" t="s">
        <v>936</v>
      </c>
      <c r="D54" s="40"/>
      <c r="E54" s="40"/>
      <c r="F54" s="40"/>
      <c r="G54" s="40"/>
      <c r="H54" s="40"/>
      <c r="I54" s="111"/>
      <c r="J54" s="40"/>
      <c r="K54" s="43"/>
    </row>
    <row r="55" spans="2:47" s="1" customFormat="1" ht="17.25" customHeight="1">
      <c r="B55" s="39"/>
      <c r="C55" s="40"/>
      <c r="D55" s="40"/>
      <c r="E55" s="344" t="str">
        <f>E13</f>
        <v>SO 02.5.2 - Zdravotechnika</v>
      </c>
      <c r="F55" s="343"/>
      <c r="G55" s="343"/>
      <c r="H55" s="343"/>
      <c r="I55" s="111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47" s="1" customFormat="1" ht="18" customHeight="1">
      <c r="B57" s="39"/>
      <c r="C57" s="35" t="s">
        <v>23</v>
      </c>
      <c r="D57" s="40"/>
      <c r="E57" s="40"/>
      <c r="F57" s="33" t="str">
        <f>F16</f>
        <v>Sukova třída 1260, 530 02 Pardubice</v>
      </c>
      <c r="G57" s="40"/>
      <c r="H57" s="40"/>
      <c r="I57" s="112" t="s">
        <v>25</v>
      </c>
      <c r="J57" s="113" t="str">
        <f>IF(J16="","",J16)</f>
        <v>16. 3. 2019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47" s="1" customFormat="1">
      <c r="B59" s="39"/>
      <c r="C59" s="35" t="s">
        <v>27</v>
      </c>
      <c r="D59" s="40"/>
      <c r="E59" s="40"/>
      <c r="F59" s="33" t="str">
        <f>E19</f>
        <v xml:space="preserve"> </v>
      </c>
      <c r="G59" s="40"/>
      <c r="H59" s="40"/>
      <c r="I59" s="112" t="s">
        <v>33</v>
      </c>
      <c r="J59" s="322" t="str">
        <f>E25</f>
        <v>ing. arch. Ondřej Tuček</v>
      </c>
      <c r="K59" s="43"/>
    </row>
    <row r="60" spans="2:47" s="1" customFormat="1" ht="14.45" customHeight="1">
      <c r="B60" s="39"/>
      <c r="C60" s="35" t="s">
        <v>31</v>
      </c>
      <c r="D60" s="40"/>
      <c r="E60" s="40"/>
      <c r="F60" s="33" t="str">
        <f>IF(E22="","",E22)</f>
        <v/>
      </c>
      <c r="G60" s="40"/>
      <c r="H60" s="40"/>
      <c r="I60" s="111"/>
      <c r="J60" s="345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11"/>
      <c r="J61" s="40"/>
      <c r="K61" s="43"/>
    </row>
    <row r="62" spans="2:47" s="1" customFormat="1" ht="29.25" customHeight="1">
      <c r="B62" s="39"/>
      <c r="C62" s="135" t="s">
        <v>174</v>
      </c>
      <c r="D62" s="125"/>
      <c r="E62" s="125"/>
      <c r="F62" s="125"/>
      <c r="G62" s="125"/>
      <c r="H62" s="125"/>
      <c r="I62" s="136"/>
      <c r="J62" s="137" t="s">
        <v>175</v>
      </c>
      <c r="K62" s="138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11"/>
      <c r="J63" s="40"/>
      <c r="K63" s="43"/>
    </row>
    <row r="64" spans="2:47" s="1" customFormat="1" ht="29.25" customHeight="1">
      <c r="B64" s="39"/>
      <c r="C64" s="139" t="s">
        <v>176</v>
      </c>
      <c r="D64" s="40"/>
      <c r="E64" s="40"/>
      <c r="F64" s="40"/>
      <c r="G64" s="40"/>
      <c r="H64" s="40"/>
      <c r="I64" s="111"/>
      <c r="J64" s="121">
        <f>J95</f>
        <v>0</v>
      </c>
      <c r="K64" s="43"/>
      <c r="AU64" s="22" t="s">
        <v>177</v>
      </c>
    </row>
    <row r="65" spans="2:12" s="8" customFormat="1" ht="24.95" customHeight="1">
      <c r="B65" s="140"/>
      <c r="C65" s="141"/>
      <c r="D65" s="142" t="s">
        <v>181</v>
      </c>
      <c r="E65" s="143"/>
      <c r="F65" s="143"/>
      <c r="G65" s="143"/>
      <c r="H65" s="143"/>
      <c r="I65" s="144"/>
      <c r="J65" s="145">
        <f>J96</f>
        <v>0</v>
      </c>
      <c r="K65" s="146"/>
    </row>
    <row r="66" spans="2:12" s="9" customFormat="1" ht="19.899999999999999" customHeight="1">
      <c r="B66" s="147"/>
      <c r="C66" s="148"/>
      <c r="D66" s="149" t="s">
        <v>1396</v>
      </c>
      <c r="E66" s="150"/>
      <c r="F66" s="150"/>
      <c r="G66" s="150"/>
      <c r="H66" s="150"/>
      <c r="I66" s="151"/>
      <c r="J66" s="152">
        <f>J97</f>
        <v>0</v>
      </c>
      <c r="K66" s="153"/>
    </row>
    <row r="67" spans="2:12" s="9" customFormat="1" ht="19.899999999999999" customHeight="1">
      <c r="B67" s="147"/>
      <c r="C67" s="148"/>
      <c r="D67" s="149" t="s">
        <v>1559</v>
      </c>
      <c r="E67" s="150"/>
      <c r="F67" s="150"/>
      <c r="G67" s="150"/>
      <c r="H67" s="150"/>
      <c r="I67" s="151"/>
      <c r="J67" s="152">
        <f>J120</f>
        <v>0</v>
      </c>
      <c r="K67" s="153"/>
    </row>
    <row r="68" spans="2:12" s="9" customFormat="1" ht="19.899999999999999" customHeight="1">
      <c r="B68" s="147"/>
      <c r="C68" s="148"/>
      <c r="D68" s="149" t="s">
        <v>1560</v>
      </c>
      <c r="E68" s="150"/>
      <c r="F68" s="150"/>
      <c r="G68" s="150"/>
      <c r="H68" s="150"/>
      <c r="I68" s="151"/>
      <c r="J68" s="152">
        <f>J139</f>
        <v>0</v>
      </c>
      <c r="K68" s="153"/>
    </row>
    <row r="69" spans="2:12" s="9" customFormat="1" ht="19.899999999999999" customHeight="1">
      <c r="B69" s="147"/>
      <c r="C69" s="148"/>
      <c r="D69" s="149" t="s">
        <v>1561</v>
      </c>
      <c r="E69" s="150"/>
      <c r="F69" s="150"/>
      <c r="G69" s="150"/>
      <c r="H69" s="150"/>
      <c r="I69" s="151"/>
      <c r="J69" s="152">
        <f>J198</f>
        <v>0</v>
      </c>
      <c r="K69" s="153"/>
    </row>
    <row r="70" spans="2:12" s="9" customFormat="1" ht="19.899999999999999" customHeight="1">
      <c r="B70" s="147"/>
      <c r="C70" s="148"/>
      <c r="D70" s="149" t="s">
        <v>1562</v>
      </c>
      <c r="E70" s="150"/>
      <c r="F70" s="150"/>
      <c r="G70" s="150"/>
      <c r="H70" s="150"/>
      <c r="I70" s="151"/>
      <c r="J70" s="152">
        <f>J223</f>
        <v>0</v>
      </c>
      <c r="K70" s="153"/>
    </row>
    <row r="71" spans="2:12" s="8" customFormat="1" ht="24.95" customHeight="1">
      <c r="B71" s="140"/>
      <c r="C71" s="141"/>
      <c r="D71" s="142" t="s">
        <v>188</v>
      </c>
      <c r="E71" s="143"/>
      <c r="F71" s="143"/>
      <c r="G71" s="143"/>
      <c r="H71" s="143"/>
      <c r="I71" s="144"/>
      <c r="J71" s="145">
        <f>J228</f>
        <v>0</v>
      </c>
      <c r="K71" s="146"/>
    </row>
    <row r="72" spans="2:12" s="1" customFormat="1" ht="21.75" customHeight="1">
      <c r="B72" s="39"/>
      <c r="C72" s="40"/>
      <c r="D72" s="40"/>
      <c r="E72" s="40"/>
      <c r="F72" s="40"/>
      <c r="G72" s="40"/>
      <c r="H72" s="40"/>
      <c r="I72" s="111"/>
      <c r="J72" s="40"/>
      <c r="K72" s="43"/>
    </row>
    <row r="73" spans="2:12" s="1" customFormat="1" ht="6.95" customHeight="1">
      <c r="B73" s="54"/>
      <c r="C73" s="55"/>
      <c r="D73" s="55"/>
      <c r="E73" s="55"/>
      <c r="F73" s="55"/>
      <c r="G73" s="55"/>
      <c r="H73" s="55"/>
      <c r="I73" s="132"/>
      <c r="J73" s="55"/>
      <c r="K73" s="56"/>
    </row>
    <row r="77" spans="2:12" s="1" customFormat="1" ht="6.95" customHeight="1">
      <c r="B77" s="57"/>
      <c r="C77" s="58"/>
      <c r="D77" s="58"/>
      <c r="E77" s="58"/>
      <c r="F77" s="58"/>
      <c r="G77" s="58"/>
      <c r="H77" s="58"/>
      <c r="I77" s="133"/>
      <c r="J77" s="58"/>
      <c r="K77" s="58"/>
      <c r="L77" s="39"/>
    </row>
    <row r="78" spans="2:12" s="1" customFormat="1" ht="36.950000000000003" customHeight="1">
      <c r="B78" s="39"/>
      <c r="C78" s="59" t="s">
        <v>189</v>
      </c>
      <c r="I78" s="154"/>
      <c r="L78" s="39"/>
    </row>
    <row r="79" spans="2:12" s="1" customFormat="1" ht="6.95" customHeight="1">
      <c r="B79" s="39"/>
      <c r="I79" s="154"/>
      <c r="L79" s="39"/>
    </row>
    <row r="80" spans="2:12" s="1" customFormat="1" ht="14.45" customHeight="1">
      <c r="B80" s="39"/>
      <c r="C80" s="61" t="s">
        <v>19</v>
      </c>
      <c r="I80" s="154"/>
      <c r="L80" s="39"/>
    </row>
    <row r="81" spans="2:63" s="1" customFormat="1" ht="16.5" customHeight="1">
      <c r="B81" s="39"/>
      <c r="E81" s="346" t="str">
        <f>E7</f>
        <v xml:space="preserve"> Dům hudby, Pardubice – modernizace</v>
      </c>
      <c r="F81" s="347"/>
      <c r="G81" s="347"/>
      <c r="H81" s="347"/>
      <c r="I81" s="154"/>
      <c r="L81" s="39"/>
    </row>
    <row r="82" spans="2:63">
      <c r="B82" s="26"/>
      <c r="C82" s="61" t="s">
        <v>168</v>
      </c>
      <c r="L82" s="26"/>
    </row>
    <row r="83" spans="2:63" ht="16.5" customHeight="1">
      <c r="B83" s="26"/>
      <c r="E83" s="346" t="s">
        <v>2146</v>
      </c>
      <c r="F83" s="318"/>
      <c r="G83" s="318"/>
      <c r="H83" s="318"/>
      <c r="L83" s="26"/>
    </row>
    <row r="84" spans="2:63">
      <c r="B84" s="26"/>
      <c r="C84" s="61" t="s">
        <v>170</v>
      </c>
      <c r="L84" s="26"/>
    </row>
    <row r="85" spans="2:63" s="1" customFormat="1" ht="16.5" customHeight="1">
      <c r="B85" s="39"/>
      <c r="E85" s="350" t="s">
        <v>2533</v>
      </c>
      <c r="F85" s="348"/>
      <c r="G85" s="348"/>
      <c r="H85" s="348"/>
      <c r="I85" s="154"/>
      <c r="L85" s="39"/>
    </row>
    <row r="86" spans="2:63" s="1" customFormat="1" ht="14.45" customHeight="1">
      <c r="B86" s="39"/>
      <c r="C86" s="61" t="s">
        <v>936</v>
      </c>
      <c r="I86" s="154"/>
      <c r="L86" s="39"/>
    </row>
    <row r="87" spans="2:63" s="1" customFormat="1" ht="17.25" customHeight="1">
      <c r="B87" s="39"/>
      <c r="E87" s="334" t="str">
        <f>E13</f>
        <v>SO 02.5.2 - Zdravotechnika</v>
      </c>
      <c r="F87" s="348"/>
      <c r="G87" s="348"/>
      <c r="H87" s="348"/>
      <c r="I87" s="154"/>
      <c r="L87" s="39"/>
    </row>
    <row r="88" spans="2:63" s="1" customFormat="1" ht="6.95" customHeight="1">
      <c r="B88" s="39"/>
      <c r="I88" s="154"/>
      <c r="L88" s="39"/>
    </row>
    <row r="89" spans="2:63" s="1" customFormat="1" ht="18" customHeight="1">
      <c r="B89" s="39"/>
      <c r="C89" s="61" t="s">
        <v>23</v>
      </c>
      <c r="F89" s="155" t="str">
        <f>F16</f>
        <v>Sukova třída 1260, 530 02 Pardubice</v>
      </c>
      <c r="I89" s="156" t="s">
        <v>25</v>
      </c>
      <c r="J89" s="65" t="str">
        <f>IF(J16="","",J16)</f>
        <v>16. 3. 2019</v>
      </c>
      <c r="L89" s="39"/>
    </row>
    <row r="90" spans="2:63" s="1" customFormat="1" ht="6.95" customHeight="1">
      <c r="B90" s="39"/>
      <c r="I90" s="154"/>
      <c r="L90" s="39"/>
    </row>
    <row r="91" spans="2:63" s="1" customFormat="1">
      <c r="B91" s="39"/>
      <c r="C91" s="61" t="s">
        <v>27</v>
      </c>
      <c r="F91" s="155" t="str">
        <f>E19</f>
        <v xml:space="preserve"> </v>
      </c>
      <c r="I91" s="156" t="s">
        <v>33</v>
      </c>
      <c r="J91" s="155" t="str">
        <f>E25</f>
        <v>ing. arch. Ondřej Tuček</v>
      </c>
      <c r="L91" s="39"/>
    </row>
    <row r="92" spans="2:63" s="1" customFormat="1" ht="14.45" customHeight="1">
      <c r="B92" s="39"/>
      <c r="C92" s="61" t="s">
        <v>31</v>
      </c>
      <c r="F92" s="155" t="str">
        <f>IF(E22="","",E22)</f>
        <v/>
      </c>
      <c r="I92" s="154"/>
      <c r="L92" s="39"/>
    </row>
    <row r="93" spans="2:63" s="1" customFormat="1" ht="10.35" customHeight="1">
      <c r="B93" s="39"/>
      <c r="I93" s="154"/>
      <c r="L93" s="39"/>
    </row>
    <row r="94" spans="2:63" s="10" customFormat="1" ht="29.25" customHeight="1">
      <c r="B94" s="157"/>
      <c r="C94" s="158" t="s">
        <v>190</v>
      </c>
      <c r="D94" s="159" t="s">
        <v>56</v>
      </c>
      <c r="E94" s="159" t="s">
        <v>52</v>
      </c>
      <c r="F94" s="159" t="s">
        <v>191</v>
      </c>
      <c r="G94" s="159" t="s">
        <v>192</v>
      </c>
      <c r="H94" s="159" t="s">
        <v>193</v>
      </c>
      <c r="I94" s="160" t="s">
        <v>194</v>
      </c>
      <c r="J94" s="159" t="s">
        <v>175</v>
      </c>
      <c r="K94" s="161" t="s">
        <v>195</v>
      </c>
      <c r="L94" s="157"/>
      <c r="M94" s="71" t="s">
        <v>196</v>
      </c>
      <c r="N94" s="72" t="s">
        <v>41</v>
      </c>
      <c r="O94" s="72" t="s">
        <v>197</v>
      </c>
      <c r="P94" s="72" t="s">
        <v>198</v>
      </c>
      <c r="Q94" s="72" t="s">
        <v>199</v>
      </c>
      <c r="R94" s="72" t="s">
        <v>200</v>
      </c>
      <c r="S94" s="72" t="s">
        <v>201</v>
      </c>
      <c r="T94" s="73" t="s">
        <v>202</v>
      </c>
    </row>
    <row r="95" spans="2:63" s="1" customFormat="1" ht="29.25" customHeight="1">
      <c r="B95" s="39"/>
      <c r="C95" s="75" t="s">
        <v>176</v>
      </c>
      <c r="I95" s="154"/>
      <c r="J95" s="162">
        <f>BK95</f>
        <v>0</v>
      </c>
      <c r="L95" s="39"/>
      <c r="M95" s="74"/>
      <c r="N95" s="66"/>
      <c r="O95" s="66"/>
      <c r="P95" s="163">
        <f>P96+P228</f>
        <v>0</v>
      </c>
      <c r="Q95" s="66"/>
      <c r="R95" s="163">
        <f>R96+R228</f>
        <v>0</v>
      </c>
      <c r="S95" s="66"/>
      <c r="T95" s="164">
        <f>T96+T228</f>
        <v>0</v>
      </c>
      <c r="AT95" s="22" t="s">
        <v>70</v>
      </c>
      <c r="AU95" s="22" t="s">
        <v>177</v>
      </c>
      <c r="BK95" s="165">
        <f>BK96+BK228</f>
        <v>0</v>
      </c>
    </row>
    <row r="96" spans="2:63" s="11" customFormat="1" ht="37.35" customHeight="1">
      <c r="B96" s="166"/>
      <c r="D96" s="167" t="s">
        <v>70</v>
      </c>
      <c r="E96" s="168" t="s">
        <v>287</v>
      </c>
      <c r="F96" s="168" t="s">
        <v>288</v>
      </c>
      <c r="I96" s="169"/>
      <c r="J96" s="170">
        <f>BK96</f>
        <v>0</v>
      </c>
      <c r="L96" s="166"/>
      <c r="M96" s="171"/>
      <c r="N96" s="172"/>
      <c r="O96" s="172"/>
      <c r="P96" s="173">
        <f>P97+P120+P139+P198+P223</f>
        <v>0</v>
      </c>
      <c r="Q96" s="172"/>
      <c r="R96" s="173">
        <f>R97+R120+R139+R198+R223</f>
        <v>0</v>
      </c>
      <c r="S96" s="172"/>
      <c r="T96" s="174">
        <f>T97+T120+T139+T198+T223</f>
        <v>0</v>
      </c>
      <c r="AR96" s="167" t="s">
        <v>78</v>
      </c>
      <c r="AT96" s="175" t="s">
        <v>70</v>
      </c>
      <c r="AU96" s="175" t="s">
        <v>71</v>
      </c>
      <c r="AY96" s="167" t="s">
        <v>205</v>
      </c>
      <c r="BK96" s="176">
        <f>BK97+BK120+BK139+BK198+BK223</f>
        <v>0</v>
      </c>
    </row>
    <row r="97" spans="2:65" s="11" customFormat="1" ht="19.899999999999999" customHeight="1">
      <c r="B97" s="166"/>
      <c r="D97" s="167" t="s">
        <v>70</v>
      </c>
      <c r="E97" s="177" t="s">
        <v>1400</v>
      </c>
      <c r="F97" s="177" t="s">
        <v>1401</v>
      </c>
      <c r="I97" s="169"/>
      <c r="J97" s="178">
        <f>BK97</f>
        <v>0</v>
      </c>
      <c r="L97" s="166"/>
      <c r="M97" s="171"/>
      <c r="N97" s="172"/>
      <c r="O97" s="172"/>
      <c r="P97" s="173">
        <f>SUM(P98:P119)</f>
        <v>0</v>
      </c>
      <c r="Q97" s="172"/>
      <c r="R97" s="173">
        <f>SUM(R98:R119)</f>
        <v>0</v>
      </c>
      <c r="S97" s="172"/>
      <c r="T97" s="174">
        <f>SUM(T98:T119)</f>
        <v>0</v>
      </c>
      <c r="AR97" s="167" t="s">
        <v>78</v>
      </c>
      <c r="AT97" s="175" t="s">
        <v>70</v>
      </c>
      <c r="AU97" s="175" t="s">
        <v>78</v>
      </c>
      <c r="AY97" s="167" t="s">
        <v>205</v>
      </c>
      <c r="BK97" s="176">
        <f>SUM(BK98:BK119)</f>
        <v>0</v>
      </c>
    </row>
    <row r="98" spans="2:65" s="1" customFormat="1" ht="25.5" customHeight="1">
      <c r="B98" s="179"/>
      <c r="C98" s="180" t="s">
        <v>78</v>
      </c>
      <c r="D98" s="180" t="s">
        <v>208</v>
      </c>
      <c r="E98" s="181" t="s">
        <v>1402</v>
      </c>
      <c r="F98" s="182" t="s">
        <v>1403</v>
      </c>
      <c r="G98" s="183" t="s">
        <v>360</v>
      </c>
      <c r="H98" s="184">
        <v>49</v>
      </c>
      <c r="I98" s="185"/>
      <c r="J98" s="186">
        <f>ROUND(I98*H98,2)</f>
        <v>0</v>
      </c>
      <c r="K98" s="182" t="s">
        <v>5</v>
      </c>
      <c r="L98" s="39"/>
      <c r="M98" s="187" t="s">
        <v>5</v>
      </c>
      <c r="N98" s="188" t="s">
        <v>42</v>
      </c>
      <c r="O98" s="40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AR98" s="22" t="s">
        <v>213</v>
      </c>
      <c r="AT98" s="22" t="s">
        <v>208</v>
      </c>
      <c r="AU98" s="22" t="s">
        <v>80</v>
      </c>
      <c r="AY98" s="22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22" t="s">
        <v>78</v>
      </c>
      <c r="BK98" s="191">
        <f>ROUND(I98*H98,2)</f>
        <v>0</v>
      </c>
      <c r="BL98" s="22" t="s">
        <v>213</v>
      </c>
      <c r="BM98" s="22" t="s">
        <v>2765</v>
      </c>
    </row>
    <row r="99" spans="2:65" s="1" customFormat="1" ht="54">
      <c r="B99" s="39"/>
      <c r="D99" s="192" t="s">
        <v>336</v>
      </c>
      <c r="F99" s="193" t="s">
        <v>1405</v>
      </c>
      <c r="I99" s="154"/>
      <c r="L99" s="39"/>
      <c r="M99" s="194"/>
      <c r="N99" s="40"/>
      <c r="O99" s="40"/>
      <c r="P99" s="40"/>
      <c r="Q99" s="40"/>
      <c r="R99" s="40"/>
      <c r="S99" s="40"/>
      <c r="T99" s="68"/>
      <c r="AT99" s="22" t="s">
        <v>336</v>
      </c>
      <c r="AU99" s="22" t="s">
        <v>80</v>
      </c>
    </row>
    <row r="100" spans="2:65" s="1" customFormat="1" ht="16.5" customHeight="1">
      <c r="B100" s="179"/>
      <c r="C100" s="200" t="s">
        <v>80</v>
      </c>
      <c r="D100" s="200" t="s">
        <v>791</v>
      </c>
      <c r="E100" s="201" t="s">
        <v>1564</v>
      </c>
      <c r="F100" s="202" t="s">
        <v>1565</v>
      </c>
      <c r="G100" s="203" t="s">
        <v>360</v>
      </c>
      <c r="H100" s="204">
        <v>23</v>
      </c>
      <c r="I100" s="205"/>
      <c r="J100" s="206">
        <f>ROUND(I100*H100,2)</f>
        <v>0</v>
      </c>
      <c r="K100" s="202" t="s">
        <v>5</v>
      </c>
      <c r="L100" s="207"/>
      <c r="M100" s="208" t="s">
        <v>5</v>
      </c>
      <c r="N100" s="209" t="s">
        <v>42</v>
      </c>
      <c r="O100" s="40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AR100" s="22" t="s">
        <v>239</v>
      </c>
      <c r="AT100" s="22" t="s">
        <v>791</v>
      </c>
      <c r="AU100" s="22" t="s">
        <v>80</v>
      </c>
      <c r="AY100" s="22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213</v>
      </c>
      <c r="BM100" s="22" t="s">
        <v>2766</v>
      </c>
    </row>
    <row r="101" spans="2:65" s="1" customFormat="1" ht="27">
      <c r="B101" s="39"/>
      <c r="D101" s="192" t="s">
        <v>336</v>
      </c>
      <c r="F101" s="193" t="s">
        <v>1567</v>
      </c>
      <c r="I101" s="154"/>
      <c r="L101" s="39"/>
      <c r="M101" s="194"/>
      <c r="N101" s="40"/>
      <c r="O101" s="40"/>
      <c r="P101" s="40"/>
      <c r="Q101" s="40"/>
      <c r="R101" s="40"/>
      <c r="S101" s="40"/>
      <c r="T101" s="68"/>
      <c r="AT101" s="22" t="s">
        <v>336</v>
      </c>
      <c r="AU101" s="22" t="s">
        <v>80</v>
      </c>
    </row>
    <row r="102" spans="2:65" s="1" customFormat="1" ht="16.5" customHeight="1">
      <c r="B102" s="179"/>
      <c r="C102" s="200" t="s">
        <v>97</v>
      </c>
      <c r="D102" s="200" t="s">
        <v>791</v>
      </c>
      <c r="E102" s="201" t="s">
        <v>1568</v>
      </c>
      <c r="F102" s="202" t="s">
        <v>1569</v>
      </c>
      <c r="G102" s="203" t="s">
        <v>360</v>
      </c>
      <c r="H102" s="204">
        <v>2</v>
      </c>
      <c r="I102" s="205"/>
      <c r="J102" s="206">
        <f>ROUND(I102*H102,2)</f>
        <v>0</v>
      </c>
      <c r="K102" s="202" t="s">
        <v>5</v>
      </c>
      <c r="L102" s="207"/>
      <c r="M102" s="208" t="s">
        <v>5</v>
      </c>
      <c r="N102" s="209" t="s">
        <v>42</v>
      </c>
      <c r="O102" s="40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AR102" s="22" t="s">
        <v>239</v>
      </c>
      <c r="AT102" s="22" t="s">
        <v>791</v>
      </c>
      <c r="AU102" s="22" t="s">
        <v>80</v>
      </c>
      <c r="AY102" s="22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22" t="s">
        <v>78</v>
      </c>
      <c r="BK102" s="191">
        <f>ROUND(I102*H102,2)</f>
        <v>0</v>
      </c>
      <c r="BL102" s="22" t="s">
        <v>213</v>
      </c>
      <c r="BM102" s="22" t="s">
        <v>2767</v>
      </c>
    </row>
    <row r="103" spans="2:65" s="1" customFormat="1" ht="27">
      <c r="B103" s="39"/>
      <c r="D103" s="192" t="s">
        <v>336</v>
      </c>
      <c r="F103" s="193" t="s">
        <v>1571</v>
      </c>
      <c r="I103" s="154"/>
      <c r="L103" s="39"/>
      <c r="M103" s="194"/>
      <c r="N103" s="40"/>
      <c r="O103" s="40"/>
      <c r="P103" s="40"/>
      <c r="Q103" s="40"/>
      <c r="R103" s="40"/>
      <c r="S103" s="40"/>
      <c r="T103" s="68"/>
      <c r="AT103" s="22" t="s">
        <v>336</v>
      </c>
      <c r="AU103" s="22" t="s">
        <v>80</v>
      </c>
    </row>
    <row r="104" spans="2:65" s="1" customFormat="1" ht="16.5" customHeight="1">
      <c r="B104" s="179"/>
      <c r="C104" s="200" t="s">
        <v>213</v>
      </c>
      <c r="D104" s="200" t="s">
        <v>791</v>
      </c>
      <c r="E104" s="201" t="s">
        <v>1572</v>
      </c>
      <c r="F104" s="202" t="s">
        <v>1573</v>
      </c>
      <c r="G104" s="203" t="s">
        <v>360</v>
      </c>
      <c r="H104" s="204">
        <v>18</v>
      </c>
      <c r="I104" s="205"/>
      <c r="J104" s="206">
        <f>ROUND(I104*H104,2)</f>
        <v>0</v>
      </c>
      <c r="K104" s="202" t="s">
        <v>5</v>
      </c>
      <c r="L104" s="207"/>
      <c r="M104" s="208" t="s">
        <v>5</v>
      </c>
      <c r="N104" s="209" t="s">
        <v>42</v>
      </c>
      <c r="O104" s="40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22" t="s">
        <v>239</v>
      </c>
      <c r="AT104" s="22" t="s">
        <v>791</v>
      </c>
      <c r="AU104" s="22" t="s">
        <v>80</v>
      </c>
      <c r="AY104" s="22" t="s">
        <v>205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213</v>
      </c>
      <c r="BM104" s="22" t="s">
        <v>2768</v>
      </c>
    </row>
    <row r="105" spans="2:65" s="1" customFormat="1" ht="27">
      <c r="B105" s="39"/>
      <c r="D105" s="192" t="s">
        <v>336</v>
      </c>
      <c r="F105" s="193" t="s">
        <v>1575</v>
      </c>
      <c r="I105" s="154"/>
      <c r="L105" s="39"/>
      <c r="M105" s="194"/>
      <c r="N105" s="40"/>
      <c r="O105" s="40"/>
      <c r="P105" s="40"/>
      <c r="Q105" s="40"/>
      <c r="R105" s="40"/>
      <c r="S105" s="40"/>
      <c r="T105" s="68"/>
      <c r="AT105" s="22" t="s">
        <v>336</v>
      </c>
      <c r="AU105" s="22" t="s">
        <v>80</v>
      </c>
    </row>
    <row r="106" spans="2:65" s="1" customFormat="1" ht="16.5" customHeight="1">
      <c r="B106" s="179"/>
      <c r="C106" s="200" t="s">
        <v>225</v>
      </c>
      <c r="D106" s="200" t="s">
        <v>791</v>
      </c>
      <c r="E106" s="201" t="s">
        <v>1576</v>
      </c>
      <c r="F106" s="202" t="s">
        <v>1577</v>
      </c>
      <c r="G106" s="203" t="s">
        <v>360</v>
      </c>
      <c r="H106" s="204">
        <v>6</v>
      </c>
      <c r="I106" s="205"/>
      <c r="J106" s="206">
        <f>ROUND(I106*H106,2)</f>
        <v>0</v>
      </c>
      <c r="K106" s="202" t="s">
        <v>5</v>
      </c>
      <c r="L106" s="207"/>
      <c r="M106" s="208" t="s">
        <v>5</v>
      </c>
      <c r="N106" s="209" t="s">
        <v>42</v>
      </c>
      <c r="O106" s="40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AR106" s="22" t="s">
        <v>239</v>
      </c>
      <c r="AT106" s="22" t="s">
        <v>791</v>
      </c>
      <c r="AU106" s="22" t="s">
        <v>80</v>
      </c>
      <c r="AY106" s="22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22" t="s">
        <v>78</v>
      </c>
      <c r="BK106" s="191">
        <f>ROUND(I106*H106,2)</f>
        <v>0</v>
      </c>
      <c r="BL106" s="22" t="s">
        <v>213</v>
      </c>
      <c r="BM106" s="22" t="s">
        <v>2769</v>
      </c>
    </row>
    <row r="107" spans="2:65" s="1" customFormat="1" ht="27">
      <c r="B107" s="39"/>
      <c r="D107" s="192" t="s">
        <v>336</v>
      </c>
      <c r="F107" s="193" t="s">
        <v>1579</v>
      </c>
      <c r="I107" s="154"/>
      <c r="L107" s="39"/>
      <c r="M107" s="194"/>
      <c r="N107" s="40"/>
      <c r="O107" s="40"/>
      <c r="P107" s="40"/>
      <c r="Q107" s="40"/>
      <c r="R107" s="40"/>
      <c r="S107" s="40"/>
      <c r="T107" s="68"/>
      <c r="AT107" s="22" t="s">
        <v>336</v>
      </c>
      <c r="AU107" s="22" t="s">
        <v>80</v>
      </c>
    </row>
    <row r="108" spans="2:65" s="1" customFormat="1" ht="25.5" customHeight="1">
      <c r="B108" s="179"/>
      <c r="C108" s="180" t="s">
        <v>229</v>
      </c>
      <c r="D108" s="180" t="s">
        <v>208</v>
      </c>
      <c r="E108" s="181" t="s">
        <v>1414</v>
      </c>
      <c r="F108" s="182" t="s">
        <v>1415</v>
      </c>
      <c r="G108" s="183" t="s">
        <v>360</v>
      </c>
      <c r="H108" s="184">
        <v>47</v>
      </c>
      <c r="I108" s="185"/>
      <c r="J108" s="186">
        <f>ROUND(I108*H108,2)</f>
        <v>0</v>
      </c>
      <c r="K108" s="182" t="s">
        <v>5</v>
      </c>
      <c r="L108" s="39"/>
      <c r="M108" s="187" t="s">
        <v>5</v>
      </c>
      <c r="N108" s="188" t="s">
        <v>42</v>
      </c>
      <c r="O108" s="40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22" t="s">
        <v>213</v>
      </c>
      <c r="AT108" s="22" t="s">
        <v>208</v>
      </c>
      <c r="AU108" s="22" t="s">
        <v>80</v>
      </c>
      <c r="AY108" s="22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22" t="s">
        <v>78</v>
      </c>
      <c r="BK108" s="191">
        <f>ROUND(I108*H108,2)</f>
        <v>0</v>
      </c>
      <c r="BL108" s="22" t="s">
        <v>213</v>
      </c>
      <c r="BM108" s="22" t="s">
        <v>2770</v>
      </c>
    </row>
    <row r="109" spans="2:65" s="1" customFormat="1" ht="54">
      <c r="B109" s="39"/>
      <c r="D109" s="192" t="s">
        <v>336</v>
      </c>
      <c r="F109" s="193" t="s">
        <v>1417</v>
      </c>
      <c r="I109" s="154"/>
      <c r="L109" s="39"/>
      <c r="M109" s="194"/>
      <c r="N109" s="40"/>
      <c r="O109" s="40"/>
      <c r="P109" s="40"/>
      <c r="Q109" s="40"/>
      <c r="R109" s="40"/>
      <c r="S109" s="40"/>
      <c r="T109" s="68"/>
      <c r="AT109" s="22" t="s">
        <v>336</v>
      </c>
      <c r="AU109" s="22" t="s">
        <v>80</v>
      </c>
    </row>
    <row r="110" spans="2:65" s="1" customFormat="1" ht="25.5" customHeight="1">
      <c r="B110" s="179"/>
      <c r="C110" s="200" t="s">
        <v>233</v>
      </c>
      <c r="D110" s="200" t="s">
        <v>791</v>
      </c>
      <c r="E110" s="201" t="s">
        <v>1581</v>
      </c>
      <c r="F110" s="202" t="s">
        <v>1582</v>
      </c>
      <c r="G110" s="203" t="s">
        <v>360</v>
      </c>
      <c r="H110" s="204">
        <v>22</v>
      </c>
      <c r="I110" s="205"/>
      <c r="J110" s="206">
        <f>ROUND(I110*H110,2)</f>
        <v>0</v>
      </c>
      <c r="K110" s="202" t="s">
        <v>5</v>
      </c>
      <c r="L110" s="207"/>
      <c r="M110" s="208" t="s">
        <v>5</v>
      </c>
      <c r="N110" s="209" t="s">
        <v>42</v>
      </c>
      <c r="O110" s="40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22" t="s">
        <v>239</v>
      </c>
      <c r="AT110" s="22" t="s">
        <v>791</v>
      </c>
      <c r="AU110" s="22" t="s">
        <v>80</v>
      </c>
      <c r="AY110" s="22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22" t="s">
        <v>78</v>
      </c>
      <c r="BK110" s="191">
        <f>ROUND(I110*H110,2)</f>
        <v>0</v>
      </c>
      <c r="BL110" s="22" t="s">
        <v>213</v>
      </c>
      <c r="BM110" s="22" t="s">
        <v>2771</v>
      </c>
    </row>
    <row r="111" spans="2:65" s="1" customFormat="1" ht="27">
      <c r="B111" s="39"/>
      <c r="D111" s="192" t="s">
        <v>336</v>
      </c>
      <c r="F111" s="193" t="s">
        <v>1584</v>
      </c>
      <c r="I111" s="154"/>
      <c r="L111" s="39"/>
      <c r="M111" s="194"/>
      <c r="N111" s="40"/>
      <c r="O111" s="40"/>
      <c r="P111" s="40"/>
      <c r="Q111" s="40"/>
      <c r="R111" s="40"/>
      <c r="S111" s="40"/>
      <c r="T111" s="68"/>
      <c r="AT111" s="22" t="s">
        <v>336</v>
      </c>
      <c r="AU111" s="22" t="s">
        <v>80</v>
      </c>
    </row>
    <row r="112" spans="2:65" s="1" customFormat="1" ht="25.5" customHeight="1">
      <c r="B112" s="179"/>
      <c r="C112" s="200" t="s">
        <v>239</v>
      </c>
      <c r="D112" s="200" t="s">
        <v>791</v>
      </c>
      <c r="E112" s="201" t="s">
        <v>1585</v>
      </c>
      <c r="F112" s="202" t="s">
        <v>1586</v>
      </c>
      <c r="G112" s="203" t="s">
        <v>360</v>
      </c>
      <c r="H112" s="204">
        <v>6</v>
      </c>
      <c r="I112" s="205"/>
      <c r="J112" s="206">
        <f>ROUND(I112*H112,2)</f>
        <v>0</v>
      </c>
      <c r="K112" s="202" t="s">
        <v>5</v>
      </c>
      <c r="L112" s="207"/>
      <c r="M112" s="208" t="s">
        <v>5</v>
      </c>
      <c r="N112" s="209" t="s">
        <v>42</v>
      </c>
      <c r="O112" s="40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AR112" s="22" t="s">
        <v>239</v>
      </c>
      <c r="AT112" s="22" t="s">
        <v>791</v>
      </c>
      <c r="AU112" s="22" t="s">
        <v>80</v>
      </c>
      <c r="AY112" s="22" t="s">
        <v>205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22" t="s">
        <v>78</v>
      </c>
      <c r="BK112" s="191">
        <f>ROUND(I112*H112,2)</f>
        <v>0</v>
      </c>
      <c r="BL112" s="22" t="s">
        <v>213</v>
      </c>
      <c r="BM112" s="22" t="s">
        <v>2772</v>
      </c>
    </row>
    <row r="113" spans="2:65" s="1" customFormat="1" ht="27">
      <c r="B113" s="39"/>
      <c r="D113" s="192" t="s">
        <v>336</v>
      </c>
      <c r="F113" s="193" t="s">
        <v>1588</v>
      </c>
      <c r="I113" s="154"/>
      <c r="L113" s="39"/>
      <c r="M113" s="194"/>
      <c r="N113" s="40"/>
      <c r="O113" s="40"/>
      <c r="P113" s="40"/>
      <c r="Q113" s="40"/>
      <c r="R113" s="40"/>
      <c r="S113" s="40"/>
      <c r="T113" s="68"/>
      <c r="AT113" s="22" t="s">
        <v>336</v>
      </c>
      <c r="AU113" s="22" t="s">
        <v>80</v>
      </c>
    </row>
    <row r="114" spans="2:65" s="1" customFormat="1" ht="25.5" customHeight="1">
      <c r="B114" s="179"/>
      <c r="C114" s="200" t="s">
        <v>206</v>
      </c>
      <c r="D114" s="200" t="s">
        <v>791</v>
      </c>
      <c r="E114" s="201" t="s">
        <v>1589</v>
      </c>
      <c r="F114" s="202" t="s">
        <v>1590</v>
      </c>
      <c r="G114" s="203" t="s">
        <v>360</v>
      </c>
      <c r="H114" s="204">
        <v>13</v>
      </c>
      <c r="I114" s="205"/>
      <c r="J114" s="206">
        <f>ROUND(I114*H114,2)</f>
        <v>0</v>
      </c>
      <c r="K114" s="202" t="s">
        <v>5</v>
      </c>
      <c r="L114" s="207"/>
      <c r="M114" s="208" t="s">
        <v>5</v>
      </c>
      <c r="N114" s="209" t="s">
        <v>42</v>
      </c>
      <c r="O114" s="40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AR114" s="22" t="s">
        <v>239</v>
      </c>
      <c r="AT114" s="22" t="s">
        <v>791</v>
      </c>
      <c r="AU114" s="22" t="s">
        <v>80</v>
      </c>
      <c r="AY114" s="22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2" t="s">
        <v>78</v>
      </c>
      <c r="BK114" s="191">
        <f>ROUND(I114*H114,2)</f>
        <v>0</v>
      </c>
      <c r="BL114" s="22" t="s">
        <v>213</v>
      </c>
      <c r="BM114" s="22" t="s">
        <v>2773</v>
      </c>
    </row>
    <row r="115" spans="2:65" s="1" customFormat="1" ht="27">
      <c r="B115" s="39"/>
      <c r="D115" s="192" t="s">
        <v>336</v>
      </c>
      <c r="F115" s="193" t="s">
        <v>1592</v>
      </c>
      <c r="I115" s="154"/>
      <c r="L115" s="39"/>
      <c r="M115" s="194"/>
      <c r="N115" s="40"/>
      <c r="O115" s="40"/>
      <c r="P115" s="40"/>
      <c r="Q115" s="40"/>
      <c r="R115" s="40"/>
      <c r="S115" s="40"/>
      <c r="T115" s="68"/>
      <c r="AT115" s="22" t="s">
        <v>336</v>
      </c>
      <c r="AU115" s="22" t="s">
        <v>80</v>
      </c>
    </row>
    <row r="116" spans="2:65" s="1" customFormat="1" ht="25.5" customHeight="1">
      <c r="B116" s="179"/>
      <c r="C116" s="200" t="s">
        <v>246</v>
      </c>
      <c r="D116" s="200" t="s">
        <v>791</v>
      </c>
      <c r="E116" s="201" t="s">
        <v>1593</v>
      </c>
      <c r="F116" s="202" t="s">
        <v>1594</v>
      </c>
      <c r="G116" s="203" t="s">
        <v>360</v>
      </c>
      <c r="H116" s="204">
        <v>6</v>
      </c>
      <c r="I116" s="205"/>
      <c r="J116" s="206">
        <f>ROUND(I116*H116,2)</f>
        <v>0</v>
      </c>
      <c r="K116" s="202" t="s">
        <v>5</v>
      </c>
      <c r="L116" s="207"/>
      <c r="M116" s="208" t="s">
        <v>5</v>
      </c>
      <c r="N116" s="209" t="s">
        <v>42</v>
      </c>
      <c r="O116" s="40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AR116" s="22" t="s">
        <v>239</v>
      </c>
      <c r="AT116" s="22" t="s">
        <v>791</v>
      </c>
      <c r="AU116" s="22" t="s">
        <v>80</v>
      </c>
      <c r="AY116" s="22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22" t="s">
        <v>78</v>
      </c>
      <c r="BK116" s="191">
        <f>ROUND(I116*H116,2)</f>
        <v>0</v>
      </c>
      <c r="BL116" s="22" t="s">
        <v>213</v>
      </c>
      <c r="BM116" s="22" t="s">
        <v>2774</v>
      </c>
    </row>
    <row r="117" spans="2:65" s="1" customFormat="1" ht="27">
      <c r="B117" s="39"/>
      <c r="D117" s="192" t="s">
        <v>336</v>
      </c>
      <c r="F117" s="193" t="s">
        <v>1596</v>
      </c>
      <c r="I117" s="154"/>
      <c r="L117" s="39"/>
      <c r="M117" s="194"/>
      <c r="N117" s="40"/>
      <c r="O117" s="40"/>
      <c r="P117" s="40"/>
      <c r="Q117" s="40"/>
      <c r="R117" s="40"/>
      <c r="S117" s="40"/>
      <c r="T117" s="68"/>
      <c r="AT117" s="22" t="s">
        <v>336</v>
      </c>
      <c r="AU117" s="22" t="s">
        <v>80</v>
      </c>
    </row>
    <row r="118" spans="2:65" s="1" customFormat="1" ht="16.5" customHeight="1">
      <c r="B118" s="179"/>
      <c r="C118" s="180" t="s">
        <v>250</v>
      </c>
      <c r="D118" s="180" t="s">
        <v>208</v>
      </c>
      <c r="E118" s="181" t="s">
        <v>1430</v>
      </c>
      <c r="F118" s="182" t="s">
        <v>1431</v>
      </c>
      <c r="G118" s="183" t="s">
        <v>548</v>
      </c>
      <c r="H118" s="199"/>
      <c r="I118" s="185"/>
      <c r="J118" s="186">
        <f>ROUND(I118*H118,2)</f>
        <v>0</v>
      </c>
      <c r="K118" s="182" t="s">
        <v>5</v>
      </c>
      <c r="L118" s="39"/>
      <c r="M118" s="187" t="s">
        <v>5</v>
      </c>
      <c r="N118" s="188" t="s">
        <v>42</v>
      </c>
      <c r="O118" s="40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AR118" s="22" t="s">
        <v>213</v>
      </c>
      <c r="AT118" s="22" t="s">
        <v>208</v>
      </c>
      <c r="AU118" s="22" t="s">
        <v>80</v>
      </c>
      <c r="AY118" s="22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22" t="s">
        <v>78</v>
      </c>
      <c r="BK118" s="191">
        <f>ROUND(I118*H118,2)</f>
        <v>0</v>
      </c>
      <c r="BL118" s="22" t="s">
        <v>213</v>
      </c>
      <c r="BM118" s="22" t="s">
        <v>2775</v>
      </c>
    </row>
    <row r="119" spans="2:65" s="1" customFormat="1" ht="40.5">
      <c r="B119" s="39"/>
      <c r="D119" s="192" t="s">
        <v>336</v>
      </c>
      <c r="F119" s="193" t="s">
        <v>1433</v>
      </c>
      <c r="I119" s="154"/>
      <c r="L119" s="39"/>
      <c r="M119" s="194"/>
      <c r="N119" s="40"/>
      <c r="O119" s="40"/>
      <c r="P119" s="40"/>
      <c r="Q119" s="40"/>
      <c r="R119" s="40"/>
      <c r="S119" s="40"/>
      <c r="T119" s="68"/>
      <c r="AT119" s="22" t="s">
        <v>336</v>
      </c>
      <c r="AU119" s="22" t="s">
        <v>80</v>
      </c>
    </row>
    <row r="120" spans="2:65" s="11" customFormat="1" ht="29.85" customHeight="1">
      <c r="B120" s="166"/>
      <c r="D120" s="167" t="s">
        <v>70</v>
      </c>
      <c r="E120" s="177" t="s">
        <v>1598</v>
      </c>
      <c r="F120" s="177" t="s">
        <v>1599</v>
      </c>
      <c r="I120" s="169"/>
      <c r="J120" s="178">
        <f>BK120</f>
        <v>0</v>
      </c>
      <c r="L120" s="166"/>
      <c r="M120" s="171"/>
      <c r="N120" s="172"/>
      <c r="O120" s="172"/>
      <c r="P120" s="173">
        <f>SUM(P121:P138)</f>
        <v>0</v>
      </c>
      <c r="Q120" s="172"/>
      <c r="R120" s="173">
        <f>SUM(R121:R138)</f>
        <v>0</v>
      </c>
      <c r="S120" s="172"/>
      <c r="T120" s="174">
        <f>SUM(T121:T138)</f>
        <v>0</v>
      </c>
      <c r="AR120" s="167" t="s">
        <v>78</v>
      </c>
      <c r="AT120" s="175" t="s">
        <v>70</v>
      </c>
      <c r="AU120" s="175" t="s">
        <v>78</v>
      </c>
      <c r="AY120" s="167" t="s">
        <v>205</v>
      </c>
      <c r="BK120" s="176">
        <f>SUM(BK121:BK138)</f>
        <v>0</v>
      </c>
    </row>
    <row r="121" spans="2:65" s="1" customFormat="1" ht="16.5" customHeight="1">
      <c r="B121" s="179"/>
      <c r="C121" s="180" t="s">
        <v>256</v>
      </c>
      <c r="D121" s="180" t="s">
        <v>208</v>
      </c>
      <c r="E121" s="181" t="s">
        <v>1600</v>
      </c>
      <c r="F121" s="182" t="s">
        <v>1601</v>
      </c>
      <c r="G121" s="183" t="s">
        <v>360</v>
      </c>
      <c r="H121" s="184">
        <v>39</v>
      </c>
      <c r="I121" s="185"/>
      <c r="J121" s="186">
        <f>ROUND(I121*H121,2)</f>
        <v>0</v>
      </c>
      <c r="K121" s="182" t="s">
        <v>5</v>
      </c>
      <c r="L121" s="39"/>
      <c r="M121" s="187" t="s">
        <v>5</v>
      </c>
      <c r="N121" s="188" t="s">
        <v>42</v>
      </c>
      <c r="O121" s="40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AR121" s="22" t="s">
        <v>213</v>
      </c>
      <c r="AT121" s="22" t="s">
        <v>208</v>
      </c>
      <c r="AU121" s="22" t="s">
        <v>80</v>
      </c>
      <c r="AY121" s="22" t="s">
        <v>205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22" t="s">
        <v>78</v>
      </c>
      <c r="BK121" s="191">
        <f>ROUND(I121*H121,2)</f>
        <v>0</v>
      </c>
      <c r="BL121" s="22" t="s">
        <v>213</v>
      </c>
      <c r="BM121" s="22" t="s">
        <v>2776</v>
      </c>
    </row>
    <row r="122" spans="2:65" s="1" customFormat="1" ht="27">
      <c r="B122" s="39"/>
      <c r="D122" s="192" t="s">
        <v>336</v>
      </c>
      <c r="F122" s="193" t="s">
        <v>1603</v>
      </c>
      <c r="I122" s="154"/>
      <c r="L122" s="39"/>
      <c r="M122" s="194"/>
      <c r="N122" s="40"/>
      <c r="O122" s="40"/>
      <c r="P122" s="40"/>
      <c r="Q122" s="40"/>
      <c r="R122" s="40"/>
      <c r="S122" s="40"/>
      <c r="T122" s="68"/>
      <c r="AT122" s="22" t="s">
        <v>336</v>
      </c>
      <c r="AU122" s="22" t="s">
        <v>80</v>
      </c>
    </row>
    <row r="123" spans="2:65" s="1" customFormat="1" ht="16.5" customHeight="1">
      <c r="B123" s="179"/>
      <c r="C123" s="180" t="s">
        <v>261</v>
      </c>
      <c r="D123" s="180" t="s">
        <v>208</v>
      </c>
      <c r="E123" s="181" t="s">
        <v>1612</v>
      </c>
      <c r="F123" s="182" t="s">
        <v>1613</v>
      </c>
      <c r="G123" s="183" t="s">
        <v>360</v>
      </c>
      <c r="H123" s="184">
        <v>14</v>
      </c>
      <c r="I123" s="185"/>
      <c r="J123" s="186">
        <f>ROUND(I123*H123,2)</f>
        <v>0</v>
      </c>
      <c r="K123" s="182" t="s">
        <v>5</v>
      </c>
      <c r="L123" s="39"/>
      <c r="M123" s="187" t="s">
        <v>5</v>
      </c>
      <c r="N123" s="188" t="s">
        <v>42</v>
      </c>
      <c r="O123" s="40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AR123" s="22" t="s">
        <v>213</v>
      </c>
      <c r="AT123" s="22" t="s">
        <v>208</v>
      </c>
      <c r="AU123" s="22" t="s">
        <v>80</v>
      </c>
      <c r="AY123" s="22" t="s">
        <v>205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22" t="s">
        <v>78</v>
      </c>
      <c r="BK123" s="191">
        <f>ROUND(I123*H123,2)</f>
        <v>0</v>
      </c>
      <c r="BL123" s="22" t="s">
        <v>213</v>
      </c>
      <c r="BM123" s="22" t="s">
        <v>2777</v>
      </c>
    </row>
    <row r="124" spans="2:65" s="1" customFormat="1" ht="27">
      <c r="B124" s="39"/>
      <c r="D124" s="192" t="s">
        <v>336</v>
      </c>
      <c r="F124" s="193" t="s">
        <v>1615</v>
      </c>
      <c r="I124" s="154"/>
      <c r="L124" s="39"/>
      <c r="M124" s="194"/>
      <c r="N124" s="40"/>
      <c r="O124" s="40"/>
      <c r="P124" s="40"/>
      <c r="Q124" s="40"/>
      <c r="R124" s="40"/>
      <c r="S124" s="40"/>
      <c r="T124" s="68"/>
      <c r="AT124" s="22" t="s">
        <v>336</v>
      </c>
      <c r="AU124" s="22" t="s">
        <v>80</v>
      </c>
    </row>
    <row r="125" spans="2:65" s="1" customFormat="1" ht="16.5" customHeight="1">
      <c r="B125" s="179"/>
      <c r="C125" s="180" t="s">
        <v>265</v>
      </c>
      <c r="D125" s="180" t="s">
        <v>208</v>
      </c>
      <c r="E125" s="181" t="s">
        <v>1616</v>
      </c>
      <c r="F125" s="182" t="s">
        <v>1617</v>
      </c>
      <c r="G125" s="183" t="s">
        <v>360</v>
      </c>
      <c r="H125" s="184">
        <v>9</v>
      </c>
      <c r="I125" s="185"/>
      <c r="J125" s="186">
        <f>ROUND(I125*H125,2)</f>
        <v>0</v>
      </c>
      <c r="K125" s="182" t="s">
        <v>5</v>
      </c>
      <c r="L125" s="39"/>
      <c r="M125" s="187" t="s">
        <v>5</v>
      </c>
      <c r="N125" s="188" t="s">
        <v>42</v>
      </c>
      <c r="O125" s="40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AR125" s="22" t="s">
        <v>213</v>
      </c>
      <c r="AT125" s="22" t="s">
        <v>208</v>
      </c>
      <c r="AU125" s="22" t="s">
        <v>80</v>
      </c>
      <c r="AY125" s="22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22" t="s">
        <v>78</v>
      </c>
      <c r="BK125" s="191">
        <f>ROUND(I125*H125,2)</f>
        <v>0</v>
      </c>
      <c r="BL125" s="22" t="s">
        <v>213</v>
      </c>
      <c r="BM125" s="22" t="s">
        <v>2778</v>
      </c>
    </row>
    <row r="126" spans="2:65" s="1" customFormat="1" ht="27">
      <c r="B126" s="39"/>
      <c r="D126" s="192" t="s">
        <v>336</v>
      </c>
      <c r="F126" s="193" t="s">
        <v>1619</v>
      </c>
      <c r="I126" s="154"/>
      <c r="L126" s="39"/>
      <c r="M126" s="194"/>
      <c r="N126" s="40"/>
      <c r="O126" s="40"/>
      <c r="P126" s="40"/>
      <c r="Q126" s="40"/>
      <c r="R126" s="40"/>
      <c r="S126" s="40"/>
      <c r="T126" s="68"/>
      <c r="AT126" s="22" t="s">
        <v>336</v>
      </c>
      <c r="AU126" s="22" t="s">
        <v>80</v>
      </c>
    </row>
    <row r="127" spans="2:65" s="1" customFormat="1" ht="16.5" customHeight="1">
      <c r="B127" s="179"/>
      <c r="C127" s="180" t="s">
        <v>11</v>
      </c>
      <c r="D127" s="180" t="s">
        <v>208</v>
      </c>
      <c r="E127" s="181" t="s">
        <v>1624</v>
      </c>
      <c r="F127" s="182" t="s">
        <v>1625</v>
      </c>
      <c r="G127" s="183" t="s">
        <v>236</v>
      </c>
      <c r="H127" s="184">
        <v>4</v>
      </c>
      <c r="I127" s="185"/>
      <c r="J127" s="186">
        <f>ROUND(I127*H127,2)</f>
        <v>0</v>
      </c>
      <c r="K127" s="182" t="s">
        <v>5</v>
      </c>
      <c r="L127" s="39"/>
      <c r="M127" s="187" t="s">
        <v>5</v>
      </c>
      <c r="N127" s="188" t="s">
        <v>42</v>
      </c>
      <c r="O127" s="40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AR127" s="22" t="s">
        <v>213</v>
      </c>
      <c r="AT127" s="22" t="s">
        <v>208</v>
      </c>
      <c r="AU127" s="22" t="s">
        <v>80</v>
      </c>
      <c r="AY127" s="22" t="s">
        <v>205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22" t="s">
        <v>78</v>
      </c>
      <c r="BK127" s="191">
        <f>ROUND(I127*H127,2)</f>
        <v>0</v>
      </c>
      <c r="BL127" s="22" t="s">
        <v>213</v>
      </c>
      <c r="BM127" s="22" t="s">
        <v>2779</v>
      </c>
    </row>
    <row r="128" spans="2:65" s="1" customFormat="1" ht="27">
      <c r="B128" s="39"/>
      <c r="D128" s="192" t="s">
        <v>336</v>
      </c>
      <c r="F128" s="193" t="s">
        <v>1627</v>
      </c>
      <c r="I128" s="154"/>
      <c r="L128" s="39"/>
      <c r="M128" s="194"/>
      <c r="N128" s="40"/>
      <c r="O128" s="40"/>
      <c r="P128" s="40"/>
      <c r="Q128" s="40"/>
      <c r="R128" s="40"/>
      <c r="S128" s="40"/>
      <c r="T128" s="68"/>
      <c r="AT128" s="22" t="s">
        <v>336</v>
      </c>
      <c r="AU128" s="22" t="s">
        <v>80</v>
      </c>
    </row>
    <row r="129" spans="2:65" s="1" customFormat="1" ht="16.5" customHeight="1">
      <c r="B129" s="179"/>
      <c r="C129" s="180" t="s">
        <v>237</v>
      </c>
      <c r="D129" s="180" t="s">
        <v>208</v>
      </c>
      <c r="E129" s="181" t="s">
        <v>1628</v>
      </c>
      <c r="F129" s="182" t="s">
        <v>1629</v>
      </c>
      <c r="G129" s="183" t="s">
        <v>236</v>
      </c>
      <c r="H129" s="184">
        <v>2</v>
      </c>
      <c r="I129" s="185"/>
      <c r="J129" s="186">
        <f>ROUND(I129*H129,2)</f>
        <v>0</v>
      </c>
      <c r="K129" s="182" t="s">
        <v>5</v>
      </c>
      <c r="L129" s="39"/>
      <c r="M129" s="187" t="s">
        <v>5</v>
      </c>
      <c r="N129" s="188" t="s">
        <v>42</v>
      </c>
      <c r="O129" s="40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AR129" s="22" t="s">
        <v>213</v>
      </c>
      <c r="AT129" s="22" t="s">
        <v>208</v>
      </c>
      <c r="AU129" s="22" t="s">
        <v>80</v>
      </c>
      <c r="AY129" s="22" t="s">
        <v>205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22" t="s">
        <v>78</v>
      </c>
      <c r="BK129" s="191">
        <f>ROUND(I129*H129,2)</f>
        <v>0</v>
      </c>
      <c r="BL129" s="22" t="s">
        <v>213</v>
      </c>
      <c r="BM129" s="22" t="s">
        <v>2780</v>
      </c>
    </row>
    <row r="130" spans="2:65" s="1" customFormat="1" ht="27">
      <c r="B130" s="39"/>
      <c r="D130" s="192" t="s">
        <v>336</v>
      </c>
      <c r="F130" s="193" t="s">
        <v>1631</v>
      </c>
      <c r="I130" s="154"/>
      <c r="L130" s="39"/>
      <c r="M130" s="194"/>
      <c r="N130" s="40"/>
      <c r="O130" s="40"/>
      <c r="P130" s="40"/>
      <c r="Q130" s="40"/>
      <c r="R130" s="40"/>
      <c r="S130" s="40"/>
      <c r="T130" s="68"/>
      <c r="AT130" s="22" t="s">
        <v>336</v>
      </c>
      <c r="AU130" s="22" t="s">
        <v>80</v>
      </c>
    </row>
    <row r="131" spans="2:65" s="1" customFormat="1" ht="16.5" customHeight="1">
      <c r="B131" s="179"/>
      <c r="C131" s="180" t="s">
        <v>275</v>
      </c>
      <c r="D131" s="180" t="s">
        <v>208</v>
      </c>
      <c r="E131" s="181" t="s">
        <v>1636</v>
      </c>
      <c r="F131" s="182" t="s">
        <v>1637</v>
      </c>
      <c r="G131" s="183" t="s">
        <v>236</v>
      </c>
      <c r="H131" s="184">
        <v>1</v>
      </c>
      <c r="I131" s="185"/>
      <c r="J131" s="186">
        <f>ROUND(I131*H131,2)</f>
        <v>0</v>
      </c>
      <c r="K131" s="182" t="s">
        <v>5</v>
      </c>
      <c r="L131" s="39"/>
      <c r="M131" s="187" t="s">
        <v>5</v>
      </c>
      <c r="N131" s="188" t="s">
        <v>42</v>
      </c>
      <c r="O131" s="40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AR131" s="22" t="s">
        <v>213</v>
      </c>
      <c r="AT131" s="22" t="s">
        <v>208</v>
      </c>
      <c r="AU131" s="22" t="s">
        <v>80</v>
      </c>
      <c r="AY131" s="22" t="s">
        <v>205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22" t="s">
        <v>78</v>
      </c>
      <c r="BK131" s="191">
        <f>ROUND(I131*H131,2)</f>
        <v>0</v>
      </c>
      <c r="BL131" s="22" t="s">
        <v>213</v>
      </c>
      <c r="BM131" s="22" t="s">
        <v>2781</v>
      </c>
    </row>
    <row r="132" spans="2:65" s="1" customFormat="1" ht="27">
      <c r="B132" s="39"/>
      <c r="D132" s="192" t="s">
        <v>336</v>
      </c>
      <c r="F132" s="193" t="s">
        <v>1639</v>
      </c>
      <c r="I132" s="154"/>
      <c r="L132" s="39"/>
      <c r="M132" s="194"/>
      <c r="N132" s="40"/>
      <c r="O132" s="40"/>
      <c r="P132" s="40"/>
      <c r="Q132" s="40"/>
      <c r="R132" s="40"/>
      <c r="S132" s="40"/>
      <c r="T132" s="68"/>
      <c r="AT132" s="22" t="s">
        <v>336</v>
      </c>
      <c r="AU132" s="22" t="s">
        <v>80</v>
      </c>
    </row>
    <row r="133" spans="2:65" s="1" customFormat="1" ht="16.5" customHeight="1">
      <c r="B133" s="179"/>
      <c r="C133" s="180" t="s">
        <v>279</v>
      </c>
      <c r="D133" s="180" t="s">
        <v>208</v>
      </c>
      <c r="E133" s="181" t="s">
        <v>1640</v>
      </c>
      <c r="F133" s="182" t="s">
        <v>1641</v>
      </c>
      <c r="G133" s="183" t="s">
        <v>236</v>
      </c>
      <c r="H133" s="184">
        <v>2</v>
      </c>
      <c r="I133" s="185"/>
      <c r="J133" s="186">
        <f>ROUND(I133*H133,2)</f>
        <v>0</v>
      </c>
      <c r="K133" s="182" t="s">
        <v>5</v>
      </c>
      <c r="L133" s="39"/>
      <c r="M133" s="187" t="s">
        <v>5</v>
      </c>
      <c r="N133" s="188" t="s">
        <v>42</v>
      </c>
      <c r="O133" s="40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AR133" s="22" t="s">
        <v>213</v>
      </c>
      <c r="AT133" s="22" t="s">
        <v>208</v>
      </c>
      <c r="AU133" s="22" t="s">
        <v>80</v>
      </c>
      <c r="AY133" s="22" t="s">
        <v>205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22" t="s">
        <v>78</v>
      </c>
      <c r="BK133" s="191">
        <f>ROUND(I133*H133,2)</f>
        <v>0</v>
      </c>
      <c r="BL133" s="22" t="s">
        <v>213</v>
      </c>
      <c r="BM133" s="22" t="s">
        <v>2782</v>
      </c>
    </row>
    <row r="134" spans="2:65" s="1" customFormat="1" ht="27">
      <c r="B134" s="39"/>
      <c r="D134" s="192" t="s">
        <v>336</v>
      </c>
      <c r="F134" s="193" t="s">
        <v>1643</v>
      </c>
      <c r="I134" s="154"/>
      <c r="L134" s="39"/>
      <c r="M134" s="194"/>
      <c r="N134" s="40"/>
      <c r="O134" s="40"/>
      <c r="P134" s="40"/>
      <c r="Q134" s="40"/>
      <c r="R134" s="40"/>
      <c r="S134" s="40"/>
      <c r="T134" s="68"/>
      <c r="AT134" s="22" t="s">
        <v>336</v>
      </c>
      <c r="AU134" s="22" t="s">
        <v>80</v>
      </c>
    </row>
    <row r="135" spans="2:65" s="1" customFormat="1" ht="16.5" customHeight="1">
      <c r="B135" s="179"/>
      <c r="C135" s="180" t="s">
        <v>283</v>
      </c>
      <c r="D135" s="180" t="s">
        <v>208</v>
      </c>
      <c r="E135" s="181" t="s">
        <v>1644</v>
      </c>
      <c r="F135" s="182" t="s">
        <v>1645</v>
      </c>
      <c r="G135" s="183" t="s">
        <v>360</v>
      </c>
      <c r="H135" s="184">
        <v>62</v>
      </c>
      <c r="I135" s="185"/>
      <c r="J135" s="186">
        <f>ROUND(I135*H135,2)</f>
        <v>0</v>
      </c>
      <c r="K135" s="182" t="s">
        <v>5</v>
      </c>
      <c r="L135" s="39"/>
      <c r="M135" s="187" t="s">
        <v>5</v>
      </c>
      <c r="N135" s="188" t="s">
        <v>42</v>
      </c>
      <c r="O135" s="40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AR135" s="22" t="s">
        <v>213</v>
      </c>
      <c r="AT135" s="22" t="s">
        <v>208</v>
      </c>
      <c r="AU135" s="22" t="s">
        <v>80</v>
      </c>
      <c r="AY135" s="22" t="s">
        <v>205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22" t="s">
        <v>78</v>
      </c>
      <c r="BK135" s="191">
        <f>ROUND(I135*H135,2)</f>
        <v>0</v>
      </c>
      <c r="BL135" s="22" t="s">
        <v>213</v>
      </c>
      <c r="BM135" s="22" t="s">
        <v>2783</v>
      </c>
    </row>
    <row r="136" spans="2:65" s="1" customFormat="1" ht="27">
      <c r="B136" s="39"/>
      <c r="D136" s="192" t="s">
        <v>336</v>
      </c>
      <c r="F136" s="193" t="s">
        <v>1647</v>
      </c>
      <c r="I136" s="154"/>
      <c r="L136" s="39"/>
      <c r="M136" s="194"/>
      <c r="N136" s="40"/>
      <c r="O136" s="40"/>
      <c r="P136" s="40"/>
      <c r="Q136" s="40"/>
      <c r="R136" s="40"/>
      <c r="S136" s="40"/>
      <c r="T136" s="68"/>
      <c r="AT136" s="22" t="s">
        <v>336</v>
      </c>
      <c r="AU136" s="22" t="s">
        <v>80</v>
      </c>
    </row>
    <row r="137" spans="2:65" s="1" customFormat="1" ht="16.5" customHeight="1">
      <c r="B137" s="179"/>
      <c r="C137" s="180" t="s">
        <v>291</v>
      </c>
      <c r="D137" s="180" t="s">
        <v>208</v>
      </c>
      <c r="E137" s="181" t="s">
        <v>1648</v>
      </c>
      <c r="F137" s="182" t="s">
        <v>1649</v>
      </c>
      <c r="G137" s="183" t="s">
        <v>548</v>
      </c>
      <c r="H137" s="199"/>
      <c r="I137" s="185"/>
      <c r="J137" s="186">
        <f>ROUND(I137*H137,2)</f>
        <v>0</v>
      </c>
      <c r="K137" s="182" t="s">
        <v>5</v>
      </c>
      <c r="L137" s="39"/>
      <c r="M137" s="187" t="s">
        <v>5</v>
      </c>
      <c r="N137" s="188" t="s">
        <v>42</v>
      </c>
      <c r="O137" s="40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AR137" s="22" t="s">
        <v>213</v>
      </c>
      <c r="AT137" s="22" t="s">
        <v>208</v>
      </c>
      <c r="AU137" s="22" t="s">
        <v>80</v>
      </c>
      <c r="AY137" s="22" t="s">
        <v>205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22" t="s">
        <v>78</v>
      </c>
      <c r="BK137" s="191">
        <f>ROUND(I137*H137,2)</f>
        <v>0</v>
      </c>
      <c r="BL137" s="22" t="s">
        <v>213</v>
      </c>
      <c r="BM137" s="22" t="s">
        <v>2784</v>
      </c>
    </row>
    <row r="138" spans="2:65" s="1" customFormat="1" ht="40.5">
      <c r="B138" s="39"/>
      <c r="D138" s="192" t="s">
        <v>336</v>
      </c>
      <c r="F138" s="193" t="s">
        <v>1651</v>
      </c>
      <c r="I138" s="154"/>
      <c r="L138" s="39"/>
      <c r="M138" s="194"/>
      <c r="N138" s="40"/>
      <c r="O138" s="40"/>
      <c r="P138" s="40"/>
      <c r="Q138" s="40"/>
      <c r="R138" s="40"/>
      <c r="S138" s="40"/>
      <c r="T138" s="68"/>
      <c r="AT138" s="22" t="s">
        <v>336</v>
      </c>
      <c r="AU138" s="22" t="s">
        <v>80</v>
      </c>
    </row>
    <row r="139" spans="2:65" s="11" customFormat="1" ht="29.85" customHeight="1">
      <c r="B139" s="166"/>
      <c r="D139" s="167" t="s">
        <v>70</v>
      </c>
      <c r="E139" s="177" t="s">
        <v>1652</v>
      </c>
      <c r="F139" s="177" t="s">
        <v>1653</v>
      </c>
      <c r="I139" s="169"/>
      <c r="J139" s="178">
        <f>BK139</f>
        <v>0</v>
      </c>
      <c r="L139" s="166"/>
      <c r="M139" s="171"/>
      <c r="N139" s="172"/>
      <c r="O139" s="172"/>
      <c r="P139" s="173">
        <f>SUM(P140:P197)</f>
        <v>0</v>
      </c>
      <c r="Q139" s="172"/>
      <c r="R139" s="173">
        <f>SUM(R140:R197)</f>
        <v>0</v>
      </c>
      <c r="S139" s="172"/>
      <c r="T139" s="174">
        <f>SUM(T140:T197)</f>
        <v>0</v>
      </c>
      <c r="AR139" s="167" t="s">
        <v>78</v>
      </c>
      <c r="AT139" s="175" t="s">
        <v>70</v>
      </c>
      <c r="AU139" s="175" t="s">
        <v>78</v>
      </c>
      <c r="AY139" s="167" t="s">
        <v>205</v>
      </c>
      <c r="BK139" s="176">
        <f>SUM(BK140:BK197)</f>
        <v>0</v>
      </c>
    </row>
    <row r="140" spans="2:65" s="1" customFormat="1" ht="16.5" customHeight="1">
      <c r="B140" s="179"/>
      <c r="C140" s="180" t="s">
        <v>10</v>
      </c>
      <c r="D140" s="180" t="s">
        <v>208</v>
      </c>
      <c r="E140" s="181" t="s">
        <v>1654</v>
      </c>
      <c r="F140" s="182" t="s">
        <v>1655</v>
      </c>
      <c r="G140" s="183" t="s">
        <v>360</v>
      </c>
      <c r="H140" s="184">
        <v>57</v>
      </c>
      <c r="I140" s="185"/>
      <c r="J140" s="186">
        <f>ROUND(I140*H140,2)</f>
        <v>0</v>
      </c>
      <c r="K140" s="182" t="s">
        <v>5</v>
      </c>
      <c r="L140" s="39"/>
      <c r="M140" s="187" t="s">
        <v>5</v>
      </c>
      <c r="N140" s="188" t="s">
        <v>42</v>
      </c>
      <c r="O140" s="40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AR140" s="22" t="s">
        <v>213</v>
      </c>
      <c r="AT140" s="22" t="s">
        <v>208</v>
      </c>
      <c r="AU140" s="22" t="s">
        <v>80</v>
      </c>
      <c r="AY140" s="22" t="s">
        <v>205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22" t="s">
        <v>78</v>
      </c>
      <c r="BK140" s="191">
        <f>ROUND(I140*H140,2)</f>
        <v>0</v>
      </c>
      <c r="BL140" s="22" t="s">
        <v>213</v>
      </c>
      <c r="BM140" s="22" t="s">
        <v>2785</v>
      </c>
    </row>
    <row r="141" spans="2:65" s="1" customFormat="1" ht="27">
      <c r="B141" s="39"/>
      <c r="D141" s="192" t="s">
        <v>336</v>
      </c>
      <c r="F141" s="193" t="s">
        <v>1657</v>
      </c>
      <c r="I141" s="154"/>
      <c r="L141" s="39"/>
      <c r="M141" s="194"/>
      <c r="N141" s="40"/>
      <c r="O141" s="40"/>
      <c r="P141" s="40"/>
      <c r="Q141" s="40"/>
      <c r="R141" s="40"/>
      <c r="S141" s="40"/>
      <c r="T141" s="68"/>
      <c r="AT141" s="22" t="s">
        <v>336</v>
      </c>
      <c r="AU141" s="22" t="s">
        <v>80</v>
      </c>
    </row>
    <row r="142" spans="2:65" s="1" customFormat="1" ht="16.5" customHeight="1">
      <c r="B142" s="179"/>
      <c r="C142" s="180" t="s">
        <v>298</v>
      </c>
      <c r="D142" s="180" t="s">
        <v>208</v>
      </c>
      <c r="E142" s="181" t="s">
        <v>1658</v>
      </c>
      <c r="F142" s="182" t="s">
        <v>1659</v>
      </c>
      <c r="G142" s="183" t="s">
        <v>360</v>
      </c>
      <c r="H142" s="184">
        <v>178</v>
      </c>
      <c r="I142" s="185"/>
      <c r="J142" s="186">
        <f>ROUND(I142*H142,2)</f>
        <v>0</v>
      </c>
      <c r="K142" s="182" t="s">
        <v>5</v>
      </c>
      <c r="L142" s="39"/>
      <c r="M142" s="187" t="s">
        <v>5</v>
      </c>
      <c r="N142" s="188" t="s">
        <v>42</v>
      </c>
      <c r="O142" s="40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AR142" s="22" t="s">
        <v>213</v>
      </c>
      <c r="AT142" s="22" t="s">
        <v>208</v>
      </c>
      <c r="AU142" s="22" t="s">
        <v>80</v>
      </c>
      <c r="AY142" s="22" t="s">
        <v>205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22" t="s">
        <v>78</v>
      </c>
      <c r="BK142" s="191">
        <f>ROUND(I142*H142,2)</f>
        <v>0</v>
      </c>
      <c r="BL142" s="22" t="s">
        <v>213</v>
      </c>
      <c r="BM142" s="22" t="s">
        <v>2786</v>
      </c>
    </row>
    <row r="143" spans="2:65" s="1" customFormat="1" ht="27">
      <c r="B143" s="39"/>
      <c r="D143" s="192" t="s">
        <v>336</v>
      </c>
      <c r="F143" s="193" t="s">
        <v>1661</v>
      </c>
      <c r="I143" s="154"/>
      <c r="L143" s="39"/>
      <c r="M143" s="194"/>
      <c r="N143" s="40"/>
      <c r="O143" s="40"/>
      <c r="P143" s="40"/>
      <c r="Q143" s="40"/>
      <c r="R143" s="40"/>
      <c r="S143" s="40"/>
      <c r="T143" s="68"/>
      <c r="AT143" s="22" t="s">
        <v>336</v>
      </c>
      <c r="AU143" s="22" t="s">
        <v>80</v>
      </c>
    </row>
    <row r="144" spans="2:65" s="1" customFormat="1" ht="16.5" customHeight="1">
      <c r="B144" s="179"/>
      <c r="C144" s="180" t="s">
        <v>302</v>
      </c>
      <c r="D144" s="180" t="s">
        <v>208</v>
      </c>
      <c r="E144" s="181" t="s">
        <v>1620</v>
      </c>
      <c r="F144" s="182" t="s">
        <v>1621</v>
      </c>
      <c r="G144" s="183" t="s">
        <v>360</v>
      </c>
      <c r="H144" s="184">
        <v>45</v>
      </c>
      <c r="I144" s="185"/>
      <c r="J144" s="186">
        <f>ROUND(I144*H144,2)</f>
        <v>0</v>
      </c>
      <c r="K144" s="182" t="s">
        <v>5</v>
      </c>
      <c r="L144" s="39"/>
      <c r="M144" s="187" t="s">
        <v>5</v>
      </c>
      <c r="N144" s="188" t="s">
        <v>42</v>
      </c>
      <c r="O144" s="40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AR144" s="22" t="s">
        <v>213</v>
      </c>
      <c r="AT144" s="22" t="s">
        <v>208</v>
      </c>
      <c r="AU144" s="22" t="s">
        <v>80</v>
      </c>
      <c r="AY144" s="22" t="s">
        <v>205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22" t="s">
        <v>78</v>
      </c>
      <c r="BK144" s="191">
        <f>ROUND(I144*H144,2)</f>
        <v>0</v>
      </c>
      <c r="BL144" s="22" t="s">
        <v>213</v>
      </c>
      <c r="BM144" s="22" t="s">
        <v>2787</v>
      </c>
    </row>
    <row r="145" spans="2:65" s="1" customFormat="1" ht="27">
      <c r="B145" s="39"/>
      <c r="D145" s="192" t="s">
        <v>336</v>
      </c>
      <c r="F145" s="193" t="s">
        <v>1623</v>
      </c>
      <c r="I145" s="154"/>
      <c r="L145" s="39"/>
      <c r="M145" s="194"/>
      <c r="N145" s="40"/>
      <c r="O145" s="40"/>
      <c r="P145" s="40"/>
      <c r="Q145" s="40"/>
      <c r="R145" s="40"/>
      <c r="S145" s="40"/>
      <c r="T145" s="68"/>
      <c r="AT145" s="22" t="s">
        <v>336</v>
      </c>
      <c r="AU145" s="22" t="s">
        <v>80</v>
      </c>
    </row>
    <row r="146" spans="2:65" s="1" customFormat="1" ht="16.5" customHeight="1">
      <c r="B146" s="179"/>
      <c r="C146" s="180" t="s">
        <v>308</v>
      </c>
      <c r="D146" s="180" t="s">
        <v>208</v>
      </c>
      <c r="E146" s="181" t="s">
        <v>1664</v>
      </c>
      <c r="F146" s="182" t="s">
        <v>1665</v>
      </c>
      <c r="G146" s="183" t="s">
        <v>360</v>
      </c>
      <c r="H146" s="184">
        <v>8</v>
      </c>
      <c r="I146" s="185"/>
      <c r="J146" s="186">
        <f>ROUND(I146*H146,2)</f>
        <v>0</v>
      </c>
      <c r="K146" s="182" t="s">
        <v>5</v>
      </c>
      <c r="L146" s="39"/>
      <c r="M146" s="187" t="s">
        <v>5</v>
      </c>
      <c r="N146" s="188" t="s">
        <v>42</v>
      </c>
      <c r="O146" s="40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AR146" s="22" t="s">
        <v>213</v>
      </c>
      <c r="AT146" s="22" t="s">
        <v>208</v>
      </c>
      <c r="AU146" s="22" t="s">
        <v>80</v>
      </c>
      <c r="AY146" s="22" t="s">
        <v>205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22" t="s">
        <v>78</v>
      </c>
      <c r="BK146" s="191">
        <f>ROUND(I146*H146,2)</f>
        <v>0</v>
      </c>
      <c r="BL146" s="22" t="s">
        <v>213</v>
      </c>
      <c r="BM146" s="22" t="s">
        <v>2788</v>
      </c>
    </row>
    <row r="147" spans="2:65" s="1" customFormat="1" ht="27">
      <c r="B147" s="39"/>
      <c r="D147" s="192" t="s">
        <v>336</v>
      </c>
      <c r="F147" s="193" t="s">
        <v>1667</v>
      </c>
      <c r="I147" s="154"/>
      <c r="L147" s="39"/>
      <c r="M147" s="194"/>
      <c r="N147" s="40"/>
      <c r="O147" s="40"/>
      <c r="P147" s="40"/>
      <c r="Q147" s="40"/>
      <c r="R147" s="40"/>
      <c r="S147" s="40"/>
      <c r="T147" s="68"/>
      <c r="AT147" s="22" t="s">
        <v>336</v>
      </c>
      <c r="AU147" s="22" t="s">
        <v>80</v>
      </c>
    </row>
    <row r="148" spans="2:65" s="1" customFormat="1" ht="16.5" customHeight="1">
      <c r="B148" s="179"/>
      <c r="C148" s="180" t="s">
        <v>312</v>
      </c>
      <c r="D148" s="180" t="s">
        <v>208</v>
      </c>
      <c r="E148" s="181" t="s">
        <v>1668</v>
      </c>
      <c r="F148" s="182" t="s">
        <v>1669</v>
      </c>
      <c r="G148" s="183" t="s">
        <v>360</v>
      </c>
      <c r="H148" s="184">
        <v>31</v>
      </c>
      <c r="I148" s="185"/>
      <c r="J148" s="186">
        <f>ROUND(I148*H148,2)</f>
        <v>0</v>
      </c>
      <c r="K148" s="182" t="s">
        <v>5</v>
      </c>
      <c r="L148" s="39"/>
      <c r="M148" s="187" t="s">
        <v>5</v>
      </c>
      <c r="N148" s="188" t="s">
        <v>42</v>
      </c>
      <c r="O148" s="40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AR148" s="22" t="s">
        <v>213</v>
      </c>
      <c r="AT148" s="22" t="s">
        <v>208</v>
      </c>
      <c r="AU148" s="22" t="s">
        <v>80</v>
      </c>
      <c r="AY148" s="22" t="s">
        <v>205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22" t="s">
        <v>78</v>
      </c>
      <c r="BK148" s="191">
        <f>ROUND(I148*H148,2)</f>
        <v>0</v>
      </c>
      <c r="BL148" s="22" t="s">
        <v>213</v>
      </c>
      <c r="BM148" s="22" t="s">
        <v>2789</v>
      </c>
    </row>
    <row r="149" spans="2:65" s="1" customFormat="1" ht="27">
      <c r="B149" s="39"/>
      <c r="D149" s="192" t="s">
        <v>336</v>
      </c>
      <c r="F149" s="193" t="s">
        <v>1671</v>
      </c>
      <c r="I149" s="154"/>
      <c r="L149" s="39"/>
      <c r="M149" s="194"/>
      <c r="N149" s="40"/>
      <c r="O149" s="40"/>
      <c r="P149" s="40"/>
      <c r="Q149" s="40"/>
      <c r="R149" s="40"/>
      <c r="S149" s="40"/>
      <c r="T149" s="68"/>
      <c r="AT149" s="22" t="s">
        <v>336</v>
      </c>
      <c r="AU149" s="22" t="s">
        <v>80</v>
      </c>
    </row>
    <row r="150" spans="2:65" s="1" customFormat="1" ht="16.5" customHeight="1">
      <c r="B150" s="179"/>
      <c r="C150" s="180" t="s">
        <v>316</v>
      </c>
      <c r="D150" s="180" t="s">
        <v>208</v>
      </c>
      <c r="E150" s="181" t="s">
        <v>1672</v>
      </c>
      <c r="F150" s="182" t="s">
        <v>1673</v>
      </c>
      <c r="G150" s="183" t="s">
        <v>360</v>
      </c>
      <c r="H150" s="184">
        <v>12</v>
      </c>
      <c r="I150" s="185"/>
      <c r="J150" s="186">
        <f>ROUND(I150*H150,2)</f>
        <v>0</v>
      </c>
      <c r="K150" s="182" t="s">
        <v>5</v>
      </c>
      <c r="L150" s="39"/>
      <c r="M150" s="187" t="s">
        <v>5</v>
      </c>
      <c r="N150" s="188" t="s">
        <v>42</v>
      </c>
      <c r="O150" s="40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AR150" s="22" t="s">
        <v>213</v>
      </c>
      <c r="AT150" s="22" t="s">
        <v>208</v>
      </c>
      <c r="AU150" s="22" t="s">
        <v>80</v>
      </c>
      <c r="AY150" s="22" t="s">
        <v>205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22" t="s">
        <v>78</v>
      </c>
      <c r="BK150" s="191">
        <f>ROUND(I150*H150,2)</f>
        <v>0</v>
      </c>
      <c r="BL150" s="22" t="s">
        <v>213</v>
      </c>
      <c r="BM150" s="22" t="s">
        <v>2790</v>
      </c>
    </row>
    <row r="151" spans="2:65" s="1" customFormat="1" ht="27">
      <c r="B151" s="39"/>
      <c r="D151" s="192" t="s">
        <v>336</v>
      </c>
      <c r="F151" s="193" t="s">
        <v>1675</v>
      </c>
      <c r="I151" s="154"/>
      <c r="L151" s="39"/>
      <c r="M151" s="194"/>
      <c r="N151" s="40"/>
      <c r="O151" s="40"/>
      <c r="P151" s="40"/>
      <c r="Q151" s="40"/>
      <c r="R151" s="40"/>
      <c r="S151" s="40"/>
      <c r="T151" s="68"/>
      <c r="AT151" s="22" t="s">
        <v>336</v>
      </c>
      <c r="AU151" s="22" t="s">
        <v>80</v>
      </c>
    </row>
    <row r="152" spans="2:65" s="1" customFormat="1" ht="16.5" customHeight="1">
      <c r="B152" s="179"/>
      <c r="C152" s="180" t="s">
        <v>320</v>
      </c>
      <c r="D152" s="180" t="s">
        <v>208</v>
      </c>
      <c r="E152" s="181" t="s">
        <v>1676</v>
      </c>
      <c r="F152" s="182" t="s">
        <v>1677</v>
      </c>
      <c r="G152" s="183" t="s">
        <v>236</v>
      </c>
      <c r="H152" s="184">
        <v>10</v>
      </c>
      <c r="I152" s="185"/>
      <c r="J152" s="186">
        <f>ROUND(I152*H152,2)</f>
        <v>0</v>
      </c>
      <c r="K152" s="182" t="s">
        <v>5</v>
      </c>
      <c r="L152" s="39"/>
      <c r="M152" s="187" t="s">
        <v>5</v>
      </c>
      <c r="N152" s="188" t="s">
        <v>42</v>
      </c>
      <c r="O152" s="40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AR152" s="22" t="s">
        <v>213</v>
      </c>
      <c r="AT152" s="22" t="s">
        <v>208</v>
      </c>
      <c r="AU152" s="22" t="s">
        <v>80</v>
      </c>
      <c r="AY152" s="22" t="s">
        <v>205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22" t="s">
        <v>78</v>
      </c>
      <c r="BK152" s="191">
        <f>ROUND(I152*H152,2)</f>
        <v>0</v>
      </c>
      <c r="BL152" s="22" t="s">
        <v>213</v>
      </c>
      <c r="BM152" s="22" t="s">
        <v>2791</v>
      </c>
    </row>
    <row r="153" spans="2:65" s="1" customFormat="1" ht="27">
      <c r="B153" s="39"/>
      <c r="D153" s="192" t="s">
        <v>336</v>
      </c>
      <c r="F153" s="193" t="s">
        <v>1679</v>
      </c>
      <c r="I153" s="154"/>
      <c r="L153" s="39"/>
      <c r="M153" s="194"/>
      <c r="N153" s="40"/>
      <c r="O153" s="40"/>
      <c r="P153" s="40"/>
      <c r="Q153" s="40"/>
      <c r="R153" s="40"/>
      <c r="S153" s="40"/>
      <c r="T153" s="68"/>
      <c r="AT153" s="22" t="s">
        <v>336</v>
      </c>
      <c r="AU153" s="22" t="s">
        <v>80</v>
      </c>
    </row>
    <row r="154" spans="2:65" s="1" customFormat="1" ht="25.5" customHeight="1">
      <c r="B154" s="179"/>
      <c r="C154" s="180" t="s">
        <v>324</v>
      </c>
      <c r="D154" s="180" t="s">
        <v>208</v>
      </c>
      <c r="E154" s="181" t="s">
        <v>2792</v>
      </c>
      <c r="F154" s="182" t="s">
        <v>2793</v>
      </c>
      <c r="G154" s="183" t="s">
        <v>1531</v>
      </c>
      <c r="H154" s="184">
        <v>1</v>
      </c>
      <c r="I154" s="185"/>
      <c r="J154" s="186">
        <f>ROUND(I154*H154,2)</f>
        <v>0</v>
      </c>
      <c r="K154" s="182" t="s">
        <v>5</v>
      </c>
      <c r="L154" s="39"/>
      <c r="M154" s="187" t="s">
        <v>5</v>
      </c>
      <c r="N154" s="188" t="s">
        <v>42</v>
      </c>
      <c r="O154" s="40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AR154" s="22" t="s">
        <v>213</v>
      </c>
      <c r="AT154" s="22" t="s">
        <v>208</v>
      </c>
      <c r="AU154" s="22" t="s">
        <v>80</v>
      </c>
      <c r="AY154" s="22" t="s">
        <v>205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22" t="s">
        <v>78</v>
      </c>
      <c r="BK154" s="191">
        <f>ROUND(I154*H154,2)</f>
        <v>0</v>
      </c>
      <c r="BL154" s="22" t="s">
        <v>213</v>
      </c>
      <c r="BM154" s="22" t="s">
        <v>2794</v>
      </c>
    </row>
    <row r="155" spans="2:65" s="1" customFormat="1" ht="40.5">
      <c r="B155" s="39"/>
      <c r="D155" s="192" t="s">
        <v>336</v>
      </c>
      <c r="F155" s="193" t="s">
        <v>2795</v>
      </c>
      <c r="I155" s="154"/>
      <c r="L155" s="39"/>
      <c r="M155" s="194"/>
      <c r="N155" s="40"/>
      <c r="O155" s="40"/>
      <c r="P155" s="40"/>
      <c r="Q155" s="40"/>
      <c r="R155" s="40"/>
      <c r="S155" s="40"/>
      <c r="T155" s="68"/>
      <c r="AT155" s="22" t="s">
        <v>336</v>
      </c>
      <c r="AU155" s="22" t="s">
        <v>80</v>
      </c>
    </row>
    <row r="156" spans="2:65" s="1" customFormat="1" ht="16.5" customHeight="1">
      <c r="B156" s="179"/>
      <c r="C156" s="180" t="s">
        <v>328</v>
      </c>
      <c r="D156" s="180" t="s">
        <v>208</v>
      </c>
      <c r="E156" s="181" t="s">
        <v>2796</v>
      </c>
      <c r="F156" s="182" t="s">
        <v>2797</v>
      </c>
      <c r="G156" s="183" t="s">
        <v>1531</v>
      </c>
      <c r="H156" s="184">
        <v>1</v>
      </c>
      <c r="I156" s="185"/>
      <c r="J156" s="186">
        <f>ROUND(I156*H156,2)</f>
        <v>0</v>
      </c>
      <c r="K156" s="182" t="s">
        <v>5</v>
      </c>
      <c r="L156" s="39"/>
      <c r="M156" s="187" t="s">
        <v>5</v>
      </c>
      <c r="N156" s="188" t="s">
        <v>42</v>
      </c>
      <c r="O156" s="40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AR156" s="22" t="s">
        <v>213</v>
      </c>
      <c r="AT156" s="22" t="s">
        <v>208</v>
      </c>
      <c r="AU156" s="22" t="s">
        <v>80</v>
      </c>
      <c r="AY156" s="22" t="s">
        <v>205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22" t="s">
        <v>78</v>
      </c>
      <c r="BK156" s="191">
        <f>ROUND(I156*H156,2)</f>
        <v>0</v>
      </c>
      <c r="BL156" s="22" t="s">
        <v>213</v>
      </c>
      <c r="BM156" s="22" t="s">
        <v>2798</v>
      </c>
    </row>
    <row r="157" spans="2:65" s="1" customFormat="1" ht="27">
      <c r="B157" s="39"/>
      <c r="D157" s="192" t="s">
        <v>336</v>
      </c>
      <c r="F157" s="193" t="s">
        <v>2799</v>
      </c>
      <c r="I157" s="154"/>
      <c r="L157" s="39"/>
      <c r="M157" s="194"/>
      <c r="N157" s="40"/>
      <c r="O157" s="40"/>
      <c r="P157" s="40"/>
      <c r="Q157" s="40"/>
      <c r="R157" s="40"/>
      <c r="S157" s="40"/>
      <c r="T157" s="68"/>
      <c r="AT157" s="22" t="s">
        <v>336</v>
      </c>
      <c r="AU157" s="22" t="s">
        <v>80</v>
      </c>
    </row>
    <row r="158" spans="2:65" s="1" customFormat="1" ht="16.5" customHeight="1">
      <c r="B158" s="179"/>
      <c r="C158" s="180" t="s">
        <v>332</v>
      </c>
      <c r="D158" s="180" t="s">
        <v>208</v>
      </c>
      <c r="E158" s="181" t="s">
        <v>2800</v>
      </c>
      <c r="F158" s="182" t="s">
        <v>2801</v>
      </c>
      <c r="G158" s="183" t="s">
        <v>1531</v>
      </c>
      <c r="H158" s="184">
        <v>1</v>
      </c>
      <c r="I158" s="185"/>
      <c r="J158" s="186">
        <f>ROUND(I158*H158,2)</f>
        <v>0</v>
      </c>
      <c r="K158" s="182" t="s">
        <v>5</v>
      </c>
      <c r="L158" s="39"/>
      <c r="M158" s="187" t="s">
        <v>5</v>
      </c>
      <c r="N158" s="188" t="s">
        <v>42</v>
      </c>
      <c r="O158" s="40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AR158" s="22" t="s">
        <v>213</v>
      </c>
      <c r="AT158" s="22" t="s">
        <v>208</v>
      </c>
      <c r="AU158" s="22" t="s">
        <v>80</v>
      </c>
      <c r="AY158" s="22" t="s">
        <v>205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22" t="s">
        <v>78</v>
      </c>
      <c r="BK158" s="191">
        <f>ROUND(I158*H158,2)</f>
        <v>0</v>
      </c>
      <c r="BL158" s="22" t="s">
        <v>213</v>
      </c>
      <c r="BM158" s="22" t="s">
        <v>2802</v>
      </c>
    </row>
    <row r="159" spans="2:65" s="1" customFormat="1" ht="27">
      <c r="B159" s="39"/>
      <c r="D159" s="192" t="s">
        <v>336</v>
      </c>
      <c r="F159" s="193" t="s">
        <v>2803</v>
      </c>
      <c r="I159" s="154"/>
      <c r="L159" s="39"/>
      <c r="M159" s="194"/>
      <c r="N159" s="40"/>
      <c r="O159" s="40"/>
      <c r="P159" s="40"/>
      <c r="Q159" s="40"/>
      <c r="R159" s="40"/>
      <c r="S159" s="40"/>
      <c r="T159" s="68"/>
      <c r="AT159" s="22" t="s">
        <v>336</v>
      </c>
      <c r="AU159" s="22" t="s">
        <v>80</v>
      </c>
    </row>
    <row r="160" spans="2:65" s="1" customFormat="1" ht="16.5" customHeight="1">
      <c r="B160" s="179"/>
      <c r="C160" s="180" t="s">
        <v>338</v>
      </c>
      <c r="D160" s="180" t="s">
        <v>208</v>
      </c>
      <c r="E160" s="181" t="s">
        <v>2804</v>
      </c>
      <c r="F160" s="182" t="s">
        <v>2805</v>
      </c>
      <c r="G160" s="183" t="s">
        <v>236</v>
      </c>
      <c r="H160" s="184">
        <v>1</v>
      </c>
      <c r="I160" s="185"/>
      <c r="J160" s="186">
        <f>ROUND(I160*H160,2)</f>
        <v>0</v>
      </c>
      <c r="K160" s="182" t="s">
        <v>5</v>
      </c>
      <c r="L160" s="39"/>
      <c r="M160" s="187" t="s">
        <v>5</v>
      </c>
      <c r="N160" s="188" t="s">
        <v>42</v>
      </c>
      <c r="O160" s="40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AR160" s="22" t="s">
        <v>213</v>
      </c>
      <c r="AT160" s="22" t="s">
        <v>208</v>
      </c>
      <c r="AU160" s="22" t="s">
        <v>80</v>
      </c>
      <c r="AY160" s="22" t="s">
        <v>205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22" t="s">
        <v>78</v>
      </c>
      <c r="BK160" s="191">
        <f>ROUND(I160*H160,2)</f>
        <v>0</v>
      </c>
      <c r="BL160" s="22" t="s">
        <v>213</v>
      </c>
      <c r="BM160" s="22" t="s">
        <v>2806</v>
      </c>
    </row>
    <row r="161" spans="2:65" s="1" customFormat="1" ht="40.5">
      <c r="B161" s="39"/>
      <c r="D161" s="192" t="s">
        <v>336</v>
      </c>
      <c r="F161" s="193" t="s">
        <v>2807</v>
      </c>
      <c r="I161" s="154"/>
      <c r="L161" s="39"/>
      <c r="M161" s="194"/>
      <c r="N161" s="40"/>
      <c r="O161" s="40"/>
      <c r="P161" s="40"/>
      <c r="Q161" s="40"/>
      <c r="R161" s="40"/>
      <c r="S161" s="40"/>
      <c r="T161" s="68"/>
      <c r="AT161" s="22" t="s">
        <v>336</v>
      </c>
      <c r="AU161" s="22" t="s">
        <v>80</v>
      </c>
    </row>
    <row r="162" spans="2:65" s="1" customFormat="1" ht="16.5" customHeight="1">
      <c r="B162" s="179"/>
      <c r="C162" s="200" t="s">
        <v>343</v>
      </c>
      <c r="D162" s="200" t="s">
        <v>791</v>
      </c>
      <c r="E162" s="201" t="s">
        <v>2808</v>
      </c>
      <c r="F162" s="202" t="s">
        <v>2809</v>
      </c>
      <c r="G162" s="203" t="s">
        <v>236</v>
      </c>
      <c r="H162" s="204">
        <v>1</v>
      </c>
      <c r="I162" s="205"/>
      <c r="J162" s="206">
        <f>ROUND(I162*H162,2)</f>
        <v>0</v>
      </c>
      <c r="K162" s="202" t="s">
        <v>5</v>
      </c>
      <c r="L162" s="207"/>
      <c r="M162" s="208" t="s">
        <v>5</v>
      </c>
      <c r="N162" s="209" t="s">
        <v>42</v>
      </c>
      <c r="O162" s="40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AR162" s="22" t="s">
        <v>239</v>
      </c>
      <c r="AT162" s="22" t="s">
        <v>791</v>
      </c>
      <c r="AU162" s="22" t="s">
        <v>80</v>
      </c>
      <c r="AY162" s="22" t="s">
        <v>205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22" t="s">
        <v>78</v>
      </c>
      <c r="BK162" s="191">
        <f>ROUND(I162*H162,2)</f>
        <v>0</v>
      </c>
      <c r="BL162" s="22" t="s">
        <v>213</v>
      </c>
      <c r="BM162" s="22" t="s">
        <v>2810</v>
      </c>
    </row>
    <row r="163" spans="2:65" s="1" customFormat="1" ht="27">
      <c r="B163" s="39"/>
      <c r="D163" s="192" t="s">
        <v>336</v>
      </c>
      <c r="F163" s="193" t="s">
        <v>2811</v>
      </c>
      <c r="I163" s="154"/>
      <c r="L163" s="39"/>
      <c r="M163" s="194"/>
      <c r="N163" s="40"/>
      <c r="O163" s="40"/>
      <c r="P163" s="40"/>
      <c r="Q163" s="40"/>
      <c r="R163" s="40"/>
      <c r="S163" s="40"/>
      <c r="T163" s="68"/>
      <c r="AT163" s="22" t="s">
        <v>336</v>
      </c>
      <c r="AU163" s="22" t="s">
        <v>80</v>
      </c>
    </row>
    <row r="164" spans="2:65" s="1" customFormat="1" ht="16.5" customHeight="1">
      <c r="B164" s="179"/>
      <c r="C164" s="180" t="s">
        <v>347</v>
      </c>
      <c r="D164" s="180" t="s">
        <v>208</v>
      </c>
      <c r="E164" s="181" t="s">
        <v>2812</v>
      </c>
      <c r="F164" s="182" t="s">
        <v>2813</v>
      </c>
      <c r="G164" s="183" t="s">
        <v>236</v>
      </c>
      <c r="H164" s="184">
        <v>3</v>
      </c>
      <c r="I164" s="185"/>
      <c r="J164" s="186">
        <f>ROUND(I164*H164,2)</f>
        <v>0</v>
      </c>
      <c r="K164" s="182" t="s">
        <v>5</v>
      </c>
      <c r="L164" s="39"/>
      <c r="M164" s="187" t="s">
        <v>5</v>
      </c>
      <c r="N164" s="188" t="s">
        <v>42</v>
      </c>
      <c r="O164" s="40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AR164" s="22" t="s">
        <v>213</v>
      </c>
      <c r="AT164" s="22" t="s">
        <v>208</v>
      </c>
      <c r="AU164" s="22" t="s">
        <v>80</v>
      </c>
      <c r="AY164" s="22" t="s">
        <v>205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22" t="s">
        <v>78</v>
      </c>
      <c r="BK164" s="191">
        <f>ROUND(I164*H164,2)</f>
        <v>0</v>
      </c>
      <c r="BL164" s="22" t="s">
        <v>213</v>
      </c>
      <c r="BM164" s="22" t="s">
        <v>2814</v>
      </c>
    </row>
    <row r="165" spans="2:65" s="1" customFormat="1" ht="40.5">
      <c r="B165" s="39"/>
      <c r="D165" s="192" t="s">
        <v>336</v>
      </c>
      <c r="F165" s="193" t="s">
        <v>2815</v>
      </c>
      <c r="I165" s="154"/>
      <c r="L165" s="39"/>
      <c r="M165" s="194"/>
      <c r="N165" s="40"/>
      <c r="O165" s="40"/>
      <c r="P165" s="40"/>
      <c r="Q165" s="40"/>
      <c r="R165" s="40"/>
      <c r="S165" s="40"/>
      <c r="T165" s="68"/>
      <c r="AT165" s="22" t="s">
        <v>336</v>
      </c>
      <c r="AU165" s="22" t="s">
        <v>80</v>
      </c>
    </row>
    <row r="166" spans="2:65" s="1" customFormat="1" ht="16.5" customHeight="1">
      <c r="B166" s="179"/>
      <c r="C166" s="200" t="s">
        <v>351</v>
      </c>
      <c r="D166" s="200" t="s">
        <v>791</v>
      </c>
      <c r="E166" s="201" t="s">
        <v>2816</v>
      </c>
      <c r="F166" s="202" t="s">
        <v>2817</v>
      </c>
      <c r="G166" s="203" t="s">
        <v>236</v>
      </c>
      <c r="H166" s="204">
        <v>1</v>
      </c>
      <c r="I166" s="205"/>
      <c r="J166" s="206">
        <f>ROUND(I166*H166,2)</f>
        <v>0</v>
      </c>
      <c r="K166" s="202" t="s">
        <v>5</v>
      </c>
      <c r="L166" s="207"/>
      <c r="M166" s="208" t="s">
        <v>5</v>
      </c>
      <c r="N166" s="209" t="s">
        <v>42</v>
      </c>
      <c r="O166" s="40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AR166" s="22" t="s">
        <v>239</v>
      </c>
      <c r="AT166" s="22" t="s">
        <v>791</v>
      </c>
      <c r="AU166" s="22" t="s">
        <v>80</v>
      </c>
      <c r="AY166" s="22" t="s">
        <v>205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22" t="s">
        <v>78</v>
      </c>
      <c r="BK166" s="191">
        <f>ROUND(I166*H166,2)</f>
        <v>0</v>
      </c>
      <c r="BL166" s="22" t="s">
        <v>213</v>
      </c>
      <c r="BM166" s="22" t="s">
        <v>2818</v>
      </c>
    </row>
    <row r="167" spans="2:65" s="1" customFormat="1" ht="27">
      <c r="B167" s="39"/>
      <c r="D167" s="192" t="s">
        <v>336</v>
      </c>
      <c r="F167" s="193" t="s">
        <v>2819</v>
      </c>
      <c r="I167" s="154"/>
      <c r="L167" s="39"/>
      <c r="M167" s="194"/>
      <c r="N167" s="40"/>
      <c r="O167" s="40"/>
      <c r="P167" s="40"/>
      <c r="Q167" s="40"/>
      <c r="R167" s="40"/>
      <c r="S167" s="40"/>
      <c r="T167" s="68"/>
      <c r="AT167" s="22" t="s">
        <v>336</v>
      </c>
      <c r="AU167" s="22" t="s">
        <v>80</v>
      </c>
    </row>
    <row r="168" spans="2:65" s="1" customFormat="1" ht="16.5" customHeight="1">
      <c r="B168" s="179"/>
      <c r="C168" s="200" t="s">
        <v>357</v>
      </c>
      <c r="D168" s="200" t="s">
        <v>791</v>
      </c>
      <c r="E168" s="201" t="s">
        <v>2820</v>
      </c>
      <c r="F168" s="202" t="s">
        <v>2821</v>
      </c>
      <c r="G168" s="203" t="s">
        <v>236</v>
      </c>
      <c r="H168" s="204">
        <v>2</v>
      </c>
      <c r="I168" s="205"/>
      <c r="J168" s="206">
        <f>ROUND(I168*H168,2)</f>
        <v>0</v>
      </c>
      <c r="K168" s="202" t="s">
        <v>5</v>
      </c>
      <c r="L168" s="207"/>
      <c r="M168" s="208" t="s">
        <v>5</v>
      </c>
      <c r="N168" s="209" t="s">
        <v>42</v>
      </c>
      <c r="O168" s="40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AR168" s="22" t="s">
        <v>239</v>
      </c>
      <c r="AT168" s="22" t="s">
        <v>791</v>
      </c>
      <c r="AU168" s="22" t="s">
        <v>80</v>
      </c>
      <c r="AY168" s="22" t="s">
        <v>205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22" t="s">
        <v>78</v>
      </c>
      <c r="BK168" s="191">
        <f>ROUND(I168*H168,2)</f>
        <v>0</v>
      </c>
      <c r="BL168" s="22" t="s">
        <v>213</v>
      </c>
      <c r="BM168" s="22" t="s">
        <v>2822</v>
      </c>
    </row>
    <row r="169" spans="2:65" s="1" customFormat="1" ht="27">
      <c r="B169" s="39"/>
      <c r="D169" s="192" t="s">
        <v>336</v>
      </c>
      <c r="F169" s="193" t="s">
        <v>2823</v>
      </c>
      <c r="I169" s="154"/>
      <c r="L169" s="39"/>
      <c r="M169" s="194"/>
      <c r="N169" s="40"/>
      <c r="O169" s="40"/>
      <c r="P169" s="40"/>
      <c r="Q169" s="40"/>
      <c r="R169" s="40"/>
      <c r="S169" s="40"/>
      <c r="T169" s="68"/>
      <c r="AT169" s="22" t="s">
        <v>336</v>
      </c>
      <c r="AU169" s="22" t="s">
        <v>80</v>
      </c>
    </row>
    <row r="170" spans="2:65" s="1" customFormat="1" ht="16.5" customHeight="1">
      <c r="B170" s="179"/>
      <c r="C170" s="180" t="s">
        <v>362</v>
      </c>
      <c r="D170" s="180" t="s">
        <v>208</v>
      </c>
      <c r="E170" s="181" t="s">
        <v>2824</v>
      </c>
      <c r="F170" s="182" t="s">
        <v>2825</v>
      </c>
      <c r="G170" s="183" t="s">
        <v>236</v>
      </c>
      <c r="H170" s="184">
        <v>1</v>
      </c>
      <c r="I170" s="185"/>
      <c r="J170" s="186">
        <f>ROUND(I170*H170,2)</f>
        <v>0</v>
      </c>
      <c r="K170" s="182" t="s">
        <v>5</v>
      </c>
      <c r="L170" s="39"/>
      <c r="M170" s="187" t="s">
        <v>5</v>
      </c>
      <c r="N170" s="188" t="s">
        <v>42</v>
      </c>
      <c r="O170" s="40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AR170" s="22" t="s">
        <v>213</v>
      </c>
      <c r="AT170" s="22" t="s">
        <v>208</v>
      </c>
      <c r="AU170" s="22" t="s">
        <v>80</v>
      </c>
      <c r="AY170" s="22" t="s">
        <v>205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22" t="s">
        <v>78</v>
      </c>
      <c r="BK170" s="191">
        <f>ROUND(I170*H170,2)</f>
        <v>0</v>
      </c>
      <c r="BL170" s="22" t="s">
        <v>213</v>
      </c>
      <c r="BM170" s="22" t="s">
        <v>2826</v>
      </c>
    </row>
    <row r="171" spans="2:65" s="1" customFormat="1" ht="40.5">
      <c r="B171" s="39"/>
      <c r="D171" s="192" t="s">
        <v>336</v>
      </c>
      <c r="F171" s="193" t="s">
        <v>2827</v>
      </c>
      <c r="I171" s="154"/>
      <c r="L171" s="39"/>
      <c r="M171" s="194"/>
      <c r="N171" s="40"/>
      <c r="O171" s="40"/>
      <c r="P171" s="40"/>
      <c r="Q171" s="40"/>
      <c r="R171" s="40"/>
      <c r="S171" s="40"/>
      <c r="T171" s="68"/>
      <c r="AT171" s="22" t="s">
        <v>336</v>
      </c>
      <c r="AU171" s="22" t="s">
        <v>80</v>
      </c>
    </row>
    <row r="172" spans="2:65" s="1" customFormat="1" ht="16.5" customHeight="1">
      <c r="B172" s="179"/>
      <c r="C172" s="200" t="s">
        <v>366</v>
      </c>
      <c r="D172" s="200" t="s">
        <v>791</v>
      </c>
      <c r="E172" s="201" t="s">
        <v>2828</v>
      </c>
      <c r="F172" s="202" t="s">
        <v>2829</v>
      </c>
      <c r="G172" s="203" t="s">
        <v>236</v>
      </c>
      <c r="H172" s="204">
        <v>1</v>
      </c>
      <c r="I172" s="205"/>
      <c r="J172" s="206">
        <f>ROUND(I172*H172,2)</f>
        <v>0</v>
      </c>
      <c r="K172" s="202" t="s">
        <v>5</v>
      </c>
      <c r="L172" s="207"/>
      <c r="M172" s="208" t="s">
        <v>5</v>
      </c>
      <c r="N172" s="209" t="s">
        <v>42</v>
      </c>
      <c r="O172" s="40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AR172" s="22" t="s">
        <v>239</v>
      </c>
      <c r="AT172" s="22" t="s">
        <v>791</v>
      </c>
      <c r="AU172" s="22" t="s">
        <v>80</v>
      </c>
      <c r="AY172" s="22" t="s">
        <v>205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22" t="s">
        <v>78</v>
      </c>
      <c r="BK172" s="191">
        <f>ROUND(I172*H172,2)</f>
        <v>0</v>
      </c>
      <c r="BL172" s="22" t="s">
        <v>213</v>
      </c>
      <c r="BM172" s="22" t="s">
        <v>2830</v>
      </c>
    </row>
    <row r="173" spans="2:65" s="1" customFormat="1" ht="27">
      <c r="B173" s="39"/>
      <c r="D173" s="192" t="s">
        <v>336</v>
      </c>
      <c r="F173" s="193" t="s">
        <v>2831</v>
      </c>
      <c r="I173" s="154"/>
      <c r="L173" s="39"/>
      <c r="M173" s="194"/>
      <c r="N173" s="40"/>
      <c r="O173" s="40"/>
      <c r="P173" s="40"/>
      <c r="Q173" s="40"/>
      <c r="R173" s="40"/>
      <c r="S173" s="40"/>
      <c r="T173" s="68"/>
      <c r="AT173" s="22" t="s">
        <v>336</v>
      </c>
      <c r="AU173" s="22" t="s">
        <v>80</v>
      </c>
    </row>
    <row r="174" spans="2:65" s="1" customFormat="1" ht="16.5" customHeight="1">
      <c r="B174" s="179"/>
      <c r="C174" s="180" t="s">
        <v>370</v>
      </c>
      <c r="D174" s="180" t="s">
        <v>208</v>
      </c>
      <c r="E174" s="181" t="s">
        <v>2832</v>
      </c>
      <c r="F174" s="182" t="s">
        <v>2833</v>
      </c>
      <c r="G174" s="183" t="s">
        <v>236</v>
      </c>
      <c r="H174" s="184">
        <v>10</v>
      </c>
      <c r="I174" s="185"/>
      <c r="J174" s="186">
        <f>ROUND(I174*H174,2)</f>
        <v>0</v>
      </c>
      <c r="K174" s="182" t="s">
        <v>5</v>
      </c>
      <c r="L174" s="39"/>
      <c r="M174" s="187" t="s">
        <v>5</v>
      </c>
      <c r="N174" s="188" t="s">
        <v>42</v>
      </c>
      <c r="O174" s="40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AR174" s="22" t="s">
        <v>213</v>
      </c>
      <c r="AT174" s="22" t="s">
        <v>208</v>
      </c>
      <c r="AU174" s="22" t="s">
        <v>80</v>
      </c>
      <c r="AY174" s="22" t="s">
        <v>205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22" t="s">
        <v>78</v>
      </c>
      <c r="BK174" s="191">
        <f>ROUND(I174*H174,2)</f>
        <v>0</v>
      </c>
      <c r="BL174" s="22" t="s">
        <v>213</v>
      </c>
      <c r="BM174" s="22" t="s">
        <v>2834</v>
      </c>
    </row>
    <row r="175" spans="2:65" s="1" customFormat="1" ht="27">
      <c r="B175" s="39"/>
      <c r="D175" s="192" t="s">
        <v>336</v>
      </c>
      <c r="F175" s="193" t="s">
        <v>2835</v>
      </c>
      <c r="I175" s="154"/>
      <c r="L175" s="39"/>
      <c r="M175" s="194"/>
      <c r="N175" s="40"/>
      <c r="O175" s="40"/>
      <c r="P175" s="40"/>
      <c r="Q175" s="40"/>
      <c r="R175" s="40"/>
      <c r="S175" s="40"/>
      <c r="T175" s="68"/>
      <c r="AT175" s="22" t="s">
        <v>336</v>
      </c>
      <c r="AU175" s="22" t="s">
        <v>80</v>
      </c>
    </row>
    <row r="176" spans="2:65" s="1" customFormat="1" ht="16.5" customHeight="1">
      <c r="B176" s="179"/>
      <c r="C176" s="180" t="s">
        <v>374</v>
      </c>
      <c r="D176" s="180" t="s">
        <v>208</v>
      </c>
      <c r="E176" s="181" t="s">
        <v>2836</v>
      </c>
      <c r="F176" s="182" t="s">
        <v>2837</v>
      </c>
      <c r="G176" s="183" t="s">
        <v>236</v>
      </c>
      <c r="H176" s="184">
        <v>2</v>
      </c>
      <c r="I176" s="185"/>
      <c r="J176" s="186">
        <f>ROUND(I176*H176,2)</f>
        <v>0</v>
      </c>
      <c r="K176" s="182" t="s">
        <v>5</v>
      </c>
      <c r="L176" s="39"/>
      <c r="M176" s="187" t="s">
        <v>5</v>
      </c>
      <c r="N176" s="188" t="s">
        <v>42</v>
      </c>
      <c r="O176" s="40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AR176" s="22" t="s">
        <v>213</v>
      </c>
      <c r="AT176" s="22" t="s">
        <v>208</v>
      </c>
      <c r="AU176" s="22" t="s">
        <v>80</v>
      </c>
      <c r="AY176" s="22" t="s">
        <v>205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22" t="s">
        <v>78</v>
      </c>
      <c r="BK176" s="191">
        <f>ROUND(I176*H176,2)</f>
        <v>0</v>
      </c>
      <c r="BL176" s="22" t="s">
        <v>213</v>
      </c>
      <c r="BM176" s="22" t="s">
        <v>2838</v>
      </c>
    </row>
    <row r="177" spans="2:65" s="1" customFormat="1" ht="27">
      <c r="B177" s="39"/>
      <c r="D177" s="192" t="s">
        <v>336</v>
      </c>
      <c r="F177" s="193" t="s">
        <v>2839</v>
      </c>
      <c r="I177" s="154"/>
      <c r="L177" s="39"/>
      <c r="M177" s="194"/>
      <c r="N177" s="40"/>
      <c r="O177" s="40"/>
      <c r="P177" s="40"/>
      <c r="Q177" s="40"/>
      <c r="R177" s="40"/>
      <c r="S177" s="40"/>
      <c r="T177" s="68"/>
      <c r="AT177" s="22" t="s">
        <v>336</v>
      </c>
      <c r="AU177" s="22" t="s">
        <v>80</v>
      </c>
    </row>
    <row r="178" spans="2:65" s="1" customFormat="1" ht="16.5" customHeight="1">
      <c r="B178" s="179"/>
      <c r="C178" s="180" t="s">
        <v>380</v>
      </c>
      <c r="D178" s="180" t="s">
        <v>208</v>
      </c>
      <c r="E178" s="181" t="s">
        <v>2840</v>
      </c>
      <c r="F178" s="182" t="s">
        <v>1496</v>
      </c>
      <c r="G178" s="183" t="s">
        <v>236</v>
      </c>
      <c r="H178" s="184">
        <v>4</v>
      </c>
      <c r="I178" s="185"/>
      <c r="J178" s="186">
        <f>ROUND(I178*H178,2)</f>
        <v>0</v>
      </c>
      <c r="K178" s="182" t="s">
        <v>5</v>
      </c>
      <c r="L178" s="39"/>
      <c r="M178" s="187" t="s">
        <v>5</v>
      </c>
      <c r="N178" s="188" t="s">
        <v>42</v>
      </c>
      <c r="O178" s="40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AR178" s="22" t="s">
        <v>213</v>
      </c>
      <c r="AT178" s="22" t="s">
        <v>208</v>
      </c>
      <c r="AU178" s="22" t="s">
        <v>80</v>
      </c>
      <c r="AY178" s="22" t="s">
        <v>205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22" t="s">
        <v>78</v>
      </c>
      <c r="BK178" s="191">
        <f>ROUND(I178*H178,2)</f>
        <v>0</v>
      </c>
      <c r="BL178" s="22" t="s">
        <v>213</v>
      </c>
      <c r="BM178" s="22" t="s">
        <v>2841</v>
      </c>
    </row>
    <row r="179" spans="2:65" s="1" customFormat="1" ht="27">
      <c r="B179" s="39"/>
      <c r="D179" s="192" t="s">
        <v>336</v>
      </c>
      <c r="F179" s="193" t="s">
        <v>2842</v>
      </c>
      <c r="I179" s="154"/>
      <c r="L179" s="39"/>
      <c r="M179" s="194"/>
      <c r="N179" s="40"/>
      <c r="O179" s="40"/>
      <c r="P179" s="40"/>
      <c r="Q179" s="40"/>
      <c r="R179" s="40"/>
      <c r="S179" s="40"/>
      <c r="T179" s="68"/>
      <c r="AT179" s="22" t="s">
        <v>336</v>
      </c>
      <c r="AU179" s="22" t="s">
        <v>80</v>
      </c>
    </row>
    <row r="180" spans="2:65" s="1" customFormat="1" ht="16.5" customHeight="1">
      <c r="B180" s="179"/>
      <c r="C180" s="180" t="s">
        <v>384</v>
      </c>
      <c r="D180" s="180" t="s">
        <v>208</v>
      </c>
      <c r="E180" s="181" t="s">
        <v>2843</v>
      </c>
      <c r="F180" s="182" t="s">
        <v>2844</v>
      </c>
      <c r="G180" s="183" t="s">
        <v>236</v>
      </c>
      <c r="H180" s="184">
        <v>3</v>
      </c>
      <c r="I180" s="185"/>
      <c r="J180" s="186">
        <f>ROUND(I180*H180,2)</f>
        <v>0</v>
      </c>
      <c r="K180" s="182" t="s">
        <v>5</v>
      </c>
      <c r="L180" s="39"/>
      <c r="M180" s="187" t="s">
        <v>5</v>
      </c>
      <c r="N180" s="188" t="s">
        <v>42</v>
      </c>
      <c r="O180" s="40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AR180" s="22" t="s">
        <v>213</v>
      </c>
      <c r="AT180" s="22" t="s">
        <v>208</v>
      </c>
      <c r="AU180" s="22" t="s">
        <v>80</v>
      </c>
      <c r="AY180" s="22" t="s">
        <v>205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22" t="s">
        <v>78</v>
      </c>
      <c r="BK180" s="191">
        <f>ROUND(I180*H180,2)</f>
        <v>0</v>
      </c>
      <c r="BL180" s="22" t="s">
        <v>213</v>
      </c>
      <c r="BM180" s="22" t="s">
        <v>2845</v>
      </c>
    </row>
    <row r="181" spans="2:65" s="1" customFormat="1" ht="27">
      <c r="B181" s="39"/>
      <c r="D181" s="192" t="s">
        <v>336</v>
      </c>
      <c r="F181" s="193" t="s">
        <v>2846</v>
      </c>
      <c r="I181" s="154"/>
      <c r="L181" s="39"/>
      <c r="M181" s="194"/>
      <c r="N181" s="40"/>
      <c r="O181" s="40"/>
      <c r="P181" s="40"/>
      <c r="Q181" s="40"/>
      <c r="R181" s="40"/>
      <c r="S181" s="40"/>
      <c r="T181" s="68"/>
      <c r="AT181" s="22" t="s">
        <v>336</v>
      </c>
      <c r="AU181" s="22" t="s">
        <v>80</v>
      </c>
    </row>
    <row r="182" spans="2:65" s="1" customFormat="1" ht="16.5" customHeight="1">
      <c r="B182" s="179"/>
      <c r="C182" s="180" t="s">
        <v>388</v>
      </c>
      <c r="D182" s="180" t="s">
        <v>208</v>
      </c>
      <c r="E182" s="181" t="s">
        <v>2847</v>
      </c>
      <c r="F182" s="182" t="s">
        <v>2705</v>
      </c>
      <c r="G182" s="183" t="s">
        <v>236</v>
      </c>
      <c r="H182" s="184">
        <v>1</v>
      </c>
      <c r="I182" s="185"/>
      <c r="J182" s="186">
        <f>ROUND(I182*H182,2)</f>
        <v>0</v>
      </c>
      <c r="K182" s="182" t="s">
        <v>5</v>
      </c>
      <c r="L182" s="39"/>
      <c r="M182" s="187" t="s">
        <v>5</v>
      </c>
      <c r="N182" s="188" t="s">
        <v>42</v>
      </c>
      <c r="O182" s="40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AR182" s="22" t="s">
        <v>213</v>
      </c>
      <c r="AT182" s="22" t="s">
        <v>208</v>
      </c>
      <c r="AU182" s="22" t="s">
        <v>80</v>
      </c>
      <c r="AY182" s="22" t="s">
        <v>205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22" t="s">
        <v>78</v>
      </c>
      <c r="BK182" s="191">
        <f>ROUND(I182*H182,2)</f>
        <v>0</v>
      </c>
      <c r="BL182" s="22" t="s">
        <v>213</v>
      </c>
      <c r="BM182" s="22" t="s">
        <v>2848</v>
      </c>
    </row>
    <row r="183" spans="2:65" s="1" customFormat="1" ht="27">
      <c r="B183" s="39"/>
      <c r="D183" s="192" t="s">
        <v>336</v>
      </c>
      <c r="F183" s="193" t="s">
        <v>2849</v>
      </c>
      <c r="I183" s="154"/>
      <c r="L183" s="39"/>
      <c r="M183" s="194"/>
      <c r="N183" s="40"/>
      <c r="O183" s="40"/>
      <c r="P183" s="40"/>
      <c r="Q183" s="40"/>
      <c r="R183" s="40"/>
      <c r="S183" s="40"/>
      <c r="T183" s="68"/>
      <c r="AT183" s="22" t="s">
        <v>336</v>
      </c>
      <c r="AU183" s="22" t="s">
        <v>80</v>
      </c>
    </row>
    <row r="184" spans="2:65" s="1" customFormat="1" ht="16.5" customHeight="1">
      <c r="B184" s="179"/>
      <c r="C184" s="180" t="s">
        <v>392</v>
      </c>
      <c r="D184" s="180" t="s">
        <v>208</v>
      </c>
      <c r="E184" s="181" t="s">
        <v>2850</v>
      </c>
      <c r="F184" s="182" t="s">
        <v>2851</v>
      </c>
      <c r="G184" s="183" t="s">
        <v>236</v>
      </c>
      <c r="H184" s="184">
        <v>1</v>
      </c>
      <c r="I184" s="185"/>
      <c r="J184" s="186">
        <f>ROUND(I184*H184,2)</f>
        <v>0</v>
      </c>
      <c r="K184" s="182" t="s">
        <v>5</v>
      </c>
      <c r="L184" s="39"/>
      <c r="M184" s="187" t="s">
        <v>5</v>
      </c>
      <c r="N184" s="188" t="s">
        <v>42</v>
      </c>
      <c r="O184" s="40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AR184" s="22" t="s">
        <v>213</v>
      </c>
      <c r="AT184" s="22" t="s">
        <v>208</v>
      </c>
      <c r="AU184" s="22" t="s">
        <v>80</v>
      </c>
      <c r="AY184" s="22" t="s">
        <v>205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22" t="s">
        <v>78</v>
      </c>
      <c r="BK184" s="191">
        <f>ROUND(I184*H184,2)</f>
        <v>0</v>
      </c>
      <c r="BL184" s="22" t="s">
        <v>213</v>
      </c>
      <c r="BM184" s="22" t="s">
        <v>2852</v>
      </c>
    </row>
    <row r="185" spans="2:65" s="1" customFormat="1" ht="27">
      <c r="B185" s="39"/>
      <c r="D185" s="192" t="s">
        <v>336</v>
      </c>
      <c r="F185" s="193" t="s">
        <v>2853</v>
      </c>
      <c r="I185" s="154"/>
      <c r="L185" s="39"/>
      <c r="M185" s="194"/>
      <c r="N185" s="40"/>
      <c r="O185" s="40"/>
      <c r="P185" s="40"/>
      <c r="Q185" s="40"/>
      <c r="R185" s="40"/>
      <c r="S185" s="40"/>
      <c r="T185" s="68"/>
      <c r="AT185" s="22" t="s">
        <v>336</v>
      </c>
      <c r="AU185" s="22" t="s">
        <v>80</v>
      </c>
    </row>
    <row r="186" spans="2:65" s="1" customFormat="1" ht="16.5" customHeight="1">
      <c r="B186" s="179"/>
      <c r="C186" s="180" t="s">
        <v>398</v>
      </c>
      <c r="D186" s="180" t="s">
        <v>208</v>
      </c>
      <c r="E186" s="181" t="s">
        <v>2854</v>
      </c>
      <c r="F186" s="182" t="s">
        <v>2855</v>
      </c>
      <c r="G186" s="183" t="s">
        <v>236</v>
      </c>
      <c r="H186" s="184">
        <v>1</v>
      </c>
      <c r="I186" s="185"/>
      <c r="J186" s="186">
        <f>ROUND(I186*H186,2)</f>
        <v>0</v>
      </c>
      <c r="K186" s="182" t="s">
        <v>5</v>
      </c>
      <c r="L186" s="39"/>
      <c r="M186" s="187" t="s">
        <v>5</v>
      </c>
      <c r="N186" s="188" t="s">
        <v>42</v>
      </c>
      <c r="O186" s="40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AR186" s="22" t="s">
        <v>213</v>
      </c>
      <c r="AT186" s="22" t="s">
        <v>208</v>
      </c>
      <c r="AU186" s="22" t="s">
        <v>80</v>
      </c>
      <c r="AY186" s="22" t="s">
        <v>205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22" t="s">
        <v>78</v>
      </c>
      <c r="BK186" s="191">
        <f>ROUND(I186*H186,2)</f>
        <v>0</v>
      </c>
      <c r="BL186" s="22" t="s">
        <v>213</v>
      </c>
      <c r="BM186" s="22" t="s">
        <v>2856</v>
      </c>
    </row>
    <row r="187" spans="2:65" s="1" customFormat="1" ht="27">
      <c r="B187" s="39"/>
      <c r="D187" s="192" t="s">
        <v>336</v>
      </c>
      <c r="F187" s="193" t="s">
        <v>2857</v>
      </c>
      <c r="I187" s="154"/>
      <c r="L187" s="39"/>
      <c r="M187" s="194"/>
      <c r="N187" s="40"/>
      <c r="O187" s="40"/>
      <c r="P187" s="40"/>
      <c r="Q187" s="40"/>
      <c r="R187" s="40"/>
      <c r="S187" s="40"/>
      <c r="T187" s="68"/>
      <c r="AT187" s="22" t="s">
        <v>336</v>
      </c>
      <c r="AU187" s="22" t="s">
        <v>80</v>
      </c>
    </row>
    <row r="188" spans="2:65" s="1" customFormat="1" ht="16.5" customHeight="1">
      <c r="B188" s="179"/>
      <c r="C188" s="180" t="s">
        <v>402</v>
      </c>
      <c r="D188" s="180" t="s">
        <v>208</v>
      </c>
      <c r="E188" s="181" t="s">
        <v>2858</v>
      </c>
      <c r="F188" s="182" t="s">
        <v>2859</v>
      </c>
      <c r="G188" s="183" t="s">
        <v>236</v>
      </c>
      <c r="H188" s="184">
        <v>4</v>
      </c>
      <c r="I188" s="185"/>
      <c r="J188" s="186">
        <f>ROUND(I188*H188,2)</f>
        <v>0</v>
      </c>
      <c r="K188" s="182" t="s">
        <v>5</v>
      </c>
      <c r="L188" s="39"/>
      <c r="M188" s="187" t="s">
        <v>5</v>
      </c>
      <c r="N188" s="188" t="s">
        <v>42</v>
      </c>
      <c r="O188" s="40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AR188" s="22" t="s">
        <v>213</v>
      </c>
      <c r="AT188" s="22" t="s">
        <v>208</v>
      </c>
      <c r="AU188" s="22" t="s">
        <v>80</v>
      </c>
      <c r="AY188" s="22" t="s">
        <v>205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22" t="s">
        <v>78</v>
      </c>
      <c r="BK188" s="191">
        <f>ROUND(I188*H188,2)</f>
        <v>0</v>
      </c>
      <c r="BL188" s="22" t="s">
        <v>213</v>
      </c>
      <c r="BM188" s="22" t="s">
        <v>2860</v>
      </c>
    </row>
    <row r="189" spans="2:65" s="1" customFormat="1" ht="27">
      <c r="B189" s="39"/>
      <c r="D189" s="192" t="s">
        <v>336</v>
      </c>
      <c r="F189" s="193" t="s">
        <v>2861</v>
      </c>
      <c r="I189" s="154"/>
      <c r="L189" s="39"/>
      <c r="M189" s="194"/>
      <c r="N189" s="40"/>
      <c r="O189" s="40"/>
      <c r="P189" s="40"/>
      <c r="Q189" s="40"/>
      <c r="R189" s="40"/>
      <c r="S189" s="40"/>
      <c r="T189" s="68"/>
      <c r="AT189" s="22" t="s">
        <v>336</v>
      </c>
      <c r="AU189" s="22" t="s">
        <v>80</v>
      </c>
    </row>
    <row r="190" spans="2:65" s="1" customFormat="1" ht="16.5" customHeight="1">
      <c r="B190" s="179"/>
      <c r="C190" s="180" t="s">
        <v>406</v>
      </c>
      <c r="D190" s="180" t="s">
        <v>208</v>
      </c>
      <c r="E190" s="181" t="s">
        <v>1684</v>
      </c>
      <c r="F190" s="182" t="s">
        <v>1685</v>
      </c>
      <c r="G190" s="183" t="s">
        <v>1531</v>
      </c>
      <c r="H190" s="184">
        <v>8</v>
      </c>
      <c r="I190" s="185"/>
      <c r="J190" s="186">
        <f>ROUND(I190*H190,2)</f>
        <v>0</v>
      </c>
      <c r="K190" s="182" t="s">
        <v>5</v>
      </c>
      <c r="L190" s="39"/>
      <c r="M190" s="187" t="s">
        <v>5</v>
      </c>
      <c r="N190" s="188" t="s">
        <v>42</v>
      </c>
      <c r="O190" s="40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AR190" s="22" t="s">
        <v>213</v>
      </c>
      <c r="AT190" s="22" t="s">
        <v>208</v>
      </c>
      <c r="AU190" s="22" t="s">
        <v>80</v>
      </c>
      <c r="AY190" s="22" t="s">
        <v>205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22" t="s">
        <v>78</v>
      </c>
      <c r="BK190" s="191">
        <f>ROUND(I190*H190,2)</f>
        <v>0</v>
      </c>
      <c r="BL190" s="22" t="s">
        <v>213</v>
      </c>
      <c r="BM190" s="22" t="s">
        <v>2862</v>
      </c>
    </row>
    <row r="191" spans="2:65" s="1" customFormat="1" ht="40.5">
      <c r="B191" s="39"/>
      <c r="D191" s="192" t="s">
        <v>336</v>
      </c>
      <c r="F191" s="193" t="s">
        <v>1687</v>
      </c>
      <c r="I191" s="154"/>
      <c r="L191" s="39"/>
      <c r="M191" s="194"/>
      <c r="N191" s="40"/>
      <c r="O191" s="40"/>
      <c r="P191" s="40"/>
      <c r="Q191" s="40"/>
      <c r="R191" s="40"/>
      <c r="S191" s="40"/>
      <c r="T191" s="68"/>
      <c r="AT191" s="22" t="s">
        <v>336</v>
      </c>
      <c r="AU191" s="22" t="s">
        <v>80</v>
      </c>
    </row>
    <row r="192" spans="2:65" s="1" customFormat="1" ht="16.5" customHeight="1">
      <c r="B192" s="179"/>
      <c r="C192" s="180" t="s">
        <v>410</v>
      </c>
      <c r="D192" s="180" t="s">
        <v>208</v>
      </c>
      <c r="E192" s="181" t="s">
        <v>1688</v>
      </c>
      <c r="F192" s="182" t="s">
        <v>1689</v>
      </c>
      <c r="G192" s="183" t="s">
        <v>360</v>
      </c>
      <c r="H192" s="184">
        <v>331</v>
      </c>
      <c r="I192" s="185"/>
      <c r="J192" s="186">
        <f>ROUND(I192*H192,2)</f>
        <v>0</v>
      </c>
      <c r="K192" s="182" t="s">
        <v>5</v>
      </c>
      <c r="L192" s="39"/>
      <c r="M192" s="187" t="s">
        <v>5</v>
      </c>
      <c r="N192" s="188" t="s">
        <v>42</v>
      </c>
      <c r="O192" s="40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AR192" s="22" t="s">
        <v>213</v>
      </c>
      <c r="AT192" s="22" t="s">
        <v>208</v>
      </c>
      <c r="AU192" s="22" t="s">
        <v>80</v>
      </c>
      <c r="AY192" s="22" t="s">
        <v>205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22" t="s">
        <v>78</v>
      </c>
      <c r="BK192" s="191">
        <f>ROUND(I192*H192,2)</f>
        <v>0</v>
      </c>
      <c r="BL192" s="22" t="s">
        <v>213</v>
      </c>
      <c r="BM192" s="22" t="s">
        <v>2863</v>
      </c>
    </row>
    <row r="193" spans="2:65" s="1" customFormat="1" ht="40.5">
      <c r="B193" s="39"/>
      <c r="D193" s="192" t="s">
        <v>336</v>
      </c>
      <c r="F193" s="193" t="s">
        <v>1691</v>
      </c>
      <c r="I193" s="154"/>
      <c r="L193" s="39"/>
      <c r="M193" s="194"/>
      <c r="N193" s="40"/>
      <c r="O193" s="40"/>
      <c r="P193" s="40"/>
      <c r="Q193" s="40"/>
      <c r="R193" s="40"/>
      <c r="S193" s="40"/>
      <c r="T193" s="68"/>
      <c r="AT193" s="22" t="s">
        <v>336</v>
      </c>
      <c r="AU193" s="22" t="s">
        <v>80</v>
      </c>
    </row>
    <row r="194" spans="2:65" s="1" customFormat="1" ht="16.5" customHeight="1">
      <c r="B194" s="179"/>
      <c r="C194" s="180" t="s">
        <v>416</v>
      </c>
      <c r="D194" s="180" t="s">
        <v>208</v>
      </c>
      <c r="E194" s="181" t="s">
        <v>1692</v>
      </c>
      <c r="F194" s="182" t="s">
        <v>1693</v>
      </c>
      <c r="G194" s="183" t="s">
        <v>360</v>
      </c>
      <c r="H194" s="184">
        <v>331</v>
      </c>
      <c r="I194" s="185"/>
      <c r="J194" s="186">
        <f>ROUND(I194*H194,2)</f>
        <v>0</v>
      </c>
      <c r="K194" s="182" t="s">
        <v>5</v>
      </c>
      <c r="L194" s="39"/>
      <c r="M194" s="187" t="s">
        <v>5</v>
      </c>
      <c r="N194" s="188" t="s">
        <v>42</v>
      </c>
      <c r="O194" s="40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AR194" s="22" t="s">
        <v>213</v>
      </c>
      <c r="AT194" s="22" t="s">
        <v>208</v>
      </c>
      <c r="AU194" s="22" t="s">
        <v>80</v>
      </c>
      <c r="AY194" s="22" t="s">
        <v>205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22" t="s">
        <v>78</v>
      </c>
      <c r="BK194" s="191">
        <f>ROUND(I194*H194,2)</f>
        <v>0</v>
      </c>
      <c r="BL194" s="22" t="s">
        <v>213</v>
      </c>
      <c r="BM194" s="22" t="s">
        <v>2864</v>
      </c>
    </row>
    <row r="195" spans="2:65" s="1" customFormat="1" ht="40.5">
      <c r="B195" s="39"/>
      <c r="D195" s="192" t="s">
        <v>336</v>
      </c>
      <c r="F195" s="193" t="s">
        <v>1695</v>
      </c>
      <c r="I195" s="154"/>
      <c r="L195" s="39"/>
      <c r="M195" s="194"/>
      <c r="N195" s="40"/>
      <c r="O195" s="40"/>
      <c r="P195" s="40"/>
      <c r="Q195" s="40"/>
      <c r="R195" s="40"/>
      <c r="S195" s="40"/>
      <c r="T195" s="68"/>
      <c r="AT195" s="22" t="s">
        <v>336</v>
      </c>
      <c r="AU195" s="22" t="s">
        <v>80</v>
      </c>
    </row>
    <row r="196" spans="2:65" s="1" customFormat="1" ht="16.5" customHeight="1">
      <c r="B196" s="179"/>
      <c r="C196" s="180" t="s">
        <v>420</v>
      </c>
      <c r="D196" s="180" t="s">
        <v>208</v>
      </c>
      <c r="E196" s="181" t="s">
        <v>1696</v>
      </c>
      <c r="F196" s="182" t="s">
        <v>1697</v>
      </c>
      <c r="G196" s="183" t="s">
        <v>548</v>
      </c>
      <c r="H196" s="199"/>
      <c r="I196" s="185"/>
      <c r="J196" s="186">
        <f>ROUND(I196*H196,2)</f>
        <v>0</v>
      </c>
      <c r="K196" s="182" t="s">
        <v>5</v>
      </c>
      <c r="L196" s="39"/>
      <c r="M196" s="187" t="s">
        <v>5</v>
      </c>
      <c r="N196" s="188" t="s">
        <v>42</v>
      </c>
      <c r="O196" s="40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AR196" s="22" t="s">
        <v>213</v>
      </c>
      <c r="AT196" s="22" t="s">
        <v>208</v>
      </c>
      <c r="AU196" s="22" t="s">
        <v>80</v>
      </c>
      <c r="AY196" s="22" t="s">
        <v>205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22" t="s">
        <v>78</v>
      </c>
      <c r="BK196" s="191">
        <f>ROUND(I196*H196,2)</f>
        <v>0</v>
      </c>
      <c r="BL196" s="22" t="s">
        <v>213</v>
      </c>
      <c r="BM196" s="22" t="s">
        <v>2865</v>
      </c>
    </row>
    <row r="197" spans="2:65" s="1" customFormat="1" ht="40.5">
      <c r="B197" s="39"/>
      <c r="D197" s="192" t="s">
        <v>336</v>
      </c>
      <c r="F197" s="193" t="s">
        <v>1699</v>
      </c>
      <c r="I197" s="154"/>
      <c r="L197" s="39"/>
      <c r="M197" s="194"/>
      <c r="N197" s="40"/>
      <c r="O197" s="40"/>
      <c r="P197" s="40"/>
      <c r="Q197" s="40"/>
      <c r="R197" s="40"/>
      <c r="S197" s="40"/>
      <c r="T197" s="68"/>
      <c r="AT197" s="22" t="s">
        <v>336</v>
      </c>
      <c r="AU197" s="22" t="s">
        <v>80</v>
      </c>
    </row>
    <row r="198" spans="2:65" s="11" customFormat="1" ht="29.85" customHeight="1">
      <c r="B198" s="166"/>
      <c r="D198" s="167" t="s">
        <v>70</v>
      </c>
      <c r="E198" s="177" t="s">
        <v>1700</v>
      </c>
      <c r="F198" s="177" t="s">
        <v>1701</v>
      </c>
      <c r="I198" s="169"/>
      <c r="J198" s="178">
        <f>BK198</f>
        <v>0</v>
      </c>
      <c r="L198" s="166"/>
      <c r="M198" s="171"/>
      <c r="N198" s="172"/>
      <c r="O198" s="172"/>
      <c r="P198" s="173">
        <f>SUM(P199:P222)</f>
        <v>0</v>
      </c>
      <c r="Q198" s="172"/>
      <c r="R198" s="173">
        <f>SUM(R199:R222)</f>
        <v>0</v>
      </c>
      <c r="S198" s="172"/>
      <c r="T198" s="174">
        <f>SUM(T199:T222)</f>
        <v>0</v>
      </c>
      <c r="AR198" s="167" t="s">
        <v>78</v>
      </c>
      <c r="AT198" s="175" t="s">
        <v>70</v>
      </c>
      <c r="AU198" s="175" t="s">
        <v>78</v>
      </c>
      <c r="AY198" s="167" t="s">
        <v>205</v>
      </c>
      <c r="BK198" s="176">
        <f>SUM(BK199:BK222)</f>
        <v>0</v>
      </c>
    </row>
    <row r="199" spans="2:65" s="1" customFormat="1" ht="25.5" customHeight="1">
      <c r="B199" s="179"/>
      <c r="C199" s="180" t="s">
        <v>424</v>
      </c>
      <c r="D199" s="180" t="s">
        <v>208</v>
      </c>
      <c r="E199" s="181" t="s">
        <v>1702</v>
      </c>
      <c r="F199" s="182" t="s">
        <v>1703</v>
      </c>
      <c r="G199" s="183" t="s">
        <v>1531</v>
      </c>
      <c r="H199" s="184">
        <v>2</v>
      </c>
      <c r="I199" s="185"/>
      <c r="J199" s="186">
        <f>ROUND(I199*H199,2)</f>
        <v>0</v>
      </c>
      <c r="K199" s="182" t="s">
        <v>5</v>
      </c>
      <c r="L199" s="39"/>
      <c r="M199" s="187" t="s">
        <v>5</v>
      </c>
      <c r="N199" s="188" t="s">
        <v>42</v>
      </c>
      <c r="O199" s="40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AR199" s="22" t="s">
        <v>213</v>
      </c>
      <c r="AT199" s="22" t="s">
        <v>208</v>
      </c>
      <c r="AU199" s="22" t="s">
        <v>80</v>
      </c>
      <c r="AY199" s="22" t="s">
        <v>205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22" t="s">
        <v>78</v>
      </c>
      <c r="BK199" s="191">
        <f>ROUND(I199*H199,2)</f>
        <v>0</v>
      </c>
      <c r="BL199" s="22" t="s">
        <v>213</v>
      </c>
      <c r="BM199" s="22" t="s">
        <v>2866</v>
      </c>
    </row>
    <row r="200" spans="2:65" s="1" customFormat="1" ht="40.5">
      <c r="B200" s="39"/>
      <c r="D200" s="192" t="s">
        <v>336</v>
      </c>
      <c r="F200" s="193" t="s">
        <v>1705</v>
      </c>
      <c r="I200" s="154"/>
      <c r="L200" s="39"/>
      <c r="M200" s="194"/>
      <c r="N200" s="40"/>
      <c r="O200" s="40"/>
      <c r="P200" s="40"/>
      <c r="Q200" s="40"/>
      <c r="R200" s="40"/>
      <c r="S200" s="40"/>
      <c r="T200" s="68"/>
      <c r="AT200" s="22" t="s">
        <v>336</v>
      </c>
      <c r="AU200" s="22" t="s">
        <v>80</v>
      </c>
    </row>
    <row r="201" spans="2:65" s="1" customFormat="1" ht="16.5" customHeight="1">
      <c r="B201" s="179"/>
      <c r="C201" s="180" t="s">
        <v>428</v>
      </c>
      <c r="D201" s="180" t="s">
        <v>208</v>
      </c>
      <c r="E201" s="181" t="s">
        <v>2867</v>
      </c>
      <c r="F201" s="182" t="s">
        <v>2868</v>
      </c>
      <c r="G201" s="183" t="s">
        <v>1531</v>
      </c>
      <c r="H201" s="184">
        <v>2</v>
      </c>
      <c r="I201" s="185"/>
      <c r="J201" s="186">
        <f>ROUND(I201*H201,2)</f>
        <v>0</v>
      </c>
      <c r="K201" s="182" t="s">
        <v>5</v>
      </c>
      <c r="L201" s="39"/>
      <c r="M201" s="187" t="s">
        <v>5</v>
      </c>
      <c r="N201" s="188" t="s">
        <v>42</v>
      </c>
      <c r="O201" s="40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AR201" s="22" t="s">
        <v>213</v>
      </c>
      <c r="AT201" s="22" t="s">
        <v>208</v>
      </c>
      <c r="AU201" s="22" t="s">
        <v>80</v>
      </c>
      <c r="AY201" s="22" t="s">
        <v>205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22" t="s">
        <v>78</v>
      </c>
      <c r="BK201" s="191">
        <f>ROUND(I201*H201,2)</f>
        <v>0</v>
      </c>
      <c r="BL201" s="22" t="s">
        <v>213</v>
      </c>
      <c r="BM201" s="22" t="s">
        <v>2869</v>
      </c>
    </row>
    <row r="202" spans="2:65" s="1" customFormat="1" ht="27">
      <c r="B202" s="39"/>
      <c r="D202" s="192" t="s">
        <v>336</v>
      </c>
      <c r="F202" s="193" t="s">
        <v>2870</v>
      </c>
      <c r="I202" s="154"/>
      <c r="L202" s="39"/>
      <c r="M202" s="194"/>
      <c r="N202" s="40"/>
      <c r="O202" s="40"/>
      <c r="P202" s="40"/>
      <c r="Q202" s="40"/>
      <c r="R202" s="40"/>
      <c r="S202" s="40"/>
      <c r="T202" s="68"/>
      <c r="AT202" s="22" t="s">
        <v>336</v>
      </c>
      <c r="AU202" s="22" t="s">
        <v>80</v>
      </c>
    </row>
    <row r="203" spans="2:65" s="1" customFormat="1" ht="16.5" customHeight="1">
      <c r="B203" s="179"/>
      <c r="C203" s="180" t="s">
        <v>432</v>
      </c>
      <c r="D203" s="180" t="s">
        <v>208</v>
      </c>
      <c r="E203" s="181" t="s">
        <v>2871</v>
      </c>
      <c r="F203" s="182" t="s">
        <v>2872</v>
      </c>
      <c r="G203" s="183" t="s">
        <v>1531</v>
      </c>
      <c r="H203" s="184">
        <v>1</v>
      </c>
      <c r="I203" s="185"/>
      <c r="J203" s="186">
        <f>ROUND(I203*H203,2)</f>
        <v>0</v>
      </c>
      <c r="K203" s="182" t="s">
        <v>5</v>
      </c>
      <c r="L203" s="39"/>
      <c r="M203" s="187" t="s">
        <v>5</v>
      </c>
      <c r="N203" s="188" t="s">
        <v>42</v>
      </c>
      <c r="O203" s="40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AR203" s="22" t="s">
        <v>213</v>
      </c>
      <c r="AT203" s="22" t="s">
        <v>208</v>
      </c>
      <c r="AU203" s="22" t="s">
        <v>80</v>
      </c>
      <c r="AY203" s="22" t="s">
        <v>205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22" t="s">
        <v>78</v>
      </c>
      <c r="BK203" s="191">
        <f>ROUND(I203*H203,2)</f>
        <v>0</v>
      </c>
      <c r="BL203" s="22" t="s">
        <v>213</v>
      </c>
      <c r="BM203" s="22" t="s">
        <v>2873</v>
      </c>
    </row>
    <row r="204" spans="2:65" s="1" customFormat="1" ht="27">
      <c r="B204" s="39"/>
      <c r="D204" s="192" t="s">
        <v>336</v>
      </c>
      <c r="F204" s="193" t="s">
        <v>2874</v>
      </c>
      <c r="I204" s="154"/>
      <c r="L204" s="39"/>
      <c r="M204" s="194"/>
      <c r="N204" s="40"/>
      <c r="O204" s="40"/>
      <c r="P204" s="40"/>
      <c r="Q204" s="40"/>
      <c r="R204" s="40"/>
      <c r="S204" s="40"/>
      <c r="T204" s="68"/>
      <c r="AT204" s="22" t="s">
        <v>336</v>
      </c>
      <c r="AU204" s="22" t="s">
        <v>80</v>
      </c>
    </row>
    <row r="205" spans="2:65" s="1" customFormat="1" ht="25.5" customHeight="1">
      <c r="B205" s="179"/>
      <c r="C205" s="180" t="s">
        <v>438</v>
      </c>
      <c r="D205" s="180" t="s">
        <v>208</v>
      </c>
      <c r="E205" s="181" t="s">
        <v>2875</v>
      </c>
      <c r="F205" s="182" t="s">
        <v>2876</v>
      </c>
      <c r="G205" s="183" t="s">
        <v>1531</v>
      </c>
      <c r="H205" s="184">
        <v>1</v>
      </c>
      <c r="I205" s="185"/>
      <c r="J205" s="186">
        <f>ROUND(I205*H205,2)</f>
        <v>0</v>
      </c>
      <c r="K205" s="182" t="s">
        <v>5</v>
      </c>
      <c r="L205" s="39"/>
      <c r="M205" s="187" t="s">
        <v>5</v>
      </c>
      <c r="N205" s="188" t="s">
        <v>42</v>
      </c>
      <c r="O205" s="40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AR205" s="22" t="s">
        <v>213</v>
      </c>
      <c r="AT205" s="22" t="s">
        <v>208</v>
      </c>
      <c r="AU205" s="22" t="s">
        <v>80</v>
      </c>
      <c r="AY205" s="22" t="s">
        <v>205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22" t="s">
        <v>78</v>
      </c>
      <c r="BK205" s="191">
        <f>ROUND(I205*H205,2)</f>
        <v>0</v>
      </c>
      <c r="BL205" s="22" t="s">
        <v>213</v>
      </c>
      <c r="BM205" s="22" t="s">
        <v>2877</v>
      </c>
    </row>
    <row r="206" spans="2:65" s="1" customFormat="1" ht="40.5">
      <c r="B206" s="39"/>
      <c r="D206" s="192" t="s">
        <v>336</v>
      </c>
      <c r="F206" s="193" t="s">
        <v>2878</v>
      </c>
      <c r="I206" s="154"/>
      <c r="L206" s="39"/>
      <c r="M206" s="194"/>
      <c r="N206" s="40"/>
      <c r="O206" s="40"/>
      <c r="P206" s="40"/>
      <c r="Q206" s="40"/>
      <c r="R206" s="40"/>
      <c r="S206" s="40"/>
      <c r="T206" s="68"/>
      <c r="AT206" s="22" t="s">
        <v>336</v>
      </c>
      <c r="AU206" s="22" t="s">
        <v>80</v>
      </c>
    </row>
    <row r="207" spans="2:65" s="1" customFormat="1" ht="16.5" customHeight="1">
      <c r="B207" s="179"/>
      <c r="C207" s="180" t="s">
        <v>444</v>
      </c>
      <c r="D207" s="180" t="s">
        <v>208</v>
      </c>
      <c r="E207" s="181" t="s">
        <v>1722</v>
      </c>
      <c r="F207" s="182" t="s">
        <v>1723</v>
      </c>
      <c r="G207" s="183" t="s">
        <v>1531</v>
      </c>
      <c r="H207" s="184">
        <v>8</v>
      </c>
      <c r="I207" s="185"/>
      <c r="J207" s="186">
        <f>ROUND(I207*H207,2)</f>
        <v>0</v>
      </c>
      <c r="K207" s="182" t="s">
        <v>5</v>
      </c>
      <c r="L207" s="39"/>
      <c r="M207" s="187" t="s">
        <v>5</v>
      </c>
      <c r="N207" s="188" t="s">
        <v>42</v>
      </c>
      <c r="O207" s="40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AR207" s="22" t="s">
        <v>213</v>
      </c>
      <c r="AT207" s="22" t="s">
        <v>208</v>
      </c>
      <c r="AU207" s="22" t="s">
        <v>80</v>
      </c>
      <c r="AY207" s="22" t="s">
        <v>205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22" t="s">
        <v>78</v>
      </c>
      <c r="BK207" s="191">
        <f>ROUND(I207*H207,2)</f>
        <v>0</v>
      </c>
      <c r="BL207" s="22" t="s">
        <v>213</v>
      </c>
      <c r="BM207" s="22" t="s">
        <v>2879</v>
      </c>
    </row>
    <row r="208" spans="2:65" s="1" customFormat="1" ht="27">
      <c r="B208" s="39"/>
      <c r="D208" s="192" t="s">
        <v>336</v>
      </c>
      <c r="F208" s="193" t="s">
        <v>1725</v>
      </c>
      <c r="I208" s="154"/>
      <c r="L208" s="39"/>
      <c r="M208" s="194"/>
      <c r="N208" s="40"/>
      <c r="O208" s="40"/>
      <c r="P208" s="40"/>
      <c r="Q208" s="40"/>
      <c r="R208" s="40"/>
      <c r="S208" s="40"/>
      <c r="T208" s="68"/>
      <c r="AT208" s="22" t="s">
        <v>336</v>
      </c>
      <c r="AU208" s="22" t="s">
        <v>80</v>
      </c>
    </row>
    <row r="209" spans="2:65" s="1" customFormat="1" ht="25.5" customHeight="1">
      <c r="B209" s="179"/>
      <c r="C209" s="180" t="s">
        <v>449</v>
      </c>
      <c r="D209" s="180" t="s">
        <v>208</v>
      </c>
      <c r="E209" s="181" t="s">
        <v>2880</v>
      </c>
      <c r="F209" s="182" t="s">
        <v>2881</v>
      </c>
      <c r="G209" s="183" t="s">
        <v>1531</v>
      </c>
      <c r="H209" s="184">
        <v>1</v>
      </c>
      <c r="I209" s="185"/>
      <c r="J209" s="186">
        <f>ROUND(I209*H209,2)</f>
        <v>0</v>
      </c>
      <c r="K209" s="182" t="s">
        <v>5</v>
      </c>
      <c r="L209" s="39"/>
      <c r="M209" s="187" t="s">
        <v>5</v>
      </c>
      <c r="N209" s="188" t="s">
        <v>42</v>
      </c>
      <c r="O209" s="40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AR209" s="22" t="s">
        <v>213</v>
      </c>
      <c r="AT209" s="22" t="s">
        <v>208</v>
      </c>
      <c r="AU209" s="22" t="s">
        <v>80</v>
      </c>
      <c r="AY209" s="22" t="s">
        <v>205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22" t="s">
        <v>78</v>
      </c>
      <c r="BK209" s="191">
        <f>ROUND(I209*H209,2)</f>
        <v>0</v>
      </c>
      <c r="BL209" s="22" t="s">
        <v>213</v>
      </c>
      <c r="BM209" s="22" t="s">
        <v>2882</v>
      </c>
    </row>
    <row r="210" spans="2:65" s="1" customFormat="1" ht="27">
      <c r="B210" s="39"/>
      <c r="D210" s="192" t="s">
        <v>336</v>
      </c>
      <c r="F210" s="193" t="s">
        <v>2883</v>
      </c>
      <c r="I210" s="154"/>
      <c r="L210" s="39"/>
      <c r="M210" s="194"/>
      <c r="N210" s="40"/>
      <c r="O210" s="40"/>
      <c r="P210" s="40"/>
      <c r="Q210" s="40"/>
      <c r="R210" s="40"/>
      <c r="S210" s="40"/>
      <c r="T210" s="68"/>
      <c r="AT210" s="22" t="s">
        <v>336</v>
      </c>
      <c r="AU210" s="22" t="s">
        <v>80</v>
      </c>
    </row>
    <row r="211" spans="2:65" s="1" customFormat="1" ht="25.5" customHeight="1">
      <c r="B211" s="179"/>
      <c r="C211" s="180" t="s">
        <v>631</v>
      </c>
      <c r="D211" s="180" t="s">
        <v>208</v>
      </c>
      <c r="E211" s="181" t="s">
        <v>2884</v>
      </c>
      <c r="F211" s="182" t="s">
        <v>2885</v>
      </c>
      <c r="G211" s="183" t="s">
        <v>1531</v>
      </c>
      <c r="H211" s="184">
        <v>1</v>
      </c>
      <c r="I211" s="185"/>
      <c r="J211" s="186">
        <f>ROUND(I211*H211,2)</f>
        <v>0</v>
      </c>
      <c r="K211" s="182" t="s">
        <v>5</v>
      </c>
      <c r="L211" s="39"/>
      <c r="M211" s="187" t="s">
        <v>5</v>
      </c>
      <c r="N211" s="188" t="s">
        <v>42</v>
      </c>
      <c r="O211" s="40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AR211" s="22" t="s">
        <v>213</v>
      </c>
      <c r="AT211" s="22" t="s">
        <v>208</v>
      </c>
      <c r="AU211" s="22" t="s">
        <v>80</v>
      </c>
      <c r="AY211" s="22" t="s">
        <v>205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22" t="s">
        <v>78</v>
      </c>
      <c r="BK211" s="191">
        <f>ROUND(I211*H211,2)</f>
        <v>0</v>
      </c>
      <c r="BL211" s="22" t="s">
        <v>213</v>
      </c>
      <c r="BM211" s="22" t="s">
        <v>2886</v>
      </c>
    </row>
    <row r="212" spans="2:65" s="1" customFormat="1" ht="27">
      <c r="B212" s="39"/>
      <c r="D212" s="192" t="s">
        <v>336</v>
      </c>
      <c r="F212" s="193" t="s">
        <v>2887</v>
      </c>
      <c r="I212" s="154"/>
      <c r="L212" s="39"/>
      <c r="M212" s="194"/>
      <c r="N212" s="40"/>
      <c r="O212" s="40"/>
      <c r="P212" s="40"/>
      <c r="Q212" s="40"/>
      <c r="R212" s="40"/>
      <c r="S212" s="40"/>
      <c r="T212" s="68"/>
      <c r="AT212" s="22" t="s">
        <v>336</v>
      </c>
      <c r="AU212" s="22" t="s">
        <v>80</v>
      </c>
    </row>
    <row r="213" spans="2:65" s="1" customFormat="1" ht="16.5" customHeight="1">
      <c r="B213" s="179"/>
      <c r="C213" s="180" t="s">
        <v>635</v>
      </c>
      <c r="D213" s="180" t="s">
        <v>208</v>
      </c>
      <c r="E213" s="181" t="s">
        <v>1726</v>
      </c>
      <c r="F213" s="182" t="s">
        <v>1727</v>
      </c>
      <c r="G213" s="183" t="s">
        <v>1531</v>
      </c>
      <c r="H213" s="184">
        <v>4</v>
      </c>
      <c r="I213" s="185"/>
      <c r="J213" s="186">
        <f>ROUND(I213*H213,2)</f>
        <v>0</v>
      </c>
      <c r="K213" s="182" t="s">
        <v>5</v>
      </c>
      <c r="L213" s="39"/>
      <c r="M213" s="187" t="s">
        <v>5</v>
      </c>
      <c r="N213" s="188" t="s">
        <v>42</v>
      </c>
      <c r="O213" s="40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AR213" s="22" t="s">
        <v>213</v>
      </c>
      <c r="AT213" s="22" t="s">
        <v>208</v>
      </c>
      <c r="AU213" s="22" t="s">
        <v>80</v>
      </c>
      <c r="AY213" s="22" t="s">
        <v>205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22" t="s">
        <v>78</v>
      </c>
      <c r="BK213" s="191">
        <f>ROUND(I213*H213,2)</f>
        <v>0</v>
      </c>
      <c r="BL213" s="22" t="s">
        <v>213</v>
      </c>
      <c r="BM213" s="22" t="s">
        <v>2888</v>
      </c>
    </row>
    <row r="214" spans="2:65" s="1" customFormat="1" ht="27">
      <c r="B214" s="39"/>
      <c r="D214" s="192" t="s">
        <v>336</v>
      </c>
      <c r="F214" s="193" t="s">
        <v>1729</v>
      </c>
      <c r="I214" s="154"/>
      <c r="L214" s="39"/>
      <c r="M214" s="194"/>
      <c r="N214" s="40"/>
      <c r="O214" s="40"/>
      <c r="P214" s="40"/>
      <c r="Q214" s="40"/>
      <c r="R214" s="40"/>
      <c r="S214" s="40"/>
      <c r="T214" s="68"/>
      <c r="AT214" s="22" t="s">
        <v>336</v>
      </c>
      <c r="AU214" s="22" t="s">
        <v>80</v>
      </c>
    </row>
    <row r="215" spans="2:65" s="1" customFormat="1" ht="16.5" customHeight="1">
      <c r="B215" s="179"/>
      <c r="C215" s="180" t="s">
        <v>639</v>
      </c>
      <c r="D215" s="180" t="s">
        <v>208</v>
      </c>
      <c r="E215" s="181" t="s">
        <v>1730</v>
      </c>
      <c r="F215" s="182" t="s">
        <v>1731</v>
      </c>
      <c r="G215" s="183" t="s">
        <v>236</v>
      </c>
      <c r="H215" s="184">
        <v>4</v>
      </c>
      <c r="I215" s="185"/>
      <c r="J215" s="186">
        <f>ROUND(I215*H215,2)</f>
        <v>0</v>
      </c>
      <c r="K215" s="182" t="s">
        <v>5</v>
      </c>
      <c r="L215" s="39"/>
      <c r="M215" s="187" t="s">
        <v>5</v>
      </c>
      <c r="N215" s="188" t="s">
        <v>42</v>
      </c>
      <c r="O215" s="40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AR215" s="22" t="s">
        <v>213</v>
      </c>
      <c r="AT215" s="22" t="s">
        <v>208</v>
      </c>
      <c r="AU215" s="22" t="s">
        <v>80</v>
      </c>
      <c r="AY215" s="22" t="s">
        <v>205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22" t="s">
        <v>78</v>
      </c>
      <c r="BK215" s="191">
        <f>ROUND(I215*H215,2)</f>
        <v>0</v>
      </c>
      <c r="BL215" s="22" t="s">
        <v>213</v>
      </c>
      <c r="BM215" s="22" t="s">
        <v>2889</v>
      </c>
    </row>
    <row r="216" spans="2:65" s="1" customFormat="1" ht="27">
      <c r="B216" s="39"/>
      <c r="D216" s="192" t="s">
        <v>336</v>
      </c>
      <c r="F216" s="193" t="s">
        <v>1733</v>
      </c>
      <c r="I216" s="154"/>
      <c r="L216" s="39"/>
      <c r="M216" s="194"/>
      <c r="N216" s="40"/>
      <c r="O216" s="40"/>
      <c r="P216" s="40"/>
      <c r="Q216" s="40"/>
      <c r="R216" s="40"/>
      <c r="S216" s="40"/>
      <c r="T216" s="68"/>
      <c r="AT216" s="22" t="s">
        <v>336</v>
      </c>
      <c r="AU216" s="22" t="s">
        <v>80</v>
      </c>
    </row>
    <row r="217" spans="2:65" s="1" customFormat="1" ht="16.5" customHeight="1">
      <c r="B217" s="179"/>
      <c r="C217" s="180" t="s">
        <v>643</v>
      </c>
      <c r="D217" s="180" t="s">
        <v>208</v>
      </c>
      <c r="E217" s="181" t="s">
        <v>2890</v>
      </c>
      <c r="F217" s="182" t="s">
        <v>2891</v>
      </c>
      <c r="G217" s="183" t="s">
        <v>236</v>
      </c>
      <c r="H217" s="184">
        <v>1</v>
      </c>
      <c r="I217" s="185"/>
      <c r="J217" s="186">
        <f>ROUND(I217*H217,2)</f>
        <v>0</v>
      </c>
      <c r="K217" s="182" t="s">
        <v>5</v>
      </c>
      <c r="L217" s="39"/>
      <c r="M217" s="187" t="s">
        <v>5</v>
      </c>
      <c r="N217" s="188" t="s">
        <v>42</v>
      </c>
      <c r="O217" s="40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AR217" s="22" t="s">
        <v>213</v>
      </c>
      <c r="AT217" s="22" t="s">
        <v>208</v>
      </c>
      <c r="AU217" s="22" t="s">
        <v>80</v>
      </c>
      <c r="AY217" s="22" t="s">
        <v>205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22" t="s">
        <v>78</v>
      </c>
      <c r="BK217" s="191">
        <f>ROUND(I217*H217,2)</f>
        <v>0</v>
      </c>
      <c r="BL217" s="22" t="s">
        <v>213</v>
      </c>
      <c r="BM217" s="22" t="s">
        <v>2892</v>
      </c>
    </row>
    <row r="218" spans="2:65" s="1" customFormat="1" ht="27">
      <c r="B218" s="39"/>
      <c r="D218" s="192" t="s">
        <v>336</v>
      </c>
      <c r="F218" s="193" t="s">
        <v>2893</v>
      </c>
      <c r="I218" s="154"/>
      <c r="L218" s="39"/>
      <c r="M218" s="194"/>
      <c r="N218" s="40"/>
      <c r="O218" s="40"/>
      <c r="P218" s="40"/>
      <c r="Q218" s="40"/>
      <c r="R218" s="40"/>
      <c r="S218" s="40"/>
      <c r="T218" s="68"/>
      <c r="AT218" s="22" t="s">
        <v>336</v>
      </c>
      <c r="AU218" s="22" t="s">
        <v>80</v>
      </c>
    </row>
    <row r="219" spans="2:65" s="1" customFormat="1" ht="16.5" customHeight="1">
      <c r="B219" s="179"/>
      <c r="C219" s="180" t="s">
        <v>647</v>
      </c>
      <c r="D219" s="180" t="s">
        <v>208</v>
      </c>
      <c r="E219" s="181" t="s">
        <v>1734</v>
      </c>
      <c r="F219" s="182" t="s">
        <v>1735</v>
      </c>
      <c r="G219" s="183" t="s">
        <v>236</v>
      </c>
      <c r="H219" s="184">
        <v>2</v>
      </c>
      <c r="I219" s="185"/>
      <c r="J219" s="186">
        <f>ROUND(I219*H219,2)</f>
        <v>0</v>
      </c>
      <c r="K219" s="182" t="s">
        <v>5</v>
      </c>
      <c r="L219" s="39"/>
      <c r="M219" s="187" t="s">
        <v>5</v>
      </c>
      <c r="N219" s="188" t="s">
        <v>42</v>
      </c>
      <c r="O219" s="40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AR219" s="22" t="s">
        <v>213</v>
      </c>
      <c r="AT219" s="22" t="s">
        <v>208</v>
      </c>
      <c r="AU219" s="22" t="s">
        <v>80</v>
      </c>
      <c r="AY219" s="22" t="s">
        <v>205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22" t="s">
        <v>78</v>
      </c>
      <c r="BK219" s="191">
        <f>ROUND(I219*H219,2)</f>
        <v>0</v>
      </c>
      <c r="BL219" s="22" t="s">
        <v>213</v>
      </c>
      <c r="BM219" s="22" t="s">
        <v>2894</v>
      </c>
    </row>
    <row r="220" spans="2:65" s="1" customFormat="1" ht="27">
      <c r="B220" s="39"/>
      <c r="D220" s="192" t="s">
        <v>336</v>
      </c>
      <c r="F220" s="193" t="s">
        <v>1737</v>
      </c>
      <c r="I220" s="154"/>
      <c r="L220" s="39"/>
      <c r="M220" s="194"/>
      <c r="N220" s="40"/>
      <c r="O220" s="40"/>
      <c r="P220" s="40"/>
      <c r="Q220" s="40"/>
      <c r="R220" s="40"/>
      <c r="S220" s="40"/>
      <c r="T220" s="68"/>
      <c r="AT220" s="22" t="s">
        <v>336</v>
      </c>
      <c r="AU220" s="22" t="s">
        <v>80</v>
      </c>
    </row>
    <row r="221" spans="2:65" s="1" customFormat="1" ht="16.5" customHeight="1">
      <c r="B221" s="179"/>
      <c r="C221" s="180" t="s">
        <v>651</v>
      </c>
      <c r="D221" s="180" t="s">
        <v>208</v>
      </c>
      <c r="E221" s="181" t="s">
        <v>1738</v>
      </c>
      <c r="F221" s="182" t="s">
        <v>1739</v>
      </c>
      <c r="G221" s="183" t="s">
        <v>548</v>
      </c>
      <c r="H221" s="199"/>
      <c r="I221" s="185"/>
      <c r="J221" s="186">
        <f>ROUND(I221*H221,2)</f>
        <v>0</v>
      </c>
      <c r="K221" s="182" t="s">
        <v>5</v>
      </c>
      <c r="L221" s="39"/>
      <c r="M221" s="187" t="s">
        <v>5</v>
      </c>
      <c r="N221" s="188" t="s">
        <v>42</v>
      </c>
      <c r="O221" s="40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AR221" s="22" t="s">
        <v>213</v>
      </c>
      <c r="AT221" s="22" t="s">
        <v>208</v>
      </c>
      <c r="AU221" s="22" t="s">
        <v>80</v>
      </c>
      <c r="AY221" s="22" t="s">
        <v>205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22" t="s">
        <v>78</v>
      </c>
      <c r="BK221" s="191">
        <f>ROUND(I221*H221,2)</f>
        <v>0</v>
      </c>
      <c r="BL221" s="22" t="s">
        <v>213</v>
      </c>
      <c r="BM221" s="22" t="s">
        <v>2895</v>
      </c>
    </row>
    <row r="222" spans="2:65" s="1" customFormat="1" ht="40.5">
      <c r="B222" s="39"/>
      <c r="D222" s="192" t="s">
        <v>336</v>
      </c>
      <c r="F222" s="193" t="s">
        <v>1741</v>
      </c>
      <c r="I222" s="154"/>
      <c r="L222" s="39"/>
      <c r="M222" s="194"/>
      <c r="N222" s="40"/>
      <c r="O222" s="40"/>
      <c r="P222" s="40"/>
      <c r="Q222" s="40"/>
      <c r="R222" s="40"/>
      <c r="S222" s="40"/>
      <c r="T222" s="68"/>
      <c r="AT222" s="22" t="s">
        <v>336</v>
      </c>
      <c r="AU222" s="22" t="s">
        <v>80</v>
      </c>
    </row>
    <row r="223" spans="2:65" s="11" customFormat="1" ht="29.85" customHeight="1">
      <c r="B223" s="166"/>
      <c r="D223" s="167" t="s">
        <v>70</v>
      </c>
      <c r="E223" s="177" t="s">
        <v>1742</v>
      </c>
      <c r="F223" s="177" t="s">
        <v>1743</v>
      </c>
      <c r="I223" s="169"/>
      <c r="J223" s="178">
        <f>BK223</f>
        <v>0</v>
      </c>
      <c r="L223" s="166"/>
      <c r="M223" s="171"/>
      <c r="N223" s="172"/>
      <c r="O223" s="172"/>
      <c r="P223" s="173">
        <f>SUM(P224:P227)</f>
        <v>0</v>
      </c>
      <c r="Q223" s="172"/>
      <c r="R223" s="173">
        <f>SUM(R224:R227)</f>
        <v>0</v>
      </c>
      <c r="S223" s="172"/>
      <c r="T223" s="174">
        <f>SUM(T224:T227)</f>
        <v>0</v>
      </c>
      <c r="AR223" s="167" t="s">
        <v>78</v>
      </c>
      <c r="AT223" s="175" t="s">
        <v>70</v>
      </c>
      <c r="AU223" s="175" t="s">
        <v>78</v>
      </c>
      <c r="AY223" s="167" t="s">
        <v>205</v>
      </c>
      <c r="BK223" s="176">
        <f>SUM(BK224:BK227)</f>
        <v>0</v>
      </c>
    </row>
    <row r="224" spans="2:65" s="1" customFormat="1" ht="25.5" customHeight="1">
      <c r="B224" s="179"/>
      <c r="C224" s="180" t="s">
        <v>655</v>
      </c>
      <c r="D224" s="180" t="s">
        <v>208</v>
      </c>
      <c r="E224" s="181" t="s">
        <v>1744</v>
      </c>
      <c r="F224" s="182" t="s">
        <v>1745</v>
      </c>
      <c r="G224" s="183" t="s">
        <v>1531</v>
      </c>
      <c r="H224" s="184">
        <v>2</v>
      </c>
      <c r="I224" s="185"/>
      <c r="J224" s="186">
        <f>ROUND(I224*H224,2)</f>
        <v>0</v>
      </c>
      <c r="K224" s="182" t="s">
        <v>5</v>
      </c>
      <c r="L224" s="39"/>
      <c r="M224" s="187" t="s">
        <v>5</v>
      </c>
      <c r="N224" s="188" t="s">
        <v>42</v>
      </c>
      <c r="O224" s="40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AR224" s="22" t="s">
        <v>213</v>
      </c>
      <c r="AT224" s="22" t="s">
        <v>208</v>
      </c>
      <c r="AU224" s="22" t="s">
        <v>80</v>
      </c>
      <c r="AY224" s="22" t="s">
        <v>205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22" t="s">
        <v>78</v>
      </c>
      <c r="BK224" s="191">
        <f>ROUND(I224*H224,2)</f>
        <v>0</v>
      </c>
      <c r="BL224" s="22" t="s">
        <v>213</v>
      </c>
      <c r="BM224" s="22" t="s">
        <v>2896</v>
      </c>
    </row>
    <row r="225" spans="2:65" s="1" customFormat="1" ht="40.5">
      <c r="B225" s="39"/>
      <c r="D225" s="192" t="s">
        <v>336</v>
      </c>
      <c r="F225" s="193" t="s">
        <v>1747</v>
      </c>
      <c r="I225" s="154"/>
      <c r="L225" s="39"/>
      <c r="M225" s="194"/>
      <c r="N225" s="40"/>
      <c r="O225" s="40"/>
      <c r="P225" s="40"/>
      <c r="Q225" s="40"/>
      <c r="R225" s="40"/>
      <c r="S225" s="40"/>
      <c r="T225" s="68"/>
      <c r="AT225" s="22" t="s">
        <v>336</v>
      </c>
      <c r="AU225" s="22" t="s">
        <v>80</v>
      </c>
    </row>
    <row r="226" spans="2:65" s="1" customFormat="1" ht="16.5" customHeight="1">
      <c r="B226" s="179"/>
      <c r="C226" s="180" t="s">
        <v>659</v>
      </c>
      <c r="D226" s="180" t="s">
        <v>208</v>
      </c>
      <c r="E226" s="181" t="s">
        <v>1748</v>
      </c>
      <c r="F226" s="182" t="s">
        <v>1749</v>
      </c>
      <c r="G226" s="183" t="s">
        <v>548</v>
      </c>
      <c r="H226" s="199"/>
      <c r="I226" s="185"/>
      <c r="J226" s="186">
        <f>ROUND(I226*H226,2)</f>
        <v>0</v>
      </c>
      <c r="K226" s="182" t="s">
        <v>5</v>
      </c>
      <c r="L226" s="39"/>
      <c r="M226" s="187" t="s">
        <v>5</v>
      </c>
      <c r="N226" s="188" t="s">
        <v>42</v>
      </c>
      <c r="O226" s="40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AR226" s="22" t="s">
        <v>213</v>
      </c>
      <c r="AT226" s="22" t="s">
        <v>208</v>
      </c>
      <c r="AU226" s="22" t="s">
        <v>80</v>
      </c>
      <c r="AY226" s="22" t="s">
        <v>205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22" t="s">
        <v>78</v>
      </c>
      <c r="BK226" s="191">
        <f>ROUND(I226*H226,2)</f>
        <v>0</v>
      </c>
      <c r="BL226" s="22" t="s">
        <v>213</v>
      </c>
      <c r="BM226" s="22" t="s">
        <v>2897</v>
      </c>
    </row>
    <row r="227" spans="2:65" s="1" customFormat="1" ht="40.5">
      <c r="B227" s="39"/>
      <c r="D227" s="192" t="s">
        <v>336</v>
      </c>
      <c r="F227" s="193" t="s">
        <v>1751</v>
      </c>
      <c r="I227" s="154"/>
      <c r="L227" s="39"/>
      <c r="M227" s="194"/>
      <c r="N227" s="40"/>
      <c r="O227" s="40"/>
      <c r="P227" s="40"/>
      <c r="Q227" s="40"/>
      <c r="R227" s="40"/>
      <c r="S227" s="40"/>
      <c r="T227" s="68"/>
      <c r="AT227" s="22" t="s">
        <v>336</v>
      </c>
      <c r="AU227" s="22" t="s">
        <v>80</v>
      </c>
    </row>
    <row r="228" spans="2:65" s="11" customFormat="1" ht="37.35" customHeight="1">
      <c r="B228" s="166"/>
      <c r="D228" s="167" t="s">
        <v>70</v>
      </c>
      <c r="E228" s="168" t="s">
        <v>436</v>
      </c>
      <c r="F228" s="168" t="s">
        <v>437</v>
      </c>
      <c r="I228" s="169"/>
      <c r="J228" s="170">
        <f>BK228</f>
        <v>0</v>
      </c>
      <c r="L228" s="166"/>
      <c r="M228" s="171"/>
      <c r="N228" s="172"/>
      <c r="O228" s="172"/>
      <c r="P228" s="173">
        <f>SUM(P229:P234)</f>
        <v>0</v>
      </c>
      <c r="Q228" s="172"/>
      <c r="R228" s="173">
        <f>SUM(R229:R234)</f>
        <v>0</v>
      </c>
      <c r="S228" s="172"/>
      <c r="T228" s="174">
        <f>SUM(T229:T234)</f>
        <v>0</v>
      </c>
      <c r="AR228" s="167" t="s">
        <v>213</v>
      </c>
      <c r="AT228" s="175" t="s">
        <v>70</v>
      </c>
      <c r="AU228" s="175" t="s">
        <v>71</v>
      </c>
      <c r="AY228" s="167" t="s">
        <v>205</v>
      </c>
      <c r="BK228" s="176">
        <f>SUM(BK229:BK234)</f>
        <v>0</v>
      </c>
    </row>
    <row r="229" spans="2:65" s="1" customFormat="1" ht="16.5" customHeight="1">
      <c r="B229" s="179"/>
      <c r="C229" s="180" t="s">
        <v>663</v>
      </c>
      <c r="D229" s="180" t="s">
        <v>208</v>
      </c>
      <c r="E229" s="181" t="s">
        <v>1752</v>
      </c>
      <c r="F229" s="182" t="s">
        <v>1753</v>
      </c>
      <c r="G229" s="183" t="s">
        <v>950</v>
      </c>
      <c r="H229" s="184">
        <v>40</v>
      </c>
      <c r="I229" s="185"/>
      <c r="J229" s="186">
        <f>ROUND(I229*H229,2)</f>
        <v>0</v>
      </c>
      <c r="K229" s="182" t="s">
        <v>5</v>
      </c>
      <c r="L229" s="39"/>
      <c r="M229" s="187" t="s">
        <v>5</v>
      </c>
      <c r="N229" s="188" t="s">
        <v>42</v>
      </c>
      <c r="O229" s="40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AR229" s="22" t="s">
        <v>213</v>
      </c>
      <c r="AT229" s="22" t="s">
        <v>208</v>
      </c>
      <c r="AU229" s="22" t="s">
        <v>78</v>
      </c>
      <c r="AY229" s="22" t="s">
        <v>205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22" t="s">
        <v>78</v>
      </c>
      <c r="BK229" s="191">
        <f>ROUND(I229*H229,2)</f>
        <v>0</v>
      </c>
      <c r="BL229" s="22" t="s">
        <v>213</v>
      </c>
      <c r="BM229" s="22" t="s">
        <v>2898</v>
      </c>
    </row>
    <row r="230" spans="2:65" s="1" customFormat="1" ht="27">
      <c r="B230" s="39"/>
      <c r="D230" s="192" t="s">
        <v>336</v>
      </c>
      <c r="F230" s="193" t="s">
        <v>1755</v>
      </c>
      <c r="I230" s="154"/>
      <c r="L230" s="39"/>
      <c r="M230" s="194"/>
      <c r="N230" s="40"/>
      <c r="O230" s="40"/>
      <c r="P230" s="40"/>
      <c r="Q230" s="40"/>
      <c r="R230" s="40"/>
      <c r="S230" s="40"/>
      <c r="T230" s="68"/>
      <c r="AT230" s="22" t="s">
        <v>336</v>
      </c>
      <c r="AU230" s="22" t="s">
        <v>78</v>
      </c>
    </row>
    <row r="231" spans="2:65" s="1" customFormat="1" ht="16.5" customHeight="1">
      <c r="B231" s="179"/>
      <c r="C231" s="180" t="s">
        <v>667</v>
      </c>
      <c r="D231" s="180" t="s">
        <v>208</v>
      </c>
      <c r="E231" s="181" t="s">
        <v>1546</v>
      </c>
      <c r="F231" s="182" t="s">
        <v>1547</v>
      </c>
      <c r="G231" s="183" t="s">
        <v>950</v>
      </c>
      <c r="H231" s="184">
        <v>40</v>
      </c>
      <c r="I231" s="185"/>
      <c r="J231" s="186">
        <f>ROUND(I231*H231,2)</f>
        <v>0</v>
      </c>
      <c r="K231" s="182" t="s">
        <v>5</v>
      </c>
      <c r="L231" s="39"/>
      <c r="M231" s="187" t="s">
        <v>5</v>
      </c>
      <c r="N231" s="188" t="s">
        <v>42</v>
      </c>
      <c r="O231" s="40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AR231" s="22" t="s">
        <v>213</v>
      </c>
      <c r="AT231" s="22" t="s">
        <v>208</v>
      </c>
      <c r="AU231" s="22" t="s">
        <v>78</v>
      </c>
      <c r="AY231" s="22" t="s">
        <v>205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22" t="s">
        <v>78</v>
      </c>
      <c r="BK231" s="191">
        <f>ROUND(I231*H231,2)</f>
        <v>0</v>
      </c>
      <c r="BL231" s="22" t="s">
        <v>213</v>
      </c>
      <c r="BM231" s="22" t="s">
        <v>2899</v>
      </c>
    </row>
    <row r="232" spans="2:65" s="1" customFormat="1" ht="40.5">
      <c r="B232" s="39"/>
      <c r="D232" s="192" t="s">
        <v>336</v>
      </c>
      <c r="F232" s="193" t="s">
        <v>1549</v>
      </c>
      <c r="I232" s="154"/>
      <c r="L232" s="39"/>
      <c r="M232" s="194"/>
      <c r="N232" s="40"/>
      <c r="O232" s="40"/>
      <c r="P232" s="40"/>
      <c r="Q232" s="40"/>
      <c r="R232" s="40"/>
      <c r="S232" s="40"/>
      <c r="T232" s="68"/>
      <c r="AT232" s="22" t="s">
        <v>336</v>
      </c>
      <c r="AU232" s="22" t="s">
        <v>78</v>
      </c>
    </row>
    <row r="233" spans="2:65" s="1" customFormat="1" ht="16.5" customHeight="1">
      <c r="B233" s="179"/>
      <c r="C233" s="180" t="s">
        <v>671</v>
      </c>
      <c r="D233" s="180" t="s">
        <v>208</v>
      </c>
      <c r="E233" s="181" t="s">
        <v>1554</v>
      </c>
      <c r="F233" s="182" t="s">
        <v>1555</v>
      </c>
      <c r="G233" s="183" t="s">
        <v>1531</v>
      </c>
      <c r="H233" s="184">
        <v>1</v>
      </c>
      <c r="I233" s="185"/>
      <c r="J233" s="186">
        <f>ROUND(I233*H233,2)</f>
        <v>0</v>
      </c>
      <c r="K233" s="182" t="s">
        <v>5</v>
      </c>
      <c r="L233" s="39"/>
      <c r="M233" s="187" t="s">
        <v>5</v>
      </c>
      <c r="N233" s="188" t="s">
        <v>42</v>
      </c>
      <c r="O233" s="40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AR233" s="22" t="s">
        <v>213</v>
      </c>
      <c r="AT233" s="22" t="s">
        <v>208</v>
      </c>
      <c r="AU233" s="22" t="s">
        <v>78</v>
      </c>
      <c r="AY233" s="22" t="s">
        <v>205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22" t="s">
        <v>78</v>
      </c>
      <c r="BK233" s="191">
        <f>ROUND(I233*H233,2)</f>
        <v>0</v>
      </c>
      <c r="BL233" s="22" t="s">
        <v>213</v>
      </c>
      <c r="BM233" s="22" t="s">
        <v>2900</v>
      </c>
    </row>
    <row r="234" spans="2:65" s="1" customFormat="1" ht="27">
      <c r="B234" s="39"/>
      <c r="D234" s="192" t="s">
        <v>336</v>
      </c>
      <c r="F234" s="193" t="s">
        <v>1557</v>
      </c>
      <c r="I234" s="154"/>
      <c r="L234" s="39"/>
      <c r="M234" s="219"/>
      <c r="N234" s="196"/>
      <c r="O234" s="196"/>
      <c r="P234" s="196"/>
      <c r="Q234" s="196"/>
      <c r="R234" s="196"/>
      <c r="S234" s="196"/>
      <c r="T234" s="220"/>
      <c r="AT234" s="22" t="s">
        <v>336</v>
      </c>
      <c r="AU234" s="22" t="s">
        <v>78</v>
      </c>
    </row>
    <row r="235" spans="2:65" s="1" customFormat="1" ht="6.95" customHeight="1">
      <c r="B235" s="54"/>
      <c r="C235" s="55"/>
      <c r="D235" s="55"/>
      <c r="E235" s="55"/>
      <c r="F235" s="55"/>
      <c r="G235" s="55"/>
      <c r="H235" s="55"/>
      <c r="I235" s="132"/>
      <c r="J235" s="55"/>
      <c r="K235" s="55"/>
      <c r="L235" s="39"/>
    </row>
  </sheetData>
  <autoFilter ref="C94:K234"/>
  <mergeCells count="16">
    <mergeCell ref="L2:V2"/>
    <mergeCell ref="E81:H81"/>
    <mergeCell ref="E85:H85"/>
    <mergeCell ref="E83:H83"/>
    <mergeCell ref="E87:H87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138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ht="16.5" customHeight="1">
      <c r="B9" s="26"/>
      <c r="C9" s="27"/>
      <c r="D9" s="27"/>
      <c r="E9" s="341" t="s">
        <v>2146</v>
      </c>
      <c r="F9" s="308"/>
      <c r="G9" s="308"/>
      <c r="H9" s="308"/>
      <c r="I9" s="110"/>
      <c r="J9" s="27"/>
      <c r="K9" s="29"/>
    </row>
    <row r="10" spans="1:70">
      <c r="B10" s="26"/>
      <c r="C10" s="27"/>
      <c r="D10" s="35" t="s">
        <v>170</v>
      </c>
      <c r="E10" s="27"/>
      <c r="F10" s="27"/>
      <c r="G10" s="27"/>
      <c r="H10" s="27"/>
      <c r="I10" s="110"/>
      <c r="J10" s="27"/>
      <c r="K10" s="29"/>
    </row>
    <row r="11" spans="1:70" s="1" customFormat="1" ht="16.5" customHeight="1">
      <c r="B11" s="39"/>
      <c r="C11" s="40"/>
      <c r="D11" s="40"/>
      <c r="E11" s="331" t="s">
        <v>2533</v>
      </c>
      <c r="F11" s="343"/>
      <c r="G11" s="343"/>
      <c r="H11" s="343"/>
      <c r="I11" s="111"/>
      <c r="J11" s="40"/>
      <c r="K11" s="43"/>
    </row>
    <row r="12" spans="1:70" s="1" customFormat="1">
      <c r="B12" s="39"/>
      <c r="C12" s="40"/>
      <c r="D12" s="35" t="s">
        <v>936</v>
      </c>
      <c r="E12" s="40"/>
      <c r="F12" s="40"/>
      <c r="G12" s="40"/>
      <c r="H12" s="40"/>
      <c r="I12" s="111"/>
      <c r="J12" s="40"/>
      <c r="K12" s="43"/>
    </row>
    <row r="13" spans="1:70" s="1" customFormat="1" ht="36.950000000000003" customHeight="1">
      <c r="B13" s="39"/>
      <c r="C13" s="40"/>
      <c r="D13" s="40"/>
      <c r="E13" s="344" t="s">
        <v>2901</v>
      </c>
      <c r="F13" s="343"/>
      <c r="G13" s="343"/>
      <c r="H13" s="343"/>
      <c r="I13" s="111"/>
      <c r="J13" s="40"/>
      <c r="K13" s="43"/>
    </row>
    <row r="14" spans="1:70" s="1" customFormat="1" ht="13.5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21</v>
      </c>
      <c r="E15" s="40"/>
      <c r="F15" s="33" t="s">
        <v>5</v>
      </c>
      <c r="G15" s="40"/>
      <c r="H15" s="40"/>
      <c r="I15" s="112" t="s">
        <v>22</v>
      </c>
      <c r="J15" s="33" t="s">
        <v>5</v>
      </c>
      <c r="K15" s="43"/>
    </row>
    <row r="16" spans="1:70" s="1" customFormat="1" ht="14.45" customHeight="1">
      <c r="B16" s="39"/>
      <c r="C16" s="40"/>
      <c r="D16" s="35" t="s">
        <v>23</v>
      </c>
      <c r="E16" s="40"/>
      <c r="F16" s="33" t="s">
        <v>24</v>
      </c>
      <c r="G16" s="40"/>
      <c r="H16" s="40"/>
      <c r="I16" s="112" t="s">
        <v>25</v>
      </c>
      <c r="J16" s="113" t="str">
        <f>'Rekapitulace stavby'!AN8</f>
        <v>16. 3. 2019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27</v>
      </c>
      <c r="E18" s="40"/>
      <c r="F18" s="40"/>
      <c r="G18" s="40"/>
      <c r="H18" s="40"/>
      <c r="I18" s="112" t="s">
        <v>28</v>
      </c>
      <c r="J18" s="33" t="str">
        <f>IF('Rekapitulace stavby'!AN10="","",'Rekapitulace stavby'!AN10)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stavby'!E11="","",'Rekapitulace stavby'!E11)</f>
        <v xml:space="preserve"> </v>
      </c>
      <c r="F19" s="40"/>
      <c r="G19" s="40"/>
      <c r="H19" s="40"/>
      <c r="I19" s="112" t="s">
        <v>30</v>
      </c>
      <c r="J19" s="33" t="str">
        <f>IF('Rekapitulace stavby'!AN11="","",'Rekapitulace stavby'!AN11)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31</v>
      </c>
      <c r="E21" s="40"/>
      <c r="F21" s="40"/>
      <c r="G21" s="40"/>
      <c r="H21" s="40"/>
      <c r="I21" s="112" t="s">
        <v>28</v>
      </c>
      <c r="J21" s="33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stavby'!E14="Vyplň údaj","",IF('Rekapitulace stavby'!E14="","",'Rekapitulace stavby'!E14))</f>
        <v/>
      </c>
      <c r="F22" s="40"/>
      <c r="G22" s="40"/>
      <c r="H22" s="40"/>
      <c r="I22" s="112" t="s">
        <v>30</v>
      </c>
      <c r="J22" s="33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33</v>
      </c>
      <c r="E24" s="40"/>
      <c r="F24" s="40"/>
      <c r="G24" s="40"/>
      <c r="H24" s="40"/>
      <c r="I24" s="112" t="s">
        <v>28</v>
      </c>
      <c r="J24" s="33" t="s">
        <v>5</v>
      </c>
      <c r="K24" s="43"/>
    </row>
    <row r="25" spans="2:11" s="1" customFormat="1" ht="18" customHeight="1">
      <c r="B25" s="39"/>
      <c r="C25" s="40"/>
      <c r="D25" s="40"/>
      <c r="E25" s="33" t="s">
        <v>34</v>
      </c>
      <c r="F25" s="40"/>
      <c r="G25" s="40"/>
      <c r="H25" s="40"/>
      <c r="I25" s="112" t="s">
        <v>30</v>
      </c>
      <c r="J25" s="33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14.45" customHeight="1">
      <c r="B27" s="39"/>
      <c r="C27" s="40"/>
      <c r="D27" s="35" t="s">
        <v>36</v>
      </c>
      <c r="E27" s="40"/>
      <c r="F27" s="40"/>
      <c r="G27" s="40"/>
      <c r="H27" s="40"/>
      <c r="I27" s="111"/>
      <c r="J27" s="40"/>
      <c r="K27" s="43"/>
    </row>
    <row r="28" spans="2:11" s="7" customFormat="1" ht="270.75" customHeight="1">
      <c r="B28" s="114"/>
      <c r="C28" s="115"/>
      <c r="D28" s="115"/>
      <c r="E28" s="322" t="s">
        <v>172</v>
      </c>
      <c r="F28" s="322"/>
      <c r="G28" s="322"/>
      <c r="H28" s="322"/>
      <c r="I28" s="116"/>
      <c r="J28" s="115"/>
      <c r="K28" s="117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111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25.35" customHeight="1">
      <c r="B31" s="39"/>
      <c r="C31" s="40"/>
      <c r="D31" s="120" t="s">
        <v>37</v>
      </c>
      <c r="E31" s="40"/>
      <c r="F31" s="40"/>
      <c r="G31" s="40"/>
      <c r="H31" s="40"/>
      <c r="I31" s="111"/>
      <c r="J31" s="121">
        <f>ROUND(J93,2)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118"/>
      <c r="J32" s="66"/>
      <c r="K32" s="119"/>
    </row>
    <row r="33" spans="2:11" s="1" customFormat="1" ht="14.45" customHeight="1">
      <c r="B33" s="39"/>
      <c r="C33" s="40"/>
      <c r="D33" s="40"/>
      <c r="E33" s="40"/>
      <c r="F33" s="44" t="s">
        <v>39</v>
      </c>
      <c r="G33" s="40"/>
      <c r="H33" s="40"/>
      <c r="I33" s="122" t="s">
        <v>38</v>
      </c>
      <c r="J33" s="44" t="s">
        <v>40</v>
      </c>
      <c r="K33" s="43"/>
    </row>
    <row r="34" spans="2:11" s="1" customFormat="1" ht="14.45" customHeight="1">
      <c r="B34" s="39"/>
      <c r="C34" s="40"/>
      <c r="D34" s="47" t="s">
        <v>41</v>
      </c>
      <c r="E34" s="47" t="s">
        <v>42</v>
      </c>
      <c r="F34" s="123">
        <f>ROUND(SUM(BE93:BE198), 2)</f>
        <v>0</v>
      </c>
      <c r="G34" s="40"/>
      <c r="H34" s="40"/>
      <c r="I34" s="124">
        <v>0.21</v>
      </c>
      <c r="J34" s="123">
        <f>ROUND(ROUND((SUM(BE93:BE198)), 2)*I34, 2)</f>
        <v>0</v>
      </c>
      <c r="K34" s="43"/>
    </row>
    <row r="35" spans="2:11" s="1" customFormat="1" ht="14.45" customHeight="1">
      <c r="B35" s="39"/>
      <c r="C35" s="40"/>
      <c r="D35" s="40"/>
      <c r="E35" s="47" t="s">
        <v>43</v>
      </c>
      <c r="F35" s="123">
        <f>ROUND(SUM(BF93:BF198), 2)</f>
        <v>0</v>
      </c>
      <c r="G35" s="40"/>
      <c r="H35" s="40"/>
      <c r="I35" s="124">
        <v>0.15</v>
      </c>
      <c r="J35" s="123">
        <f>ROUND(ROUND((SUM(BF93:BF198)), 2)*I35, 2)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44</v>
      </c>
      <c r="F36" s="123">
        <f>ROUND(SUM(BG93:BG198), 2)</f>
        <v>0</v>
      </c>
      <c r="G36" s="40"/>
      <c r="H36" s="40"/>
      <c r="I36" s="124">
        <v>0.21</v>
      </c>
      <c r="J36" s="123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45</v>
      </c>
      <c r="F37" s="123">
        <f>ROUND(SUM(BH93:BH198), 2)</f>
        <v>0</v>
      </c>
      <c r="G37" s="40"/>
      <c r="H37" s="40"/>
      <c r="I37" s="124">
        <v>0.15</v>
      </c>
      <c r="J37" s="123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46</v>
      </c>
      <c r="F38" s="123">
        <f>ROUND(SUM(BI93:BI198), 2)</f>
        <v>0</v>
      </c>
      <c r="G38" s="40"/>
      <c r="H38" s="40"/>
      <c r="I38" s="124">
        <v>0</v>
      </c>
      <c r="J38" s="123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111"/>
      <c r="J39" s="40"/>
      <c r="K39" s="43"/>
    </row>
    <row r="40" spans="2:11" s="1" customFormat="1" ht="25.35" customHeight="1">
      <c r="B40" s="39"/>
      <c r="C40" s="125"/>
      <c r="D40" s="126" t="s">
        <v>47</v>
      </c>
      <c r="E40" s="69"/>
      <c r="F40" s="69"/>
      <c r="G40" s="127" t="s">
        <v>48</v>
      </c>
      <c r="H40" s="128" t="s">
        <v>49</v>
      </c>
      <c r="I40" s="129"/>
      <c r="J40" s="130">
        <f>SUM(J31:J38)</f>
        <v>0</v>
      </c>
      <c r="K40" s="131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132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133"/>
      <c r="J45" s="58"/>
      <c r="K45" s="134"/>
    </row>
    <row r="46" spans="2:11" s="1" customFormat="1" ht="36.950000000000003" customHeight="1">
      <c r="B46" s="39"/>
      <c r="C46" s="28" t="s">
        <v>173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111"/>
      <c r="J47" s="40"/>
      <c r="K47" s="43"/>
    </row>
    <row r="48" spans="2:11" s="1" customFormat="1" ht="14.45" customHeight="1">
      <c r="B48" s="39"/>
      <c r="C48" s="35" t="s">
        <v>19</v>
      </c>
      <c r="D48" s="40"/>
      <c r="E48" s="40"/>
      <c r="F48" s="40"/>
      <c r="G48" s="40"/>
      <c r="H48" s="40"/>
      <c r="I48" s="111"/>
      <c r="J48" s="40"/>
      <c r="K48" s="43"/>
    </row>
    <row r="49" spans="2:47" s="1" customFormat="1" ht="16.5" customHeight="1">
      <c r="B49" s="39"/>
      <c r="C49" s="40"/>
      <c r="D49" s="40"/>
      <c r="E49" s="341" t="str">
        <f>E7</f>
        <v xml:space="preserve"> Dům hudby, Pardubice – modernizace</v>
      </c>
      <c r="F49" s="342"/>
      <c r="G49" s="342"/>
      <c r="H49" s="342"/>
      <c r="I49" s="111"/>
      <c r="J49" s="40"/>
      <c r="K49" s="43"/>
    </row>
    <row r="50" spans="2:47">
      <c r="B50" s="26"/>
      <c r="C50" s="35" t="s">
        <v>168</v>
      </c>
      <c r="D50" s="27"/>
      <c r="E50" s="27"/>
      <c r="F50" s="27"/>
      <c r="G50" s="27"/>
      <c r="H50" s="27"/>
      <c r="I50" s="110"/>
      <c r="J50" s="27"/>
      <c r="K50" s="29"/>
    </row>
    <row r="51" spans="2:47" ht="16.5" customHeight="1">
      <c r="B51" s="26"/>
      <c r="C51" s="27"/>
      <c r="D51" s="27"/>
      <c r="E51" s="341" t="s">
        <v>2146</v>
      </c>
      <c r="F51" s="308"/>
      <c r="G51" s="308"/>
      <c r="H51" s="308"/>
      <c r="I51" s="110"/>
      <c r="J51" s="27"/>
      <c r="K51" s="29"/>
    </row>
    <row r="52" spans="2:47">
      <c r="B52" s="26"/>
      <c r="C52" s="35" t="s">
        <v>170</v>
      </c>
      <c r="D52" s="27"/>
      <c r="E52" s="27"/>
      <c r="F52" s="27"/>
      <c r="G52" s="27"/>
      <c r="H52" s="27"/>
      <c r="I52" s="110"/>
      <c r="J52" s="27"/>
      <c r="K52" s="29"/>
    </row>
    <row r="53" spans="2:47" s="1" customFormat="1" ht="16.5" customHeight="1">
      <c r="B53" s="39"/>
      <c r="C53" s="40"/>
      <c r="D53" s="40"/>
      <c r="E53" s="331" t="s">
        <v>2533</v>
      </c>
      <c r="F53" s="343"/>
      <c r="G53" s="343"/>
      <c r="H53" s="343"/>
      <c r="I53" s="111"/>
      <c r="J53" s="40"/>
      <c r="K53" s="43"/>
    </row>
    <row r="54" spans="2:47" s="1" customFormat="1" ht="14.45" customHeight="1">
      <c r="B54" s="39"/>
      <c r="C54" s="35" t="s">
        <v>936</v>
      </c>
      <c r="D54" s="40"/>
      <c r="E54" s="40"/>
      <c r="F54" s="40"/>
      <c r="G54" s="40"/>
      <c r="H54" s="40"/>
      <c r="I54" s="111"/>
      <c r="J54" s="40"/>
      <c r="K54" s="43"/>
    </row>
    <row r="55" spans="2:47" s="1" customFormat="1" ht="17.25" customHeight="1">
      <c r="B55" s="39"/>
      <c r="C55" s="40"/>
      <c r="D55" s="40"/>
      <c r="E55" s="344" t="str">
        <f>E13</f>
        <v>SO 02.5.3 - Vzduchotechnika</v>
      </c>
      <c r="F55" s="343"/>
      <c r="G55" s="343"/>
      <c r="H55" s="343"/>
      <c r="I55" s="111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47" s="1" customFormat="1" ht="18" customHeight="1">
      <c r="B57" s="39"/>
      <c r="C57" s="35" t="s">
        <v>23</v>
      </c>
      <c r="D57" s="40"/>
      <c r="E57" s="40"/>
      <c r="F57" s="33" t="str">
        <f>F16</f>
        <v>Sukova třída 1260, 530 02 Pardubice</v>
      </c>
      <c r="G57" s="40"/>
      <c r="H57" s="40"/>
      <c r="I57" s="112" t="s">
        <v>25</v>
      </c>
      <c r="J57" s="113" t="str">
        <f>IF(J16="","",J16)</f>
        <v>16. 3. 2019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47" s="1" customFormat="1">
      <c r="B59" s="39"/>
      <c r="C59" s="35" t="s">
        <v>27</v>
      </c>
      <c r="D59" s="40"/>
      <c r="E59" s="40"/>
      <c r="F59" s="33" t="str">
        <f>E19</f>
        <v xml:space="preserve"> </v>
      </c>
      <c r="G59" s="40"/>
      <c r="H59" s="40"/>
      <c r="I59" s="112" t="s">
        <v>33</v>
      </c>
      <c r="J59" s="322" t="str">
        <f>E25</f>
        <v>ing. arch. Ondřej Tuček</v>
      </c>
      <c r="K59" s="43"/>
    </row>
    <row r="60" spans="2:47" s="1" customFormat="1" ht="14.45" customHeight="1">
      <c r="B60" s="39"/>
      <c r="C60" s="35" t="s">
        <v>31</v>
      </c>
      <c r="D60" s="40"/>
      <c r="E60" s="40"/>
      <c r="F60" s="33" t="str">
        <f>IF(E22="","",E22)</f>
        <v/>
      </c>
      <c r="G60" s="40"/>
      <c r="H60" s="40"/>
      <c r="I60" s="111"/>
      <c r="J60" s="345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11"/>
      <c r="J61" s="40"/>
      <c r="K61" s="43"/>
    </row>
    <row r="62" spans="2:47" s="1" customFormat="1" ht="29.25" customHeight="1">
      <c r="B62" s="39"/>
      <c r="C62" s="135" t="s">
        <v>174</v>
      </c>
      <c r="D62" s="125"/>
      <c r="E62" s="125"/>
      <c r="F62" s="125"/>
      <c r="G62" s="125"/>
      <c r="H62" s="125"/>
      <c r="I62" s="136"/>
      <c r="J62" s="137" t="s">
        <v>175</v>
      </c>
      <c r="K62" s="138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11"/>
      <c r="J63" s="40"/>
      <c r="K63" s="43"/>
    </row>
    <row r="64" spans="2:47" s="1" customFormat="1" ht="29.25" customHeight="1">
      <c r="B64" s="39"/>
      <c r="C64" s="139" t="s">
        <v>176</v>
      </c>
      <c r="D64" s="40"/>
      <c r="E64" s="40"/>
      <c r="F64" s="40"/>
      <c r="G64" s="40"/>
      <c r="H64" s="40"/>
      <c r="I64" s="111"/>
      <c r="J64" s="121">
        <f>J93</f>
        <v>0</v>
      </c>
      <c r="K64" s="43"/>
      <c r="AU64" s="22" t="s">
        <v>177</v>
      </c>
    </row>
    <row r="65" spans="2:12" s="8" customFormat="1" ht="24.95" customHeight="1">
      <c r="B65" s="140"/>
      <c r="C65" s="141"/>
      <c r="D65" s="142" t="s">
        <v>181</v>
      </c>
      <c r="E65" s="143"/>
      <c r="F65" s="143"/>
      <c r="G65" s="143"/>
      <c r="H65" s="143"/>
      <c r="I65" s="144"/>
      <c r="J65" s="145">
        <f>J94</f>
        <v>0</v>
      </c>
      <c r="K65" s="146"/>
    </row>
    <row r="66" spans="2:12" s="9" customFormat="1" ht="19.899999999999999" customHeight="1">
      <c r="B66" s="147"/>
      <c r="C66" s="148"/>
      <c r="D66" s="149" t="s">
        <v>2902</v>
      </c>
      <c r="E66" s="150"/>
      <c r="F66" s="150"/>
      <c r="G66" s="150"/>
      <c r="H66" s="150"/>
      <c r="I66" s="151"/>
      <c r="J66" s="152">
        <f>J95</f>
        <v>0</v>
      </c>
      <c r="K66" s="153"/>
    </row>
    <row r="67" spans="2:12" s="9" customFormat="1" ht="19.899999999999999" customHeight="1">
      <c r="B67" s="147"/>
      <c r="C67" s="148"/>
      <c r="D67" s="149" t="s">
        <v>2903</v>
      </c>
      <c r="E67" s="150"/>
      <c r="F67" s="150"/>
      <c r="G67" s="150"/>
      <c r="H67" s="150"/>
      <c r="I67" s="151"/>
      <c r="J67" s="152">
        <f>J166</f>
        <v>0</v>
      </c>
      <c r="K67" s="153"/>
    </row>
    <row r="68" spans="2:12" s="9" customFormat="1" ht="19.899999999999999" customHeight="1">
      <c r="B68" s="147"/>
      <c r="C68" s="148"/>
      <c r="D68" s="149" t="s">
        <v>1764</v>
      </c>
      <c r="E68" s="150"/>
      <c r="F68" s="150"/>
      <c r="G68" s="150"/>
      <c r="H68" s="150"/>
      <c r="I68" s="151"/>
      <c r="J68" s="152">
        <f>J187</f>
        <v>0</v>
      </c>
      <c r="K68" s="153"/>
    </row>
    <row r="69" spans="2:12" s="8" customFormat="1" ht="24.95" customHeight="1">
      <c r="B69" s="140"/>
      <c r="C69" s="141"/>
      <c r="D69" s="142" t="s">
        <v>188</v>
      </c>
      <c r="E69" s="143"/>
      <c r="F69" s="143"/>
      <c r="G69" s="143"/>
      <c r="H69" s="143"/>
      <c r="I69" s="144"/>
      <c r="J69" s="145">
        <f>J190</f>
        <v>0</v>
      </c>
      <c r="K69" s="146"/>
    </row>
    <row r="70" spans="2:12" s="1" customFormat="1" ht="21.75" customHeight="1">
      <c r="B70" s="39"/>
      <c r="C70" s="40"/>
      <c r="D70" s="40"/>
      <c r="E70" s="40"/>
      <c r="F70" s="40"/>
      <c r="G70" s="40"/>
      <c r="H70" s="40"/>
      <c r="I70" s="111"/>
      <c r="J70" s="40"/>
      <c r="K70" s="43"/>
    </row>
    <row r="71" spans="2:12" s="1" customFormat="1" ht="6.95" customHeight="1">
      <c r="B71" s="54"/>
      <c r="C71" s="55"/>
      <c r="D71" s="55"/>
      <c r="E71" s="55"/>
      <c r="F71" s="55"/>
      <c r="G71" s="55"/>
      <c r="H71" s="55"/>
      <c r="I71" s="132"/>
      <c r="J71" s="55"/>
      <c r="K71" s="5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3"/>
      <c r="J75" s="58"/>
      <c r="K75" s="58"/>
      <c r="L75" s="39"/>
    </row>
    <row r="76" spans="2:12" s="1" customFormat="1" ht="36.950000000000003" customHeight="1">
      <c r="B76" s="39"/>
      <c r="C76" s="59" t="s">
        <v>189</v>
      </c>
      <c r="I76" s="154"/>
      <c r="L76" s="39"/>
    </row>
    <row r="77" spans="2:12" s="1" customFormat="1" ht="6.95" customHeight="1">
      <c r="B77" s="39"/>
      <c r="I77" s="154"/>
      <c r="L77" s="39"/>
    </row>
    <row r="78" spans="2:12" s="1" customFormat="1" ht="14.45" customHeight="1">
      <c r="B78" s="39"/>
      <c r="C78" s="61" t="s">
        <v>19</v>
      </c>
      <c r="I78" s="154"/>
      <c r="L78" s="39"/>
    </row>
    <row r="79" spans="2:12" s="1" customFormat="1" ht="16.5" customHeight="1">
      <c r="B79" s="39"/>
      <c r="E79" s="346" t="str">
        <f>E7</f>
        <v xml:space="preserve"> Dům hudby, Pardubice – modernizace</v>
      </c>
      <c r="F79" s="347"/>
      <c r="G79" s="347"/>
      <c r="H79" s="347"/>
      <c r="I79" s="154"/>
      <c r="L79" s="39"/>
    </row>
    <row r="80" spans="2:12">
      <c r="B80" s="26"/>
      <c r="C80" s="61" t="s">
        <v>168</v>
      </c>
      <c r="L80" s="26"/>
    </row>
    <row r="81" spans="2:65" ht="16.5" customHeight="1">
      <c r="B81" s="26"/>
      <c r="E81" s="346" t="s">
        <v>2146</v>
      </c>
      <c r="F81" s="318"/>
      <c r="G81" s="318"/>
      <c r="H81" s="318"/>
      <c r="L81" s="26"/>
    </row>
    <row r="82" spans="2:65">
      <c r="B82" s="26"/>
      <c r="C82" s="61" t="s">
        <v>170</v>
      </c>
      <c r="L82" s="26"/>
    </row>
    <row r="83" spans="2:65" s="1" customFormat="1" ht="16.5" customHeight="1">
      <c r="B83" s="39"/>
      <c r="E83" s="350" t="s">
        <v>2533</v>
      </c>
      <c r="F83" s="348"/>
      <c r="G83" s="348"/>
      <c r="H83" s="348"/>
      <c r="I83" s="154"/>
      <c r="L83" s="39"/>
    </row>
    <row r="84" spans="2:65" s="1" customFormat="1" ht="14.45" customHeight="1">
      <c r="B84" s="39"/>
      <c r="C84" s="61" t="s">
        <v>936</v>
      </c>
      <c r="I84" s="154"/>
      <c r="L84" s="39"/>
    </row>
    <row r="85" spans="2:65" s="1" customFormat="1" ht="17.25" customHeight="1">
      <c r="B85" s="39"/>
      <c r="E85" s="334" t="str">
        <f>E13</f>
        <v>SO 02.5.3 - Vzduchotechnika</v>
      </c>
      <c r="F85" s="348"/>
      <c r="G85" s="348"/>
      <c r="H85" s="348"/>
      <c r="I85" s="154"/>
      <c r="L85" s="39"/>
    </row>
    <row r="86" spans="2:65" s="1" customFormat="1" ht="6.95" customHeight="1">
      <c r="B86" s="39"/>
      <c r="I86" s="154"/>
      <c r="L86" s="39"/>
    </row>
    <row r="87" spans="2:65" s="1" customFormat="1" ht="18" customHeight="1">
      <c r="B87" s="39"/>
      <c r="C87" s="61" t="s">
        <v>23</v>
      </c>
      <c r="F87" s="155" t="str">
        <f>F16</f>
        <v>Sukova třída 1260, 530 02 Pardubice</v>
      </c>
      <c r="I87" s="156" t="s">
        <v>25</v>
      </c>
      <c r="J87" s="65" t="str">
        <f>IF(J16="","",J16)</f>
        <v>16. 3. 2019</v>
      </c>
      <c r="L87" s="39"/>
    </row>
    <row r="88" spans="2:65" s="1" customFormat="1" ht="6.95" customHeight="1">
      <c r="B88" s="39"/>
      <c r="I88" s="154"/>
      <c r="L88" s="39"/>
    </row>
    <row r="89" spans="2:65" s="1" customFormat="1">
      <c r="B89" s="39"/>
      <c r="C89" s="61" t="s">
        <v>27</v>
      </c>
      <c r="F89" s="155" t="str">
        <f>E19</f>
        <v xml:space="preserve"> </v>
      </c>
      <c r="I89" s="156" t="s">
        <v>33</v>
      </c>
      <c r="J89" s="155" t="str">
        <f>E25</f>
        <v>ing. arch. Ondřej Tuček</v>
      </c>
      <c r="L89" s="39"/>
    </row>
    <row r="90" spans="2:65" s="1" customFormat="1" ht="14.45" customHeight="1">
      <c r="B90" s="39"/>
      <c r="C90" s="61" t="s">
        <v>31</v>
      </c>
      <c r="F90" s="155" t="str">
        <f>IF(E22="","",E22)</f>
        <v/>
      </c>
      <c r="I90" s="154"/>
      <c r="L90" s="39"/>
    </row>
    <row r="91" spans="2:65" s="1" customFormat="1" ht="10.35" customHeight="1">
      <c r="B91" s="39"/>
      <c r="I91" s="154"/>
      <c r="L91" s="39"/>
    </row>
    <row r="92" spans="2:65" s="10" customFormat="1" ht="29.25" customHeight="1">
      <c r="B92" s="157"/>
      <c r="C92" s="158" t="s">
        <v>190</v>
      </c>
      <c r="D92" s="159" t="s">
        <v>56</v>
      </c>
      <c r="E92" s="159" t="s">
        <v>52</v>
      </c>
      <c r="F92" s="159" t="s">
        <v>191</v>
      </c>
      <c r="G92" s="159" t="s">
        <v>192</v>
      </c>
      <c r="H92" s="159" t="s">
        <v>193</v>
      </c>
      <c r="I92" s="160" t="s">
        <v>194</v>
      </c>
      <c r="J92" s="159" t="s">
        <v>175</v>
      </c>
      <c r="K92" s="161" t="s">
        <v>195</v>
      </c>
      <c r="L92" s="157"/>
      <c r="M92" s="71" t="s">
        <v>196</v>
      </c>
      <c r="N92" s="72" t="s">
        <v>41</v>
      </c>
      <c r="O92" s="72" t="s">
        <v>197</v>
      </c>
      <c r="P92" s="72" t="s">
        <v>198</v>
      </c>
      <c r="Q92" s="72" t="s">
        <v>199</v>
      </c>
      <c r="R92" s="72" t="s">
        <v>200</v>
      </c>
      <c r="S92" s="72" t="s">
        <v>201</v>
      </c>
      <c r="T92" s="73" t="s">
        <v>202</v>
      </c>
    </row>
    <row r="93" spans="2:65" s="1" customFormat="1" ht="29.25" customHeight="1">
      <c r="B93" s="39"/>
      <c r="C93" s="75" t="s">
        <v>176</v>
      </c>
      <c r="I93" s="154"/>
      <c r="J93" s="162">
        <f>BK93</f>
        <v>0</v>
      </c>
      <c r="L93" s="39"/>
      <c r="M93" s="74"/>
      <c r="N93" s="66"/>
      <c r="O93" s="66"/>
      <c r="P93" s="163">
        <f>P94+P190</f>
        <v>0</v>
      </c>
      <c r="Q93" s="66"/>
      <c r="R93" s="163">
        <f>R94+R190</f>
        <v>0</v>
      </c>
      <c r="S93" s="66"/>
      <c r="T93" s="164">
        <f>T94+T190</f>
        <v>0</v>
      </c>
      <c r="AT93" s="22" t="s">
        <v>70</v>
      </c>
      <c r="AU93" s="22" t="s">
        <v>177</v>
      </c>
      <c r="BK93" s="165">
        <f>BK94+BK190</f>
        <v>0</v>
      </c>
    </row>
    <row r="94" spans="2:65" s="11" customFormat="1" ht="37.35" customHeight="1">
      <c r="B94" s="166"/>
      <c r="D94" s="167" t="s">
        <v>70</v>
      </c>
      <c r="E94" s="168" t="s">
        <v>287</v>
      </c>
      <c r="F94" s="168" t="s">
        <v>288</v>
      </c>
      <c r="I94" s="169"/>
      <c r="J94" s="170">
        <f>BK94</f>
        <v>0</v>
      </c>
      <c r="L94" s="166"/>
      <c r="M94" s="171"/>
      <c r="N94" s="172"/>
      <c r="O94" s="172"/>
      <c r="P94" s="173">
        <f>P95+P166+P187</f>
        <v>0</v>
      </c>
      <c r="Q94" s="172"/>
      <c r="R94" s="173">
        <f>R95+R166+R187</f>
        <v>0</v>
      </c>
      <c r="S94" s="172"/>
      <c r="T94" s="174">
        <f>T95+T166+T187</f>
        <v>0</v>
      </c>
      <c r="AR94" s="167" t="s">
        <v>78</v>
      </c>
      <c r="AT94" s="175" t="s">
        <v>70</v>
      </c>
      <c r="AU94" s="175" t="s">
        <v>71</v>
      </c>
      <c r="AY94" s="167" t="s">
        <v>205</v>
      </c>
      <c r="BK94" s="176">
        <f>BK95+BK166+BK187</f>
        <v>0</v>
      </c>
    </row>
    <row r="95" spans="2:65" s="11" customFormat="1" ht="19.899999999999999" customHeight="1">
      <c r="B95" s="166"/>
      <c r="D95" s="167" t="s">
        <v>70</v>
      </c>
      <c r="E95" s="177" t="s">
        <v>2904</v>
      </c>
      <c r="F95" s="177" t="s">
        <v>2905</v>
      </c>
      <c r="I95" s="169"/>
      <c r="J95" s="178">
        <f>BK95</f>
        <v>0</v>
      </c>
      <c r="L95" s="166"/>
      <c r="M95" s="171"/>
      <c r="N95" s="172"/>
      <c r="O95" s="172"/>
      <c r="P95" s="173">
        <f>SUM(P96:P165)</f>
        <v>0</v>
      </c>
      <c r="Q95" s="172"/>
      <c r="R95" s="173">
        <f>SUM(R96:R165)</f>
        <v>0</v>
      </c>
      <c r="S95" s="172"/>
      <c r="T95" s="174">
        <f>SUM(T96:T165)</f>
        <v>0</v>
      </c>
      <c r="AR95" s="167" t="s">
        <v>78</v>
      </c>
      <c r="AT95" s="175" t="s">
        <v>70</v>
      </c>
      <c r="AU95" s="175" t="s">
        <v>78</v>
      </c>
      <c r="AY95" s="167" t="s">
        <v>205</v>
      </c>
      <c r="BK95" s="176">
        <f>SUM(BK96:BK165)</f>
        <v>0</v>
      </c>
    </row>
    <row r="96" spans="2:65" s="1" customFormat="1" ht="16.5" customHeight="1">
      <c r="B96" s="179"/>
      <c r="C96" s="180" t="s">
        <v>78</v>
      </c>
      <c r="D96" s="180" t="s">
        <v>208</v>
      </c>
      <c r="E96" s="181" t="s">
        <v>2906</v>
      </c>
      <c r="F96" s="182" t="s">
        <v>2907</v>
      </c>
      <c r="G96" s="183" t="s">
        <v>674</v>
      </c>
      <c r="H96" s="184">
        <v>1</v>
      </c>
      <c r="I96" s="185"/>
      <c r="J96" s="186">
        <f>ROUND(I96*H96,2)</f>
        <v>0</v>
      </c>
      <c r="K96" s="182" t="s">
        <v>5</v>
      </c>
      <c r="L96" s="39"/>
      <c r="M96" s="187" t="s">
        <v>5</v>
      </c>
      <c r="N96" s="188" t="s">
        <v>42</v>
      </c>
      <c r="O96" s="40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AR96" s="22" t="s">
        <v>213</v>
      </c>
      <c r="AT96" s="22" t="s">
        <v>208</v>
      </c>
      <c r="AU96" s="22" t="s">
        <v>80</v>
      </c>
      <c r="AY96" s="22" t="s">
        <v>205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22" t="s">
        <v>78</v>
      </c>
      <c r="BK96" s="191">
        <f>ROUND(I96*H96,2)</f>
        <v>0</v>
      </c>
      <c r="BL96" s="22" t="s">
        <v>213</v>
      </c>
      <c r="BM96" s="22" t="s">
        <v>2908</v>
      </c>
    </row>
    <row r="97" spans="2:65" s="1" customFormat="1" ht="108">
      <c r="B97" s="39"/>
      <c r="D97" s="192" t="s">
        <v>336</v>
      </c>
      <c r="F97" s="193" t="s">
        <v>2909</v>
      </c>
      <c r="I97" s="154"/>
      <c r="L97" s="39"/>
      <c r="M97" s="194"/>
      <c r="N97" s="40"/>
      <c r="O97" s="40"/>
      <c r="P97" s="40"/>
      <c r="Q97" s="40"/>
      <c r="R97" s="40"/>
      <c r="S97" s="40"/>
      <c r="T97" s="68"/>
      <c r="AT97" s="22" t="s">
        <v>336</v>
      </c>
      <c r="AU97" s="22" t="s">
        <v>80</v>
      </c>
    </row>
    <row r="98" spans="2:65" s="1" customFormat="1" ht="16.5" customHeight="1">
      <c r="B98" s="179"/>
      <c r="C98" s="180" t="s">
        <v>80</v>
      </c>
      <c r="D98" s="180" t="s">
        <v>208</v>
      </c>
      <c r="E98" s="181" t="s">
        <v>2910</v>
      </c>
      <c r="F98" s="182" t="s">
        <v>1772</v>
      </c>
      <c r="G98" s="183" t="s">
        <v>674</v>
      </c>
      <c r="H98" s="184">
        <v>1</v>
      </c>
      <c r="I98" s="185"/>
      <c r="J98" s="186">
        <f>ROUND(I98*H98,2)</f>
        <v>0</v>
      </c>
      <c r="K98" s="182" t="s">
        <v>5</v>
      </c>
      <c r="L98" s="39"/>
      <c r="M98" s="187" t="s">
        <v>5</v>
      </c>
      <c r="N98" s="188" t="s">
        <v>42</v>
      </c>
      <c r="O98" s="40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AR98" s="22" t="s">
        <v>213</v>
      </c>
      <c r="AT98" s="22" t="s">
        <v>208</v>
      </c>
      <c r="AU98" s="22" t="s">
        <v>80</v>
      </c>
      <c r="AY98" s="22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22" t="s">
        <v>78</v>
      </c>
      <c r="BK98" s="191">
        <f>ROUND(I98*H98,2)</f>
        <v>0</v>
      </c>
      <c r="BL98" s="22" t="s">
        <v>213</v>
      </c>
      <c r="BM98" s="22" t="s">
        <v>2911</v>
      </c>
    </row>
    <row r="99" spans="2:65" s="1" customFormat="1" ht="27">
      <c r="B99" s="39"/>
      <c r="D99" s="192" t="s">
        <v>336</v>
      </c>
      <c r="F99" s="193" t="s">
        <v>1774</v>
      </c>
      <c r="I99" s="154"/>
      <c r="L99" s="39"/>
      <c r="M99" s="194"/>
      <c r="N99" s="40"/>
      <c r="O99" s="40"/>
      <c r="P99" s="40"/>
      <c r="Q99" s="40"/>
      <c r="R99" s="40"/>
      <c r="S99" s="40"/>
      <c r="T99" s="68"/>
      <c r="AT99" s="22" t="s">
        <v>336</v>
      </c>
      <c r="AU99" s="22" t="s">
        <v>80</v>
      </c>
    </row>
    <row r="100" spans="2:65" s="1" customFormat="1" ht="25.5" customHeight="1">
      <c r="B100" s="179"/>
      <c r="C100" s="180" t="s">
        <v>97</v>
      </c>
      <c r="D100" s="180" t="s">
        <v>208</v>
      </c>
      <c r="E100" s="181" t="s">
        <v>2912</v>
      </c>
      <c r="F100" s="182" t="s">
        <v>1958</v>
      </c>
      <c r="G100" s="183" t="s">
        <v>674</v>
      </c>
      <c r="H100" s="184">
        <v>2</v>
      </c>
      <c r="I100" s="185"/>
      <c r="J100" s="186">
        <f>ROUND(I100*H100,2)</f>
        <v>0</v>
      </c>
      <c r="K100" s="182" t="s">
        <v>5</v>
      </c>
      <c r="L100" s="39"/>
      <c r="M100" s="187" t="s">
        <v>5</v>
      </c>
      <c r="N100" s="188" t="s">
        <v>42</v>
      </c>
      <c r="O100" s="40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AR100" s="22" t="s">
        <v>213</v>
      </c>
      <c r="AT100" s="22" t="s">
        <v>208</v>
      </c>
      <c r="AU100" s="22" t="s">
        <v>80</v>
      </c>
      <c r="AY100" s="22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213</v>
      </c>
      <c r="BM100" s="22" t="s">
        <v>2913</v>
      </c>
    </row>
    <row r="101" spans="2:65" s="1" customFormat="1" ht="67.5">
      <c r="B101" s="39"/>
      <c r="D101" s="192" t="s">
        <v>336</v>
      </c>
      <c r="F101" s="193" t="s">
        <v>2914</v>
      </c>
      <c r="I101" s="154"/>
      <c r="L101" s="39"/>
      <c r="M101" s="194"/>
      <c r="N101" s="40"/>
      <c r="O101" s="40"/>
      <c r="P101" s="40"/>
      <c r="Q101" s="40"/>
      <c r="R101" s="40"/>
      <c r="S101" s="40"/>
      <c r="T101" s="68"/>
      <c r="AT101" s="22" t="s">
        <v>336</v>
      </c>
      <c r="AU101" s="22" t="s">
        <v>80</v>
      </c>
    </row>
    <row r="102" spans="2:65" s="1" customFormat="1" ht="25.5" customHeight="1">
      <c r="B102" s="179"/>
      <c r="C102" s="180" t="s">
        <v>213</v>
      </c>
      <c r="D102" s="180" t="s">
        <v>208</v>
      </c>
      <c r="E102" s="181" t="s">
        <v>2915</v>
      </c>
      <c r="F102" s="182" t="s">
        <v>1962</v>
      </c>
      <c r="G102" s="183" t="s">
        <v>674</v>
      </c>
      <c r="H102" s="184">
        <v>2</v>
      </c>
      <c r="I102" s="185"/>
      <c r="J102" s="186">
        <f>ROUND(I102*H102,2)</f>
        <v>0</v>
      </c>
      <c r="K102" s="182" t="s">
        <v>5</v>
      </c>
      <c r="L102" s="39"/>
      <c r="M102" s="187" t="s">
        <v>5</v>
      </c>
      <c r="N102" s="188" t="s">
        <v>42</v>
      </c>
      <c r="O102" s="40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AR102" s="22" t="s">
        <v>213</v>
      </c>
      <c r="AT102" s="22" t="s">
        <v>208</v>
      </c>
      <c r="AU102" s="22" t="s">
        <v>80</v>
      </c>
      <c r="AY102" s="22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22" t="s">
        <v>78</v>
      </c>
      <c r="BK102" s="191">
        <f>ROUND(I102*H102,2)</f>
        <v>0</v>
      </c>
      <c r="BL102" s="22" t="s">
        <v>213</v>
      </c>
      <c r="BM102" s="22" t="s">
        <v>2916</v>
      </c>
    </row>
    <row r="103" spans="2:65" s="1" customFormat="1" ht="67.5">
      <c r="B103" s="39"/>
      <c r="D103" s="192" t="s">
        <v>336</v>
      </c>
      <c r="F103" s="193" t="s">
        <v>1964</v>
      </c>
      <c r="I103" s="154"/>
      <c r="L103" s="39"/>
      <c r="M103" s="194"/>
      <c r="N103" s="40"/>
      <c r="O103" s="40"/>
      <c r="P103" s="40"/>
      <c r="Q103" s="40"/>
      <c r="R103" s="40"/>
      <c r="S103" s="40"/>
      <c r="T103" s="68"/>
      <c r="AT103" s="22" t="s">
        <v>336</v>
      </c>
      <c r="AU103" s="22" t="s">
        <v>80</v>
      </c>
    </row>
    <row r="104" spans="2:65" s="1" customFormat="1" ht="16.5" customHeight="1">
      <c r="B104" s="179"/>
      <c r="C104" s="180" t="s">
        <v>225</v>
      </c>
      <c r="D104" s="180" t="s">
        <v>208</v>
      </c>
      <c r="E104" s="181" t="s">
        <v>2917</v>
      </c>
      <c r="F104" s="182" t="s">
        <v>1966</v>
      </c>
      <c r="G104" s="183" t="s">
        <v>674</v>
      </c>
      <c r="H104" s="184">
        <v>1</v>
      </c>
      <c r="I104" s="185"/>
      <c r="J104" s="186">
        <f>ROUND(I104*H104,2)</f>
        <v>0</v>
      </c>
      <c r="K104" s="182" t="s">
        <v>5</v>
      </c>
      <c r="L104" s="39"/>
      <c r="M104" s="187" t="s">
        <v>5</v>
      </c>
      <c r="N104" s="188" t="s">
        <v>42</v>
      </c>
      <c r="O104" s="40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22" t="s">
        <v>213</v>
      </c>
      <c r="AT104" s="22" t="s">
        <v>208</v>
      </c>
      <c r="AU104" s="22" t="s">
        <v>80</v>
      </c>
      <c r="AY104" s="22" t="s">
        <v>205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213</v>
      </c>
      <c r="BM104" s="22" t="s">
        <v>2918</v>
      </c>
    </row>
    <row r="105" spans="2:65" s="1" customFormat="1" ht="27">
      <c r="B105" s="39"/>
      <c r="D105" s="192" t="s">
        <v>336</v>
      </c>
      <c r="F105" s="193" t="s">
        <v>1968</v>
      </c>
      <c r="I105" s="154"/>
      <c r="L105" s="39"/>
      <c r="M105" s="194"/>
      <c r="N105" s="40"/>
      <c r="O105" s="40"/>
      <c r="P105" s="40"/>
      <c r="Q105" s="40"/>
      <c r="R105" s="40"/>
      <c r="S105" s="40"/>
      <c r="T105" s="68"/>
      <c r="AT105" s="22" t="s">
        <v>336</v>
      </c>
      <c r="AU105" s="22" t="s">
        <v>80</v>
      </c>
    </row>
    <row r="106" spans="2:65" s="1" customFormat="1" ht="16.5" customHeight="1">
      <c r="B106" s="179"/>
      <c r="C106" s="180" t="s">
        <v>229</v>
      </c>
      <c r="D106" s="180" t="s">
        <v>208</v>
      </c>
      <c r="E106" s="181" t="s">
        <v>2919</v>
      </c>
      <c r="F106" s="182" t="s">
        <v>1970</v>
      </c>
      <c r="G106" s="183" t="s">
        <v>674</v>
      </c>
      <c r="H106" s="184">
        <v>2</v>
      </c>
      <c r="I106" s="185"/>
      <c r="J106" s="186">
        <f>ROUND(I106*H106,2)</f>
        <v>0</v>
      </c>
      <c r="K106" s="182" t="s">
        <v>5</v>
      </c>
      <c r="L106" s="39"/>
      <c r="M106" s="187" t="s">
        <v>5</v>
      </c>
      <c r="N106" s="188" t="s">
        <v>42</v>
      </c>
      <c r="O106" s="40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AR106" s="22" t="s">
        <v>213</v>
      </c>
      <c r="AT106" s="22" t="s">
        <v>208</v>
      </c>
      <c r="AU106" s="22" t="s">
        <v>80</v>
      </c>
      <c r="AY106" s="22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22" t="s">
        <v>78</v>
      </c>
      <c r="BK106" s="191">
        <f>ROUND(I106*H106,2)</f>
        <v>0</v>
      </c>
      <c r="BL106" s="22" t="s">
        <v>213</v>
      </c>
      <c r="BM106" s="22" t="s">
        <v>2920</v>
      </c>
    </row>
    <row r="107" spans="2:65" s="1" customFormat="1" ht="27">
      <c r="B107" s="39"/>
      <c r="D107" s="192" t="s">
        <v>336</v>
      </c>
      <c r="F107" s="193" t="s">
        <v>1972</v>
      </c>
      <c r="I107" s="154"/>
      <c r="L107" s="39"/>
      <c r="M107" s="194"/>
      <c r="N107" s="40"/>
      <c r="O107" s="40"/>
      <c r="P107" s="40"/>
      <c r="Q107" s="40"/>
      <c r="R107" s="40"/>
      <c r="S107" s="40"/>
      <c r="T107" s="68"/>
      <c r="AT107" s="22" t="s">
        <v>336</v>
      </c>
      <c r="AU107" s="22" t="s">
        <v>80</v>
      </c>
    </row>
    <row r="108" spans="2:65" s="1" customFormat="1" ht="16.5" customHeight="1">
      <c r="B108" s="179"/>
      <c r="C108" s="180" t="s">
        <v>233</v>
      </c>
      <c r="D108" s="180" t="s">
        <v>208</v>
      </c>
      <c r="E108" s="181" t="s">
        <v>2921</v>
      </c>
      <c r="F108" s="182" t="s">
        <v>1792</v>
      </c>
      <c r="G108" s="183" t="s">
        <v>674</v>
      </c>
      <c r="H108" s="184">
        <v>7</v>
      </c>
      <c r="I108" s="185"/>
      <c r="J108" s="186">
        <f>ROUND(I108*H108,2)</f>
        <v>0</v>
      </c>
      <c r="K108" s="182" t="s">
        <v>5</v>
      </c>
      <c r="L108" s="39"/>
      <c r="M108" s="187" t="s">
        <v>5</v>
      </c>
      <c r="N108" s="188" t="s">
        <v>42</v>
      </c>
      <c r="O108" s="40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22" t="s">
        <v>213</v>
      </c>
      <c r="AT108" s="22" t="s">
        <v>208</v>
      </c>
      <c r="AU108" s="22" t="s">
        <v>80</v>
      </c>
      <c r="AY108" s="22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22" t="s">
        <v>78</v>
      </c>
      <c r="BK108" s="191">
        <f>ROUND(I108*H108,2)</f>
        <v>0</v>
      </c>
      <c r="BL108" s="22" t="s">
        <v>213</v>
      </c>
      <c r="BM108" s="22" t="s">
        <v>2922</v>
      </c>
    </row>
    <row r="109" spans="2:65" s="1" customFormat="1" ht="54">
      <c r="B109" s="39"/>
      <c r="D109" s="192" t="s">
        <v>336</v>
      </c>
      <c r="F109" s="193" t="s">
        <v>1794</v>
      </c>
      <c r="I109" s="154"/>
      <c r="L109" s="39"/>
      <c r="M109" s="194"/>
      <c r="N109" s="40"/>
      <c r="O109" s="40"/>
      <c r="P109" s="40"/>
      <c r="Q109" s="40"/>
      <c r="R109" s="40"/>
      <c r="S109" s="40"/>
      <c r="T109" s="68"/>
      <c r="AT109" s="22" t="s">
        <v>336</v>
      </c>
      <c r="AU109" s="22" t="s">
        <v>80</v>
      </c>
    </row>
    <row r="110" spans="2:65" s="1" customFormat="1" ht="16.5" customHeight="1">
      <c r="B110" s="179"/>
      <c r="C110" s="180" t="s">
        <v>239</v>
      </c>
      <c r="D110" s="180" t="s">
        <v>208</v>
      </c>
      <c r="E110" s="181" t="s">
        <v>2923</v>
      </c>
      <c r="F110" s="182" t="s">
        <v>2924</v>
      </c>
      <c r="G110" s="183" t="s">
        <v>674</v>
      </c>
      <c r="H110" s="184">
        <v>3</v>
      </c>
      <c r="I110" s="185"/>
      <c r="J110" s="186">
        <f>ROUND(I110*H110,2)</f>
        <v>0</v>
      </c>
      <c r="K110" s="182" t="s">
        <v>5</v>
      </c>
      <c r="L110" s="39"/>
      <c r="M110" s="187" t="s">
        <v>5</v>
      </c>
      <c r="N110" s="188" t="s">
        <v>42</v>
      </c>
      <c r="O110" s="40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22" t="s">
        <v>213</v>
      </c>
      <c r="AT110" s="22" t="s">
        <v>208</v>
      </c>
      <c r="AU110" s="22" t="s">
        <v>80</v>
      </c>
      <c r="AY110" s="22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22" t="s">
        <v>78</v>
      </c>
      <c r="BK110" s="191">
        <f>ROUND(I110*H110,2)</f>
        <v>0</v>
      </c>
      <c r="BL110" s="22" t="s">
        <v>213</v>
      </c>
      <c r="BM110" s="22" t="s">
        <v>2925</v>
      </c>
    </row>
    <row r="111" spans="2:65" s="1" customFormat="1" ht="54">
      <c r="B111" s="39"/>
      <c r="D111" s="192" t="s">
        <v>336</v>
      </c>
      <c r="F111" s="193" t="s">
        <v>2926</v>
      </c>
      <c r="I111" s="154"/>
      <c r="L111" s="39"/>
      <c r="M111" s="194"/>
      <c r="N111" s="40"/>
      <c r="O111" s="40"/>
      <c r="P111" s="40"/>
      <c r="Q111" s="40"/>
      <c r="R111" s="40"/>
      <c r="S111" s="40"/>
      <c r="T111" s="68"/>
      <c r="AT111" s="22" t="s">
        <v>336</v>
      </c>
      <c r="AU111" s="22" t="s">
        <v>80</v>
      </c>
    </row>
    <row r="112" spans="2:65" s="1" customFormat="1" ht="16.5" customHeight="1">
      <c r="B112" s="179"/>
      <c r="C112" s="180" t="s">
        <v>206</v>
      </c>
      <c r="D112" s="180" t="s">
        <v>208</v>
      </c>
      <c r="E112" s="181" t="s">
        <v>2927</v>
      </c>
      <c r="F112" s="182" t="s">
        <v>1878</v>
      </c>
      <c r="G112" s="183" t="s">
        <v>674</v>
      </c>
      <c r="H112" s="184">
        <v>1</v>
      </c>
      <c r="I112" s="185"/>
      <c r="J112" s="186">
        <f>ROUND(I112*H112,2)</f>
        <v>0</v>
      </c>
      <c r="K112" s="182" t="s">
        <v>5</v>
      </c>
      <c r="L112" s="39"/>
      <c r="M112" s="187" t="s">
        <v>5</v>
      </c>
      <c r="N112" s="188" t="s">
        <v>42</v>
      </c>
      <c r="O112" s="40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AR112" s="22" t="s">
        <v>213</v>
      </c>
      <c r="AT112" s="22" t="s">
        <v>208</v>
      </c>
      <c r="AU112" s="22" t="s">
        <v>80</v>
      </c>
      <c r="AY112" s="22" t="s">
        <v>205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22" t="s">
        <v>78</v>
      </c>
      <c r="BK112" s="191">
        <f>ROUND(I112*H112,2)</f>
        <v>0</v>
      </c>
      <c r="BL112" s="22" t="s">
        <v>213</v>
      </c>
      <c r="BM112" s="22" t="s">
        <v>2928</v>
      </c>
    </row>
    <row r="113" spans="2:65" s="1" customFormat="1" ht="54">
      <c r="B113" s="39"/>
      <c r="D113" s="192" t="s">
        <v>336</v>
      </c>
      <c r="F113" s="193" t="s">
        <v>1880</v>
      </c>
      <c r="I113" s="154"/>
      <c r="L113" s="39"/>
      <c r="M113" s="194"/>
      <c r="N113" s="40"/>
      <c r="O113" s="40"/>
      <c r="P113" s="40"/>
      <c r="Q113" s="40"/>
      <c r="R113" s="40"/>
      <c r="S113" s="40"/>
      <c r="T113" s="68"/>
      <c r="AT113" s="22" t="s">
        <v>336</v>
      </c>
      <c r="AU113" s="22" t="s">
        <v>80</v>
      </c>
    </row>
    <row r="114" spans="2:65" s="1" customFormat="1" ht="16.5" customHeight="1">
      <c r="B114" s="179"/>
      <c r="C114" s="180" t="s">
        <v>246</v>
      </c>
      <c r="D114" s="180" t="s">
        <v>208</v>
      </c>
      <c r="E114" s="181" t="s">
        <v>2929</v>
      </c>
      <c r="F114" s="182" t="s">
        <v>2930</v>
      </c>
      <c r="G114" s="183" t="s">
        <v>674</v>
      </c>
      <c r="H114" s="184">
        <v>1</v>
      </c>
      <c r="I114" s="185"/>
      <c r="J114" s="186">
        <f>ROUND(I114*H114,2)</f>
        <v>0</v>
      </c>
      <c r="K114" s="182" t="s">
        <v>5</v>
      </c>
      <c r="L114" s="39"/>
      <c r="M114" s="187" t="s">
        <v>5</v>
      </c>
      <c r="N114" s="188" t="s">
        <v>42</v>
      </c>
      <c r="O114" s="40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AR114" s="22" t="s">
        <v>213</v>
      </c>
      <c r="AT114" s="22" t="s">
        <v>208</v>
      </c>
      <c r="AU114" s="22" t="s">
        <v>80</v>
      </c>
      <c r="AY114" s="22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2" t="s">
        <v>78</v>
      </c>
      <c r="BK114" s="191">
        <f>ROUND(I114*H114,2)</f>
        <v>0</v>
      </c>
      <c r="BL114" s="22" t="s">
        <v>213</v>
      </c>
      <c r="BM114" s="22" t="s">
        <v>2931</v>
      </c>
    </row>
    <row r="115" spans="2:65" s="1" customFormat="1" ht="54">
      <c r="B115" s="39"/>
      <c r="D115" s="192" t="s">
        <v>336</v>
      </c>
      <c r="F115" s="193" t="s">
        <v>2932</v>
      </c>
      <c r="I115" s="154"/>
      <c r="L115" s="39"/>
      <c r="M115" s="194"/>
      <c r="N115" s="40"/>
      <c r="O115" s="40"/>
      <c r="P115" s="40"/>
      <c r="Q115" s="40"/>
      <c r="R115" s="40"/>
      <c r="S115" s="40"/>
      <c r="T115" s="68"/>
      <c r="AT115" s="22" t="s">
        <v>336</v>
      </c>
      <c r="AU115" s="22" t="s">
        <v>80</v>
      </c>
    </row>
    <row r="116" spans="2:65" s="1" customFormat="1" ht="16.5" customHeight="1">
      <c r="B116" s="179"/>
      <c r="C116" s="180" t="s">
        <v>250</v>
      </c>
      <c r="D116" s="180" t="s">
        <v>208</v>
      </c>
      <c r="E116" s="181" t="s">
        <v>2933</v>
      </c>
      <c r="F116" s="182" t="s">
        <v>2934</v>
      </c>
      <c r="G116" s="183" t="s">
        <v>674</v>
      </c>
      <c r="H116" s="184">
        <v>1</v>
      </c>
      <c r="I116" s="185"/>
      <c r="J116" s="186">
        <f>ROUND(I116*H116,2)</f>
        <v>0</v>
      </c>
      <c r="K116" s="182" t="s">
        <v>5</v>
      </c>
      <c r="L116" s="39"/>
      <c r="M116" s="187" t="s">
        <v>5</v>
      </c>
      <c r="N116" s="188" t="s">
        <v>42</v>
      </c>
      <c r="O116" s="40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AR116" s="22" t="s">
        <v>213</v>
      </c>
      <c r="AT116" s="22" t="s">
        <v>208</v>
      </c>
      <c r="AU116" s="22" t="s">
        <v>80</v>
      </c>
      <c r="AY116" s="22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22" t="s">
        <v>78</v>
      </c>
      <c r="BK116" s="191">
        <f>ROUND(I116*H116,2)</f>
        <v>0</v>
      </c>
      <c r="BL116" s="22" t="s">
        <v>213</v>
      </c>
      <c r="BM116" s="22" t="s">
        <v>2935</v>
      </c>
    </row>
    <row r="117" spans="2:65" s="1" customFormat="1" ht="54">
      <c r="B117" s="39"/>
      <c r="D117" s="192" t="s">
        <v>336</v>
      </c>
      <c r="F117" s="193" t="s">
        <v>2936</v>
      </c>
      <c r="I117" s="154"/>
      <c r="L117" s="39"/>
      <c r="M117" s="194"/>
      <c r="N117" s="40"/>
      <c r="O117" s="40"/>
      <c r="P117" s="40"/>
      <c r="Q117" s="40"/>
      <c r="R117" s="40"/>
      <c r="S117" s="40"/>
      <c r="T117" s="68"/>
      <c r="AT117" s="22" t="s">
        <v>336</v>
      </c>
      <c r="AU117" s="22" t="s">
        <v>80</v>
      </c>
    </row>
    <row r="118" spans="2:65" s="1" customFormat="1" ht="25.5" customHeight="1">
      <c r="B118" s="179"/>
      <c r="C118" s="180" t="s">
        <v>256</v>
      </c>
      <c r="D118" s="180" t="s">
        <v>208</v>
      </c>
      <c r="E118" s="181" t="s">
        <v>2937</v>
      </c>
      <c r="F118" s="182" t="s">
        <v>2938</v>
      </c>
      <c r="G118" s="183" t="s">
        <v>674</v>
      </c>
      <c r="H118" s="184">
        <v>5</v>
      </c>
      <c r="I118" s="185"/>
      <c r="J118" s="186">
        <f>ROUND(I118*H118,2)</f>
        <v>0</v>
      </c>
      <c r="K118" s="182" t="s">
        <v>5</v>
      </c>
      <c r="L118" s="39"/>
      <c r="M118" s="187" t="s">
        <v>5</v>
      </c>
      <c r="N118" s="188" t="s">
        <v>42</v>
      </c>
      <c r="O118" s="40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AR118" s="22" t="s">
        <v>213</v>
      </c>
      <c r="AT118" s="22" t="s">
        <v>208</v>
      </c>
      <c r="AU118" s="22" t="s">
        <v>80</v>
      </c>
      <c r="AY118" s="22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22" t="s">
        <v>78</v>
      </c>
      <c r="BK118" s="191">
        <f>ROUND(I118*H118,2)</f>
        <v>0</v>
      </c>
      <c r="BL118" s="22" t="s">
        <v>213</v>
      </c>
      <c r="BM118" s="22" t="s">
        <v>2939</v>
      </c>
    </row>
    <row r="119" spans="2:65" s="1" customFormat="1" ht="40.5">
      <c r="B119" s="39"/>
      <c r="D119" s="192" t="s">
        <v>336</v>
      </c>
      <c r="F119" s="193" t="s">
        <v>2940</v>
      </c>
      <c r="I119" s="154"/>
      <c r="L119" s="39"/>
      <c r="M119" s="194"/>
      <c r="N119" s="40"/>
      <c r="O119" s="40"/>
      <c r="P119" s="40"/>
      <c r="Q119" s="40"/>
      <c r="R119" s="40"/>
      <c r="S119" s="40"/>
      <c r="T119" s="68"/>
      <c r="AT119" s="22" t="s">
        <v>336</v>
      </c>
      <c r="AU119" s="22" t="s">
        <v>80</v>
      </c>
    </row>
    <row r="120" spans="2:65" s="1" customFormat="1" ht="16.5" customHeight="1">
      <c r="B120" s="179"/>
      <c r="C120" s="180" t="s">
        <v>261</v>
      </c>
      <c r="D120" s="180" t="s">
        <v>208</v>
      </c>
      <c r="E120" s="181" t="s">
        <v>2941</v>
      </c>
      <c r="F120" s="182" t="s">
        <v>2942</v>
      </c>
      <c r="G120" s="183" t="s">
        <v>674</v>
      </c>
      <c r="H120" s="184">
        <v>2</v>
      </c>
      <c r="I120" s="185"/>
      <c r="J120" s="186">
        <f>ROUND(I120*H120,2)</f>
        <v>0</v>
      </c>
      <c r="K120" s="182" t="s">
        <v>5</v>
      </c>
      <c r="L120" s="39"/>
      <c r="M120" s="187" t="s">
        <v>5</v>
      </c>
      <c r="N120" s="188" t="s">
        <v>42</v>
      </c>
      <c r="O120" s="40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AR120" s="22" t="s">
        <v>213</v>
      </c>
      <c r="AT120" s="22" t="s">
        <v>208</v>
      </c>
      <c r="AU120" s="22" t="s">
        <v>80</v>
      </c>
      <c r="AY120" s="22" t="s">
        <v>205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22" t="s">
        <v>78</v>
      </c>
      <c r="BK120" s="191">
        <f>ROUND(I120*H120,2)</f>
        <v>0</v>
      </c>
      <c r="BL120" s="22" t="s">
        <v>213</v>
      </c>
      <c r="BM120" s="22" t="s">
        <v>2943</v>
      </c>
    </row>
    <row r="121" spans="2:65" s="1" customFormat="1" ht="27">
      <c r="B121" s="39"/>
      <c r="D121" s="192" t="s">
        <v>336</v>
      </c>
      <c r="F121" s="193" t="s">
        <v>2944</v>
      </c>
      <c r="I121" s="154"/>
      <c r="L121" s="39"/>
      <c r="M121" s="194"/>
      <c r="N121" s="40"/>
      <c r="O121" s="40"/>
      <c r="P121" s="40"/>
      <c r="Q121" s="40"/>
      <c r="R121" s="40"/>
      <c r="S121" s="40"/>
      <c r="T121" s="68"/>
      <c r="AT121" s="22" t="s">
        <v>336</v>
      </c>
      <c r="AU121" s="22" t="s">
        <v>80</v>
      </c>
    </row>
    <row r="122" spans="2:65" s="1" customFormat="1" ht="25.5" customHeight="1">
      <c r="B122" s="179"/>
      <c r="C122" s="180" t="s">
        <v>265</v>
      </c>
      <c r="D122" s="180" t="s">
        <v>208</v>
      </c>
      <c r="E122" s="181" t="s">
        <v>2945</v>
      </c>
      <c r="F122" s="182" t="s">
        <v>2946</v>
      </c>
      <c r="G122" s="183" t="s">
        <v>674</v>
      </c>
      <c r="H122" s="184">
        <v>24</v>
      </c>
      <c r="I122" s="185"/>
      <c r="J122" s="186">
        <f>ROUND(I122*H122,2)</f>
        <v>0</v>
      </c>
      <c r="K122" s="182" t="s">
        <v>5</v>
      </c>
      <c r="L122" s="39"/>
      <c r="M122" s="187" t="s">
        <v>5</v>
      </c>
      <c r="N122" s="188" t="s">
        <v>42</v>
      </c>
      <c r="O122" s="40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AR122" s="22" t="s">
        <v>213</v>
      </c>
      <c r="AT122" s="22" t="s">
        <v>208</v>
      </c>
      <c r="AU122" s="22" t="s">
        <v>80</v>
      </c>
      <c r="AY122" s="22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22" t="s">
        <v>78</v>
      </c>
      <c r="BK122" s="191">
        <f>ROUND(I122*H122,2)</f>
        <v>0</v>
      </c>
      <c r="BL122" s="22" t="s">
        <v>213</v>
      </c>
      <c r="BM122" s="22" t="s">
        <v>2947</v>
      </c>
    </row>
    <row r="123" spans="2:65" s="1" customFormat="1" ht="54">
      <c r="B123" s="39"/>
      <c r="D123" s="192" t="s">
        <v>336</v>
      </c>
      <c r="F123" s="193" t="s">
        <v>2948</v>
      </c>
      <c r="I123" s="154"/>
      <c r="L123" s="39"/>
      <c r="M123" s="194"/>
      <c r="N123" s="40"/>
      <c r="O123" s="40"/>
      <c r="P123" s="40"/>
      <c r="Q123" s="40"/>
      <c r="R123" s="40"/>
      <c r="S123" s="40"/>
      <c r="T123" s="68"/>
      <c r="AT123" s="22" t="s">
        <v>336</v>
      </c>
      <c r="AU123" s="22" t="s">
        <v>80</v>
      </c>
    </row>
    <row r="124" spans="2:65" s="1" customFormat="1" ht="16.5" customHeight="1">
      <c r="B124" s="179"/>
      <c r="C124" s="180" t="s">
        <v>11</v>
      </c>
      <c r="D124" s="180" t="s">
        <v>208</v>
      </c>
      <c r="E124" s="181" t="s">
        <v>2949</v>
      </c>
      <c r="F124" s="182" t="s">
        <v>1896</v>
      </c>
      <c r="G124" s="183" t="s">
        <v>674</v>
      </c>
      <c r="H124" s="184">
        <v>7</v>
      </c>
      <c r="I124" s="185"/>
      <c r="J124" s="186">
        <f>ROUND(I124*H124,2)</f>
        <v>0</v>
      </c>
      <c r="K124" s="182" t="s">
        <v>5</v>
      </c>
      <c r="L124" s="39"/>
      <c r="M124" s="187" t="s">
        <v>5</v>
      </c>
      <c r="N124" s="188" t="s">
        <v>42</v>
      </c>
      <c r="O124" s="40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AR124" s="22" t="s">
        <v>213</v>
      </c>
      <c r="AT124" s="22" t="s">
        <v>208</v>
      </c>
      <c r="AU124" s="22" t="s">
        <v>80</v>
      </c>
      <c r="AY124" s="22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22" t="s">
        <v>78</v>
      </c>
      <c r="BK124" s="191">
        <f>ROUND(I124*H124,2)</f>
        <v>0</v>
      </c>
      <c r="BL124" s="22" t="s">
        <v>213</v>
      </c>
      <c r="BM124" s="22" t="s">
        <v>2950</v>
      </c>
    </row>
    <row r="125" spans="2:65" s="1" customFormat="1" ht="40.5">
      <c r="B125" s="39"/>
      <c r="D125" s="192" t="s">
        <v>336</v>
      </c>
      <c r="F125" s="193" t="s">
        <v>1898</v>
      </c>
      <c r="I125" s="154"/>
      <c r="L125" s="39"/>
      <c r="M125" s="194"/>
      <c r="N125" s="40"/>
      <c r="O125" s="40"/>
      <c r="P125" s="40"/>
      <c r="Q125" s="40"/>
      <c r="R125" s="40"/>
      <c r="S125" s="40"/>
      <c r="T125" s="68"/>
      <c r="AT125" s="22" t="s">
        <v>336</v>
      </c>
      <c r="AU125" s="22" t="s">
        <v>80</v>
      </c>
    </row>
    <row r="126" spans="2:65" s="1" customFormat="1" ht="25.5" customHeight="1">
      <c r="B126" s="179"/>
      <c r="C126" s="180" t="s">
        <v>237</v>
      </c>
      <c r="D126" s="180" t="s">
        <v>208</v>
      </c>
      <c r="E126" s="181" t="s">
        <v>2951</v>
      </c>
      <c r="F126" s="182" t="s">
        <v>2952</v>
      </c>
      <c r="G126" s="183" t="s">
        <v>674</v>
      </c>
      <c r="H126" s="184">
        <v>18</v>
      </c>
      <c r="I126" s="185"/>
      <c r="J126" s="186">
        <f>ROUND(I126*H126,2)</f>
        <v>0</v>
      </c>
      <c r="K126" s="182" t="s">
        <v>5</v>
      </c>
      <c r="L126" s="39"/>
      <c r="M126" s="187" t="s">
        <v>5</v>
      </c>
      <c r="N126" s="188" t="s">
        <v>42</v>
      </c>
      <c r="O126" s="40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AR126" s="22" t="s">
        <v>213</v>
      </c>
      <c r="AT126" s="22" t="s">
        <v>208</v>
      </c>
      <c r="AU126" s="22" t="s">
        <v>80</v>
      </c>
      <c r="AY126" s="22" t="s">
        <v>205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22" t="s">
        <v>78</v>
      </c>
      <c r="BK126" s="191">
        <f>ROUND(I126*H126,2)</f>
        <v>0</v>
      </c>
      <c r="BL126" s="22" t="s">
        <v>213</v>
      </c>
      <c r="BM126" s="22" t="s">
        <v>2953</v>
      </c>
    </row>
    <row r="127" spans="2:65" s="1" customFormat="1" ht="54">
      <c r="B127" s="39"/>
      <c r="D127" s="192" t="s">
        <v>336</v>
      </c>
      <c r="F127" s="193" t="s">
        <v>2954</v>
      </c>
      <c r="I127" s="154"/>
      <c r="L127" s="39"/>
      <c r="M127" s="194"/>
      <c r="N127" s="40"/>
      <c r="O127" s="40"/>
      <c r="P127" s="40"/>
      <c r="Q127" s="40"/>
      <c r="R127" s="40"/>
      <c r="S127" s="40"/>
      <c r="T127" s="68"/>
      <c r="AT127" s="22" t="s">
        <v>336</v>
      </c>
      <c r="AU127" s="22" t="s">
        <v>80</v>
      </c>
    </row>
    <row r="128" spans="2:65" s="1" customFormat="1" ht="16.5" customHeight="1">
      <c r="B128" s="179"/>
      <c r="C128" s="180" t="s">
        <v>275</v>
      </c>
      <c r="D128" s="180" t="s">
        <v>208</v>
      </c>
      <c r="E128" s="181" t="s">
        <v>2955</v>
      </c>
      <c r="F128" s="182" t="s">
        <v>1906</v>
      </c>
      <c r="G128" s="183" t="s">
        <v>674</v>
      </c>
      <c r="H128" s="184">
        <v>6</v>
      </c>
      <c r="I128" s="185"/>
      <c r="J128" s="186">
        <f>ROUND(I128*H128,2)</f>
        <v>0</v>
      </c>
      <c r="K128" s="182" t="s">
        <v>5</v>
      </c>
      <c r="L128" s="39"/>
      <c r="M128" s="187" t="s">
        <v>5</v>
      </c>
      <c r="N128" s="188" t="s">
        <v>42</v>
      </c>
      <c r="O128" s="40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AR128" s="22" t="s">
        <v>213</v>
      </c>
      <c r="AT128" s="22" t="s">
        <v>208</v>
      </c>
      <c r="AU128" s="22" t="s">
        <v>80</v>
      </c>
      <c r="AY128" s="22" t="s">
        <v>205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22" t="s">
        <v>78</v>
      </c>
      <c r="BK128" s="191">
        <f>ROUND(I128*H128,2)</f>
        <v>0</v>
      </c>
      <c r="BL128" s="22" t="s">
        <v>213</v>
      </c>
      <c r="BM128" s="22" t="s">
        <v>2956</v>
      </c>
    </row>
    <row r="129" spans="2:65" s="1" customFormat="1" ht="27">
      <c r="B129" s="39"/>
      <c r="D129" s="192" t="s">
        <v>336</v>
      </c>
      <c r="F129" s="193" t="s">
        <v>1908</v>
      </c>
      <c r="I129" s="154"/>
      <c r="L129" s="39"/>
      <c r="M129" s="194"/>
      <c r="N129" s="40"/>
      <c r="O129" s="40"/>
      <c r="P129" s="40"/>
      <c r="Q129" s="40"/>
      <c r="R129" s="40"/>
      <c r="S129" s="40"/>
      <c r="T129" s="68"/>
      <c r="AT129" s="22" t="s">
        <v>336</v>
      </c>
      <c r="AU129" s="22" t="s">
        <v>80</v>
      </c>
    </row>
    <row r="130" spans="2:65" s="1" customFormat="1" ht="16.5" customHeight="1">
      <c r="B130" s="179"/>
      <c r="C130" s="180" t="s">
        <v>279</v>
      </c>
      <c r="D130" s="180" t="s">
        <v>208</v>
      </c>
      <c r="E130" s="181" t="s">
        <v>2957</v>
      </c>
      <c r="F130" s="182" t="s">
        <v>1910</v>
      </c>
      <c r="G130" s="183" t="s">
        <v>674</v>
      </c>
      <c r="H130" s="184">
        <v>2</v>
      </c>
      <c r="I130" s="185"/>
      <c r="J130" s="186">
        <f>ROUND(I130*H130,2)</f>
        <v>0</v>
      </c>
      <c r="K130" s="182" t="s">
        <v>5</v>
      </c>
      <c r="L130" s="39"/>
      <c r="M130" s="187" t="s">
        <v>5</v>
      </c>
      <c r="N130" s="188" t="s">
        <v>42</v>
      </c>
      <c r="O130" s="40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AR130" s="22" t="s">
        <v>213</v>
      </c>
      <c r="AT130" s="22" t="s">
        <v>208</v>
      </c>
      <c r="AU130" s="22" t="s">
        <v>80</v>
      </c>
      <c r="AY130" s="22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22" t="s">
        <v>78</v>
      </c>
      <c r="BK130" s="191">
        <f>ROUND(I130*H130,2)</f>
        <v>0</v>
      </c>
      <c r="BL130" s="22" t="s">
        <v>213</v>
      </c>
      <c r="BM130" s="22" t="s">
        <v>2958</v>
      </c>
    </row>
    <row r="131" spans="2:65" s="1" customFormat="1" ht="27">
      <c r="B131" s="39"/>
      <c r="D131" s="192" t="s">
        <v>336</v>
      </c>
      <c r="F131" s="193" t="s">
        <v>1912</v>
      </c>
      <c r="I131" s="154"/>
      <c r="L131" s="39"/>
      <c r="M131" s="194"/>
      <c r="N131" s="40"/>
      <c r="O131" s="40"/>
      <c r="P131" s="40"/>
      <c r="Q131" s="40"/>
      <c r="R131" s="40"/>
      <c r="S131" s="40"/>
      <c r="T131" s="68"/>
      <c r="AT131" s="22" t="s">
        <v>336</v>
      </c>
      <c r="AU131" s="22" t="s">
        <v>80</v>
      </c>
    </row>
    <row r="132" spans="2:65" s="1" customFormat="1" ht="25.5" customHeight="1">
      <c r="B132" s="179"/>
      <c r="C132" s="180" t="s">
        <v>283</v>
      </c>
      <c r="D132" s="180" t="s">
        <v>208</v>
      </c>
      <c r="E132" s="181" t="s">
        <v>2959</v>
      </c>
      <c r="F132" s="182" t="s">
        <v>1816</v>
      </c>
      <c r="G132" s="183" t="s">
        <v>674</v>
      </c>
      <c r="H132" s="184">
        <v>4</v>
      </c>
      <c r="I132" s="185"/>
      <c r="J132" s="186">
        <f>ROUND(I132*H132,2)</f>
        <v>0</v>
      </c>
      <c r="K132" s="182" t="s">
        <v>5</v>
      </c>
      <c r="L132" s="39"/>
      <c r="M132" s="187" t="s">
        <v>5</v>
      </c>
      <c r="N132" s="188" t="s">
        <v>42</v>
      </c>
      <c r="O132" s="40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AR132" s="22" t="s">
        <v>213</v>
      </c>
      <c r="AT132" s="22" t="s">
        <v>208</v>
      </c>
      <c r="AU132" s="22" t="s">
        <v>80</v>
      </c>
      <c r="AY132" s="22" t="s">
        <v>205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22" t="s">
        <v>78</v>
      </c>
      <c r="BK132" s="191">
        <f>ROUND(I132*H132,2)</f>
        <v>0</v>
      </c>
      <c r="BL132" s="22" t="s">
        <v>213</v>
      </c>
      <c r="BM132" s="22" t="s">
        <v>2960</v>
      </c>
    </row>
    <row r="133" spans="2:65" s="1" customFormat="1" ht="54">
      <c r="B133" s="39"/>
      <c r="D133" s="192" t="s">
        <v>336</v>
      </c>
      <c r="F133" s="193" t="s">
        <v>1818</v>
      </c>
      <c r="I133" s="154"/>
      <c r="L133" s="39"/>
      <c r="M133" s="194"/>
      <c r="N133" s="40"/>
      <c r="O133" s="40"/>
      <c r="P133" s="40"/>
      <c r="Q133" s="40"/>
      <c r="R133" s="40"/>
      <c r="S133" s="40"/>
      <c r="T133" s="68"/>
      <c r="AT133" s="22" t="s">
        <v>336</v>
      </c>
      <c r="AU133" s="22" t="s">
        <v>80</v>
      </c>
    </row>
    <row r="134" spans="2:65" s="1" customFormat="1" ht="16.5" customHeight="1">
      <c r="B134" s="179"/>
      <c r="C134" s="180" t="s">
        <v>291</v>
      </c>
      <c r="D134" s="180" t="s">
        <v>208</v>
      </c>
      <c r="E134" s="181" t="s">
        <v>2961</v>
      </c>
      <c r="F134" s="182" t="s">
        <v>2962</v>
      </c>
      <c r="G134" s="183" t="s">
        <v>360</v>
      </c>
      <c r="H134" s="184">
        <v>11</v>
      </c>
      <c r="I134" s="185"/>
      <c r="J134" s="186">
        <f>ROUND(I134*H134,2)</f>
        <v>0</v>
      </c>
      <c r="K134" s="182" t="s">
        <v>5</v>
      </c>
      <c r="L134" s="39"/>
      <c r="M134" s="187" t="s">
        <v>5</v>
      </c>
      <c r="N134" s="188" t="s">
        <v>42</v>
      </c>
      <c r="O134" s="40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AR134" s="22" t="s">
        <v>213</v>
      </c>
      <c r="AT134" s="22" t="s">
        <v>208</v>
      </c>
      <c r="AU134" s="22" t="s">
        <v>80</v>
      </c>
      <c r="AY134" s="22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22" t="s">
        <v>78</v>
      </c>
      <c r="BK134" s="191">
        <f>ROUND(I134*H134,2)</f>
        <v>0</v>
      </c>
      <c r="BL134" s="22" t="s">
        <v>213</v>
      </c>
      <c r="BM134" s="22" t="s">
        <v>2963</v>
      </c>
    </row>
    <row r="135" spans="2:65" s="1" customFormat="1" ht="27">
      <c r="B135" s="39"/>
      <c r="D135" s="192" t="s">
        <v>336</v>
      </c>
      <c r="F135" s="193" t="s">
        <v>2964</v>
      </c>
      <c r="I135" s="154"/>
      <c r="L135" s="39"/>
      <c r="M135" s="194"/>
      <c r="N135" s="40"/>
      <c r="O135" s="40"/>
      <c r="P135" s="40"/>
      <c r="Q135" s="40"/>
      <c r="R135" s="40"/>
      <c r="S135" s="40"/>
      <c r="T135" s="68"/>
      <c r="AT135" s="22" t="s">
        <v>336</v>
      </c>
      <c r="AU135" s="22" t="s">
        <v>80</v>
      </c>
    </row>
    <row r="136" spans="2:65" s="1" customFormat="1" ht="16.5" customHeight="1">
      <c r="B136" s="179"/>
      <c r="C136" s="180" t="s">
        <v>10</v>
      </c>
      <c r="D136" s="180" t="s">
        <v>208</v>
      </c>
      <c r="E136" s="181" t="s">
        <v>2965</v>
      </c>
      <c r="F136" s="182" t="s">
        <v>2966</v>
      </c>
      <c r="G136" s="183" t="s">
        <v>360</v>
      </c>
      <c r="H136" s="184">
        <v>4</v>
      </c>
      <c r="I136" s="185"/>
      <c r="J136" s="186">
        <f>ROUND(I136*H136,2)</f>
        <v>0</v>
      </c>
      <c r="K136" s="182" t="s">
        <v>5</v>
      </c>
      <c r="L136" s="39"/>
      <c r="M136" s="187" t="s">
        <v>5</v>
      </c>
      <c r="N136" s="188" t="s">
        <v>42</v>
      </c>
      <c r="O136" s="40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AR136" s="22" t="s">
        <v>213</v>
      </c>
      <c r="AT136" s="22" t="s">
        <v>208</v>
      </c>
      <c r="AU136" s="22" t="s">
        <v>80</v>
      </c>
      <c r="AY136" s="22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22" t="s">
        <v>78</v>
      </c>
      <c r="BK136" s="191">
        <f>ROUND(I136*H136,2)</f>
        <v>0</v>
      </c>
      <c r="BL136" s="22" t="s">
        <v>213</v>
      </c>
      <c r="BM136" s="22" t="s">
        <v>2967</v>
      </c>
    </row>
    <row r="137" spans="2:65" s="1" customFormat="1" ht="27">
      <c r="B137" s="39"/>
      <c r="D137" s="192" t="s">
        <v>336</v>
      </c>
      <c r="F137" s="193" t="s">
        <v>2968</v>
      </c>
      <c r="I137" s="154"/>
      <c r="L137" s="39"/>
      <c r="M137" s="194"/>
      <c r="N137" s="40"/>
      <c r="O137" s="40"/>
      <c r="P137" s="40"/>
      <c r="Q137" s="40"/>
      <c r="R137" s="40"/>
      <c r="S137" s="40"/>
      <c r="T137" s="68"/>
      <c r="AT137" s="22" t="s">
        <v>336</v>
      </c>
      <c r="AU137" s="22" t="s">
        <v>80</v>
      </c>
    </row>
    <row r="138" spans="2:65" s="1" customFormat="1" ht="16.5" customHeight="1">
      <c r="B138" s="179"/>
      <c r="C138" s="180" t="s">
        <v>298</v>
      </c>
      <c r="D138" s="180" t="s">
        <v>208</v>
      </c>
      <c r="E138" s="181" t="s">
        <v>2969</v>
      </c>
      <c r="F138" s="182" t="s">
        <v>2970</v>
      </c>
      <c r="G138" s="183" t="s">
        <v>360</v>
      </c>
      <c r="H138" s="184">
        <v>10</v>
      </c>
      <c r="I138" s="185"/>
      <c r="J138" s="186">
        <f>ROUND(I138*H138,2)</f>
        <v>0</v>
      </c>
      <c r="K138" s="182" t="s">
        <v>5</v>
      </c>
      <c r="L138" s="39"/>
      <c r="M138" s="187" t="s">
        <v>5</v>
      </c>
      <c r="N138" s="188" t="s">
        <v>42</v>
      </c>
      <c r="O138" s="40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AR138" s="22" t="s">
        <v>213</v>
      </c>
      <c r="AT138" s="22" t="s">
        <v>208</v>
      </c>
      <c r="AU138" s="22" t="s">
        <v>80</v>
      </c>
      <c r="AY138" s="22" t="s">
        <v>205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22" t="s">
        <v>78</v>
      </c>
      <c r="BK138" s="191">
        <f>ROUND(I138*H138,2)</f>
        <v>0</v>
      </c>
      <c r="BL138" s="22" t="s">
        <v>213</v>
      </c>
      <c r="BM138" s="22" t="s">
        <v>2971</v>
      </c>
    </row>
    <row r="139" spans="2:65" s="1" customFormat="1" ht="27">
      <c r="B139" s="39"/>
      <c r="D139" s="192" t="s">
        <v>336</v>
      </c>
      <c r="F139" s="193" t="s">
        <v>2972</v>
      </c>
      <c r="I139" s="154"/>
      <c r="L139" s="39"/>
      <c r="M139" s="194"/>
      <c r="N139" s="40"/>
      <c r="O139" s="40"/>
      <c r="P139" s="40"/>
      <c r="Q139" s="40"/>
      <c r="R139" s="40"/>
      <c r="S139" s="40"/>
      <c r="T139" s="68"/>
      <c r="AT139" s="22" t="s">
        <v>336</v>
      </c>
      <c r="AU139" s="22" t="s">
        <v>80</v>
      </c>
    </row>
    <row r="140" spans="2:65" s="1" customFormat="1" ht="16.5" customHeight="1">
      <c r="B140" s="179"/>
      <c r="C140" s="180" t="s">
        <v>302</v>
      </c>
      <c r="D140" s="180" t="s">
        <v>208</v>
      </c>
      <c r="E140" s="181" t="s">
        <v>2973</v>
      </c>
      <c r="F140" s="182" t="s">
        <v>2974</v>
      </c>
      <c r="G140" s="183" t="s">
        <v>360</v>
      </c>
      <c r="H140" s="184">
        <v>10</v>
      </c>
      <c r="I140" s="185"/>
      <c r="J140" s="186">
        <f>ROUND(I140*H140,2)</f>
        <v>0</v>
      </c>
      <c r="K140" s="182" t="s">
        <v>5</v>
      </c>
      <c r="L140" s="39"/>
      <c r="M140" s="187" t="s">
        <v>5</v>
      </c>
      <c r="N140" s="188" t="s">
        <v>42</v>
      </c>
      <c r="O140" s="40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AR140" s="22" t="s">
        <v>213</v>
      </c>
      <c r="AT140" s="22" t="s">
        <v>208</v>
      </c>
      <c r="AU140" s="22" t="s">
        <v>80</v>
      </c>
      <c r="AY140" s="22" t="s">
        <v>205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22" t="s">
        <v>78</v>
      </c>
      <c r="BK140" s="191">
        <f>ROUND(I140*H140,2)</f>
        <v>0</v>
      </c>
      <c r="BL140" s="22" t="s">
        <v>213</v>
      </c>
      <c r="BM140" s="22" t="s">
        <v>2975</v>
      </c>
    </row>
    <row r="141" spans="2:65" s="1" customFormat="1" ht="27">
      <c r="B141" s="39"/>
      <c r="D141" s="192" t="s">
        <v>336</v>
      </c>
      <c r="F141" s="193" t="s">
        <v>2976</v>
      </c>
      <c r="I141" s="154"/>
      <c r="L141" s="39"/>
      <c r="M141" s="194"/>
      <c r="N141" s="40"/>
      <c r="O141" s="40"/>
      <c r="P141" s="40"/>
      <c r="Q141" s="40"/>
      <c r="R141" s="40"/>
      <c r="S141" s="40"/>
      <c r="T141" s="68"/>
      <c r="AT141" s="22" t="s">
        <v>336</v>
      </c>
      <c r="AU141" s="22" t="s">
        <v>80</v>
      </c>
    </row>
    <row r="142" spans="2:65" s="1" customFormat="1" ht="16.5" customHeight="1">
      <c r="B142" s="179"/>
      <c r="C142" s="180" t="s">
        <v>308</v>
      </c>
      <c r="D142" s="180" t="s">
        <v>208</v>
      </c>
      <c r="E142" s="181" t="s">
        <v>2977</v>
      </c>
      <c r="F142" s="182" t="s">
        <v>2978</v>
      </c>
      <c r="G142" s="183" t="s">
        <v>360</v>
      </c>
      <c r="H142" s="184">
        <v>7</v>
      </c>
      <c r="I142" s="185"/>
      <c r="J142" s="186">
        <f>ROUND(I142*H142,2)</f>
        <v>0</v>
      </c>
      <c r="K142" s="182" t="s">
        <v>5</v>
      </c>
      <c r="L142" s="39"/>
      <c r="M142" s="187" t="s">
        <v>5</v>
      </c>
      <c r="N142" s="188" t="s">
        <v>42</v>
      </c>
      <c r="O142" s="40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AR142" s="22" t="s">
        <v>213</v>
      </c>
      <c r="AT142" s="22" t="s">
        <v>208</v>
      </c>
      <c r="AU142" s="22" t="s">
        <v>80</v>
      </c>
      <c r="AY142" s="22" t="s">
        <v>205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22" t="s">
        <v>78</v>
      </c>
      <c r="BK142" s="191">
        <f>ROUND(I142*H142,2)</f>
        <v>0</v>
      </c>
      <c r="BL142" s="22" t="s">
        <v>213</v>
      </c>
      <c r="BM142" s="22" t="s">
        <v>2979</v>
      </c>
    </row>
    <row r="143" spans="2:65" s="1" customFormat="1" ht="27">
      <c r="B143" s="39"/>
      <c r="D143" s="192" t="s">
        <v>336</v>
      </c>
      <c r="F143" s="193" t="s">
        <v>2980</v>
      </c>
      <c r="I143" s="154"/>
      <c r="L143" s="39"/>
      <c r="M143" s="194"/>
      <c r="N143" s="40"/>
      <c r="O143" s="40"/>
      <c r="P143" s="40"/>
      <c r="Q143" s="40"/>
      <c r="R143" s="40"/>
      <c r="S143" s="40"/>
      <c r="T143" s="68"/>
      <c r="AT143" s="22" t="s">
        <v>336</v>
      </c>
      <c r="AU143" s="22" t="s">
        <v>80</v>
      </c>
    </row>
    <row r="144" spans="2:65" s="1" customFormat="1" ht="16.5" customHeight="1">
      <c r="B144" s="179"/>
      <c r="C144" s="180" t="s">
        <v>312</v>
      </c>
      <c r="D144" s="180" t="s">
        <v>208</v>
      </c>
      <c r="E144" s="181" t="s">
        <v>2981</v>
      </c>
      <c r="F144" s="182" t="s">
        <v>2982</v>
      </c>
      <c r="G144" s="183" t="s">
        <v>360</v>
      </c>
      <c r="H144" s="184">
        <v>1</v>
      </c>
      <c r="I144" s="185"/>
      <c r="J144" s="186">
        <f>ROUND(I144*H144,2)</f>
        <v>0</v>
      </c>
      <c r="K144" s="182" t="s">
        <v>5</v>
      </c>
      <c r="L144" s="39"/>
      <c r="M144" s="187" t="s">
        <v>5</v>
      </c>
      <c r="N144" s="188" t="s">
        <v>42</v>
      </c>
      <c r="O144" s="40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AR144" s="22" t="s">
        <v>213</v>
      </c>
      <c r="AT144" s="22" t="s">
        <v>208</v>
      </c>
      <c r="AU144" s="22" t="s">
        <v>80</v>
      </c>
      <c r="AY144" s="22" t="s">
        <v>205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22" t="s">
        <v>78</v>
      </c>
      <c r="BK144" s="191">
        <f>ROUND(I144*H144,2)</f>
        <v>0</v>
      </c>
      <c r="BL144" s="22" t="s">
        <v>213</v>
      </c>
      <c r="BM144" s="22" t="s">
        <v>2983</v>
      </c>
    </row>
    <row r="145" spans="2:65" s="1" customFormat="1" ht="27">
      <c r="B145" s="39"/>
      <c r="D145" s="192" t="s">
        <v>336</v>
      </c>
      <c r="F145" s="193" t="s">
        <v>2984</v>
      </c>
      <c r="I145" s="154"/>
      <c r="L145" s="39"/>
      <c r="M145" s="194"/>
      <c r="N145" s="40"/>
      <c r="O145" s="40"/>
      <c r="P145" s="40"/>
      <c r="Q145" s="40"/>
      <c r="R145" s="40"/>
      <c r="S145" s="40"/>
      <c r="T145" s="68"/>
      <c r="AT145" s="22" t="s">
        <v>336</v>
      </c>
      <c r="AU145" s="22" t="s">
        <v>80</v>
      </c>
    </row>
    <row r="146" spans="2:65" s="1" customFormat="1" ht="25.5" customHeight="1">
      <c r="B146" s="179"/>
      <c r="C146" s="180" t="s">
        <v>316</v>
      </c>
      <c r="D146" s="180" t="s">
        <v>208</v>
      </c>
      <c r="E146" s="181" t="s">
        <v>2985</v>
      </c>
      <c r="F146" s="182" t="s">
        <v>2986</v>
      </c>
      <c r="G146" s="183" t="s">
        <v>211</v>
      </c>
      <c r="H146" s="184">
        <v>12</v>
      </c>
      <c r="I146" s="185"/>
      <c r="J146" s="186">
        <f>ROUND(I146*H146,2)</f>
        <v>0</v>
      </c>
      <c r="K146" s="182" t="s">
        <v>5</v>
      </c>
      <c r="L146" s="39"/>
      <c r="M146" s="187" t="s">
        <v>5</v>
      </c>
      <c r="N146" s="188" t="s">
        <v>42</v>
      </c>
      <c r="O146" s="40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AR146" s="22" t="s">
        <v>213</v>
      </c>
      <c r="AT146" s="22" t="s">
        <v>208</v>
      </c>
      <c r="AU146" s="22" t="s">
        <v>80</v>
      </c>
      <c r="AY146" s="22" t="s">
        <v>205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22" t="s">
        <v>78</v>
      </c>
      <c r="BK146" s="191">
        <f>ROUND(I146*H146,2)</f>
        <v>0</v>
      </c>
      <c r="BL146" s="22" t="s">
        <v>213</v>
      </c>
      <c r="BM146" s="22" t="s">
        <v>2987</v>
      </c>
    </row>
    <row r="147" spans="2:65" s="1" customFormat="1" ht="27">
      <c r="B147" s="39"/>
      <c r="D147" s="192" t="s">
        <v>336</v>
      </c>
      <c r="F147" s="193" t="s">
        <v>2988</v>
      </c>
      <c r="I147" s="154"/>
      <c r="L147" s="39"/>
      <c r="M147" s="194"/>
      <c r="N147" s="40"/>
      <c r="O147" s="40"/>
      <c r="P147" s="40"/>
      <c r="Q147" s="40"/>
      <c r="R147" s="40"/>
      <c r="S147" s="40"/>
      <c r="T147" s="68"/>
      <c r="AT147" s="22" t="s">
        <v>336</v>
      </c>
      <c r="AU147" s="22" t="s">
        <v>80</v>
      </c>
    </row>
    <row r="148" spans="2:65" s="1" customFormat="1" ht="25.5" customHeight="1">
      <c r="B148" s="179"/>
      <c r="C148" s="180" t="s">
        <v>320</v>
      </c>
      <c r="D148" s="180" t="s">
        <v>208</v>
      </c>
      <c r="E148" s="181" t="s">
        <v>2989</v>
      </c>
      <c r="F148" s="182" t="s">
        <v>2990</v>
      </c>
      <c r="G148" s="183" t="s">
        <v>211</v>
      </c>
      <c r="H148" s="184">
        <v>66</v>
      </c>
      <c r="I148" s="185"/>
      <c r="J148" s="186">
        <f>ROUND(I148*H148,2)</f>
        <v>0</v>
      </c>
      <c r="K148" s="182" t="s">
        <v>5</v>
      </c>
      <c r="L148" s="39"/>
      <c r="M148" s="187" t="s">
        <v>5</v>
      </c>
      <c r="N148" s="188" t="s">
        <v>42</v>
      </c>
      <c r="O148" s="40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AR148" s="22" t="s">
        <v>213</v>
      </c>
      <c r="AT148" s="22" t="s">
        <v>208</v>
      </c>
      <c r="AU148" s="22" t="s">
        <v>80</v>
      </c>
      <c r="AY148" s="22" t="s">
        <v>205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22" t="s">
        <v>78</v>
      </c>
      <c r="BK148" s="191">
        <f>ROUND(I148*H148,2)</f>
        <v>0</v>
      </c>
      <c r="BL148" s="22" t="s">
        <v>213</v>
      </c>
      <c r="BM148" s="22" t="s">
        <v>2991</v>
      </c>
    </row>
    <row r="149" spans="2:65" s="1" customFormat="1" ht="27">
      <c r="B149" s="39"/>
      <c r="D149" s="192" t="s">
        <v>336</v>
      </c>
      <c r="F149" s="193" t="s">
        <v>2992</v>
      </c>
      <c r="I149" s="154"/>
      <c r="L149" s="39"/>
      <c r="M149" s="194"/>
      <c r="N149" s="40"/>
      <c r="O149" s="40"/>
      <c r="P149" s="40"/>
      <c r="Q149" s="40"/>
      <c r="R149" s="40"/>
      <c r="S149" s="40"/>
      <c r="T149" s="68"/>
      <c r="AT149" s="22" t="s">
        <v>336</v>
      </c>
      <c r="AU149" s="22" t="s">
        <v>80</v>
      </c>
    </row>
    <row r="150" spans="2:65" s="1" customFormat="1" ht="25.5" customHeight="1">
      <c r="B150" s="179"/>
      <c r="C150" s="180" t="s">
        <v>324</v>
      </c>
      <c r="D150" s="180" t="s">
        <v>208</v>
      </c>
      <c r="E150" s="181" t="s">
        <v>2993</v>
      </c>
      <c r="F150" s="182" t="s">
        <v>2994</v>
      </c>
      <c r="G150" s="183" t="s">
        <v>211</v>
      </c>
      <c r="H150" s="184">
        <v>28</v>
      </c>
      <c r="I150" s="185"/>
      <c r="J150" s="186">
        <f>ROUND(I150*H150,2)</f>
        <v>0</v>
      </c>
      <c r="K150" s="182" t="s">
        <v>5</v>
      </c>
      <c r="L150" s="39"/>
      <c r="M150" s="187" t="s">
        <v>5</v>
      </c>
      <c r="N150" s="188" t="s">
        <v>42</v>
      </c>
      <c r="O150" s="40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AR150" s="22" t="s">
        <v>213</v>
      </c>
      <c r="AT150" s="22" t="s">
        <v>208</v>
      </c>
      <c r="AU150" s="22" t="s">
        <v>80</v>
      </c>
      <c r="AY150" s="22" t="s">
        <v>205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22" t="s">
        <v>78</v>
      </c>
      <c r="BK150" s="191">
        <f>ROUND(I150*H150,2)</f>
        <v>0</v>
      </c>
      <c r="BL150" s="22" t="s">
        <v>213</v>
      </c>
      <c r="BM150" s="22" t="s">
        <v>2995</v>
      </c>
    </row>
    <row r="151" spans="2:65" s="1" customFormat="1" ht="27">
      <c r="B151" s="39"/>
      <c r="D151" s="192" t="s">
        <v>336</v>
      </c>
      <c r="F151" s="193" t="s">
        <v>2996</v>
      </c>
      <c r="I151" s="154"/>
      <c r="L151" s="39"/>
      <c r="M151" s="194"/>
      <c r="N151" s="40"/>
      <c r="O151" s="40"/>
      <c r="P151" s="40"/>
      <c r="Q151" s="40"/>
      <c r="R151" s="40"/>
      <c r="S151" s="40"/>
      <c r="T151" s="68"/>
      <c r="AT151" s="22" t="s">
        <v>336</v>
      </c>
      <c r="AU151" s="22" t="s">
        <v>80</v>
      </c>
    </row>
    <row r="152" spans="2:65" s="1" customFormat="1" ht="25.5" customHeight="1">
      <c r="B152" s="179"/>
      <c r="C152" s="180" t="s">
        <v>328</v>
      </c>
      <c r="D152" s="180" t="s">
        <v>208</v>
      </c>
      <c r="E152" s="181" t="s">
        <v>2997</v>
      </c>
      <c r="F152" s="182" t="s">
        <v>2998</v>
      </c>
      <c r="G152" s="183" t="s">
        <v>211</v>
      </c>
      <c r="H152" s="184">
        <v>29</v>
      </c>
      <c r="I152" s="185"/>
      <c r="J152" s="186">
        <f>ROUND(I152*H152,2)</f>
        <v>0</v>
      </c>
      <c r="K152" s="182" t="s">
        <v>5</v>
      </c>
      <c r="L152" s="39"/>
      <c r="M152" s="187" t="s">
        <v>5</v>
      </c>
      <c r="N152" s="188" t="s">
        <v>42</v>
      </c>
      <c r="O152" s="40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AR152" s="22" t="s">
        <v>213</v>
      </c>
      <c r="AT152" s="22" t="s">
        <v>208</v>
      </c>
      <c r="AU152" s="22" t="s">
        <v>80</v>
      </c>
      <c r="AY152" s="22" t="s">
        <v>205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22" t="s">
        <v>78</v>
      </c>
      <c r="BK152" s="191">
        <f>ROUND(I152*H152,2)</f>
        <v>0</v>
      </c>
      <c r="BL152" s="22" t="s">
        <v>213</v>
      </c>
      <c r="BM152" s="22" t="s">
        <v>2999</v>
      </c>
    </row>
    <row r="153" spans="2:65" s="1" customFormat="1" ht="27">
      <c r="B153" s="39"/>
      <c r="D153" s="192" t="s">
        <v>336</v>
      </c>
      <c r="F153" s="193" t="s">
        <v>3000</v>
      </c>
      <c r="I153" s="154"/>
      <c r="L153" s="39"/>
      <c r="M153" s="194"/>
      <c r="N153" s="40"/>
      <c r="O153" s="40"/>
      <c r="P153" s="40"/>
      <c r="Q153" s="40"/>
      <c r="R153" s="40"/>
      <c r="S153" s="40"/>
      <c r="T153" s="68"/>
      <c r="AT153" s="22" t="s">
        <v>336</v>
      </c>
      <c r="AU153" s="22" t="s">
        <v>80</v>
      </c>
    </row>
    <row r="154" spans="2:65" s="1" customFormat="1" ht="25.5" customHeight="1">
      <c r="B154" s="179"/>
      <c r="C154" s="180" t="s">
        <v>332</v>
      </c>
      <c r="D154" s="180" t="s">
        <v>208</v>
      </c>
      <c r="E154" s="181" t="s">
        <v>3001</v>
      </c>
      <c r="F154" s="182" t="s">
        <v>1936</v>
      </c>
      <c r="G154" s="183" t="s">
        <v>211</v>
      </c>
      <c r="H154" s="184">
        <v>9</v>
      </c>
      <c r="I154" s="185"/>
      <c r="J154" s="186">
        <f>ROUND(I154*H154,2)</f>
        <v>0</v>
      </c>
      <c r="K154" s="182" t="s">
        <v>5</v>
      </c>
      <c r="L154" s="39"/>
      <c r="M154" s="187" t="s">
        <v>5</v>
      </c>
      <c r="N154" s="188" t="s">
        <v>42</v>
      </c>
      <c r="O154" s="40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AR154" s="22" t="s">
        <v>213</v>
      </c>
      <c r="AT154" s="22" t="s">
        <v>208</v>
      </c>
      <c r="AU154" s="22" t="s">
        <v>80</v>
      </c>
      <c r="AY154" s="22" t="s">
        <v>205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22" t="s">
        <v>78</v>
      </c>
      <c r="BK154" s="191">
        <f>ROUND(I154*H154,2)</f>
        <v>0</v>
      </c>
      <c r="BL154" s="22" t="s">
        <v>213</v>
      </c>
      <c r="BM154" s="22" t="s">
        <v>3002</v>
      </c>
    </row>
    <row r="155" spans="2:65" s="1" customFormat="1" ht="27">
      <c r="B155" s="39"/>
      <c r="D155" s="192" t="s">
        <v>336</v>
      </c>
      <c r="F155" s="193" t="s">
        <v>1938</v>
      </c>
      <c r="I155" s="154"/>
      <c r="L155" s="39"/>
      <c r="M155" s="194"/>
      <c r="N155" s="40"/>
      <c r="O155" s="40"/>
      <c r="P155" s="40"/>
      <c r="Q155" s="40"/>
      <c r="R155" s="40"/>
      <c r="S155" s="40"/>
      <c r="T155" s="68"/>
      <c r="AT155" s="22" t="s">
        <v>336</v>
      </c>
      <c r="AU155" s="22" t="s">
        <v>80</v>
      </c>
    </row>
    <row r="156" spans="2:65" s="1" customFormat="1" ht="25.5" customHeight="1">
      <c r="B156" s="179"/>
      <c r="C156" s="180" t="s">
        <v>338</v>
      </c>
      <c r="D156" s="180" t="s">
        <v>208</v>
      </c>
      <c r="E156" s="181" t="s">
        <v>3003</v>
      </c>
      <c r="F156" s="182" t="s">
        <v>3004</v>
      </c>
      <c r="G156" s="183" t="s">
        <v>211</v>
      </c>
      <c r="H156" s="184">
        <v>14</v>
      </c>
      <c r="I156" s="185"/>
      <c r="J156" s="186">
        <f>ROUND(I156*H156,2)</f>
        <v>0</v>
      </c>
      <c r="K156" s="182" t="s">
        <v>5</v>
      </c>
      <c r="L156" s="39"/>
      <c r="M156" s="187" t="s">
        <v>5</v>
      </c>
      <c r="N156" s="188" t="s">
        <v>42</v>
      </c>
      <c r="O156" s="40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AR156" s="22" t="s">
        <v>213</v>
      </c>
      <c r="AT156" s="22" t="s">
        <v>208</v>
      </c>
      <c r="AU156" s="22" t="s">
        <v>80</v>
      </c>
      <c r="AY156" s="22" t="s">
        <v>205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22" t="s">
        <v>78</v>
      </c>
      <c r="BK156" s="191">
        <f>ROUND(I156*H156,2)</f>
        <v>0</v>
      </c>
      <c r="BL156" s="22" t="s">
        <v>213</v>
      </c>
      <c r="BM156" s="22" t="s">
        <v>3005</v>
      </c>
    </row>
    <row r="157" spans="2:65" s="1" customFormat="1" ht="27">
      <c r="B157" s="39"/>
      <c r="D157" s="192" t="s">
        <v>336</v>
      </c>
      <c r="F157" s="193" t="s">
        <v>3006</v>
      </c>
      <c r="I157" s="154"/>
      <c r="L157" s="39"/>
      <c r="M157" s="194"/>
      <c r="N157" s="40"/>
      <c r="O157" s="40"/>
      <c r="P157" s="40"/>
      <c r="Q157" s="40"/>
      <c r="R157" s="40"/>
      <c r="S157" s="40"/>
      <c r="T157" s="68"/>
      <c r="AT157" s="22" t="s">
        <v>336</v>
      </c>
      <c r="AU157" s="22" t="s">
        <v>80</v>
      </c>
    </row>
    <row r="158" spans="2:65" s="1" customFormat="1" ht="25.5" customHeight="1">
      <c r="B158" s="179"/>
      <c r="C158" s="180" t="s">
        <v>343</v>
      </c>
      <c r="D158" s="180" t="s">
        <v>208</v>
      </c>
      <c r="E158" s="181" t="s">
        <v>3007</v>
      </c>
      <c r="F158" s="182" t="s">
        <v>3008</v>
      </c>
      <c r="G158" s="183" t="s">
        <v>211</v>
      </c>
      <c r="H158" s="184">
        <v>4</v>
      </c>
      <c r="I158" s="185"/>
      <c r="J158" s="186">
        <f>ROUND(I158*H158,2)</f>
        <v>0</v>
      </c>
      <c r="K158" s="182" t="s">
        <v>5</v>
      </c>
      <c r="L158" s="39"/>
      <c r="M158" s="187" t="s">
        <v>5</v>
      </c>
      <c r="N158" s="188" t="s">
        <v>42</v>
      </c>
      <c r="O158" s="40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AR158" s="22" t="s">
        <v>213</v>
      </c>
      <c r="AT158" s="22" t="s">
        <v>208</v>
      </c>
      <c r="AU158" s="22" t="s">
        <v>80</v>
      </c>
      <c r="AY158" s="22" t="s">
        <v>205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22" t="s">
        <v>78</v>
      </c>
      <c r="BK158" s="191">
        <f>ROUND(I158*H158,2)</f>
        <v>0</v>
      </c>
      <c r="BL158" s="22" t="s">
        <v>213</v>
      </c>
      <c r="BM158" s="22" t="s">
        <v>3009</v>
      </c>
    </row>
    <row r="159" spans="2:65" s="1" customFormat="1" ht="27">
      <c r="B159" s="39"/>
      <c r="D159" s="192" t="s">
        <v>336</v>
      </c>
      <c r="F159" s="193" t="s">
        <v>3010</v>
      </c>
      <c r="I159" s="154"/>
      <c r="L159" s="39"/>
      <c r="M159" s="194"/>
      <c r="N159" s="40"/>
      <c r="O159" s="40"/>
      <c r="P159" s="40"/>
      <c r="Q159" s="40"/>
      <c r="R159" s="40"/>
      <c r="S159" s="40"/>
      <c r="T159" s="68"/>
      <c r="AT159" s="22" t="s">
        <v>336</v>
      </c>
      <c r="AU159" s="22" t="s">
        <v>80</v>
      </c>
    </row>
    <row r="160" spans="2:65" s="1" customFormat="1" ht="25.5" customHeight="1">
      <c r="B160" s="179"/>
      <c r="C160" s="180" t="s">
        <v>347</v>
      </c>
      <c r="D160" s="180" t="s">
        <v>208</v>
      </c>
      <c r="E160" s="181" t="s">
        <v>3011</v>
      </c>
      <c r="F160" s="182" t="s">
        <v>3012</v>
      </c>
      <c r="G160" s="183" t="s">
        <v>211</v>
      </c>
      <c r="H160" s="184">
        <v>3</v>
      </c>
      <c r="I160" s="185"/>
      <c r="J160" s="186">
        <f>ROUND(I160*H160,2)</f>
        <v>0</v>
      </c>
      <c r="K160" s="182" t="s">
        <v>5</v>
      </c>
      <c r="L160" s="39"/>
      <c r="M160" s="187" t="s">
        <v>5</v>
      </c>
      <c r="N160" s="188" t="s">
        <v>42</v>
      </c>
      <c r="O160" s="40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AR160" s="22" t="s">
        <v>213</v>
      </c>
      <c r="AT160" s="22" t="s">
        <v>208</v>
      </c>
      <c r="AU160" s="22" t="s">
        <v>80</v>
      </c>
      <c r="AY160" s="22" t="s">
        <v>205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22" t="s">
        <v>78</v>
      </c>
      <c r="BK160" s="191">
        <f>ROUND(I160*H160,2)</f>
        <v>0</v>
      </c>
      <c r="BL160" s="22" t="s">
        <v>213</v>
      </c>
      <c r="BM160" s="22" t="s">
        <v>3013</v>
      </c>
    </row>
    <row r="161" spans="2:65" s="1" customFormat="1" ht="27">
      <c r="B161" s="39"/>
      <c r="D161" s="192" t="s">
        <v>336</v>
      </c>
      <c r="F161" s="193" t="s">
        <v>3014</v>
      </c>
      <c r="I161" s="154"/>
      <c r="L161" s="39"/>
      <c r="M161" s="194"/>
      <c r="N161" s="40"/>
      <c r="O161" s="40"/>
      <c r="P161" s="40"/>
      <c r="Q161" s="40"/>
      <c r="R161" s="40"/>
      <c r="S161" s="40"/>
      <c r="T161" s="68"/>
      <c r="AT161" s="22" t="s">
        <v>336</v>
      </c>
      <c r="AU161" s="22" t="s">
        <v>80</v>
      </c>
    </row>
    <row r="162" spans="2:65" s="1" customFormat="1" ht="25.5" customHeight="1">
      <c r="B162" s="179"/>
      <c r="C162" s="180" t="s">
        <v>351</v>
      </c>
      <c r="D162" s="180" t="s">
        <v>208</v>
      </c>
      <c r="E162" s="181" t="s">
        <v>3015</v>
      </c>
      <c r="F162" s="182" t="s">
        <v>3016</v>
      </c>
      <c r="G162" s="183" t="s">
        <v>211</v>
      </c>
      <c r="H162" s="184">
        <v>145</v>
      </c>
      <c r="I162" s="185"/>
      <c r="J162" s="186">
        <f>ROUND(I162*H162,2)</f>
        <v>0</v>
      </c>
      <c r="K162" s="182" t="s">
        <v>5</v>
      </c>
      <c r="L162" s="39"/>
      <c r="M162" s="187" t="s">
        <v>5</v>
      </c>
      <c r="N162" s="188" t="s">
        <v>42</v>
      </c>
      <c r="O162" s="40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AR162" s="22" t="s">
        <v>213</v>
      </c>
      <c r="AT162" s="22" t="s">
        <v>208</v>
      </c>
      <c r="AU162" s="22" t="s">
        <v>80</v>
      </c>
      <c r="AY162" s="22" t="s">
        <v>205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22" t="s">
        <v>78</v>
      </c>
      <c r="BK162" s="191">
        <f>ROUND(I162*H162,2)</f>
        <v>0</v>
      </c>
      <c r="BL162" s="22" t="s">
        <v>213</v>
      </c>
      <c r="BM162" s="22" t="s">
        <v>3017</v>
      </c>
    </row>
    <row r="163" spans="2:65" s="1" customFormat="1" ht="67.5">
      <c r="B163" s="39"/>
      <c r="D163" s="192" t="s">
        <v>336</v>
      </c>
      <c r="F163" s="193" t="s">
        <v>3018</v>
      </c>
      <c r="I163" s="154"/>
      <c r="L163" s="39"/>
      <c r="M163" s="194"/>
      <c r="N163" s="40"/>
      <c r="O163" s="40"/>
      <c r="P163" s="40"/>
      <c r="Q163" s="40"/>
      <c r="R163" s="40"/>
      <c r="S163" s="40"/>
      <c r="T163" s="68"/>
      <c r="AT163" s="22" t="s">
        <v>336</v>
      </c>
      <c r="AU163" s="22" t="s">
        <v>80</v>
      </c>
    </row>
    <row r="164" spans="2:65" s="1" customFormat="1" ht="16.5" customHeight="1">
      <c r="B164" s="179"/>
      <c r="C164" s="180" t="s">
        <v>357</v>
      </c>
      <c r="D164" s="180" t="s">
        <v>208</v>
      </c>
      <c r="E164" s="181" t="s">
        <v>3019</v>
      </c>
      <c r="F164" s="182" t="s">
        <v>1848</v>
      </c>
      <c r="G164" s="183" t="s">
        <v>211</v>
      </c>
      <c r="H164" s="184">
        <v>6</v>
      </c>
      <c r="I164" s="185"/>
      <c r="J164" s="186">
        <f>ROUND(I164*H164,2)</f>
        <v>0</v>
      </c>
      <c r="K164" s="182" t="s">
        <v>5</v>
      </c>
      <c r="L164" s="39"/>
      <c r="M164" s="187" t="s">
        <v>5</v>
      </c>
      <c r="N164" s="188" t="s">
        <v>42</v>
      </c>
      <c r="O164" s="40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AR164" s="22" t="s">
        <v>213</v>
      </c>
      <c r="AT164" s="22" t="s">
        <v>208</v>
      </c>
      <c r="AU164" s="22" t="s">
        <v>80</v>
      </c>
      <c r="AY164" s="22" t="s">
        <v>205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22" t="s">
        <v>78</v>
      </c>
      <c r="BK164" s="191">
        <f>ROUND(I164*H164,2)</f>
        <v>0</v>
      </c>
      <c r="BL164" s="22" t="s">
        <v>213</v>
      </c>
      <c r="BM164" s="22" t="s">
        <v>3020</v>
      </c>
    </row>
    <row r="165" spans="2:65" s="1" customFormat="1" ht="27">
      <c r="B165" s="39"/>
      <c r="D165" s="192" t="s">
        <v>336</v>
      </c>
      <c r="F165" s="193" t="s">
        <v>1850</v>
      </c>
      <c r="I165" s="154"/>
      <c r="L165" s="39"/>
      <c r="M165" s="194"/>
      <c r="N165" s="40"/>
      <c r="O165" s="40"/>
      <c r="P165" s="40"/>
      <c r="Q165" s="40"/>
      <c r="R165" s="40"/>
      <c r="S165" s="40"/>
      <c r="T165" s="68"/>
      <c r="AT165" s="22" t="s">
        <v>336</v>
      </c>
      <c r="AU165" s="22" t="s">
        <v>80</v>
      </c>
    </row>
    <row r="166" spans="2:65" s="11" customFormat="1" ht="29.85" customHeight="1">
      <c r="B166" s="166"/>
      <c r="D166" s="167" t="s">
        <v>70</v>
      </c>
      <c r="E166" s="177" t="s">
        <v>3021</v>
      </c>
      <c r="F166" s="177" t="s">
        <v>3022</v>
      </c>
      <c r="I166" s="169"/>
      <c r="J166" s="178">
        <f>BK166</f>
        <v>0</v>
      </c>
      <c r="L166" s="166"/>
      <c r="M166" s="171"/>
      <c r="N166" s="172"/>
      <c r="O166" s="172"/>
      <c r="P166" s="173">
        <f>SUM(P167:P186)</f>
        <v>0</v>
      </c>
      <c r="Q166" s="172"/>
      <c r="R166" s="173">
        <f>SUM(R167:R186)</f>
        <v>0</v>
      </c>
      <c r="S166" s="172"/>
      <c r="T166" s="174">
        <f>SUM(T167:T186)</f>
        <v>0</v>
      </c>
      <c r="AR166" s="167" t="s">
        <v>78</v>
      </c>
      <c r="AT166" s="175" t="s">
        <v>70</v>
      </c>
      <c r="AU166" s="175" t="s">
        <v>78</v>
      </c>
      <c r="AY166" s="167" t="s">
        <v>205</v>
      </c>
      <c r="BK166" s="176">
        <f>SUM(BK167:BK186)</f>
        <v>0</v>
      </c>
    </row>
    <row r="167" spans="2:65" s="1" customFormat="1" ht="16.5" customHeight="1">
      <c r="B167" s="179"/>
      <c r="C167" s="180" t="s">
        <v>362</v>
      </c>
      <c r="D167" s="180" t="s">
        <v>208</v>
      </c>
      <c r="E167" s="181" t="s">
        <v>3023</v>
      </c>
      <c r="F167" s="182" t="s">
        <v>2040</v>
      </c>
      <c r="G167" s="183" t="s">
        <v>674</v>
      </c>
      <c r="H167" s="184">
        <v>1</v>
      </c>
      <c r="I167" s="185"/>
      <c r="J167" s="186">
        <f>ROUND(I167*H167,2)</f>
        <v>0</v>
      </c>
      <c r="K167" s="182" t="s">
        <v>5</v>
      </c>
      <c r="L167" s="39"/>
      <c r="M167" s="187" t="s">
        <v>5</v>
      </c>
      <c r="N167" s="188" t="s">
        <v>42</v>
      </c>
      <c r="O167" s="40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AR167" s="22" t="s">
        <v>213</v>
      </c>
      <c r="AT167" s="22" t="s">
        <v>208</v>
      </c>
      <c r="AU167" s="22" t="s">
        <v>80</v>
      </c>
      <c r="AY167" s="22" t="s">
        <v>205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22" t="s">
        <v>78</v>
      </c>
      <c r="BK167" s="191">
        <f>ROUND(I167*H167,2)</f>
        <v>0</v>
      </c>
      <c r="BL167" s="22" t="s">
        <v>213</v>
      </c>
      <c r="BM167" s="22" t="s">
        <v>3024</v>
      </c>
    </row>
    <row r="168" spans="2:65" s="1" customFormat="1" ht="54">
      <c r="B168" s="39"/>
      <c r="D168" s="192" t="s">
        <v>336</v>
      </c>
      <c r="F168" s="193" t="s">
        <v>2042</v>
      </c>
      <c r="I168" s="154"/>
      <c r="L168" s="39"/>
      <c r="M168" s="194"/>
      <c r="N168" s="40"/>
      <c r="O168" s="40"/>
      <c r="P168" s="40"/>
      <c r="Q168" s="40"/>
      <c r="R168" s="40"/>
      <c r="S168" s="40"/>
      <c r="T168" s="68"/>
      <c r="AT168" s="22" t="s">
        <v>336</v>
      </c>
      <c r="AU168" s="22" t="s">
        <v>80</v>
      </c>
    </row>
    <row r="169" spans="2:65" s="1" customFormat="1" ht="16.5" customHeight="1">
      <c r="B169" s="179"/>
      <c r="C169" s="180" t="s">
        <v>366</v>
      </c>
      <c r="D169" s="180" t="s">
        <v>208</v>
      </c>
      <c r="E169" s="181" t="s">
        <v>3025</v>
      </c>
      <c r="F169" s="182" t="s">
        <v>2044</v>
      </c>
      <c r="G169" s="183" t="s">
        <v>674</v>
      </c>
      <c r="H169" s="184">
        <v>1</v>
      </c>
      <c r="I169" s="185"/>
      <c r="J169" s="186">
        <f>ROUND(I169*H169,2)</f>
        <v>0</v>
      </c>
      <c r="K169" s="182" t="s">
        <v>5</v>
      </c>
      <c r="L169" s="39"/>
      <c r="M169" s="187" t="s">
        <v>5</v>
      </c>
      <c r="N169" s="188" t="s">
        <v>42</v>
      </c>
      <c r="O169" s="40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AR169" s="22" t="s">
        <v>213</v>
      </c>
      <c r="AT169" s="22" t="s">
        <v>208</v>
      </c>
      <c r="AU169" s="22" t="s">
        <v>80</v>
      </c>
      <c r="AY169" s="22" t="s">
        <v>205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22" t="s">
        <v>78</v>
      </c>
      <c r="BK169" s="191">
        <f>ROUND(I169*H169,2)</f>
        <v>0</v>
      </c>
      <c r="BL169" s="22" t="s">
        <v>213</v>
      </c>
      <c r="BM169" s="22" t="s">
        <v>3026</v>
      </c>
    </row>
    <row r="170" spans="2:65" s="1" customFormat="1" ht="27">
      <c r="B170" s="39"/>
      <c r="D170" s="192" t="s">
        <v>336</v>
      </c>
      <c r="F170" s="193" t="s">
        <v>2046</v>
      </c>
      <c r="I170" s="154"/>
      <c r="L170" s="39"/>
      <c r="M170" s="194"/>
      <c r="N170" s="40"/>
      <c r="O170" s="40"/>
      <c r="P170" s="40"/>
      <c r="Q170" s="40"/>
      <c r="R170" s="40"/>
      <c r="S170" s="40"/>
      <c r="T170" s="68"/>
      <c r="AT170" s="22" t="s">
        <v>336</v>
      </c>
      <c r="AU170" s="22" t="s">
        <v>80</v>
      </c>
    </row>
    <row r="171" spans="2:65" s="1" customFormat="1" ht="16.5" customHeight="1">
      <c r="B171" s="179"/>
      <c r="C171" s="180" t="s">
        <v>370</v>
      </c>
      <c r="D171" s="180" t="s">
        <v>208</v>
      </c>
      <c r="E171" s="181" t="s">
        <v>3027</v>
      </c>
      <c r="F171" s="182" t="s">
        <v>2048</v>
      </c>
      <c r="G171" s="183" t="s">
        <v>674</v>
      </c>
      <c r="H171" s="184">
        <v>1</v>
      </c>
      <c r="I171" s="185"/>
      <c r="J171" s="186">
        <f>ROUND(I171*H171,2)</f>
        <v>0</v>
      </c>
      <c r="K171" s="182" t="s">
        <v>5</v>
      </c>
      <c r="L171" s="39"/>
      <c r="M171" s="187" t="s">
        <v>5</v>
      </c>
      <c r="N171" s="188" t="s">
        <v>42</v>
      </c>
      <c r="O171" s="40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AR171" s="22" t="s">
        <v>213</v>
      </c>
      <c r="AT171" s="22" t="s">
        <v>208</v>
      </c>
      <c r="AU171" s="22" t="s">
        <v>80</v>
      </c>
      <c r="AY171" s="22" t="s">
        <v>205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22" t="s">
        <v>78</v>
      </c>
      <c r="BK171" s="191">
        <f>ROUND(I171*H171,2)</f>
        <v>0</v>
      </c>
      <c r="BL171" s="22" t="s">
        <v>213</v>
      </c>
      <c r="BM171" s="22" t="s">
        <v>3028</v>
      </c>
    </row>
    <row r="172" spans="2:65" s="1" customFormat="1" ht="27">
      <c r="B172" s="39"/>
      <c r="D172" s="192" t="s">
        <v>336</v>
      </c>
      <c r="F172" s="193" t="s">
        <v>2050</v>
      </c>
      <c r="I172" s="154"/>
      <c r="L172" s="39"/>
      <c r="M172" s="194"/>
      <c r="N172" s="40"/>
      <c r="O172" s="40"/>
      <c r="P172" s="40"/>
      <c r="Q172" s="40"/>
      <c r="R172" s="40"/>
      <c r="S172" s="40"/>
      <c r="T172" s="68"/>
      <c r="AT172" s="22" t="s">
        <v>336</v>
      </c>
      <c r="AU172" s="22" t="s">
        <v>80</v>
      </c>
    </row>
    <row r="173" spans="2:65" s="1" customFormat="1" ht="16.5" customHeight="1">
      <c r="B173" s="179"/>
      <c r="C173" s="180" t="s">
        <v>374</v>
      </c>
      <c r="D173" s="180" t="s">
        <v>208</v>
      </c>
      <c r="E173" s="181" t="s">
        <v>3029</v>
      </c>
      <c r="F173" s="182" t="s">
        <v>2934</v>
      </c>
      <c r="G173" s="183" t="s">
        <v>674</v>
      </c>
      <c r="H173" s="184">
        <v>2</v>
      </c>
      <c r="I173" s="185"/>
      <c r="J173" s="186">
        <f>ROUND(I173*H173,2)</f>
        <v>0</v>
      </c>
      <c r="K173" s="182" t="s">
        <v>5</v>
      </c>
      <c r="L173" s="39"/>
      <c r="M173" s="187" t="s">
        <v>5</v>
      </c>
      <c r="N173" s="188" t="s">
        <v>42</v>
      </c>
      <c r="O173" s="40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AR173" s="22" t="s">
        <v>213</v>
      </c>
      <c r="AT173" s="22" t="s">
        <v>208</v>
      </c>
      <c r="AU173" s="22" t="s">
        <v>80</v>
      </c>
      <c r="AY173" s="22" t="s">
        <v>205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22" t="s">
        <v>78</v>
      </c>
      <c r="BK173" s="191">
        <f>ROUND(I173*H173,2)</f>
        <v>0</v>
      </c>
      <c r="BL173" s="22" t="s">
        <v>213</v>
      </c>
      <c r="BM173" s="22" t="s">
        <v>3030</v>
      </c>
    </row>
    <row r="174" spans="2:65" s="1" customFormat="1" ht="54">
      <c r="B174" s="39"/>
      <c r="D174" s="192" t="s">
        <v>336</v>
      </c>
      <c r="F174" s="193" t="s">
        <v>2936</v>
      </c>
      <c r="I174" s="154"/>
      <c r="L174" s="39"/>
      <c r="M174" s="194"/>
      <c r="N174" s="40"/>
      <c r="O174" s="40"/>
      <c r="P174" s="40"/>
      <c r="Q174" s="40"/>
      <c r="R174" s="40"/>
      <c r="S174" s="40"/>
      <c r="T174" s="68"/>
      <c r="AT174" s="22" t="s">
        <v>336</v>
      </c>
      <c r="AU174" s="22" t="s">
        <v>80</v>
      </c>
    </row>
    <row r="175" spans="2:65" s="1" customFormat="1" ht="16.5" customHeight="1">
      <c r="B175" s="179"/>
      <c r="C175" s="180" t="s">
        <v>380</v>
      </c>
      <c r="D175" s="180" t="s">
        <v>208</v>
      </c>
      <c r="E175" s="181" t="s">
        <v>3031</v>
      </c>
      <c r="F175" s="182" t="s">
        <v>1910</v>
      </c>
      <c r="G175" s="183" t="s">
        <v>674</v>
      </c>
      <c r="H175" s="184">
        <v>6</v>
      </c>
      <c r="I175" s="185"/>
      <c r="J175" s="186">
        <f>ROUND(I175*H175,2)</f>
        <v>0</v>
      </c>
      <c r="K175" s="182" t="s">
        <v>5</v>
      </c>
      <c r="L175" s="39"/>
      <c r="M175" s="187" t="s">
        <v>5</v>
      </c>
      <c r="N175" s="188" t="s">
        <v>42</v>
      </c>
      <c r="O175" s="40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AR175" s="22" t="s">
        <v>213</v>
      </c>
      <c r="AT175" s="22" t="s">
        <v>208</v>
      </c>
      <c r="AU175" s="22" t="s">
        <v>80</v>
      </c>
      <c r="AY175" s="22" t="s">
        <v>205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22" t="s">
        <v>78</v>
      </c>
      <c r="BK175" s="191">
        <f>ROUND(I175*H175,2)</f>
        <v>0</v>
      </c>
      <c r="BL175" s="22" t="s">
        <v>213</v>
      </c>
      <c r="BM175" s="22" t="s">
        <v>3032</v>
      </c>
    </row>
    <row r="176" spans="2:65" s="1" customFormat="1" ht="27">
      <c r="B176" s="39"/>
      <c r="D176" s="192" t="s">
        <v>336</v>
      </c>
      <c r="F176" s="193" t="s">
        <v>1912</v>
      </c>
      <c r="I176" s="154"/>
      <c r="L176" s="39"/>
      <c r="M176" s="194"/>
      <c r="N176" s="40"/>
      <c r="O176" s="40"/>
      <c r="P176" s="40"/>
      <c r="Q176" s="40"/>
      <c r="R176" s="40"/>
      <c r="S176" s="40"/>
      <c r="T176" s="68"/>
      <c r="AT176" s="22" t="s">
        <v>336</v>
      </c>
      <c r="AU176" s="22" t="s">
        <v>80</v>
      </c>
    </row>
    <row r="177" spans="2:65" s="1" customFormat="1" ht="16.5" customHeight="1">
      <c r="B177" s="179"/>
      <c r="C177" s="180" t="s">
        <v>384</v>
      </c>
      <c r="D177" s="180" t="s">
        <v>208</v>
      </c>
      <c r="E177" s="181" t="s">
        <v>3033</v>
      </c>
      <c r="F177" s="182" t="s">
        <v>3034</v>
      </c>
      <c r="G177" s="183" t="s">
        <v>360</v>
      </c>
      <c r="H177" s="184">
        <v>9</v>
      </c>
      <c r="I177" s="185"/>
      <c r="J177" s="186">
        <f>ROUND(I177*H177,2)</f>
        <v>0</v>
      </c>
      <c r="K177" s="182" t="s">
        <v>5</v>
      </c>
      <c r="L177" s="39"/>
      <c r="M177" s="187" t="s">
        <v>5</v>
      </c>
      <c r="N177" s="188" t="s">
        <v>42</v>
      </c>
      <c r="O177" s="40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AR177" s="22" t="s">
        <v>213</v>
      </c>
      <c r="AT177" s="22" t="s">
        <v>208</v>
      </c>
      <c r="AU177" s="22" t="s">
        <v>80</v>
      </c>
      <c r="AY177" s="22" t="s">
        <v>205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22" t="s">
        <v>78</v>
      </c>
      <c r="BK177" s="191">
        <f>ROUND(I177*H177,2)</f>
        <v>0</v>
      </c>
      <c r="BL177" s="22" t="s">
        <v>213</v>
      </c>
      <c r="BM177" s="22" t="s">
        <v>3035</v>
      </c>
    </row>
    <row r="178" spans="2:65" s="1" customFormat="1" ht="27">
      <c r="B178" s="39"/>
      <c r="D178" s="192" t="s">
        <v>336</v>
      </c>
      <c r="F178" s="193" t="s">
        <v>3036</v>
      </c>
      <c r="I178" s="154"/>
      <c r="L178" s="39"/>
      <c r="M178" s="194"/>
      <c r="N178" s="40"/>
      <c r="O178" s="40"/>
      <c r="P178" s="40"/>
      <c r="Q178" s="40"/>
      <c r="R178" s="40"/>
      <c r="S178" s="40"/>
      <c r="T178" s="68"/>
      <c r="AT178" s="22" t="s">
        <v>336</v>
      </c>
      <c r="AU178" s="22" t="s">
        <v>80</v>
      </c>
    </row>
    <row r="179" spans="2:65" s="1" customFormat="1" ht="16.5" customHeight="1">
      <c r="B179" s="179"/>
      <c r="C179" s="180" t="s">
        <v>388</v>
      </c>
      <c r="D179" s="180" t="s">
        <v>208</v>
      </c>
      <c r="E179" s="181" t="s">
        <v>3037</v>
      </c>
      <c r="F179" s="182" t="s">
        <v>3038</v>
      </c>
      <c r="G179" s="183" t="s">
        <v>360</v>
      </c>
      <c r="H179" s="184">
        <v>9</v>
      </c>
      <c r="I179" s="185"/>
      <c r="J179" s="186">
        <f>ROUND(I179*H179,2)</f>
        <v>0</v>
      </c>
      <c r="K179" s="182" t="s">
        <v>5</v>
      </c>
      <c r="L179" s="39"/>
      <c r="M179" s="187" t="s">
        <v>5</v>
      </c>
      <c r="N179" s="188" t="s">
        <v>42</v>
      </c>
      <c r="O179" s="40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AR179" s="22" t="s">
        <v>213</v>
      </c>
      <c r="AT179" s="22" t="s">
        <v>208</v>
      </c>
      <c r="AU179" s="22" t="s">
        <v>80</v>
      </c>
      <c r="AY179" s="22" t="s">
        <v>205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22" t="s">
        <v>78</v>
      </c>
      <c r="BK179" s="191">
        <f>ROUND(I179*H179,2)</f>
        <v>0</v>
      </c>
      <c r="BL179" s="22" t="s">
        <v>213</v>
      </c>
      <c r="BM179" s="22" t="s">
        <v>3039</v>
      </c>
    </row>
    <row r="180" spans="2:65" s="1" customFormat="1" ht="27">
      <c r="B180" s="39"/>
      <c r="D180" s="192" t="s">
        <v>336</v>
      </c>
      <c r="F180" s="193" t="s">
        <v>3040</v>
      </c>
      <c r="I180" s="154"/>
      <c r="L180" s="39"/>
      <c r="M180" s="194"/>
      <c r="N180" s="40"/>
      <c r="O180" s="40"/>
      <c r="P180" s="40"/>
      <c r="Q180" s="40"/>
      <c r="R180" s="40"/>
      <c r="S180" s="40"/>
      <c r="T180" s="68"/>
      <c r="AT180" s="22" t="s">
        <v>336</v>
      </c>
      <c r="AU180" s="22" t="s">
        <v>80</v>
      </c>
    </row>
    <row r="181" spans="2:65" s="1" customFormat="1" ht="16.5" customHeight="1">
      <c r="B181" s="179"/>
      <c r="C181" s="180" t="s">
        <v>392</v>
      </c>
      <c r="D181" s="180" t="s">
        <v>208</v>
      </c>
      <c r="E181" s="181" t="s">
        <v>3041</v>
      </c>
      <c r="F181" s="182" t="s">
        <v>3042</v>
      </c>
      <c r="G181" s="183" t="s">
        <v>360</v>
      </c>
      <c r="H181" s="184">
        <v>3</v>
      </c>
      <c r="I181" s="185"/>
      <c r="J181" s="186">
        <f>ROUND(I181*H181,2)</f>
        <v>0</v>
      </c>
      <c r="K181" s="182" t="s">
        <v>5</v>
      </c>
      <c r="L181" s="39"/>
      <c r="M181" s="187" t="s">
        <v>5</v>
      </c>
      <c r="N181" s="188" t="s">
        <v>42</v>
      </c>
      <c r="O181" s="40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AR181" s="22" t="s">
        <v>213</v>
      </c>
      <c r="AT181" s="22" t="s">
        <v>208</v>
      </c>
      <c r="AU181" s="22" t="s">
        <v>80</v>
      </c>
      <c r="AY181" s="22" t="s">
        <v>205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22" t="s">
        <v>78</v>
      </c>
      <c r="BK181" s="191">
        <f>ROUND(I181*H181,2)</f>
        <v>0</v>
      </c>
      <c r="BL181" s="22" t="s">
        <v>213</v>
      </c>
      <c r="BM181" s="22" t="s">
        <v>3043</v>
      </c>
    </row>
    <row r="182" spans="2:65" s="1" customFormat="1" ht="27">
      <c r="B182" s="39"/>
      <c r="D182" s="192" t="s">
        <v>336</v>
      </c>
      <c r="F182" s="193" t="s">
        <v>3044</v>
      </c>
      <c r="I182" s="154"/>
      <c r="L182" s="39"/>
      <c r="M182" s="194"/>
      <c r="N182" s="40"/>
      <c r="O182" s="40"/>
      <c r="P182" s="40"/>
      <c r="Q182" s="40"/>
      <c r="R182" s="40"/>
      <c r="S182" s="40"/>
      <c r="T182" s="68"/>
      <c r="AT182" s="22" t="s">
        <v>336</v>
      </c>
      <c r="AU182" s="22" t="s">
        <v>80</v>
      </c>
    </row>
    <row r="183" spans="2:65" s="1" customFormat="1" ht="16.5" customHeight="1">
      <c r="B183" s="179"/>
      <c r="C183" s="180" t="s">
        <v>398</v>
      </c>
      <c r="D183" s="180" t="s">
        <v>208</v>
      </c>
      <c r="E183" s="181" t="s">
        <v>3045</v>
      </c>
      <c r="F183" s="182" t="s">
        <v>3046</v>
      </c>
      <c r="G183" s="183" t="s">
        <v>360</v>
      </c>
      <c r="H183" s="184">
        <v>2</v>
      </c>
      <c r="I183" s="185"/>
      <c r="J183" s="186">
        <f>ROUND(I183*H183,2)</f>
        <v>0</v>
      </c>
      <c r="K183" s="182" t="s">
        <v>5</v>
      </c>
      <c r="L183" s="39"/>
      <c r="M183" s="187" t="s">
        <v>5</v>
      </c>
      <c r="N183" s="188" t="s">
        <v>42</v>
      </c>
      <c r="O183" s="40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AR183" s="22" t="s">
        <v>213</v>
      </c>
      <c r="AT183" s="22" t="s">
        <v>208</v>
      </c>
      <c r="AU183" s="22" t="s">
        <v>80</v>
      </c>
      <c r="AY183" s="22" t="s">
        <v>205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22" t="s">
        <v>78</v>
      </c>
      <c r="BK183" s="191">
        <f>ROUND(I183*H183,2)</f>
        <v>0</v>
      </c>
      <c r="BL183" s="22" t="s">
        <v>213</v>
      </c>
      <c r="BM183" s="22" t="s">
        <v>3047</v>
      </c>
    </row>
    <row r="184" spans="2:65" s="1" customFormat="1" ht="27">
      <c r="B184" s="39"/>
      <c r="D184" s="192" t="s">
        <v>336</v>
      </c>
      <c r="F184" s="193" t="s">
        <v>3048</v>
      </c>
      <c r="I184" s="154"/>
      <c r="L184" s="39"/>
      <c r="M184" s="194"/>
      <c r="N184" s="40"/>
      <c r="O184" s="40"/>
      <c r="P184" s="40"/>
      <c r="Q184" s="40"/>
      <c r="R184" s="40"/>
      <c r="S184" s="40"/>
      <c r="T184" s="68"/>
      <c r="AT184" s="22" t="s">
        <v>336</v>
      </c>
      <c r="AU184" s="22" t="s">
        <v>80</v>
      </c>
    </row>
    <row r="185" spans="2:65" s="1" customFormat="1" ht="16.5" customHeight="1">
      <c r="B185" s="179"/>
      <c r="C185" s="180" t="s">
        <v>402</v>
      </c>
      <c r="D185" s="180" t="s">
        <v>208</v>
      </c>
      <c r="E185" s="181" t="s">
        <v>3049</v>
      </c>
      <c r="F185" s="182" t="s">
        <v>3050</v>
      </c>
      <c r="G185" s="183" t="s">
        <v>360</v>
      </c>
      <c r="H185" s="184">
        <v>13</v>
      </c>
      <c r="I185" s="185"/>
      <c r="J185" s="186">
        <f>ROUND(I185*H185,2)</f>
        <v>0</v>
      </c>
      <c r="K185" s="182" t="s">
        <v>5</v>
      </c>
      <c r="L185" s="39"/>
      <c r="M185" s="187" t="s">
        <v>5</v>
      </c>
      <c r="N185" s="188" t="s">
        <v>42</v>
      </c>
      <c r="O185" s="40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AR185" s="22" t="s">
        <v>213</v>
      </c>
      <c r="AT185" s="22" t="s">
        <v>208</v>
      </c>
      <c r="AU185" s="22" t="s">
        <v>80</v>
      </c>
      <c r="AY185" s="22" t="s">
        <v>205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22" t="s">
        <v>78</v>
      </c>
      <c r="BK185" s="191">
        <f>ROUND(I185*H185,2)</f>
        <v>0</v>
      </c>
      <c r="BL185" s="22" t="s">
        <v>213</v>
      </c>
      <c r="BM185" s="22" t="s">
        <v>3051</v>
      </c>
    </row>
    <row r="186" spans="2:65" s="1" customFormat="1" ht="27">
      <c r="B186" s="39"/>
      <c r="D186" s="192" t="s">
        <v>336</v>
      </c>
      <c r="F186" s="193" t="s">
        <v>3052</v>
      </c>
      <c r="I186" s="154"/>
      <c r="L186" s="39"/>
      <c r="M186" s="194"/>
      <c r="N186" s="40"/>
      <c r="O186" s="40"/>
      <c r="P186" s="40"/>
      <c r="Q186" s="40"/>
      <c r="R186" s="40"/>
      <c r="S186" s="40"/>
      <c r="T186" s="68"/>
      <c r="AT186" s="22" t="s">
        <v>336</v>
      </c>
      <c r="AU186" s="22" t="s">
        <v>80</v>
      </c>
    </row>
    <row r="187" spans="2:65" s="11" customFormat="1" ht="29.85" customHeight="1">
      <c r="B187" s="166"/>
      <c r="D187" s="167" t="s">
        <v>70</v>
      </c>
      <c r="E187" s="177" t="s">
        <v>2069</v>
      </c>
      <c r="F187" s="177" t="s">
        <v>112</v>
      </c>
      <c r="I187" s="169"/>
      <c r="J187" s="178">
        <f>BK187</f>
        <v>0</v>
      </c>
      <c r="L187" s="166"/>
      <c r="M187" s="171"/>
      <c r="N187" s="172"/>
      <c r="O187" s="172"/>
      <c r="P187" s="173">
        <f>SUM(P188:P189)</f>
        <v>0</v>
      </c>
      <c r="Q187" s="172"/>
      <c r="R187" s="173">
        <f>SUM(R188:R189)</f>
        <v>0</v>
      </c>
      <c r="S187" s="172"/>
      <c r="T187" s="174">
        <f>SUM(T188:T189)</f>
        <v>0</v>
      </c>
      <c r="AR187" s="167" t="s">
        <v>78</v>
      </c>
      <c r="AT187" s="175" t="s">
        <v>70</v>
      </c>
      <c r="AU187" s="175" t="s">
        <v>78</v>
      </c>
      <c r="AY187" s="167" t="s">
        <v>205</v>
      </c>
      <c r="BK187" s="176">
        <f>SUM(BK188:BK189)</f>
        <v>0</v>
      </c>
    </row>
    <row r="188" spans="2:65" s="1" customFormat="1" ht="16.5" customHeight="1">
      <c r="B188" s="179"/>
      <c r="C188" s="180" t="s">
        <v>406</v>
      </c>
      <c r="D188" s="180" t="s">
        <v>208</v>
      </c>
      <c r="E188" s="181" t="s">
        <v>2070</v>
      </c>
      <c r="F188" s="182" t="s">
        <v>2071</v>
      </c>
      <c r="G188" s="183" t="s">
        <v>548</v>
      </c>
      <c r="H188" s="199"/>
      <c r="I188" s="185"/>
      <c r="J188" s="186">
        <f>ROUND(I188*H188,2)</f>
        <v>0</v>
      </c>
      <c r="K188" s="182" t="s">
        <v>5</v>
      </c>
      <c r="L188" s="39"/>
      <c r="M188" s="187" t="s">
        <v>5</v>
      </c>
      <c r="N188" s="188" t="s">
        <v>42</v>
      </c>
      <c r="O188" s="40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AR188" s="22" t="s">
        <v>213</v>
      </c>
      <c r="AT188" s="22" t="s">
        <v>208</v>
      </c>
      <c r="AU188" s="22" t="s">
        <v>80</v>
      </c>
      <c r="AY188" s="22" t="s">
        <v>205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22" t="s">
        <v>78</v>
      </c>
      <c r="BK188" s="191">
        <f>ROUND(I188*H188,2)</f>
        <v>0</v>
      </c>
      <c r="BL188" s="22" t="s">
        <v>213</v>
      </c>
      <c r="BM188" s="22" t="s">
        <v>3053</v>
      </c>
    </row>
    <row r="189" spans="2:65" s="1" customFormat="1" ht="40.5">
      <c r="B189" s="39"/>
      <c r="D189" s="192" t="s">
        <v>336</v>
      </c>
      <c r="F189" s="193" t="s">
        <v>2073</v>
      </c>
      <c r="I189" s="154"/>
      <c r="L189" s="39"/>
      <c r="M189" s="194"/>
      <c r="N189" s="40"/>
      <c r="O189" s="40"/>
      <c r="P189" s="40"/>
      <c r="Q189" s="40"/>
      <c r="R189" s="40"/>
      <c r="S189" s="40"/>
      <c r="T189" s="68"/>
      <c r="AT189" s="22" t="s">
        <v>336</v>
      </c>
      <c r="AU189" s="22" t="s">
        <v>80</v>
      </c>
    </row>
    <row r="190" spans="2:65" s="11" customFormat="1" ht="37.35" customHeight="1">
      <c r="B190" s="166"/>
      <c r="D190" s="167" t="s">
        <v>70</v>
      </c>
      <c r="E190" s="168" t="s">
        <v>436</v>
      </c>
      <c r="F190" s="168" t="s">
        <v>437</v>
      </c>
      <c r="I190" s="169"/>
      <c r="J190" s="170">
        <f>BK190</f>
        <v>0</v>
      </c>
      <c r="L190" s="166"/>
      <c r="M190" s="171"/>
      <c r="N190" s="172"/>
      <c r="O190" s="172"/>
      <c r="P190" s="173">
        <f>SUM(P191:P198)</f>
        <v>0</v>
      </c>
      <c r="Q190" s="172"/>
      <c r="R190" s="173">
        <f>SUM(R191:R198)</f>
        <v>0</v>
      </c>
      <c r="S190" s="172"/>
      <c r="T190" s="174">
        <f>SUM(T191:T198)</f>
        <v>0</v>
      </c>
      <c r="AR190" s="167" t="s">
        <v>213</v>
      </c>
      <c r="AT190" s="175" t="s">
        <v>70</v>
      </c>
      <c r="AU190" s="175" t="s">
        <v>71</v>
      </c>
      <c r="AY190" s="167" t="s">
        <v>205</v>
      </c>
      <c r="BK190" s="176">
        <f>SUM(BK191:BK198)</f>
        <v>0</v>
      </c>
    </row>
    <row r="191" spans="2:65" s="1" customFormat="1" ht="16.5" customHeight="1">
      <c r="B191" s="179"/>
      <c r="C191" s="180" t="s">
        <v>410</v>
      </c>
      <c r="D191" s="180" t="s">
        <v>208</v>
      </c>
      <c r="E191" s="181" t="s">
        <v>1546</v>
      </c>
      <c r="F191" s="182" t="s">
        <v>1547</v>
      </c>
      <c r="G191" s="183" t="s">
        <v>950</v>
      </c>
      <c r="H191" s="184">
        <v>80</v>
      </c>
      <c r="I191" s="185"/>
      <c r="J191" s="186">
        <f>ROUND(I191*H191,2)</f>
        <v>0</v>
      </c>
      <c r="K191" s="182" t="s">
        <v>5</v>
      </c>
      <c r="L191" s="39"/>
      <c r="M191" s="187" t="s">
        <v>5</v>
      </c>
      <c r="N191" s="188" t="s">
        <v>42</v>
      </c>
      <c r="O191" s="40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AR191" s="22" t="s">
        <v>213</v>
      </c>
      <c r="AT191" s="22" t="s">
        <v>208</v>
      </c>
      <c r="AU191" s="22" t="s">
        <v>78</v>
      </c>
      <c r="AY191" s="22" t="s">
        <v>205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22" t="s">
        <v>78</v>
      </c>
      <c r="BK191" s="191">
        <f>ROUND(I191*H191,2)</f>
        <v>0</v>
      </c>
      <c r="BL191" s="22" t="s">
        <v>213</v>
      </c>
      <c r="BM191" s="22" t="s">
        <v>3054</v>
      </c>
    </row>
    <row r="192" spans="2:65" s="1" customFormat="1" ht="40.5">
      <c r="B192" s="39"/>
      <c r="D192" s="192" t="s">
        <v>336</v>
      </c>
      <c r="F192" s="193" t="s">
        <v>1549</v>
      </c>
      <c r="I192" s="154"/>
      <c r="L192" s="39"/>
      <c r="M192" s="194"/>
      <c r="N192" s="40"/>
      <c r="O192" s="40"/>
      <c r="P192" s="40"/>
      <c r="Q192" s="40"/>
      <c r="R192" s="40"/>
      <c r="S192" s="40"/>
      <c r="T192" s="68"/>
      <c r="AT192" s="22" t="s">
        <v>336</v>
      </c>
      <c r="AU192" s="22" t="s">
        <v>78</v>
      </c>
    </row>
    <row r="193" spans="2:65" s="1" customFormat="1" ht="16.5" customHeight="1">
      <c r="B193" s="179"/>
      <c r="C193" s="180" t="s">
        <v>416</v>
      </c>
      <c r="D193" s="180" t="s">
        <v>208</v>
      </c>
      <c r="E193" s="181" t="s">
        <v>2075</v>
      </c>
      <c r="F193" s="182" t="s">
        <v>2076</v>
      </c>
      <c r="G193" s="183" t="s">
        <v>950</v>
      </c>
      <c r="H193" s="184">
        <v>80</v>
      </c>
      <c r="I193" s="185"/>
      <c r="J193" s="186">
        <f>ROUND(I193*H193,2)</f>
        <v>0</v>
      </c>
      <c r="K193" s="182" t="s">
        <v>5</v>
      </c>
      <c r="L193" s="39"/>
      <c r="M193" s="187" t="s">
        <v>5</v>
      </c>
      <c r="N193" s="188" t="s">
        <v>42</v>
      </c>
      <c r="O193" s="40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AR193" s="22" t="s">
        <v>213</v>
      </c>
      <c r="AT193" s="22" t="s">
        <v>208</v>
      </c>
      <c r="AU193" s="22" t="s">
        <v>78</v>
      </c>
      <c r="AY193" s="22" t="s">
        <v>205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22" t="s">
        <v>78</v>
      </c>
      <c r="BK193" s="191">
        <f>ROUND(I193*H193,2)</f>
        <v>0</v>
      </c>
      <c r="BL193" s="22" t="s">
        <v>213</v>
      </c>
      <c r="BM193" s="22" t="s">
        <v>3055</v>
      </c>
    </row>
    <row r="194" spans="2:65" s="1" customFormat="1" ht="54">
      <c r="B194" s="39"/>
      <c r="D194" s="192" t="s">
        <v>336</v>
      </c>
      <c r="F194" s="193" t="s">
        <v>2078</v>
      </c>
      <c r="I194" s="154"/>
      <c r="L194" s="39"/>
      <c r="M194" s="194"/>
      <c r="N194" s="40"/>
      <c r="O194" s="40"/>
      <c r="P194" s="40"/>
      <c r="Q194" s="40"/>
      <c r="R194" s="40"/>
      <c r="S194" s="40"/>
      <c r="T194" s="68"/>
      <c r="AT194" s="22" t="s">
        <v>336</v>
      </c>
      <c r="AU194" s="22" t="s">
        <v>78</v>
      </c>
    </row>
    <row r="195" spans="2:65" s="1" customFormat="1" ht="16.5" customHeight="1">
      <c r="B195" s="179"/>
      <c r="C195" s="180" t="s">
        <v>420</v>
      </c>
      <c r="D195" s="180" t="s">
        <v>208</v>
      </c>
      <c r="E195" s="181" t="s">
        <v>2079</v>
      </c>
      <c r="F195" s="182" t="s">
        <v>2080</v>
      </c>
      <c r="G195" s="183" t="s">
        <v>1531</v>
      </c>
      <c r="H195" s="184">
        <v>1</v>
      </c>
      <c r="I195" s="185"/>
      <c r="J195" s="186">
        <f>ROUND(I195*H195,2)</f>
        <v>0</v>
      </c>
      <c r="K195" s="182" t="s">
        <v>5</v>
      </c>
      <c r="L195" s="39"/>
      <c r="M195" s="187" t="s">
        <v>5</v>
      </c>
      <c r="N195" s="188" t="s">
        <v>42</v>
      </c>
      <c r="O195" s="40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AR195" s="22" t="s">
        <v>213</v>
      </c>
      <c r="AT195" s="22" t="s">
        <v>208</v>
      </c>
      <c r="AU195" s="22" t="s">
        <v>78</v>
      </c>
      <c r="AY195" s="22" t="s">
        <v>205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22" t="s">
        <v>78</v>
      </c>
      <c r="BK195" s="191">
        <f>ROUND(I195*H195,2)</f>
        <v>0</v>
      </c>
      <c r="BL195" s="22" t="s">
        <v>213</v>
      </c>
      <c r="BM195" s="22" t="s">
        <v>3056</v>
      </c>
    </row>
    <row r="196" spans="2:65" s="1" customFormat="1" ht="40.5">
      <c r="B196" s="39"/>
      <c r="D196" s="192" t="s">
        <v>336</v>
      </c>
      <c r="F196" s="193" t="s">
        <v>2082</v>
      </c>
      <c r="I196" s="154"/>
      <c r="L196" s="39"/>
      <c r="M196" s="194"/>
      <c r="N196" s="40"/>
      <c r="O196" s="40"/>
      <c r="P196" s="40"/>
      <c r="Q196" s="40"/>
      <c r="R196" s="40"/>
      <c r="S196" s="40"/>
      <c r="T196" s="68"/>
      <c r="AT196" s="22" t="s">
        <v>336</v>
      </c>
      <c r="AU196" s="22" t="s">
        <v>78</v>
      </c>
    </row>
    <row r="197" spans="2:65" s="1" customFormat="1" ht="16.5" customHeight="1">
      <c r="B197" s="179"/>
      <c r="C197" s="180" t="s">
        <v>424</v>
      </c>
      <c r="D197" s="180" t="s">
        <v>208</v>
      </c>
      <c r="E197" s="181" t="s">
        <v>1554</v>
      </c>
      <c r="F197" s="182" t="s">
        <v>1555</v>
      </c>
      <c r="G197" s="183" t="s">
        <v>1531</v>
      </c>
      <c r="H197" s="184">
        <v>1</v>
      </c>
      <c r="I197" s="185"/>
      <c r="J197" s="186">
        <f>ROUND(I197*H197,2)</f>
        <v>0</v>
      </c>
      <c r="K197" s="182" t="s">
        <v>5</v>
      </c>
      <c r="L197" s="39"/>
      <c r="M197" s="187" t="s">
        <v>5</v>
      </c>
      <c r="N197" s="188" t="s">
        <v>42</v>
      </c>
      <c r="O197" s="40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AR197" s="22" t="s">
        <v>213</v>
      </c>
      <c r="AT197" s="22" t="s">
        <v>208</v>
      </c>
      <c r="AU197" s="22" t="s">
        <v>78</v>
      </c>
      <c r="AY197" s="22" t="s">
        <v>205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22" t="s">
        <v>78</v>
      </c>
      <c r="BK197" s="191">
        <f>ROUND(I197*H197,2)</f>
        <v>0</v>
      </c>
      <c r="BL197" s="22" t="s">
        <v>213</v>
      </c>
      <c r="BM197" s="22" t="s">
        <v>3057</v>
      </c>
    </row>
    <row r="198" spans="2:65" s="1" customFormat="1" ht="27">
      <c r="B198" s="39"/>
      <c r="D198" s="192" t="s">
        <v>336</v>
      </c>
      <c r="F198" s="193" t="s">
        <v>1557</v>
      </c>
      <c r="I198" s="154"/>
      <c r="L198" s="39"/>
      <c r="M198" s="219"/>
      <c r="N198" s="196"/>
      <c r="O198" s="196"/>
      <c r="P198" s="196"/>
      <c r="Q198" s="196"/>
      <c r="R198" s="196"/>
      <c r="S198" s="196"/>
      <c r="T198" s="220"/>
      <c r="AT198" s="22" t="s">
        <v>336</v>
      </c>
      <c r="AU198" s="22" t="s">
        <v>78</v>
      </c>
    </row>
    <row r="199" spans="2:65" s="1" customFormat="1" ht="6.95" customHeight="1">
      <c r="B199" s="54"/>
      <c r="C199" s="55"/>
      <c r="D199" s="55"/>
      <c r="E199" s="55"/>
      <c r="F199" s="55"/>
      <c r="G199" s="55"/>
      <c r="H199" s="55"/>
      <c r="I199" s="132"/>
      <c r="J199" s="55"/>
      <c r="K199" s="55"/>
      <c r="L199" s="39"/>
    </row>
  </sheetData>
  <autoFilter ref="C92:K198"/>
  <mergeCells count="16">
    <mergeCell ref="L2:V2"/>
    <mergeCell ref="E79:H79"/>
    <mergeCell ref="E83:H83"/>
    <mergeCell ref="E81:H81"/>
    <mergeCell ref="E85:H85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140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ht="16.5" customHeight="1">
      <c r="B9" s="26"/>
      <c r="C9" s="27"/>
      <c r="D9" s="27"/>
      <c r="E9" s="341" t="s">
        <v>2146</v>
      </c>
      <c r="F9" s="308"/>
      <c r="G9" s="308"/>
      <c r="H9" s="308"/>
      <c r="I9" s="110"/>
      <c r="J9" s="27"/>
      <c r="K9" s="29"/>
    </row>
    <row r="10" spans="1:70">
      <c r="B10" s="26"/>
      <c r="C10" s="27"/>
      <c r="D10" s="35" t="s">
        <v>170</v>
      </c>
      <c r="E10" s="27"/>
      <c r="F10" s="27"/>
      <c r="G10" s="27"/>
      <c r="H10" s="27"/>
      <c r="I10" s="110"/>
      <c r="J10" s="27"/>
      <c r="K10" s="29"/>
    </row>
    <row r="11" spans="1:70" s="1" customFormat="1" ht="16.5" customHeight="1">
      <c r="B11" s="39"/>
      <c r="C11" s="40"/>
      <c r="D11" s="40"/>
      <c r="E11" s="331" t="s">
        <v>2533</v>
      </c>
      <c r="F11" s="343"/>
      <c r="G11" s="343"/>
      <c r="H11" s="343"/>
      <c r="I11" s="111"/>
      <c r="J11" s="40"/>
      <c r="K11" s="43"/>
    </row>
    <row r="12" spans="1:70" s="1" customFormat="1">
      <c r="B12" s="39"/>
      <c r="C12" s="40"/>
      <c r="D12" s="35" t="s">
        <v>936</v>
      </c>
      <c r="E12" s="40"/>
      <c r="F12" s="40"/>
      <c r="G12" s="40"/>
      <c r="H12" s="40"/>
      <c r="I12" s="111"/>
      <c r="J12" s="40"/>
      <c r="K12" s="43"/>
    </row>
    <row r="13" spans="1:70" s="1" customFormat="1" ht="36.950000000000003" customHeight="1">
      <c r="B13" s="39"/>
      <c r="C13" s="40"/>
      <c r="D13" s="40"/>
      <c r="E13" s="344" t="s">
        <v>3058</v>
      </c>
      <c r="F13" s="343"/>
      <c r="G13" s="343"/>
      <c r="H13" s="343"/>
      <c r="I13" s="111"/>
      <c r="J13" s="40"/>
      <c r="K13" s="43"/>
    </row>
    <row r="14" spans="1:70" s="1" customFormat="1" ht="13.5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21</v>
      </c>
      <c r="E15" s="40"/>
      <c r="F15" s="33" t="s">
        <v>5</v>
      </c>
      <c r="G15" s="40"/>
      <c r="H15" s="40"/>
      <c r="I15" s="112" t="s">
        <v>22</v>
      </c>
      <c r="J15" s="33" t="s">
        <v>5</v>
      </c>
      <c r="K15" s="43"/>
    </row>
    <row r="16" spans="1:70" s="1" customFormat="1" ht="14.45" customHeight="1">
      <c r="B16" s="39"/>
      <c r="C16" s="40"/>
      <c r="D16" s="35" t="s">
        <v>23</v>
      </c>
      <c r="E16" s="40"/>
      <c r="F16" s="33" t="s">
        <v>24</v>
      </c>
      <c r="G16" s="40"/>
      <c r="H16" s="40"/>
      <c r="I16" s="112" t="s">
        <v>25</v>
      </c>
      <c r="J16" s="113" t="str">
        <f>'Rekapitulace stavby'!AN8</f>
        <v>16. 3. 2019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27</v>
      </c>
      <c r="E18" s="40"/>
      <c r="F18" s="40"/>
      <c r="G18" s="40"/>
      <c r="H18" s="40"/>
      <c r="I18" s="112" t="s">
        <v>28</v>
      </c>
      <c r="J18" s="33" t="str">
        <f>IF('Rekapitulace stavby'!AN10="","",'Rekapitulace stavby'!AN10)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stavby'!E11="","",'Rekapitulace stavby'!E11)</f>
        <v xml:space="preserve"> </v>
      </c>
      <c r="F19" s="40"/>
      <c r="G19" s="40"/>
      <c r="H19" s="40"/>
      <c r="I19" s="112" t="s">
        <v>30</v>
      </c>
      <c r="J19" s="33" t="str">
        <f>IF('Rekapitulace stavby'!AN11="","",'Rekapitulace stavby'!AN11)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31</v>
      </c>
      <c r="E21" s="40"/>
      <c r="F21" s="40"/>
      <c r="G21" s="40"/>
      <c r="H21" s="40"/>
      <c r="I21" s="112" t="s">
        <v>28</v>
      </c>
      <c r="J21" s="33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stavby'!E14="Vyplň údaj","",IF('Rekapitulace stavby'!E14="","",'Rekapitulace stavby'!E14))</f>
        <v/>
      </c>
      <c r="F22" s="40"/>
      <c r="G22" s="40"/>
      <c r="H22" s="40"/>
      <c r="I22" s="112" t="s">
        <v>30</v>
      </c>
      <c r="J22" s="33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33</v>
      </c>
      <c r="E24" s="40"/>
      <c r="F24" s="40"/>
      <c r="G24" s="40"/>
      <c r="H24" s="40"/>
      <c r="I24" s="112" t="s">
        <v>28</v>
      </c>
      <c r="J24" s="33" t="s">
        <v>5</v>
      </c>
      <c r="K24" s="43"/>
    </row>
    <row r="25" spans="2:11" s="1" customFormat="1" ht="18" customHeight="1">
      <c r="B25" s="39"/>
      <c r="C25" s="40"/>
      <c r="D25" s="40"/>
      <c r="E25" s="33" t="s">
        <v>34</v>
      </c>
      <c r="F25" s="40"/>
      <c r="G25" s="40"/>
      <c r="H25" s="40"/>
      <c r="I25" s="112" t="s">
        <v>30</v>
      </c>
      <c r="J25" s="33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14.45" customHeight="1">
      <c r="B27" s="39"/>
      <c r="C27" s="40"/>
      <c r="D27" s="35" t="s">
        <v>36</v>
      </c>
      <c r="E27" s="40"/>
      <c r="F27" s="40"/>
      <c r="G27" s="40"/>
      <c r="H27" s="40"/>
      <c r="I27" s="111"/>
      <c r="J27" s="40"/>
      <c r="K27" s="43"/>
    </row>
    <row r="28" spans="2:11" s="7" customFormat="1" ht="270.75" customHeight="1">
      <c r="B28" s="114"/>
      <c r="C28" s="115"/>
      <c r="D28" s="115"/>
      <c r="E28" s="322" t="s">
        <v>172</v>
      </c>
      <c r="F28" s="322"/>
      <c r="G28" s="322"/>
      <c r="H28" s="322"/>
      <c r="I28" s="116"/>
      <c r="J28" s="115"/>
      <c r="K28" s="117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111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25.35" customHeight="1">
      <c r="B31" s="39"/>
      <c r="C31" s="40"/>
      <c r="D31" s="120" t="s">
        <v>37</v>
      </c>
      <c r="E31" s="40"/>
      <c r="F31" s="40"/>
      <c r="G31" s="40"/>
      <c r="H31" s="40"/>
      <c r="I31" s="111"/>
      <c r="J31" s="121">
        <f>ROUND(J91,2)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118"/>
      <c r="J32" s="66"/>
      <c r="K32" s="119"/>
    </row>
    <row r="33" spans="2:11" s="1" customFormat="1" ht="14.45" customHeight="1">
      <c r="B33" s="39"/>
      <c r="C33" s="40"/>
      <c r="D33" s="40"/>
      <c r="E33" s="40"/>
      <c r="F33" s="44" t="s">
        <v>39</v>
      </c>
      <c r="G33" s="40"/>
      <c r="H33" s="40"/>
      <c r="I33" s="122" t="s">
        <v>38</v>
      </c>
      <c r="J33" s="44" t="s">
        <v>40</v>
      </c>
      <c r="K33" s="43"/>
    </row>
    <row r="34" spans="2:11" s="1" customFormat="1" ht="14.45" customHeight="1">
      <c r="B34" s="39"/>
      <c r="C34" s="40"/>
      <c r="D34" s="47" t="s">
        <v>41</v>
      </c>
      <c r="E34" s="47" t="s">
        <v>42</v>
      </c>
      <c r="F34" s="123">
        <f>ROUND(SUM(BE91:BE106), 2)</f>
        <v>0</v>
      </c>
      <c r="G34" s="40"/>
      <c r="H34" s="40"/>
      <c r="I34" s="124">
        <v>0.21</v>
      </c>
      <c r="J34" s="123">
        <f>ROUND(ROUND((SUM(BE91:BE106)), 2)*I34, 2)</f>
        <v>0</v>
      </c>
      <c r="K34" s="43"/>
    </row>
    <row r="35" spans="2:11" s="1" customFormat="1" ht="14.45" customHeight="1">
      <c r="B35" s="39"/>
      <c r="C35" s="40"/>
      <c r="D35" s="40"/>
      <c r="E35" s="47" t="s">
        <v>43</v>
      </c>
      <c r="F35" s="123">
        <f>ROUND(SUM(BF91:BF106), 2)</f>
        <v>0</v>
      </c>
      <c r="G35" s="40"/>
      <c r="H35" s="40"/>
      <c r="I35" s="124">
        <v>0.15</v>
      </c>
      <c r="J35" s="123">
        <f>ROUND(ROUND((SUM(BF91:BF106)), 2)*I35, 2)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44</v>
      </c>
      <c r="F36" s="123">
        <f>ROUND(SUM(BG91:BG106), 2)</f>
        <v>0</v>
      </c>
      <c r="G36" s="40"/>
      <c r="H36" s="40"/>
      <c r="I36" s="124">
        <v>0.21</v>
      </c>
      <c r="J36" s="123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45</v>
      </c>
      <c r="F37" s="123">
        <f>ROUND(SUM(BH91:BH106), 2)</f>
        <v>0</v>
      </c>
      <c r="G37" s="40"/>
      <c r="H37" s="40"/>
      <c r="I37" s="124">
        <v>0.15</v>
      </c>
      <c r="J37" s="123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46</v>
      </c>
      <c r="F38" s="123">
        <f>ROUND(SUM(BI91:BI106), 2)</f>
        <v>0</v>
      </c>
      <c r="G38" s="40"/>
      <c r="H38" s="40"/>
      <c r="I38" s="124">
        <v>0</v>
      </c>
      <c r="J38" s="123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111"/>
      <c r="J39" s="40"/>
      <c r="K39" s="43"/>
    </row>
    <row r="40" spans="2:11" s="1" customFormat="1" ht="25.35" customHeight="1">
      <c r="B40" s="39"/>
      <c r="C40" s="125"/>
      <c r="D40" s="126" t="s">
        <v>47</v>
      </c>
      <c r="E40" s="69"/>
      <c r="F40" s="69"/>
      <c r="G40" s="127" t="s">
        <v>48</v>
      </c>
      <c r="H40" s="128" t="s">
        <v>49</v>
      </c>
      <c r="I40" s="129"/>
      <c r="J40" s="130">
        <f>SUM(J31:J38)</f>
        <v>0</v>
      </c>
      <c r="K40" s="131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132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133"/>
      <c r="J45" s="58"/>
      <c r="K45" s="134"/>
    </row>
    <row r="46" spans="2:11" s="1" customFormat="1" ht="36.950000000000003" customHeight="1">
      <c r="B46" s="39"/>
      <c r="C46" s="28" t="s">
        <v>173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111"/>
      <c r="J47" s="40"/>
      <c r="K47" s="43"/>
    </row>
    <row r="48" spans="2:11" s="1" customFormat="1" ht="14.45" customHeight="1">
      <c r="B48" s="39"/>
      <c r="C48" s="35" t="s">
        <v>19</v>
      </c>
      <c r="D48" s="40"/>
      <c r="E48" s="40"/>
      <c r="F48" s="40"/>
      <c r="G48" s="40"/>
      <c r="H48" s="40"/>
      <c r="I48" s="111"/>
      <c r="J48" s="40"/>
      <c r="K48" s="43"/>
    </row>
    <row r="49" spans="2:47" s="1" customFormat="1" ht="16.5" customHeight="1">
      <c r="B49" s="39"/>
      <c r="C49" s="40"/>
      <c r="D49" s="40"/>
      <c r="E49" s="341" t="str">
        <f>E7</f>
        <v xml:space="preserve"> Dům hudby, Pardubice – modernizace</v>
      </c>
      <c r="F49" s="342"/>
      <c r="G49" s="342"/>
      <c r="H49" s="342"/>
      <c r="I49" s="111"/>
      <c r="J49" s="40"/>
      <c r="K49" s="43"/>
    </row>
    <row r="50" spans="2:47">
      <c r="B50" s="26"/>
      <c r="C50" s="35" t="s">
        <v>168</v>
      </c>
      <c r="D50" s="27"/>
      <c r="E50" s="27"/>
      <c r="F50" s="27"/>
      <c r="G50" s="27"/>
      <c r="H50" s="27"/>
      <c r="I50" s="110"/>
      <c r="J50" s="27"/>
      <c r="K50" s="29"/>
    </row>
    <row r="51" spans="2:47" ht="16.5" customHeight="1">
      <c r="B51" s="26"/>
      <c r="C51" s="27"/>
      <c r="D51" s="27"/>
      <c r="E51" s="341" t="s">
        <v>2146</v>
      </c>
      <c r="F51" s="308"/>
      <c r="G51" s="308"/>
      <c r="H51" s="308"/>
      <c r="I51" s="110"/>
      <c r="J51" s="27"/>
      <c r="K51" s="29"/>
    </row>
    <row r="52" spans="2:47">
      <c r="B52" s="26"/>
      <c r="C52" s="35" t="s">
        <v>170</v>
      </c>
      <c r="D52" s="27"/>
      <c r="E52" s="27"/>
      <c r="F52" s="27"/>
      <c r="G52" s="27"/>
      <c r="H52" s="27"/>
      <c r="I52" s="110"/>
      <c r="J52" s="27"/>
      <c r="K52" s="29"/>
    </row>
    <row r="53" spans="2:47" s="1" customFormat="1" ht="16.5" customHeight="1">
      <c r="B53" s="39"/>
      <c r="C53" s="40"/>
      <c r="D53" s="40"/>
      <c r="E53" s="331" t="s">
        <v>2533</v>
      </c>
      <c r="F53" s="343"/>
      <c r="G53" s="343"/>
      <c r="H53" s="343"/>
      <c r="I53" s="111"/>
      <c r="J53" s="40"/>
      <c r="K53" s="43"/>
    </row>
    <row r="54" spans="2:47" s="1" customFormat="1" ht="14.45" customHeight="1">
      <c r="B54" s="39"/>
      <c r="C54" s="35" t="s">
        <v>936</v>
      </c>
      <c r="D54" s="40"/>
      <c r="E54" s="40"/>
      <c r="F54" s="40"/>
      <c r="G54" s="40"/>
      <c r="H54" s="40"/>
      <c r="I54" s="111"/>
      <c r="J54" s="40"/>
      <c r="K54" s="43"/>
    </row>
    <row r="55" spans="2:47" s="1" customFormat="1" ht="17.25" customHeight="1">
      <c r="B55" s="39"/>
      <c r="C55" s="40"/>
      <c r="D55" s="40"/>
      <c r="E55" s="344" t="str">
        <f>E13</f>
        <v>SO 02.5.4 - Chlazení</v>
      </c>
      <c r="F55" s="343"/>
      <c r="G55" s="343"/>
      <c r="H55" s="343"/>
      <c r="I55" s="111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47" s="1" customFormat="1" ht="18" customHeight="1">
      <c r="B57" s="39"/>
      <c r="C57" s="35" t="s">
        <v>23</v>
      </c>
      <c r="D57" s="40"/>
      <c r="E57" s="40"/>
      <c r="F57" s="33" t="str">
        <f>F16</f>
        <v>Sukova třída 1260, 530 02 Pardubice</v>
      </c>
      <c r="G57" s="40"/>
      <c r="H57" s="40"/>
      <c r="I57" s="112" t="s">
        <v>25</v>
      </c>
      <c r="J57" s="113" t="str">
        <f>IF(J16="","",J16)</f>
        <v>16. 3. 2019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47" s="1" customFormat="1">
      <c r="B59" s="39"/>
      <c r="C59" s="35" t="s">
        <v>27</v>
      </c>
      <c r="D59" s="40"/>
      <c r="E59" s="40"/>
      <c r="F59" s="33" t="str">
        <f>E19</f>
        <v xml:space="preserve"> </v>
      </c>
      <c r="G59" s="40"/>
      <c r="H59" s="40"/>
      <c r="I59" s="112" t="s">
        <v>33</v>
      </c>
      <c r="J59" s="322" t="str">
        <f>E25</f>
        <v>ing. arch. Ondřej Tuček</v>
      </c>
      <c r="K59" s="43"/>
    </row>
    <row r="60" spans="2:47" s="1" customFormat="1" ht="14.45" customHeight="1">
      <c r="B60" s="39"/>
      <c r="C60" s="35" t="s">
        <v>31</v>
      </c>
      <c r="D60" s="40"/>
      <c r="E60" s="40"/>
      <c r="F60" s="33" t="str">
        <f>IF(E22="","",E22)</f>
        <v/>
      </c>
      <c r="G60" s="40"/>
      <c r="H60" s="40"/>
      <c r="I60" s="111"/>
      <c r="J60" s="345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11"/>
      <c r="J61" s="40"/>
      <c r="K61" s="43"/>
    </row>
    <row r="62" spans="2:47" s="1" customFormat="1" ht="29.25" customHeight="1">
      <c r="B62" s="39"/>
      <c r="C62" s="135" t="s">
        <v>174</v>
      </c>
      <c r="D62" s="125"/>
      <c r="E62" s="125"/>
      <c r="F62" s="125"/>
      <c r="G62" s="125"/>
      <c r="H62" s="125"/>
      <c r="I62" s="136"/>
      <c r="J62" s="137" t="s">
        <v>175</v>
      </c>
      <c r="K62" s="138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11"/>
      <c r="J63" s="40"/>
      <c r="K63" s="43"/>
    </row>
    <row r="64" spans="2:47" s="1" customFormat="1" ht="29.25" customHeight="1">
      <c r="B64" s="39"/>
      <c r="C64" s="139" t="s">
        <v>176</v>
      </c>
      <c r="D64" s="40"/>
      <c r="E64" s="40"/>
      <c r="F64" s="40"/>
      <c r="G64" s="40"/>
      <c r="H64" s="40"/>
      <c r="I64" s="111"/>
      <c r="J64" s="121">
        <f>J91</f>
        <v>0</v>
      </c>
      <c r="K64" s="43"/>
      <c r="AU64" s="22" t="s">
        <v>177</v>
      </c>
    </row>
    <row r="65" spans="2:12" s="8" customFormat="1" ht="24.95" customHeight="1">
      <c r="B65" s="140"/>
      <c r="C65" s="141"/>
      <c r="D65" s="142" t="s">
        <v>181</v>
      </c>
      <c r="E65" s="143"/>
      <c r="F65" s="143"/>
      <c r="G65" s="143"/>
      <c r="H65" s="143"/>
      <c r="I65" s="144"/>
      <c r="J65" s="145">
        <f>J92</f>
        <v>0</v>
      </c>
      <c r="K65" s="146"/>
    </row>
    <row r="66" spans="2:12" s="9" customFormat="1" ht="19.899999999999999" customHeight="1">
      <c r="B66" s="147"/>
      <c r="C66" s="148"/>
      <c r="D66" s="149" t="s">
        <v>1764</v>
      </c>
      <c r="E66" s="150"/>
      <c r="F66" s="150"/>
      <c r="G66" s="150"/>
      <c r="H66" s="150"/>
      <c r="I66" s="151"/>
      <c r="J66" s="152">
        <f>J93</f>
        <v>0</v>
      </c>
      <c r="K66" s="153"/>
    </row>
    <row r="67" spans="2:12" s="8" customFormat="1" ht="24.95" customHeight="1">
      <c r="B67" s="140"/>
      <c r="C67" s="141"/>
      <c r="D67" s="142" t="s">
        <v>188</v>
      </c>
      <c r="E67" s="143"/>
      <c r="F67" s="143"/>
      <c r="G67" s="143"/>
      <c r="H67" s="143"/>
      <c r="I67" s="144"/>
      <c r="J67" s="145">
        <f>J102</f>
        <v>0</v>
      </c>
      <c r="K67" s="146"/>
    </row>
    <row r="68" spans="2:12" s="1" customFormat="1" ht="21.75" customHeight="1">
      <c r="B68" s="39"/>
      <c r="C68" s="40"/>
      <c r="D68" s="40"/>
      <c r="E68" s="40"/>
      <c r="F68" s="40"/>
      <c r="G68" s="40"/>
      <c r="H68" s="40"/>
      <c r="I68" s="111"/>
      <c r="J68" s="40"/>
      <c r="K68" s="4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132"/>
      <c r="J69" s="55"/>
      <c r="K69" s="5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33"/>
      <c r="J73" s="58"/>
      <c r="K73" s="58"/>
      <c r="L73" s="39"/>
    </row>
    <row r="74" spans="2:12" s="1" customFormat="1" ht="36.950000000000003" customHeight="1">
      <c r="B74" s="39"/>
      <c r="C74" s="59" t="s">
        <v>189</v>
      </c>
      <c r="I74" s="154"/>
      <c r="L74" s="39"/>
    </row>
    <row r="75" spans="2:12" s="1" customFormat="1" ht="6.95" customHeight="1">
      <c r="B75" s="39"/>
      <c r="I75" s="154"/>
      <c r="L75" s="39"/>
    </row>
    <row r="76" spans="2:12" s="1" customFormat="1" ht="14.45" customHeight="1">
      <c r="B76" s="39"/>
      <c r="C76" s="61" t="s">
        <v>19</v>
      </c>
      <c r="I76" s="154"/>
      <c r="L76" s="39"/>
    </row>
    <row r="77" spans="2:12" s="1" customFormat="1" ht="16.5" customHeight="1">
      <c r="B77" s="39"/>
      <c r="E77" s="346" t="str">
        <f>E7</f>
        <v xml:space="preserve"> Dům hudby, Pardubice – modernizace</v>
      </c>
      <c r="F77" s="347"/>
      <c r="G77" s="347"/>
      <c r="H77" s="347"/>
      <c r="I77" s="154"/>
      <c r="L77" s="39"/>
    </row>
    <row r="78" spans="2:12">
      <c r="B78" s="26"/>
      <c r="C78" s="61" t="s">
        <v>168</v>
      </c>
      <c r="L78" s="26"/>
    </row>
    <row r="79" spans="2:12" ht="16.5" customHeight="1">
      <c r="B79" s="26"/>
      <c r="E79" s="346" t="s">
        <v>2146</v>
      </c>
      <c r="F79" s="318"/>
      <c r="G79" s="318"/>
      <c r="H79" s="318"/>
      <c r="L79" s="26"/>
    </row>
    <row r="80" spans="2:12">
      <c r="B80" s="26"/>
      <c r="C80" s="61" t="s">
        <v>170</v>
      </c>
      <c r="L80" s="26"/>
    </row>
    <row r="81" spans="2:65" s="1" customFormat="1" ht="16.5" customHeight="1">
      <c r="B81" s="39"/>
      <c r="E81" s="350" t="s">
        <v>2533</v>
      </c>
      <c r="F81" s="348"/>
      <c r="G81" s="348"/>
      <c r="H81" s="348"/>
      <c r="I81" s="154"/>
      <c r="L81" s="39"/>
    </row>
    <row r="82" spans="2:65" s="1" customFormat="1" ht="14.45" customHeight="1">
      <c r="B82" s="39"/>
      <c r="C82" s="61" t="s">
        <v>936</v>
      </c>
      <c r="I82" s="154"/>
      <c r="L82" s="39"/>
    </row>
    <row r="83" spans="2:65" s="1" customFormat="1" ht="17.25" customHeight="1">
      <c r="B83" s="39"/>
      <c r="E83" s="334" t="str">
        <f>E13</f>
        <v>SO 02.5.4 - Chlazení</v>
      </c>
      <c r="F83" s="348"/>
      <c r="G83" s="348"/>
      <c r="H83" s="348"/>
      <c r="I83" s="154"/>
      <c r="L83" s="39"/>
    </row>
    <row r="84" spans="2:65" s="1" customFormat="1" ht="6.95" customHeight="1">
      <c r="B84" s="39"/>
      <c r="I84" s="154"/>
      <c r="L84" s="39"/>
    </row>
    <row r="85" spans="2:65" s="1" customFormat="1" ht="18" customHeight="1">
      <c r="B85" s="39"/>
      <c r="C85" s="61" t="s">
        <v>23</v>
      </c>
      <c r="F85" s="155" t="str">
        <f>F16</f>
        <v>Sukova třída 1260, 530 02 Pardubice</v>
      </c>
      <c r="I85" s="156" t="s">
        <v>25</v>
      </c>
      <c r="J85" s="65" t="str">
        <f>IF(J16="","",J16)</f>
        <v>16. 3. 2019</v>
      </c>
      <c r="L85" s="39"/>
    </row>
    <row r="86" spans="2:65" s="1" customFormat="1" ht="6.95" customHeight="1">
      <c r="B86" s="39"/>
      <c r="I86" s="154"/>
      <c r="L86" s="39"/>
    </row>
    <row r="87" spans="2:65" s="1" customFormat="1">
      <c r="B87" s="39"/>
      <c r="C87" s="61" t="s">
        <v>27</v>
      </c>
      <c r="F87" s="155" t="str">
        <f>E19</f>
        <v xml:space="preserve"> </v>
      </c>
      <c r="I87" s="156" t="s">
        <v>33</v>
      </c>
      <c r="J87" s="155" t="str">
        <f>E25</f>
        <v>ing. arch. Ondřej Tuček</v>
      </c>
      <c r="L87" s="39"/>
    </row>
    <row r="88" spans="2:65" s="1" customFormat="1" ht="14.45" customHeight="1">
      <c r="B88" s="39"/>
      <c r="C88" s="61" t="s">
        <v>31</v>
      </c>
      <c r="F88" s="155" t="str">
        <f>IF(E22="","",E22)</f>
        <v/>
      </c>
      <c r="I88" s="154"/>
      <c r="L88" s="39"/>
    </row>
    <row r="89" spans="2:65" s="1" customFormat="1" ht="10.35" customHeight="1">
      <c r="B89" s="39"/>
      <c r="I89" s="154"/>
      <c r="L89" s="39"/>
    </row>
    <row r="90" spans="2:65" s="10" customFormat="1" ht="29.25" customHeight="1">
      <c r="B90" s="157"/>
      <c r="C90" s="158" t="s">
        <v>190</v>
      </c>
      <c r="D90" s="159" t="s">
        <v>56</v>
      </c>
      <c r="E90" s="159" t="s">
        <v>52</v>
      </c>
      <c r="F90" s="159" t="s">
        <v>191</v>
      </c>
      <c r="G90" s="159" t="s">
        <v>192</v>
      </c>
      <c r="H90" s="159" t="s">
        <v>193</v>
      </c>
      <c r="I90" s="160" t="s">
        <v>194</v>
      </c>
      <c r="J90" s="159" t="s">
        <v>175</v>
      </c>
      <c r="K90" s="161" t="s">
        <v>195</v>
      </c>
      <c r="L90" s="157"/>
      <c r="M90" s="71" t="s">
        <v>196</v>
      </c>
      <c r="N90" s="72" t="s">
        <v>41</v>
      </c>
      <c r="O90" s="72" t="s">
        <v>197</v>
      </c>
      <c r="P90" s="72" t="s">
        <v>198</v>
      </c>
      <c r="Q90" s="72" t="s">
        <v>199</v>
      </c>
      <c r="R90" s="72" t="s">
        <v>200</v>
      </c>
      <c r="S90" s="72" t="s">
        <v>201</v>
      </c>
      <c r="T90" s="73" t="s">
        <v>202</v>
      </c>
    </row>
    <row r="91" spans="2:65" s="1" customFormat="1" ht="29.25" customHeight="1">
      <c r="B91" s="39"/>
      <c r="C91" s="75" t="s">
        <v>176</v>
      </c>
      <c r="I91" s="154"/>
      <c r="J91" s="162">
        <f>BK91</f>
        <v>0</v>
      </c>
      <c r="L91" s="39"/>
      <c r="M91" s="74"/>
      <c r="N91" s="66"/>
      <c r="O91" s="66"/>
      <c r="P91" s="163">
        <f>P92+P102</f>
        <v>0</v>
      </c>
      <c r="Q91" s="66"/>
      <c r="R91" s="163">
        <f>R92+R102</f>
        <v>0</v>
      </c>
      <c r="S91" s="66"/>
      <c r="T91" s="164">
        <f>T92+T102</f>
        <v>0</v>
      </c>
      <c r="AT91" s="22" t="s">
        <v>70</v>
      </c>
      <c r="AU91" s="22" t="s">
        <v>177</v>
      </c>
      <c r="BK91" s="165">
        <f>BK92+BK102</f>
        <v>0</v>
      </c>
    </row>
    <row r="92" spans="2:65" s="11" customFormat="1" ht="37.35" customHeight="1">
      <c r="B92" s="166"/>
      <c r="D92" s="167" t="s">
        <v>70</v>
      </c>
      <c r="E92" s="168" t="s">
        <v>287</v>
      </c>
      <c r="F92" s="168" t="s">
        <v>288</v>
      </c>
      <c r="I92" s="169"/>
      <c r="J92" s="170">
        <f>BK92</f>
        <v>0</v>
      </c>
      <c r="L92" s="166"/>
      <c r="M92" s="171"/>
      <c r="N92" s="172"/>
      <c r="O92" s="172"/>
      <c r="P92" s="173">
        <f>P93</f>
        <v>0</v>
      </c>
      <c r="Q92" s="172"/>
      <c r="R92" s="173">
        <f>R93</f>
        <v>0</v>
      </c>
      <c r="S92" s="172"/>
      <c r="T92" s="174">
        <f>T93</f>
        <v>0</v>
      </c>
      <c r="AR92" s="167" t="s">
        <v>78</v>
      </c>
      <c r="AT92" s="175" t="s">
        <v>70</v>
      </c>
      <c r="AU92" s="175" t="s">
        <v>71</v>
      </c>
      <c r="AY92" s="167" t="s">
        <v>205</v>
      </c>
      <c r="BK92" s="176">
        <f>BK93</f>
        <v>0</v>
      </c>
    </row>
    <row r="93" spans="2:65" s="11" customFormat="1" ht="19.899999999999999" customHeight="1">
      <c r="B93" s="166"/>
      <c r="D93" s="167" t="s">
        <v>70</v>
      </c>
      <c r="E93" s="177" t="s">
        <v>2069</v>
      </c>
      <c r="F93" s="177" t="s">
        <v>112</v>
      </c>
      <c r="I93" s="169"/>
      <c r="J93" s="178">
        <f>BK93</f>
        <v>0</v>
      </c>
      <c r="L93" s="166"/>
      <c r="M93" s="171"/>
      <c r="N93" s="172"/>
      <c r="O93" s="172"/>
      <c r="P93" s="173">
        <f>SUM(P94:P101)</f>
        <v>0</v>
      </c>
      <c r="Q93" s="172"/>
      <c r="R93" s="173">
        <f>SUM(R94:R101)</f>
        <v>0</v>
      </c>
      <c r="S93" s="172"/>
      <c r="T93" s="174">
        <f>SUM(T94:T101)</f>
        <v>0</v>
      </c>
      <c r="AR93" s="167" t="s">
        <v>78</v>
      </c>
      <c r="AT93" s="175" t="s">
        <v>70</v>
      </c>
      <c r="AU93" s="175" t="s">
        <v>78</v>
      </c>
      <c r="AY93" s="167" t="s">
        <v>205</v>
      </c>
      <c r="BK93" s="176">
        <f>SUM(BK94:BK101)</f>
        <v>0</v>
      </c>
    </row>
    <row r="94" spans="2:65" s="1" customFormat="1" ht="25.5" customHeight="1">
      <c r="B94" s="179"/>
      <c r="C94" s="180" t="s">
        <v>78</v>
      </c>
      <c r="D94" s="180" t="s">
        <v>208</v>
      </c>
      <c r="E94" s="181" t="s">
        <v>3059</v>
      </c>
      <c r="F94" s="182" t="s">
        <v>3060</v>
      </c>
      <c r="G94" s="183" t="s">
        <v>236</v>
      </c>
      <c r="H94" s="184">
        <v>1</v>
      </c>
      <c r="I94" s="185"/>
      <c r="J94" s="186">
        <f>ROUND(I94*H94,2)</f>
        <v>0</v>
      </c>
      <c r="K94" s="182" t="s">
        <v>5</v>
      </c>
      <c r="L94" s="39"/>
      <c r="M94" s="187" t="s">
        <v>5</v>
      </c>
      <c r="N94" s="188" t="s">
        <v>42</v>
      </c>
      <c r="O94" s="40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22" t="s">
        <v>213</v>
      </c>
      <c r="AT94" s="22" t="s">
        <v>208</v>
      </c>
      <c r="AU94" s="22" t="s">
        <v>80</v>
      </c>
      <c r="AY94" s="22" t="s">
        <v>205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22" t="s">
        <v>78</v>
      </c>
      <c r="BK94" s="191">
        <f>ROUND(I94*H94,2)</f>
        <v>0</v>
      </c>
      <c r="BL94" s="22" t="s">
        <v>213</v>
      </c>
      <c r="BM94" s="22" t="s">
        <v>3061</v>
      </c>
    </row>
    <row r="95" spans="2:65" s="1" customFormat="1" ht="40.5">
      <c r="B95" s="39"/>
      <c r="D95" s="192" t="s">
        <v>336</v>
      </c>
      <c r="F95" s="193" t="s">
        <v>3062</v>
      </c>
      <c r="I95" s="154"/>
      <c r="L95" s="39"/>
      <c r="M95" s="194"/>
      <c r="N95" s="40"/>
      <c r="O95" s="40"/>
      <c r="P95" s="40"/>
      <c r="Q95" s="40"/>
      <c r="R95" s="40"/>
      <c r="S95" s="40"/>
      <c r="T95" s="68"/>
      <c r="AT95" s="22" t="s">
        <v>336</v>
      </c>
      <c r="AU95" s="22" t="s">
        <v>80</v>
      </c>
    </row>
    <row r="96" spans="2:65" s="1" customFormat="1" ht="16.5" customHeight="1">
      <c r="B96" s="179"/>
      <c r="C96" s="180" t="s">
        <v>80</v>
      </c>
      <c r="D96" s="180" t="s">
        <v>208</v>
      </c>
      <c r="E96" s="181" t="s">
        <v>2113</v>
      </c>
      <c r="F96" s="182" t="s">
        <v>2114</v>
      </c>
      <c r="G96" s="183" t="s">
        <v>360</v>
      </c>
      <c r="H96" s="184">
        <v>35</v>
      </c>
      <c r="I96" s="185"/>
      <c r="J96" s="186">
        <f>ROUND(I96*H96,2)</f>
        <v>0</v>
      </c>
      <c r="K96" s="182" t="s">
        <v>5</v>
      </c>
      <c r="L96" s="39"/>
      <c r="M96" s="187" t="s">
        <v>5</v>
      </c>
      <c r="N96" s="188" t="s">
        <v>42</v>
      </c>
      <c r="O96" s="40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AR96" s="22" t="s">
        <v>213</v>
      </c>
      <c r="AT96" s="22" t="s">
        <v>208</v>
      </c>
      <c r="AU96" s="22" t="s">
        <v>80</v>
      </c>
      <c r="AY96" s="22" t="s">
        <v>205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22" t="s">
        <v>78</v>
      </c>
      <c r="BK96" s="191">
        <f>ROUND(I96*H96,2)</f>
        <v>0</v>
      </c>
      <c r="BL96" s="22" t="s">
        <v>213</v>
      </c>
      <c r="BM96" s="22" t="s">
        <v>3063</v>
      </c>
    </row>
    <row r="97" spans="2:65" s="1" customFormat="1" ht="27">
      <c r="B97" s="39"/>
      <c r="D97" s="192" t="s">
        <v>336</v>
      </c>
      <c r="F97" s="193" t="s">
        <v>2116</v>
      </c>
      <c r="I97" s="154"/>
      <c r="L97" s="39"/>
      <c r="M97" s="194"/>
      <c r="N97" s="40"/>
      <c r="O97" s="40"/>
      <c r="P97" s="40"/>
      <c r="Q97" s="40"/>
      <c r="R97" s="40"/>
      <c r="S97" s="40"/>
      <c r="T97" s="68"/>
      <c r="AT97" s="22" t="s">
        <v>336</v>
      </c>
      <c r="AU97" s="22" t="s">
        <v>80</v>
      </c>
    </row>
    <row r="98" spans="2:65" s="1" customFormat="1" ht="16.5" customHeight="1">
      <c r="B98" s="179"/>
      <c r="C98" s="180" t="s">
        <v>97</v>
      </c>
      <c r="D98" s="180" t="s">
        <v>208</v>
      </c>
      <c r="E98" s="181" t="s">
        <v>2129</v>
      </c>
      <c r="F98" s="182" t="s">
        <v>2130</v>
      </c>
      <c r="G98" s="183" t="s">
        <v>360</v>
      </c>
      <c r="H98" s="184">
        <v>35</v>
      </c>
      <c r="I98" s="185"/>
      <c r="J98" s="186">
        <f>ROUND(I98*H98,2)</f>
        <v>0</v>
      </c>
      <c r="K98" s="182" t="s">
        <v>5</v>
      </c>
      <c r="L98" s="39"/>
      <c r="M98" s="187" t="s">
        <v>5</v>
      </c>
      <c r="N98" s="188" t="s">
        <v>42</v>
      </c>
      <c r="O98" s="40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AR98" s="22" t="s">
        <v>213</v>
      </c>
      <c r="AT98" s="22" t="s">
        <v>208</v>
      </c>
      <c r="AU98" s="22" t="s">
        <v>80</v>
      </c>
      <c r="AY98" s="22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22" t="s">
        <v>78</v>
      </c>
      <c r="BK98" s="191">
        <f>ROUND(I98*H98,2)</f>
        <v>0</v>
      </c>
      <c r="BL98" s="22" t="s">
        <v>213</v>
      </c>
      <c r="BM98" s="22" t="s">
        <v>3064</v>
      </c>
    </row>
    <row r="99" spans="2:65" s="1" customFormat="1" ht="27">
      <c r="B99" s="39"/>
      <c r="D99" s="192" t="s">
        <v>336</v>
      </c>
      <c r="F99" s="193" t="s">
        <v>2132</v>
      </c>
      <c r="I99" s="154"/>
      <c r="L99" s="39"/>
      <c r="M99" s="194"/>
      <c r="N99" s="40"/>
      <c r="O99" s="40"/>
      <c r="P99" s="40"/>
      <c r="Q99" s="40"/>
      <c r="R99" s="40"/>
      <c r="S99" s="40"/>
      <c r="T99" s="68"/>
      <c r="AT99" s="22" t="s">
        <v>336</v>
      </c>
      <c r="AU99" s="22" t="s">
        <v>80</v>
      </c>
    </row>
    <row r="100" spans="2:65" s="1" customFormat="1" ht="16.5" customHeight="1">
      <c r="B100" s="179"/>
      <c r="C100" s="180" t="s">
        <v>213</v>
      </c>
      <c r="D100" s="180" t="s">
        <v>208</v>
      </c>
      <c r="E100" s="181" t="s">
        <v>2070</v>
      </c>
      <c r="F100" s="182" t="s">
        <v>2071</v>
      </c>
      <c r="G100" s="183" t="s">
        <v>548</v>
      </c>
      <c r="H100" s="199"/>
      <c r="I100" s="185"/>
      <c r="J100" s="186">
        <f>ROUND(I100*H100,2)</f>
        <v>0</v>
      </c>
      <c r="K100" s="182" t="s">
        <v>5</v>
      </c>
      <c r="L100" s="39"/>
      <c r="M100" s="187" t="s">
        <v>5</v>
      </c>
      <c r="N100" s="188" t="s">
        <v>42</v>
      </c>
      <c r="O100" s="40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AR100" s="22" t="s">
        <v>213</v>
      </c>
      <c r="AT100" s="22" t="s">
        <v>208</v>
      </c>
      <c r="AU100" s="22" t="s">
        <v>80</v>
      </c>
      <c r="AY100" s="22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213</v>
      </c>
      <c r="BM100" s="22" t="s">
        <v>3065</v>
      </c>
    </row>
    <row r="101" spans="2:65" s="1" customFormat="1" ht="40.5">
      <c r="B101" s="39"/>
      <c r="D101" s="192" t="s">
        <v>336</v>
      </c>
      <c r="F101" s="193" t="s">
        <v>2073</v>
      </c>
      <c r="I101" s="154"/>
      <c r="L101" s="39"/>
      <c r="M101" s="194"/>
      <c r="N101" s="40"/>
      <c r="O101" s="40"/>
      <c r="P101" s="40"/>
      <c r="Q101" s="40"/>
      <c r="R101" s="40"/>
      <c r="S101" s="40"/>
      <c r="T101" s="68"/>
      <c r="AT101" s="22" t="s">
        <v>336</v>
      </c>
      <c r="AU101" s="22" t="s">
        <v>80</v>
      </c>
    </row>
    <row r="102" spans="2:65" s="11" customFormat="1" ht="37.35" customHeight="1">
      <c r="B102" s="166"/>
      <c r="D102" s="167" t="s">
        <v>70</v>
      </c>
      <c r="E102" s="168" t="s">
        <v>436</v>
      </c>
      <c r="F102" s="168" t="s">
        <v>437</v>
      </c>
      <c r="I102" s="169"/>
      <c r="J102" s="170">
        <f>BK102</f>
        <v>0</v>
      </c>
      <c r="L102" s="166"/>
      <c r="M102" s="171"/>
      <c r="N102" s="172"/>
      <c r="O102" s="172"/>
      <c r="P102" s="173">
        <f>SUM(P103:P106)</f>
        <v>0</v>
      </c>
      <c r="Q102" s="172"/>
      <c r="R102" s="173">
        <f>SUM(R103:R106)</f>
        <v>0</v>
      </c>
      <c r="S102" s="172"/>
      <c r="T102" s="174">
        <f>SUM(T103:T106)</f>
        <v>0</v>
      </c>
      <c r="AR102" s="167" t="s">
        <v>213</v>
      </c>
      <c r="AT102" s="175" t="s">
        <v>70</v>
      </c>
      <c r="AU102" s="175" t="s">
        <v>71</v>
      </c>
      <c r="AY102" s="167" t="s">
        <v>205</v>
      </c>
      <c r="BK102" s="176">
        <f>SUM(BK103:BK106)</f>
        <v>0</v>
      </c>
    </row>
    <row r="103" spans="2:65" s="1" customFormat="1" ht="16.5" customHeight="1">
      <c r="B103" s="179"/>
      <c r="C103" s="180" t="s">
        <v>225</v>
      </c>
      <c r="D103" s="180" t="s">
        <v>208</v>
      </c>
      <c r="E103" s="181" t="s">
        <v>1546</v>
      </c>
      <c r="F103" s="182" t="s">
        <v>1547</v>
      </c>
      <c r="G103" s="183" t="s">
        <v>950</v>
      </c>
      <c r="H103" s="184">
        <v>20</v>
      </c>
      <c r="I103" s="185"/>
      <c r="J103" s="186">
        <f>ROUND(I103*H103,2)</f>
        <v>0</v>
      </c>
      <c r="K103" s="182" t="s">
        <v>5</v>
      </c>
      <c r="L103" s="39"/>
      <c r="M103" s="187" t="s">
        <v>5</v>
      </c>
      <c r="N103" s="188" t="s">
        <v>42</v>
      </c>
      <c r="O103" s="40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AR103" s="22" t="s">
        <v>213</v>
      </c>
      <c r="AT103" s="22" t="s">
        <v>208</v>
      </c>
      <c r="AU103" s="22" t="s">
        <v>78</v>
      </c>
      <c r="AY103" s="22" t="s">
        <v>205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22" t="s">
        <v>78</v>
      </c>
      <c r="BK103" s="191">
        <f>ROUND(I103*H103,2)</f>
        <v>0</v>
      </c>
      <c r="BL103" s="22" t="s">
        <v>213</v>
      </c>
      <c r="BM103" s="22" t="s">
        <v>3066</v>
      </c>
    </row>
    <row r="104" spans="2:65" s="1" customFormat="1" ht="40.5">
      <c r="B104" s="39"/>
      <c r="D104" s="192" t="s">
        <v>336</v>
      </c>
      <c r="F104" s="193" t="s">
        <v>1549</v>
      </c>
      <c r="I104" s="154"/>
      <c r="L104" s="39"/>
      <c r="M104" s="194"/>
      <c r="N104" s="40"/>
      <c r="O104" s="40"/>
      <c r="P104" s="40"/>
      <c r="Q104" s="40"/>
      <c r="R104" s="40"/>
      <c r="S104" s="40"/>
      <c r="T104" s="68"/>
      <c r="AT104" s="22" t="s">
        <v>336</v>
      </c>
      <c r="AU104" s="22" t="s">
        <v>78</v>
      </c>
    </row>
    <row r="105" spans="2:65" s="1" customFormat="1" ht="16.5" customHeight="1">
      <c r="B105" s="179"/>
      <c r="C105" s="180" t="s">
        <v>229</v>
      </c>
      <c r="D105" s="180" t="s">
        <v>208</v>
      </c>
      <c r="E105" s="181" t="s">
        <v>2079</v>
      </c>
      <c r="F105" s="182" t="s">
        <v>2080</v>
      </c>
      <c r="G105" s="183" t="s">
        <v>1531</v>
      </c>
      <c r="H105" s="184">
        <v>1</v>
      </c>
      <c r="I105" s="185"/>
      <c r="J105" s="186">
        <f>ROUND(I105*H105,2)</f>
        <v>0</v>
      </c>
      <c r="K105" s="182" t="s">
        <v>5</v>
      </c>
      <c r="L105" s="39"/>
      <c r="M105" s="187" t="s">
        <v>5</v>
      </c>
      <c r="N105" s="188" t="s">
        <v>42</v>
      </c>
      <c r="O105" s="40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AR105" s="22" t="s">
        <v>213</v>
      </c>
      <c r="AT105" s="22" t="s">
        <v>208</v>
      </c>
      <c r="AU105" s="22" t="s">
        <v>78</v>
      </c>
      <c r="AY105" s="22" t="s">
        <v>205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22" t="s">
        <v>78</v>
      </c>
      <c r="BK105" s="191">
        <f>ROUND(I105*H105,2)</f>
        <v>0</v>
      </c>
      <c r="BL105" s="22" t="s">
        <v>213</v>
      </c>
      <c r="BM105" s="22" t="s">
        <v>3067</v>
      </c>
    </row>
    <row r="106" spans="2:65" s="1" customFormat="1" ht="40.5">
      <c r="B106" s="39"/>
      <c r="D106" s="192" t="s">
        <v>336</v>
      </c>
      <c r="F106" s="193" t="s">
        <v>2082</v>
      </c>
      <c r="I106" s="154"/>
      <c r="L106" s="39"/>
      <c r="M106" s="219"/>
      <c r="N106" s="196"/>
      <c r="O106" s="196"/>
      <c r="P106" s="196"/>
      <c r="Q106" s="196"/>
      <c r="R106" s="196"/>
      <c r="S106" s="196"/>
      <c r="T106" s="220"/>
      <c r="AT106" s="22" t="s">
        <v>336</v>
      </c>
      <c r="AU106" s="22" t="s">
        <v>78</v>
      </c>
    </row>
    <row r="107" spans="2:65" s="1" customFormat="1" ht="6.95" customHeight="1">
      <c r="B107" s="54"/>
      <c r="C107" s="55"/>
      <c r="D107" s="55"/>
      <c r="E107" s="55"/>
      <c r="F107" s="55"/>
      <c r="G107" s="55"/>
      <c r="H107" s="55"/>
      <c r="I107" s="132"/>
      <c r="J107" s="55"/>
      <c r="K107" s="55"/>
      <c r="L107" s="39"/>
    </row>
  </sheetData>
  <autoFilter ref="C90:K106"/>
  <mergeCells count="16">
    <mergeCell ref="L2:V2"/>
    <mergeCell ref="E77:H77"/>
    <mergeCell ref="E81:H81"/>
    <mergeCell ref="E79:H79"/>
    <mergeCell ref="E83:H83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146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41" t="s">
        <v>3068</v>
      </c>
      <c r="F9" s="343"/>
      <c r="G9" s="343"/>
      <c r="H9" s="343"/>
      <c r="I9" s="111"/>
      <c r="J9" s="40"/>
      <c r="K9" s="43"/>
    </row>
    <row r="10" spans="1:70" s="1" customFormat="1">
      <c r="B10" s="39"/>
      <c r="C10" s="40"/>
      <c r="D10" s="35" t="s">
        <v>170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44" t="s">
        <v>3069</v>
      </c>
      <c r="F11" s="343"/>
      <c r="G11" s="343"/>
      <c r="H11" s="343"/>
      <c r="I11" s="111"/>
      <c r="J11" s="40"/>
      <c r="K11" s="43"/>
    </row>
    <row r="12" spans="1:70" s="1" customFormat="1" ht="13.5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5</v>
      </c>
      <c r="G13" s="40"/>
      <c r="H13" s="40"/>
      <c r="I13" s="112" t="s">
        <v>22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23</v>
      </c>
      <c r="E14" s="40"/>
      <c r="F14" s="33" t="s">
        <v>24</v>
      </c>
      <c r="G14" s="40"/>
      <c r="H14" s="40"/>
      <c r="I14" s="112" t="s">
        <v>25</v>
      </c>
      <c r="J14" s="113" t="str">
        <f>'Rekapitulace stavby'!AN8</f>
        <v>16. 3. 2019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27</v>
      </c>
      <c r="E16" s="40"/>
      <c r="F16" s="40"/>
      <c r="G16" s="40"/>
      <c r="H16" s="40"/>
      <c r="I16" s="112" t="s">
        <v>28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28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28</v>
      </c>
      <c r="J22" s="33" t="s">
        <v>5</v>
      </c>
      <c r="K22" s="43"/>
    </row>
    <row r="23" spans="2:11" s="1" customFormat="1" ht="18" customHeight="1">
      <c r="B23" s="39"/>
      <c r="C23" s="40"/>
      <c r="D23" s="40"/>
      <c r="E23" s="33" t="s">
        <v>34</v>
      </c>
      <c r="F23" s="40"/>
      <c r="G23" s="40"/>
      <c r="H23" s="40"/>
      <c r="I23" s="112" t="s">
        <v>30</v>
      </c>
      <c r="J23" s="33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36</v>
      </c>
      <c r="E25" s="40"/>
      <c r="F25" s="40"/>
      <c r="G25" s="40"/>
      <c r="H25" s="40"/>
      <c r="I25" s="111"/>
      <c r="J25" s="40"/>
      <c r="K25" s="43"/>
    </row>
    <row r="26" spans="2:11" s="7" customFormat="1" ht="270.75" customHeight="1">
      <c r="B26" s="114"/>
      <c r="C26" s="115"/>
      <c r="D26" s="115"/>
      <c r="E26" s="322" t="s">
        <v>172</v>
      </c>
      <c r="F26" s="322"/>
      <c r="G26" s="322"/>
      <c r="H26" s="322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ROUND(J88,2)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ROUND(SUM(BE88:BE125), 2)</f>
        <v>0</v>
      </c>
      <c r="G32" s="40"/>
      <c r="H32" s="40"/>
      <c r="I32" s="124">
        <v>0.21</v>
      </c>
      <c r="J32" s="123">
        <f>ROUND(ROUND((SUM(BE88:BE125)),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ROUND(SUM(BF88:BF125), 2)</f>
        <v>0</v>
      </c>
      <c r="G33" s="40"/>
      <c r="H33" s="40"/>
      <c r="I33" s="124">
        <v>0.15</v>
      </c>
      <c r="J33" s="123">
        <f>ROUND(ROUND((SUM(BF88:BF125)),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ROUND(SUM(BG88:BG125),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ROUND(SUM(BH88:BH125),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ROUND(SUM(BI88:BI125),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173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41" t="str">
        <f>E7</f>
        <v xml:space="preserve"> Dům hudby, Pardubice – modernizace</v>
      </c>
      <c r="F47" s="342"/>
      <c r="G47" s="342"/>
      <c r="H47" s="342"/>
      <c r="I47" s="111"/>
      <c r="J47" s="40"/>
      <c r="K47" s="43"/>
    </row>
    <row r="48" spans="2:11">
      <c r="B48" s="26"/>
      <c r="C48" s="35" t="s">
        <v>168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41" t="s">
        <v>3068</v>
      </c>
      <c r="F49" s="343"/>
      <c r="G49" s="343"/>
      <c r="H49" s="343"/>
      <c r="I49" s="111"/>
      <c r="J49" s="40"/>
      <c r="K49" s="43"/>
    </row>
    <row r="50" spans="2:47" s="1" customFormat="1" ht="14.45" customHeight="1">
      <c r="B50" s="39"/>
      <c r="C50" s="35" t="s">
        <v>170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44" t="str">
        <f>E11</f>
        <v>SO 03.1a - venkovní úpravy - bourací práce</v>
      </c>
      <c r="F51" s="343"/>
      <c r="G51" s="343"/>
      <c r="H51" s="343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23</v>
      </c>
      <c r="D53" s="40"/>
      <c r="E53" s="40"/>
      <c r="F53" s="33" t="str">
        <f>F14</f>
        <v>Sukova třída 1260, 530 02 Pardubice</v>
      </c>
      <c r="G53" s="40"/>
      <c r="H53" s="40"/>
      <c r="I53" s="112" t="s">
        <v>25</v>
      </c>
      <c r="J53" s="113" t="str">
        <f>IF(J14="","",J14)</f>
        <v>16. 3. 2019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>
      <c r="B55" s="39"/>
      <c r="C55" s="35" t="s">
        <v>27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2" t="str">
        <f>E23</f>
        <v>ing. arch. Ondřej Tuček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45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174</v>
      </c>
      <c r="D58" s="125"/>
      <c r="E58" s="125"/>
      <c r="F58" s="125"/>
      <c r="G58" s="125"/>
      <c r="H58" s="125"/>
      <c r="I58" s="136"/>
      <c r="J58" s="137" t="s">
        <v>175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176</v>
      </c>
      <c r="D60" s="40"/>
      <c r="E60" s="40"/>
      <c r="F60" s="40"/>
      <c r="G60" s="40"/>
      <c r="H60" s="40"/>
      <c r="I60" s="111"/>
      <c r="J60" s="121">
        <f>J88</f>
        <v>0</v>
      </c>
      <c r="K60" s="43"/>
      <c r="AU60" s="22" t="s">
        <v>177</v>
      </c>
    </row>
    <row r="61" spans="2:47" s="8" customFormat="1" ht="24.95" customHeight="1">
      <c r="B61" s="140"/>
      <c r="C61" s="141"/>
      <c r="D61" s="142" t="s">
        <v>178</v>
      </c>
      <c r="E61" s="143"/>
      <c r="F61" s="143"/>
      <c r="G61" s="143"/>
      <c r="H61" s="143"/>
      <c r="I61" s="144"/>
      <c r="J61" s="145">
        <f>J89</f>
        <v>0</v>
      </c>
      <c r="K61" s="146"/>
    </row>
    <row r="62" spans="2:47" s="9" customFormat="1" ht="19.899999999999999" customHeight="1">
      <c r="B62" s="147"/>
      <c r="C62" s="148"/>
      <c r="D62" s="149" t="s">
        <v>3070</v>
      </c>
      <c r="E62" s="150"/>
      <c r="F62" s="150"/>
      <c r="G62" s="150"/>
      <c r="H62" s="150"/>
      <c r="I62" s="151"/>
      <c r="J62" s="152">
        <f>J90</f>
        <v>0</v>
      </c>
      <c r="K62" s="153"/>
    </row>
    <row r="63" spans="2:47" s="9" customFormat="1" ht="19.899999999999999" customHeight="1">
      <c r="B63" s="147"/>
      <c r="C63" s="148"/>
      <c r="D63" s="149" t="s">
        <v>179</v>
      </c>
      <c r="E63" s="150"/>
      <c r="F63" s="150"/>
      <c r="G63" s="150"/>
      <c r="H63" s="150"/>
      <c r="I63" s="151"/>
      <c r="J63" s="152">
        <f>J112</f>
        <v>0</v>
      </c>
      <c r="K63" s="153"/>
    </row>
    <row r="64" spans="2:47" s="9" customFormat="1" ht="19.899999999999999" customHeight="1">
      <c r="B64" s="147"/>
      <c r="C64" s="148"/>
      <c r="D64" s="149" t="s">
        <v>180</v>
      </c>
      <c r="E64" s="150"/>
      <c r="F64" s="150"/>
      <c r="G64" s="150"/>
      <c r="H64" s="150"/>
      <c r="I64" s="151"/>
      <c r="J64" s="152">
        <f>J115</f>
        <v>0</v>
      </c>
      <c r="K64" s="153"/>
    </row>
    <row r="65" spans="2:12" s="8" customFormat="1" ht="24.95" customHeight="1">
      <c r="B65" s="140"/>
      <c r="C65" s="141"/>
      <c r="D65" s="142" t="s">
        <v>181</v>
      </c>
      <c r="E65" s="143"/>
      <c r="F65" s="143"/>
      <c r="G65" s="143"/>
      <c r="H65" s="143"/>
      <c r="I65" s="144"/>
      <c r="J65" s="145">
        <f>J123</f>
        <v>0</v>
      </c>
      <c r="K65" s="146"/>
    </row>
    <row r="66" spans="2:12" s="9" customFormat="1" ht="19.899999999999999" customHeight="1">
      <c r="B66" s="147"/>
      <c r="C66" s="148"/>
      <c r="D66" s="149" t="s">
        <v>184</v>
      </c>
      <c r="E66" s="150"/>
      <c r="F66" s="150"/>
      <c r="G66" s="150"/>
      <c r="H66" s="150"/>
      <c r="I66" s="151"/>
      <c r="J66" s="152">
        <f>J124</f>
        <v>0</v>
      </c>
      <c r="K66" s="153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111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132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33"/>
      <c r="J72" s="58"/>
      <c r="K72" s="58"/>
      <c r="L72" s="39"/>
    </row>
    <row r="73" spans="2:12" s="1" customFormat="1" ht="36.950000000000003" customHeight="1">
      <c r="B73" s="39"/>
      <c r="C73" s="59" t="s">
        <v>189</v>
      </c>
      <c r="I73" s="154"/>
      <c r="L73" s="39"/>
    </row>
    <row r="74" spans="2:12" s="1" customFormat="1" ht="6.95" customHeight="1">
      <c r="B74" s="39"/>
      <c r="I74" s="154"/>
      <c r="L74" s="39"/>
    </row>
    <row r="75" spans="2:12" s="1" customFormat="1" ht="14.45" customHeight="1">
      <c r="B75" s="39"/>
      <c r="C75" s="61" t="s">
        <v>19</v>
      </c>
      <c r="I75" s="154"/>
      <c r="L75" s="39"/>
    </row>
    <row r="76" spans="2:12" s="1" customFormat="1" ht="16.5" customHeight="1">
      <c r="B76" s="39"/>
      <c r="E76" s="346" t="str">
        <f>E7</f>
        <v xml:space="preserve"> Dům hudby, Pardubice – modernizace</v>
      </c>
      <c r="F76" s="347"/>
      <c r="G76" s="347"/>
      <c r="H76" s="347"/>
      <c r="I76" s="154"/>
      <c r="L76" s="39"/>
    </row>
    <row r="77" spans="2:12">
      <c r="B77" s="26"/>
      <c r="C77" s="61" t="s">
        <v>168</v>
      </c>
      <c r="L77" s="26"/>
    </row>
    <row r="78" spans="2:12" s="1" customFormat="1" ht="16.5" customHeight="1">
      <c r="B78" s="39"/>
      <c r="E78" s="346" t="s">
        <v>3068</v>
      </c>
      <c r="F78" s="348"/>
      <c r="G78" s="348"/>
      <c r="H78" s="348"/>
      <c r="I78" s="154"/>
      <c r="L78" s="39"/>
    </row>
    <row r="79" spans="2:12" s="1" customFormat="1" ht="14.45" customHeight="1">
      <c r="B79" s="39"/>
      <c r="C79" s="61" t="s">
        <v>170</v>
      </c>
      <c r="I79" s="154"/>
      <c r="L79" s="39"/>
    </row>
    <row r="80" spans="2:12" s="1" customFormat="1" ht="17.25" customHeight="1">
      <c r="B80" s="39"/>
      <c r="E80" s="334" t="str">
        <f>E11</f>
        <v>SO 03.1a - venkovní úpravy - bourací práce</v>
      </c>
      <c r="F80" s="348"/>
      <c r="G80" s="348"/>
      <c r="H80" s="348"/>
      <c r="I80" s="154"/>
      <c r="L80" s="39"/>
    </row>
    <row r="81" spans="2:65" s="1" customFormat="1" ht="6.95" customHeight="1">
      <c r="B81" s="39"/>
      <c r="I81" s="154"/>
      <c r="L81" s="39"/>
    </row>
    <row r="82" spans="2:65" s="1" customFormat="1" ht="18" customHeight="1">
      <c r="B82" s="39"/>
      <c r="C82" s="61" t="s">
        <v>23</v>
      </c>
      <c r="F82" s="155" t="str">
        <f>F14</f>
        <v>Sukova třída 1260, 530 02 Pardubice</v>
      </c>
      <c r="I82" s="156" t="s">
        <v>25</v>
      </c>
      <c r="J82" s="65" t="str">
        <f>IF(J14="","",J14)</f>
        <v>16. 3. 2019</v>
      </c>
      <c r="L82" s="39"/>
    </row>
    <row r="83" spans="2:65" s="1" customFormat="1" ht="6.95" customHeight="1">
      <c r="B83" s="39"/>
      <c r="I83" s="154"/>
      <c r="L83" s="39"/>
    </row>
    <row r="84" spans="2:65" s="1" customFormat="1">
      <c r="B84" s="39"/>
      <c r="C84" s="61" t="s">
        <v>27</v>
      </c>
      <c r="F84" s="155" t="str">
        <f>E17</f>
        <v xml:space="preserve"> </v>
      </c>
      <c r="I84" s="156" t="s">
        <v>33</v>
      </c>
      <c r="J84" s="155" t="str">
        <f>E23</f>
        <v>ing. arch. Ondřej Tuček</v>
      </c>
      <c r="L84" s="39"/>
    </row>
    <row r="85" spans="2:65" s="1" customFormat="1" ht="14.45" customHeight="1">
      <c r="B85" s="39"/>
      <c r="C85" s="61" t="s">
        <v>31</v>
      </c>
      <c r="F85" s="155" t="str">
        <f>IF(E20="","",E20)</f>
        <v/>
      </c>
      <c r="I85" s="154"/>
      <c r="L85" s="39"/>
    </row>
    <row r="86" spans="2:65" s="1" customFormat="1" ht="10.35" customHeight="1">
      <c r="B86" s="39"/>
      <c r="I86" s="154"/>
      <c r="L86" s="39"/>
    </row>
    <row r="87" spans="2:65" s="10" customFormat="1" ht="29.25" customHeight="1">
      <c r="B87" s="157"/>
      <c r="C87" s="158" t="s">
        <v>190</v>
      </c>
      <c r="D87" s="159" t="s">
        <v>56</v>
      </c>
      <c r="E87" s="159" t="s">
        <v>52</v>
      </c>
      <c r="F87" s="159" t="s">
        <v>191</v>
      </c>
      <c r="G87" s="159" t="s">
        <v>192</v>
      </c>
      <c r="H87" s="159" t="s">
        <v>193</v>
      </c>
      <c r="I87" s="160" t="s">
        <v>194</v>
      </c>
      <c r="J87" s="159" t="s">
        <v>175</v>
      </c>
      <c r="K87" s="161" t="s">
        <v>195</v>
      </c>
      <c r="L87" s="157"/>
      <c r="M87" s="71" t="s">
        <v>196</v>
      </c>
      <c r="N87" s="72" t="s">
        <v>41</v>
      </c>
      <c r="O87" s="72" t="s">
        <v>197</v>
      </c>
      <c r="P87" s="72" t="s">
        <v>198</v>
      </c>
      <c r="Q87" s="72" t="s">
        <v>199</v>
      </c>
      <c r="R87" s="72" t="s">
        <v>200</v>
      </c>
      <c r="S87" s="72" t="s">
        <v>201</v>
      </c>
      <c r="T87" s="73" t="s">
        <v>202</v>
      </c>
    </row>
    <row r="88" spans="2:65" s="1" customFormat="1" ht="29.25" customHeight="1">
      <c r="B88" s="39"/>
      <c r="C88" s="75" t="s">
        <v>176</v>
      </c>
      <c r="I88" s="154"/>
      <c r="J88" s="162">
        <f>BK88</f>
        <v>0</v>
      </c>
      <c r="L88" s="39"/>
      <c r="M88" s="74"/>
      <c r="N88" s="66"/>
      <c r="O88" s="66"/>
      <c r="P88" s="163">
        <f>P89+P123</f>
        <v>0</v>
      </c>
      <c r="Q88" s="66"/>
      <c r="R88" s="163">
        <f>R89+R123</f>
        <v>3.0000000000000003E-4</v>
      </c>
      <c r="S88" s="66"/>
      <c r="T88" s="164">
        <f>T89+T123</f>
        <v>324.09555</v>
      </c>
      <c r="AT88" s="22" t="s">
        <v>70</v>
      </c>
      <c r="AU88" s="22" t="s">
        <v>177</v>
      </c>
      <c r="BK88" s="165">
        <f>BK89+BK123</f>
        <v>0</v>
      </c>
    </row>
    <row r="89" spans="2:65" s="11" customFormat="1" ht="37.35" customHeight="1">
      <c r="B89" s="166"/>
      <c r="D89" s="167" t="s">
        <v>70</v>
      </c>
      <c r="E89" s="168" t="s">
        <v>203</v>
      </c>
      <c r="F89" s="168" t="s">
        <v>204</v>
      </c>
      <c r="I89" s="169"/>
      <c r="J89" s="170">
        <f>BK89</f>
        <v>0</v>
      </c>
      <c r="L89" s="166"/>
      <c r="M89" s="171"/>
      <c r="N89" s="172"/>
      <c r="O89" s="172"/>
      <c r="P89" s="173">
        <f>P90+P112+P115</f>
        <v>0</v>
      </c>
      <c r="Q89" s="172"/>
      <c r="R89" s="173">
        <f>R90+R112+R115</f>
        <v>3.0000000000000003E-4</v>
      </c>
      <c r="S89" s="172"/>
      <c r="T89" s="174">
        <f>T90+T112+T115</f>
        <v>323.54104999999998</v>
      </c>
      <c r="AR89" s="167" t="s">
        <v>78</v>
      </c>
      <c r="AT89" s="175" t="s">
        <v>70</v>
      </c>
      <c r="AU89" s="175" t="s">
        <v>71</v>
      </c>
      <c r="AY89" s="167" t="s">
        <v>205</v>
      </c>
      <c r="BK89" s="176">
        <f>BK90+BK112+BK115</f>
        <v>0</v>
      </c>
    </row>
    <row r="90" spans="2:65" s="11" customFormat="1" ht="19.899999999999999" customHeight="1">
      <c r="B90" s="166"/>
      <c r="D90" s="167" t="s">
        <v>70</v>
      </c>
      <c r="E90" s="177" t="s">
        <v>78</v>
      </c>
      <c r="F90" s="177" t="s">
        <v>3071</v>
      </c>
      <c r="I90" s="169"/>
      <c r="J90" s="178">
        <f>BK90</f>
        <v>0</v>
      </c>
      <c r="L90" s="166"/>
      <c r="M90" s="171"/>
      <c r="N90" s="172"/>
      <c r="O90" s="172"/>
      <c r="P90" s="173">
        <f>SUM(P91:P111)</f>
        <v>0</v>
      </c>
      <c r="Q90" s="172"/>
      <c r="R90" s="173">
        <f>SUM(R91:R111)</f>
        <v>3.0000000000000003E-4</v>
      </c>
      <c r="S90" s="172"/>
      <c r="T90" s="174">
        <f>SUM(T91:T111)</f>
        <v>290.93633</v>
      </c>
      <c r="AR90" s="167" t="s">
        <v>78</v>
      </c>
      <c r="AT90" s="175" t="s">
        <v>70</v>
      </c>
      <c r="AU90" s="175" t="s">
        <v>78</v>
      </c>
      <c r="AY90" s="167" t="s">
        <v>205</v>
      </c>
      <c r="BK90" s="176">
        <f>SUM(BK91:BK111)</f>
        <v>0</v>
      </c>
    </row>
    <row r="91" spans="2:65" s="1" customFormat="1" ht="51" customHeight="1">
      <c r="B91" s="179"/>
      <c r="C91" s="180" t="s">
        <v>78</v>
      </c>
      <c r="D91" s="180" t="s">
        <v>208</v>
      </c>
      <c r="E91" s="181" t="s">
        <v>3072</v>
      </c>
      <c r="F91" s="182" t="s">
        <v>3073</v>
      </c>
      <c r="G91" s="183" t="s">
        <v>211</v>
      </c>
      <c r="H91" s="184">
        <v>86.39</v>
      </c>
      <c r="I91" s="185"/>
      <c r="J91" s="186">
        <f t="shared" ref="J91:J111" si="0">ROUND(I91*H91,2)</f>
        <v>0</v>
      </c>
      <c r="K91" s="182" t="s">
        <v>212</v>
      </c>
      <c r="L91" s="39"/>
      <c r="M91" s="187" t="s">
        <v>5</v>
      </c>
      <c r="N91" s="188" t="s">
        <v>42</v>
      </c>
      <c r="O91" s="40"/>
      <c r="P91" s="189">
        <f t="shared" ref="P91:P111" si="1">O91*H91</f>
        <v>0</v>
      </c>
      <c r="Q91" s="189">
        <v>0</v>
      </c>
      <c r="R91" s="189">
        <f t="shared" ref="R91:R111" si="2">Q91*H91</f>
        <v>0</v>
      </c>
      <c r="S91" s="189">
        <v>0.255</v>
      </c>
      <c r="T91" s="190">
        <f t="shared" ref="T91:T111" si="3">S91*H91</f>
        <v>22.029450000000001</v>
      </c>
      <c r="AR91" s="22" t="s">
        <v>213</v>
      </c>
      <c r="AT91" s="22" t="s">
        <v>208</v>
      </c>
      <c r="AU91" s="22" t="s">
        <v>80</v>
      </c>
      <c r="AY91" s="22" t="s">
        <v>205</v>
      </c>
      <c r="BE91" s="191">
        <f t="shared" ref="BE91:BE111" si="4">IF(N91="základní",J91,0)</f>
        <v>0</v>
      </c>
      <c r="BF91" s="191">
        <f t="shared" ref="BF91:BF111" si="5">IF(N91="snížená",J91,0)</f>
        <v>0</v>
      </c>
      <c r="BG91" s="191">
        <f t="shared" ref="BG91:BG111" si="6">IF(N91="zákl. přenesená",J91,0)</f>
        <v>0</v>
      </c>
      <c r="BH91" s="191">
        <f t="shared" ref="BH91:BH111" si="7">IF(N91="sníž. přenesená",J91,0)</f>
        <v>0</v>
      </c>
      <c r="BI91" s="191">
        <f t="shared" ref="BI91:BI111" si="8">IF(N91="nulová",J91,0)</f>
        <v>0</v>
      </c>
      <c r="BJ91" s="22" t="s">
        <v>78</v>
      </c>
      <c r="BK91" s="191">
        <f t="shared" ref="BK91:BK111" si="9">ROUND(I91*H91,2)</f>
        <v>0</v>
      </c>
      <c r="BL91" s="22" t="s">
        <v>213</v>
      </c>
      <c r="BM91" s="22" t="s">
        <v>3074</v>
      </c>
    </row>
    <row r="92" spans="2:65" s="1" customFormat="1" ht="25.5" customHeight="1">
      <c r="B92" s="179"/>
      <c r="C92" s="180" t="s">
        <v>80</v>
      </c>
      <c r="D92" s="180" t="s">
        <v>208</v>
      </c>
      <c r="E92" s="181" t="s">
        <v>3075</v>
      </c>
      <c r="F92" s="182" t="s">
        <v>3076</v>
      </c>
      <c r="G92" s="183" t="s">
        <v>211</v>
      </c>
      <c r="H92" s="184">
        <v>200.928</v>
      </c>
      <c r="I92" s="185"/>
      <c r="J92" s="186">
        <f t="shared" si="0"/>
        <v>0</v>
      </c>
      <c r="K92" s="182" t="s">
        <v>5</v>
      </c>
      <c r="L92" s="39"/>
      <c r="M92" s="187" t="s">
        <v>5</v>
      </c>
      <c r="N92" s="188" t="s">
        <v>42</v>
      </c>
      <c r="O92" s="40"/>
      <c r="P92" s="189">
        <f t="shared" si="1"/>
        <v>0</v>
      </c>
      <c r="Q92" s="189">
        <v>0</v>
      </c>
      <c r="R92" s="189">
        <f t="shared" si="2"/>
        <v>0</v>
      </c>
      <c r="S92" s="189">
        <v>0.23499999999999999</v>
      </c>
      <c r="T92" s="190">
        <f t="shared" si="3"/>
        <v>47.218079999999993</v>
      </c>
      <c r="AR92" s="22" t="s">
        <v>213</v>
      </c>
      <c r="AT92" s="22" t="s">
        <v>208</v>
      </c>
      <c r="AU92" s="22" t="s">
        <v>80</v>
      </c>
      <c r="AY92" s="22" t="s">
        <v>205</v>
      </c>
      <c r="BE92" s="191">
        <f t="shared" si="4"/>
        <v>0</v>
      </c>
      <c r="BF92" s="191">
        <f t="shared" si="5"/>
        <v>0</v>
      </c>
      <c r="BG92" s="191">
        <f t="shared" si="6"/>
        <v>0</v>
      </c>
      <c r="BH92" s="191">
        <f t="shared" si="7"/>
        <v>0</v>
      </c>
      <c r="BI92" s="191">
        <f t="shared" si="8"/>
        <v>0</v>
      </c>
      <c r="BJ92" s="22" t="s">
        <v>78</v>
      </c>
      <c r="BK92" s="191">
        <f t="shared" si="9"/>
        <v>0</v>
      </c>
      <c r="BL92" s="22" t="s">
        <v>213</v>
      </c>
      <c r="BM92" s="22" t="s">
        <v>3077</v>
      </c>
    </row>
    <row r="93" spans="2:65" s="1" customFormat="1" ht="38.25" customHeight="1">
      <c r="B93" s="179"/>
      <c r="C93" s="180" t="s">
        <v>97</v>
      </c>
      <c r="D93" s="180" t="s">
        <v>208</v>
      </c>
      <c r="E93" s="181" t="s">
        <v>3078</v>
      </c>
      <c r="F93" s="182" t="s">
        <v>3079</v>
      </c>
      <c r="G93" s="183" t="s">
        <v>211</v>
      </c>
      <c r="H93" s="184">
        <v>133.952</v>
      </c>
      <c r="I93" s="185"/>
      <c r="J93" s="186">
        <f t="shared" si="0"/>
        <v>0</v>
      </c>
      <c r="K93" s="182" t="s">
        <v>5</v>
      </c>
      <c r="L93" s="39"/>
      <c r="M93" s="187" t="s">
        <v>5</v>
      </c>
      <c r="N93" s="188" t="s">
        <v>42</v>
      </c>
      <c r="O93" s="40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AR93" s="22" t="s">
        <v>213</v>
      </c>
      <c r="AT93" s="22" t="s">
        <v>208</v>
      </c>
      <c r="AU93" s="22" t="s">
        <v>80</v>
      </c>
      <c r="AY93" s="22" t="s">
        <v>205</v>
      </c>
      <c r="BE93" s="191">
        <f t="shared" si="4"/>
        <v>0</v>
      </c>
      <c r="BF93" s="191">
        <f t="shared" si="5"/>
        <v>0</v>
      </c>
      <c r="BG93" s="191">
        <f t="shared" si="6"/>
        <v>0</v>
      </c>
      <c r="BH93" s="191">
        <f t="shared" si="7"/>
        <v>0</v>
      </c>
      <c r="BI93" s="191">
        <f t="shared" si="8"/>
        <v>0</v>
      </c>
      <c r="BJ93" s="22" t="s">
        <v>78</v>
      </c>
      <c r="BK93" s="191">
        <f t="shared" si="9"/>
        <v>0</v>
      </c>
      <c r="BL93" s="22" t="s">
        <v>213</v>
      </c>
      <c r="BM93" s="22" t="s">
        <v>3080</v>
      </c>
    </row>
    <row r="94" spans="2:65" s="1" customFormat="1" ht="25.5" customHeight="1">
      <c r="B94" s="179"/>
      <c r="C94" s="180" t="s">
        <v>213</v>
      </c>
      <c r="D94" s="180" t="s">
        <v>208</v>
      </c>
      <c r="E94" s="181" t="s">
        <v>3081</v>
      </c>
      <c r="F94" s="182" t="s">
        <v>3082</v>
      </c>
      <c r="G94" s="183" t="s">
        <v>360</v>
      </c>
      <c r="H94" s="184">
        <v>48.06</v>
      </c>
      <c r="I94" s="185"/>
      <c r="J94" s="186">
        <f t="shared" si="0"/>
        <v>0</v>
      </c>
      <c r="K94" s="182" t="s">
        <v>5</v>
      </c>
      <c r="L94" s="39"/>
      <c r="M94" s="187" t="s">
        <v>5</v>
      </c>
      <c r="N94" s="188" t="s">
        <v>42</v>
      </c>
      <c r="O94" s="40"/>
      <c r="P94" s="189">
        <f t="shared" si="1"/>
        <v>0</v>
      </c>
      <c r="Q94" s="189">
        <v>0</v>
      </c>
      <c r="R94" s="189">
        <f t="shared" si="2"/>
        <v>0</v>
      </c>
      <c r="S94" s="189">
        <v>0.23</v>
      </c>
      <c r="T94" s="190">
        <f t="shared" si="3"/>
        <v>11.053800000000001</v>
      </c>
      <c r="AR94" s="22" t="s">
        <v>213</v>
      </c>
      <c r="AT94" s="22" t="s">
        <v>208</v>
      </c>
      <c r="AU94" s="22" t="s">
        <v>80</v>
      </c>
      <c r="AY94" s="22" t="s">
        <v>205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22" t="s">
        <v>78</v>
      </c>
      <c r="BK94" s="191">
        <f t="shared" si="9"/>
        <v>0</v>
      </c>
      <c r="BL94" s="22" t="s">
        <v>213</v>
      </c>
      <c r="BM94" s="22" t="s">
        <v>3083</v>
      </c>
    </row>
    <row r="95" spans="2:65" s="1" customFormat="1" ht="38.25" customHeight="1">
      <c r="B95" s="179"/>
      <c r="C95" s="180" t="s">
        <v>225</v>
      </c>
      <c r="D95" s="180" t="s">
        <v>208</v>
      </c>
      <c r="E95" s="181" t="s">
        <v>3084</v>
      </c>
      <c r="F95" s="182" t="s">
        <v>3085</v>
      </c>
      <c r="G95" s="183" t="s">
        <v>211</v>
      </c>
      <c r="H95" s="184">
        <v>421.27</v>
      </c>
      <c r="I95" s="185"/>
      <c r="J95" s="186">
        <f t="shared" si="0"/>
        <v>0</v>
      </c>
      <c r="K95" s="182" t="s">
        <v>212</v>
      </c>
      <c r="L95" s="39"/>
      <c r="M95" s="187" t="s">
        <v>5</v>
      </c>
      <c r="N95" s="188" t="s">
        <v>42</v>
      </c>
      <c r="O95" s="40"/>
      <c r="P95" s="189">
        <f t="shared" si="1"/>
        <v>0</v>
      </c>
      <c r="Q95" s="189">
        <v>0</v>
      </c>
      <c r="R95" s="189">
        <f t="shared" si="2"/>
        <v>0</v>
      </c>
      <c r="S95" s="189">
        <v>0.5</v>
      </c>
      <c r="T95" s="190">
        <f t="shared" si="3"/>
        <v>210.63499999999999</v>
      </c>
      <c r="AR95" s="22" t="s">
        <v>213</v>
      </c>
      <c r="AT95" s="22" t="s">
        <v>208</v>
      </c>
      <c r="AU95" s="22" t="s">
        <v>80</v>
      </c>
      <c r="AY95" s="22" t="s">
        <v>205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22" t="s">
        <v>78</v>
      </c>
      <c r="BK95" s="191">
        <f t="shared" si="9"/>
        <v>0</v>
      </c>
      <c r="BL95" s="22" t="s">
        <v>213</v>
      </c>
      <c r="BM95" s="22" t="s">
        <v>3086</v>
      </c>
    </row>
    <row r="96" spans="2:65" s="1" customFormat="1" ht="25.5" customHeight="1">
      <c r="B96" s="179"/>
      <c r="C96" s="180" t="s">
        <v>229</v>
      </c>
      <c r="D96" s="180" t="s">
        <v>208</v>
      </c>
      <c r="E96" s="181" t="s">
        <v>3087</v>
      </c>
      <c r="F96" s="182" t="s">
        <v>3088</v>
      </c>
      <c r="G96" s="183" t="s">
        <v>211</v>
      </c>
      <c r="H96" s="184">
        <v>100.2</v>
      </c>
      <c r="I96" s="185"/>
      <c r="J96" s="186">
        <f t="shared" si="0"/>
        <v>0</v>
      </c>
      <c r="K96" s="182" t="s">
        <v>212</v>
      </c>
      <c r="L96" s="39"/>
      <c r="M96" s="187" t="s">
        <v>5</v>
      </c>
      <c r="N96" s="188" t="s">
        <v>42</v>
      </c>
      <c r="O96" s="40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AR96" s="22" t="s">
        <v>213</v>
      </c>
      <c r="AT96" s="22" t="s">
        <v>208</v>
      </c>
      <c r="AU96" s="22" t="s">
        <v>80</v>
      </c>
      <c r="AY96" s="22" t="s">
        <v>205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22" t="s">
        <v>78</v>
      </c>
      <c r="BK96" s="191">
        <f t="shared" si="9"/>
        <v>0</v>
      </c>
      <c r="BL96" s="22" t="s">
        <v>213</v>
      </c>
      <c r="BM96" s="22" t="s">
        <v>3089</v>
      </c>
    </row>
    <row r="97" spans="2:65" s="1" customFormat="1" ht="25.5" customHeight="1">
      <c r="B97" s="179"/>
      <c r="C97" s="180" t="s">
        <v>233</v>
      </c>
      <c r="D97" s="180" t="s">
        <v>208</v>
      </c>
      <c r="E97" s="181" t="s">
        <v>3090</v>
      </c>
      <c r="F97" s="182" t="s">
        <v>3091</v>
      </c>
      <c r="G97" s="183" t="s">
        <v>211</v>
      </c>
      <c r="H97" s="184">
        <v>200.4</v>
      </c>
      <c r="I97" s="185"/>
      <c r="J97" s="186">
        <f t="shared" si="0"/>
        <v>0</v>
      </c>
      <c r="K97" s="182" t="s">
        <v>212</v>
      </c>
      <c r="L97" s="39"/>
      <c r="M97" s="187" t="s">
        <v>5</v>
      </c>
      <c r="N97" s="188" t="s">
        <v>42</v>
      </c>
      <c r="O97" s="40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AR97" s="22" t="s">
        <v>213</v>
      </c>
      <c r="AT97" s="22" t="s">
        <v>208</v>
      </c>
      <c r="AU97" s="22" t="s">
        <v>80</v>
      </c>
      <c r="AY97" s="22" t="s">
        <v>205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22" t="s">
        <v>78</v>
      </c>
      <c r="BK97" s="191">
        <f t="shared" si="9"/>
        <v>0</v>
      </c>
      <c r="BL97" s="22" t="s">
        <v>213</v>
      </c>
      <c r="BM97" s="22" t="s">
        <v>3092</v>
      </c>
    </row>
    <row r="98" spans="2:65" s="1" customFormat="1" ht="25.5" customHeight="1">
      <c r="B98" s="179"/>
      <c r="C98" s="180" t="s">
        <v>239</v>
      </c>
      <c r="D98" s="180" t="s">
        <v>208</v>
      </c>
      <c r="E98" s="181" t="s">
        <v>3093</v>
      </c>
      <c r="F98" s="182" t="s">
        <v>3094</v>
      </c>
      <c r="G98" s="183" t="s">
        <v>236</v>
      </c>
      <c r="H98" s="184">
        <v>6</v>
      </c>
      <c r="I98" s="185"/>
      <c r="J98" s="186">
        <f t="shared" si="0"/>
        <v>0</v>
      </c>
      <c r="K98" s="182" t="s">
        <v>212</v>
      </c>
      <c r="L98" s="39"/>
      <c r="M98" s="187" t="s">
        <v>5</v>
      </c>
      <c r="N98" s="188" t="s">
        <v>42</v>
      </c>
      <c r="O98" s="40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22" t="s">
        <v>213</v>
      </c>
      <c r="AT98" s="22" t="s">
        <v>208</v>
      </c>
      <c r="AU98" s="22" t="s">
        <v>80</v>
      </c>
      <c r="AY98" s="22" t="s">
        <v>205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22" t="s">
        <v>78</v>
      </c>
      <c r="BK98" s="191">
        <f t="shared" si="9"/>
        <v>0</v>
      </c>
      <c r="BL98" s="22" t="s">
        <v>213</v>
      </c>
      <c r="BM98" s="22" t="s">
        <v>3095</v>
      </c>
    </row>
    <row r="99" spans="2:65" s="1" customFormat="1" ht="25.5" customHeight="1">
      <c r="B99" s="179"/>
      <c r="C99" s="180" t="s">
        <v>206</v>
      </c>
      <c r="D99" s="180" t="s">
        <v>208</v>
      </c>
      <c r="E99" s="181" t="s">
        <v>3096</v>
      </c>
      <c r="F99" s="182" t="s">
        <v>3097</v>
      </c>
      <c r="G99" s="183" t="s">
        <v>236</v>
      </c>
      <c r="H99" s="184">
        <v>6</v>
      </c>
      <c r="I99" s="185"/>
      <c r="J99" s="186">
        <f t="shared" si="0"/>
        <v>0</v>
      </c>
      <c r="K99" s="182" t="s">
        <v>212</v>
      </c>
      <c r="L99" s="39"/>
      <c r="M99" s="187" t="s">
        <v>5</v>
      </c>
      <c r="N99" s="188" t="s">
        <v>42</v>
      </c>
      <c r="O99" s="40"/>
      <c r="P99" s="189">
        <f t="shared" si="1"/>
        <v>0</v>
      </c>
      <c r="Q99" s="189">
        <v>5.0000000000000002E-5</v>
      </c>
      <c r="R99" s="189">
        <f t="shared" si="2"/>
        <v>3.0000000000000003E-4</v>
      </c>
      <c r="S99" s="189">
        <v>0</v>
      </c>
      <c r="T99" s="190">
        <f t="shared" si="3"/>
        <v>0</v>
      </c>
      <c r="AR99" s="22" t="s">
        <v>213</v>
      </c>
      <c r="AT99" s="22" t="s">
        <v>208</v>
      </c>
      <c r="AU99" s="22" t="s">
        <v>80</v>
      </c>
      <c r="AY99" s="22" t="s">
        <v>205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22" t="s">
        <v>78</v>
      </c>
      <c r="BK99" s="191">
        <f t="shared" si="9"/>
        <v>0</v>
      </c>
      <c r="BL99" s="22" t="s">
        <v>213</v>
      </c>
      <c r="BM99" s="22" t="s">
        <v>3098</v>
      </c>
    </row>
    <row r="100" spans="2:65" s="1" customFormat="1" ht="38.25" customHeight="1">
      <c r="B100" s="179"/>
      <c r="C100" s="180" t="s">
        <v>246</v>
      </c>
      <c r="D100" s="180" t="s">
        <v>208</v>
      </c>
      <c r="E100" s="181" t="s">
        <v>3099</v>
      </c>
      <c r="F100" s="182" t="s">
        <v>3100</v>
      </c>
      <c r="G100" s="183" t="s">
        <v>236</v>
      </c>
      <c r="H100" s="184">
        <v>6</v>
      </c>
      <c r="I100" s="185"/>
      <c r="J100" s="186">
        <f t="shared" si="0"/>
        <v>0</v>
      </c>
      <c r="K100" s="182" t="s">
        <v>212</v>
      </c>
      <c r="L100" s="39"/>
      <c r="M100" s="187" t="s">
        <v>5</v>
      </c>
      <c r="N100" s="188" t="s">
        <v>42</v>
      </c>
      <c r="O100" s="40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22" t="s">
        <v>213</v>
      </c>
      <c r="AT100" s="22" t="s">
        <v>208</v>
      </c>
      <c r="AU100" s="22" t="s">
        <v>80</v>
      </c>
      <c r="AY100" s="22" t="s">
        <v>205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22" t="s">
        <v>78</v>
      </c>
      <c r="BK100" s="191">
        <f t="shared" si="9"/>
        <v>0</v>
      </c>
      <c r="BL100" s="22" t="s">
        <v>213</v>
      </c>
      <c r="BM100" s="22" t="s">
        <v>3101</v>
      </c>
    </row>
    <row r="101" spans="2:65" s="1" customFormat="1" ht="38.25" customHeight="1">
      <c r="B101" s="179"/>
      <c r="C101" s="180" t="s">
        <v>250</v>
      </c>
      <c r="D101" s="180" t="s">
        <v>208</v>
      </c>
      <c r="E101" s="181" t="s">
        <v>3102</v>
      </c>
      <c r="F101" s="182" t="s">
        <v>3103</v>
      </c>
      <c r="G101" s="183" t="s">
        <v>236</v>
      </c>
      <c r="H101" s="184">
        <v>6</v>
      </c>
      <c r="I101" s="185"/>
      <c r="J101" s="186">
        <f t="shared" si="0"/>
        <v>0</v>
      </c>
      <c r="K101" s="182" t="s">
        <v>212</v>
      </c>
      <c r="L101" s="39"/>
      <c r="M101" s="187" t="s">
        <v>5</v>
      </c>
      <c r="N101" s="188" t="s">
        <v>42</v>
      </c>
      <c r="O101" s="40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22" t="s">
        <v>213</v>
      </c>
      <c r="AT101" s="22" t="s">
        <v>208</v>
      </c>
      <c r="AU101" s="22" t="s">
        <v>80</v>
      </c>
      <c r="AY101" s="22" t="s">
        <v>205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22" t="s">
        <v>78</v>
      </c>
      <c r="BK101" s="191">
        <f t="shared" si="9"/>
        <v>0</v>
      </c>
      <c r="BL101" s="22" t="s">
        <v>213</v>
      </c>
      <c r="BM101" s="22" t="s">
        <v>3104</v>
      </c>
    </row>
    <row r="102" spans="2:65" s="1" customFormat="1" ht="25.5" customHeight="1">
      <c r="B102" s="179"/>
      <c r="C102" s="180" t="s">
        <v>256</v>
      </c>
      <c r="D102" s="180" t="s">
        <v>208</v>
      </c>
      <c r="E102" s="181" t="s">
        <v>3105</v>
      </c>
      <c r="F102" s="182" t="s">
        <v>3106</v>
      </c>
      <c r="G102" s="183" t="s">
        <v>236</v>
      </c>
      <c r="H102" s="184">
        <v>6</v>
      </c>
      <c r="I102" s="185"/>
      <c r="J102" s="186">
        <f t="shared" si="0"/>
        <v>0</v>
      </c>
      <c r="K102" s="182" t="s">
        <v>212</v>
      </c>
      <c r="L102" s="39"/>
      <c r="M102" s="187" t="s">
        <v>5</v>
      </c>
      <c r="N102" s="188" t="s">
        <v>42</v>
      </c>
      <c r="O102" s="40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AR102" s="22" t="s">
        <v>213</v>
      </c>
      <c r="AT102" s="22" t="s">
        <v>208</v>
      </c>
      <c r="AU102" s="22" t="s">
        <v>80</v>
      </c>
      <c r="AY102" s="22" t="s">
        <v>205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22" t="s">
        <v>78</v>
      </c>
      <c r="BK102" s="191">
        <f t="shared" si="9"/>
        <v>0</v>
      </c>
      <c r="BL102" s="22" t="s">
        <v>213</v>
      </c>
      <c r="BM102" s="22" t="s">
        <v>3107</v>
      </c>
    </row>
    <row r="103" spans="2:65" s="1" customFormat="1" ht="38.25" customHeight="1">
      <c r="B103" s="179"/>
      <c r="C103" s="180" t="s">
        <v>261</v>
      </c>
      <c r="D103" s="180" t="s">
        <v>208</v>
      </c>
      <c r="E103" s="181" t="s">
        <v>3108</v>
      </c>
      <c r="F103" s="182" t="s">
        <v>3109</v>
      </c>
      <c r="G103" s="183" t="s">
        <v>236</v>
      </c>
      <c r="H103" s="184">
        <v>6</v>
      </c>
      <c r="I103" s="185"/>
      <c r="J103" s="186">
        <f t="shared" si="0"/>
        <v>0</v>
      </c>
      <c r="K103" s="182" t="s">
        <v>212</v>
      </c>
      <c r="L103" s="39"/>
      <c r="M103" s="187" t="s">
        <v>5</v>
      </c>
      <c r="N103" s="188" t="s">
        <v>42</v>
      </c>
      <c r="O103" s="40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AR103" s="22" t="s">
        <v>213</v>
      </c>
      <c r="AT103" s="22" t="s">
        <v>208</v>
      </c>
      <c r="AU103" s="22" t="s">
        <v>80</v>
      </c>
      <c r="AY103" s="22" t="s">
        <v>205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22" t="s">
        <v>78</v>
      </c>
      <c r="BK103" s="191">
        <f t="shared" si="9"/>
        <v>0</v>
      </c>
      <c r="BL103" s="22" t="s">
        <v>213</v>
      </c>
      <c r="BM103" s="22" t="s">
        <v>3110</v>
      </c>
    </row>
    <row r="104" spans="2:65" s="1" customFormat="1" ht="38.25" customHeight="1">
      <c r="B104" s="179"/>
      <c r="C104" s="180" t="s">
        <v>265</v>
      </c>
      <c r="D104" s="180" t="s">
        <v>208</v>
      </c>
      <c r="E104" s="181" t="s">
        <v>3111</v>
      </c>
      <c r="F104" s="182" t="s">
        <v>3112</v>
      </c>
      <c r="G104" s="183" t="s">
        <v>236</v>
      </c>
      <c r="H104" s="184">
        <v>6</v>
      </c>
      <c r="I104" s="185"/>
      <c r="J104" s="186">
        <f t="shared" si="0"/>
        <v>0</v>
      </c>
      <c r="K104" s="182" t="s">
        <v>212</v>
      </c>
      <c r="L104" s="39"/>
      <c r="M104" s="187" t="s">
        <v>5</v>
      </c>
      <c r="N104" s="188" t="s">
        <v>42</v>
      </c>
      <c r="O104" s="40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AR104" s="22" t="s">
        <v>213</v>
      </c>
      <c r="AT104" s="22" t="s">
        <v>208</v>
      </c>
      <c r="AU104" s="22" t="s">
        <v>80</v>
      </c>
      <c r="AY104" s="22" t="s">
        <v>205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22" t="s">
        <v>78</v>
      </c>
      <c r="BK104" s="191">
        <f t="shared" si="9"/>
        <v>0</v>
      </c>
      <c r="BL104" s="22" t="s">
        <v>213</v>
      </c>
      <c r="BM104" s="22" t="s">
        <v>3113</v>
      </c>
    </row>
    <row r="105" spans="2:65" s="1" customFormat="1" ht="38.25" customHeight="1">
      <c r="B105" s="179"/>
      <c r="C105" s="180" t="s">
        <v>11</v>
      </c>
      <c r="D105" s="180" t="s">
        <v>208</v>
      </c>
      <c r="E105" s="181" t="s">
        <v>3114</v>
      </c>
      <c r="F105" s="182" t="s">
        <v>3115</v>
      </c>
      <c r="G105" s="183" t="s">
        <v>236</v>
      </c>
      <c r="H105" s="184">
        <v>6</v>
      </c>
      <c r="I105" s="185"/>
      <c r="J105" s="186">
        <f t="shared" si="0"/>
        <v>0</v>
      </c>
      <c r="K105" s="182" t="s">
        <v>212</v>
      </c>
      <c r="L105" s="39"/>
      <c r="M105" s="187" t="s">
        <v>5</v>
      </c>
      <c r="N105" s="188" t="s">
        <v>42</v>
      </c>
      <c r="O105" s="40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AR105" s="22" t="s">
        <v>213</v>
      </c>
      <c r="AT105" s="22" t="s">
        <v>208</v>
      </c>
      <c r="AU105" s="22" t="s">
        <v>80</v>
      </c>
      <c r="AY105" s="22" t="s">
        <v>205</v>
      </c>
      <c r="BE105" s="191">
        <f t="shared" si="4"/>
        <v>0</v>
      </c>
      <c r="BF105" s="191">
        <f t="shared" si="5"/>
        <v>0</v>
      </c>
      <c r="BG105" s="191">
        <f t="shared" si="6"/>
        <v>0</v>
      </c>
      <c r="BH105" s="191">
        <f t="shared" si="7"/>
        <v>0</v>
      </c>
      <c r="BI105" s="191">
        <f t="shared" si="8"/>
        <v>0</v>
      </c>
      <c r="BJ105" s="22" t="s">
        <v>78</v>
      </c>
      <c r="BK105" s="191">
        <f t="shared" si="9"/>
        <v>0</v>
      </c>
      <c r="BL105" s="22" t="s">
        <v>213</v>
      </c>
      <c r="BM105" s="22" t="s">
        <v>3116</v>
      </c>
    </row>
    <row r="106" spans="2:65" s="1" customFormat="1" ht="16.5" customHeight="1">
      <c r="B106" s="179"/>
      <c r="C106" s="180" t="s">
        <v>237</v>
      </c>
      <c r="D106" s="180" t="s">
        <v>208</v>
      </c>
      <c r="E106" s="181" t="s">
        <v>3117</v>
      </c>
      <c r="F106" s="182" t="s">
        <v>3118</v>
      </c>
      <c r="G106" s="183" t="s">
        <v>441</v>
      </c>
      <c r="H106" s="184">
        <v>1</v>
      </c>
      <c r="I106" s="185"/>
      <c r="J106" s="186">
        <f t="shared" si="0"/>
        <v>0</v>
      </c>
      <c r="K106" s="182" t="s">
        <v>5</v>
      </c>
      <c r="L106" s="39"/>
      <c r="M106" s="187" t="s">
        <v>5</v>
      </c>
      <c r="N106" s="188" t="s">
        <v>42</v>
      </c>
      <c r="O106" s="40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AR106" s="22" t="s">
        <v>213</v>
      </c>
      <c r="AT106" s="22" t="s">
        <v>208</v>
      </c>
      <c r="AU106" s="22" t="s">
        <v>80</v>
      </c>
      <c r="AY106" s="22" t="s">
        <v>205</v>
      </c>
      <c r="BE106" s="191">
        <f t="shared" si="4"/>
        <v>0</v>
      </c>
      <c r="BF106" s="191">
        <f t="shared" si="5"/>
        <v>0</v>
      </c>
      <c r="BG106" s="191">
        <f t="shared" si="6"/>
        <v>0</v>
      </c>
      <c r="BH106" s="191">
        <f t="shared" si="7"/>
        <v>0</v>
      </c>
      <c r="BI106" s="191">
        <f t="shared" si="8"/>
        <v>0</v>
      </c>
      <c r="BJ106" s="22" t="s">
        <v>78</v>
      </c>
      <c r="BK106" s="191">
        <f t="shared" si="9"/>
        <v>0</v>
      </c>
      <c r="BL106" s="22" t="s">
        <v>213</v>
      </c>
      <c r="BM106" s="22" t="s">
        <v>3119</v>
      </c>
    </row>
    <row r="107" spans="2:65" s="1" customFormat="1" ht="16.5" customHeight="1">
      <c r="B107" s="179"/>
      <c r="C107" s="180" t="s">
        <v>275</v>
      </c>
      <c r="D107" s="180" t="s">
        <v>208</v>
      </c>
      <c r="E107" s="181" t="s">
        <v>3120</v>
      </c>
      <c r="F107" s="182" t="s">
        <v>3121</v>
      </c>
      <c r="G107" s="183" t="s">
        <v>223</v>
      </c>
      <c r="H107" s="184">
        <v>50.1</v>
      </c>
      <c r="I107" s="185"/>
      <c r="J107" s="186">
        <f t="shared" si="0"/>
        <v>0</v>
      </c>
      <c r="K107" s="182" t="s">
        <v>5</v>
      </c>
      <c r="L107" s="39"/>
      <c r="M107" s="187" t="s">
        <v>5</v>
      </c>
      <c r="N107" s="188" t="s">
        <v>42</v>
      </c>
      <c r="O107" s="40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AR107" s="22" t="s">
        <v>213</v>
      </c>
      <c r="AT107" s="22" t="s">
        <v>208</v>
      </c>
      <c r="AU107" s="22" t="s">
        <v>80</v>
      </c>
      <c r="AY107" s="22" t="s">
        <v>205</v>
      </c>
      <c r="BE107" s="191">
        <f t="shared" si="4"/>
        <v>0</v>
      </c>
      <c r="BF107" s="191">
        <f t="shared" si="5"/>
        <v>0</v>
      </c>
      <c r="BG107" s="191">
        <f t="shared" si="6"/>
        <v>0</v>
      </c>
      <c r="BH107" s="191">
        <f t="shared" si="7"/>
        <v>0</v>
      </c>
      <c r="BI107" s="191">
        <f t="shared" si="8"/>
        <v>0</v>
      </c>
      <c r="BJ107" s="22" t="s">
        <v>78</v>
      </c>
      <c r="BK107" s="191">
        <f t="shared" si="9"/>
        <v>0</v>
      </c>
      <c r="BL107" s="22" t="s">
        <v>213</v>
      </c>
      <c r="BM107" s="22" t="s">
        <v>3122</v>
      </c>
    </row>
    <row r="108" spans="2:65" s="1" customFormat="1" ht="25.5" customHeight="1">
      <c r="B108" s="179"/>
      <c r="C108" s="180" t="s">
        <v>279</v>
      </c>
      <c r="D108" s="180" t="s">
        <v>208</v>
      </c>
      <c r="E108" s="181" t="s">
        <v>3123</v>
      </c>
      <c r="F108" s="182" t="s">
        <v>3124</v>
      </c>
      <c r="G108" s="183" t="s">
        <v>223</v>
      </c>
      <c r="H108" s="184">
        <v>50.1</v>
      </c>
      <c r="I108" s="185"/>
      <c r="J108" s="186">
        <f t="shared" si="0"/>
        <v>0</v>
      </c>
      <c r="K108" s="182" t="s">
        <v>212</v>
      </c>
      <c r="L108" s="39"/>
      <c r="M108" s="187" t="s">
        <v>5</v>
      </c>
      <c r="N108" s="188" t="s">
        <v>42</v>
      </c>
      <c r="O108" s="40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AR108" s="22" t="s">
        <v>213</v>
      </c>
      <c r="AT108" s="22" t="s">
        <v>208</v>
      </c>
      <c r="AU108" s="22" t="s">
        <v>80</v>
      </c>
      <c r="AY108" s="22" t="s">
        <v>205</v>
      </c>
      <c r="BE108" s="191">
        <f t="shared" si="4"/>
        <v>0</v>
      </c>
      <c r="BF108" s="191">
        <f t="shared" si="5"/>
        <v>0</v>
      </c>
      <c r="BG108" s="191">
        <f t="shared" si="6"/>
        <v>0</v>
      </c>
      <c r="BH108" s="191">
        <f t="shared" si="7"/>
        <v>0</v>
      </c>
      <c r="BI108" s="191">
        <f t="shared" si="8"/>
        <v>0</v>
      </c>
      <c r="BJ108" s="22" t="s">
        <v>78</v>
      </c>
      <c r="BK108" s="191">
        <f t="shared" si="9"/>
        <v>0</v>
      </c>
      <c r="BL108" s="22" t="s">
        <v>213</v>
      </c>
      <c r="BM108" s="22" t="s">
        <v>3125</v>
      </c>
    </row>
    <row r="109" spans="2:65" s="1" customFormat="1" ht="38.25" customHeight="1">
      <c r="B109" s="179"/>
      <c r="C109" s="180" t="s">
        <v>283</v>
      </c>
      <c r="D109" s="180" t="s">
        <v>208</v>
      </c>
      <c r="E109" s="181" t="s">
        <v>3126</v>
      </c>
      <c r="F109" s="182" t="s">
        <v>3127</v>
      </c>
      <c r="G109" s="183" t="s">
        <v>223</v>
      </c>
      <c r="H109" s="184">
        <v>50.1</v>
      </c>
      <c r="I109" s="185"/>
      <c r="J109" s="186">
        <f t="shared" si="0"/>
        <v>0</v>
      </c>
      <c r="K109" s="182" t="s">
        <v>212</v>
      </c>
      <c r="L109" s="39"/>
      <c r="M109" s="187" t="s">
        <v>5</v>
      </c>
      <c r="N109" s="188" t="s">
        <v>42</v>
      </c>
      <c r="O109" s="40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AR109" s="22" t="s">
        <v>213</v>
      </c>
      <c r="AT109" s="22" t="s">
        <v>208</v>
      </c>
      <c r="AU109" s="22" t="s">
        <v>80</v>
      </c>
      <c r="AY109" s="22" t="s">
        <v>205</v>
      </c>
      <c r="BE109" s="191">
        <f t="shared" si="4"/>
        <v>0</v>
      </c>
      <c r="BF109" s="191">
        <f t="shared" si="5"/>
        <v>0</v>
      </c>
      <c r="BG109" s="191">
        <f t="shared" si="6"/>
        <v>0</v>
      </c>
      <c r="BH109" s="191">
        <f t="shared" si="7"/>
        <v>0</v>
      </c>
      <c r="BI109" s="191">
        <f t="shared" si="8"/>
        <v>0</v>
      </c>
      <c r="BJ109" s="22" t="s">
        <v>78</v>
      </c>
      <c r="BK109" s="191">
        <f t="shared" si="9"/>
        <v>0</v>
      </c>
      <c r="BL109" s="22" t="s">
        <v>213</v>
      </c>
      <c r="BM109" s="22" t="s">
        <v>3128</v>
      </c>
    </row>
    <row r="110" spans="2:65" s="1" customFormat="1" ht="16.5" customHeight="1">
      <c r="B110" s="179"/>
      <c r="C110" s="180" t="s">
        <v>291</v>
      </c>
      <c r="D110" s="180" t="s">
        <v>208</v>
      </c>
      <c r="E110" s="181" t="s">
        <v>3129</v>
      </c>
      <c r="F110" s="182" t="s">
        <v>3130</v>
      </c>
      <c r="G110" s="183" t="s">
        <v>223</v>
      </c>
      <c r="H110" s="184">
        <v>50.1</v>
      </c>
      <c r="I110" s="185"/>
      <c r="J110" s="186">
        <f t="shared" si="0"/>
        <v>0</v>
      </c>
      <c r="K110" s="182" t="s">
        <v>212</v>
      </c>
      <c r="L110" s="39"/>
      <c r="M110" s="187" t="s">
        <v>5</v>
      </c>
      <c r="N110" s="188" t="s">
        <v>42</v>
      </c>
      <c r="O110" s="40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AR110" s="22" t="s">
        <v>213</v>
      </c>
      <c r="AT110" s="22" t="s">
        <v>208</v>
      </c>
      <c r="AU110" s="22" t="s">
        <v>80</v>
      </c>
      <c r="AY110" s="22" t="s">
        <v>205</v>
      </c>
      <c r="BE110" s="191">
        <f t="shared" si="4"/>
        <v>0</v>
      </c>
      <c r="BF110" s="191">
        <f t="shared" si="5"/>
        <v>0</v>
      </c>
      <c r="BG110" s="191">
        <f t="shared" si="6"/>
        <v>0</v>
      </c>
      <c r="BH110" s="191">
        <f t="shared" si="7"/>
        <v>0</v>
      </c>
      <c r="BI110" s="191">
        <f t="shared" si="8"/>
        <v>0</v>
      </c>
      <c r="BJ110" s="22" t="s">
        <v>78</v>
      </c>
      <c r="BK110" s="191">
        <f t="shared" si="9"/>
        <v>0</v>
      </c>
      <c r="BL110" s="22" t="s">
        <v>213</v>
      </c>
      <c r="BM110" s="22" t="s">
        <v>3131</v>
      </c>
    </row>
    <row r="111" spans="2:65" s="1" customFormat="1" ht="25.5" customHeight="1">
      <c r="B111" s="179"/>
      <c r="C111" s="180" t="s">
        <v>10</v>
      </c>
      <c r="D111" s="180" t="s">
        <v>208</v>
      </c>
      <c r="E111" s="181" t="s">
        <v>3132</v>
      </c>
      <c r="F111" s="182" t="s">
        <v>3133</v>
      </c>
      <c r="G111" s="183" t="s">
        <v>259</v>
      </c>
      <c r="H111" s="184">
        <v>65.13</v>
      </c>
      <c r="I111" s="185"/>
      <c r="J111" s="186">
        <f t="shared" si="0"/>
        <v>0</v>
      </c>
      <c r="K111" s="182" t="s">
        <v>212</v>
      </c>
      <c r="L111" s="39"/>
      <c r="M111" s="187" t="s">
        <v>5</v>
      </c>
      <c r="N111" s="188" t="s">
        <v>42</v>
      </c>
      <c r="O111" s="40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AR111" s="22" t="s">
        <v>213</v>
      </c>
      <c r="AT111" s="22" t="s">
        <v>208</v>
      </c>
      <c r="AU111" s="22" t="s">
        <v>80</v>
      </c>
      <c r="AY111" s="22" t="s">
        <v>205</v>
      </c>
      <c r="BE111" s="191">
        <f t="shared" si="4"/>
        <v>0</v>
      </c>
      <c r="BF111" s="191">
        <f t="shared" si="5"/>
        <v>0</v>
      </c>
      <c r="BG111" s="191">
        <f t="shared" si="6"/>
        <v>0</v>
      </c>
      <c r="BH111" s="191">
        <f t="shared" si="7"/>
        <v>0</v>
      </c>
      <c r="BI111" s="191">
        <f t="shared" si="8"/>
        <v>0</v>
      </c>
      <c r="BJ111" s="22" t="s">
        <v>78</v>
      </c>
      <c r="BK111" s="191">
        <f t="shared" si="9"/>
        <v>0</v>
      </c>
      <c r="BL111" s="22" t="s">
        <v>213</v>
      </c>
      <c r="BM111" s="22" t="s">
        <v>3134</v>
      </c>
    </row>
    <row r="112" spans="2:65" s="11" customFormat="1" ht="29.85" customHeight="1">
      <c r="B112" s="166"/>
      <c r="D112" s="167" t="s">
        <v>70</v>
      </c>
      <c r="E112" s="177" t="s">
        <v>206</v>
      </c>
      <c r="F112" s="177" t="s">
        <v>207</v>
      </c>
      <c r="I112" s="169"/>
      <c r="J112" s="178">
        <f>BK112</f>
        <v>0</v>
      </c>
      <c r="L112" s="166"/>
      <c r="M112" s="171"/>
      <c r="N112" s="172"/>
      <c r="O112" s="172"/>
      <c r="P112" s="173">
        <f>SUM(P113:P114)</f>
        <v>0</v>
      </c>
      <c r="Q112" s="172"/>
      <c r="R112" s="173">
        <f>SUM(R113:R114)</f>
        <v>0</v>
      </c>
      <c r="S112" s="172"/>
      <c r="T112" s="174">
        <f>SUM(T113:T114)</f>
        <v>32.60472</v>
      </c>
      <c r="AR112" s="167" t="s">
        <v>78</v>
      </c>
      <c r="AT112" s="175" t="s">
        <v>70</v>
      </c>
      <c r="AU112" s="175" t="s">
        <v>78</v>
      </c>
      <c r="AY112" s="167" t="s">
        <v>205</v>
      </c>
      <c r="BK112" s="176">
        <f>SUM(BK113:BK114)</f>
        <v>0</v>
      </c>
    </row>
    <row r="113" spans="2:65" s="1" customFormat="1" ht="16.5" customHeight="1">
      <c r="B113" s="179"/>
      <c r="C113" s="180" t="s">
        <v>298</v>
      </c>
      <c r="D113" s="180" t="s">
        <v>208</v>
      </c>
      <c r="E113" s="181" t="s">
        <v>3135</v>
      </c>
      <c r="F113" s="182" t="s">
        <v>3136</v>
      </c>
      <c r="G113" s="183" t="s">
        <v>223</v>
      </c>
      <c r="H113" s="184">
        <v>6.8380000000000001</v>
      </c>
      <c r="I113" s="185"/>
      <c r="J113" s="186">
        <f>ROUND(I113*H113,2)</f>
        <v>0</v>
      </c>
      <c r="K113" s="182" t="s">
        <v>212</v>
      </c>
      <c r="L113" s="39"/>
      <c r="M113" s="187" t="s">
        <v>5</v>
      </c>
      <c r="N113" s="188" t="s">
        <v>42</v>
      </c>
      <c r="O113" s="40"/>
      <c r="P113" s="189">
        <f>O113*H113</f>
        <v>0</v>
      </c>
      <c r="Q113" s="189">
        <v>0</v>
      </c>
      <c r="R113" s="189">
        <f>Q113*H113</f>
        <v>0</v>
      </c>
      <c r="S113" s="189">
        <v>2.4</v>
      </c>
      <c r="T113" s="190">
        <f>S113*H113</f>
        <v>16.411200000000001</v>
      </c>
      <c r="AR113" s="22" t="s">
        <v>213</v>
      </c>
      <c r="AT113" s="22" t="s">
        <v>208</v>
      </c>
      <c r="AU113" s="22" t="s">
        <v>80</v>
      </c>
      <c r="AY113" s="22" t="s">
        <v>205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22" t="s">
        <v>78</v>
      </c>
      <c r="BK113" s="191">
        <f>ROUND(I113*H113,2)</f>
        <v>0</v>
      </c>
      <c r="BL113" s="22" t="s">
        <v>213</v>
      </c>
      <c r="BM113" s="22" t="s">
        <v>3137</v>
      </c>
    </row>
    <row r="114" spans="2:65" s="1" customFormat="1" ht="38.25" customHeight="1">
      <c r="B114" s="179"/>
      <c r="C114" s="180" t="s">
        <v>302</v>
      </c>
      <c r="D114" s="180" t="s">
        <v>208</v>
      </c>
      <c r="E114" s="181" t="s">
        <v>3138</v>
      </c>
      <c r="F114" s="182" t="s">
        <v>3139</v>
      </c>
      <c r="G114" s="183" t="s">
        <v>211</v>
      </c>
      <c r="H114" s="184">
        <v>67.472999999999999</v>
      </c>
      <c r="I114" s="185"/>
      <c r="J114" s="186">
        <f>ROUND(I114*H114,2)</f>
        <v>0</v>
      </c>
      <c r="K114" s="182" t="s">
        <v>212</v>
      </c>
      <c r="L114" s="39"/>
      <c r="M114" s="187" t="s">
        <v>5</v>
      </c>
      <c r="N114" s="188" t="s">
        <v>42</v>
      </c>
      <c r="O114" s="40"/>
      <c r="P114" s="189">
        <f>O114*H114</f>
        <v>0</v>
      </c>
      <c r="Q114" s="189">
        <v>0</v>
      </c>
      <c r="R114" s="189">
        <f>Q114*H114</f>
        <v>0</v>
      </c>
      <c r="S114" s="189">
        <v>0.24</v>
      </c>
      <c r="T114" s="190">
        <f>S114*H114</f>
        <v>16.193519999999999</v>
      </c>
      <c r="AR114" s="22" t="s">
        <v>213</v>
      </c>
      <c r="AT114" s="22" t="s">
        <v>208</v>
      </c>
      <c r="AU114" s="22" t="s">
        <v>80</v>
      </c>
      <c r="AY114" s="22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2" t="s">
        <v>78</v>
      </c>
      <c r="BK114" s="191">
        <f>ROUND(I114*H114,2)</f>
        <v>0</v>
      </c>
      <c r="BL114" s="22" t="s">
        <v>213</v>
      </c>
      <c r="BM114" s="22" t="s">
        <v>3140</v>
      </c>
    </row>
    <row r="115" spans="2:65" s="11" customFormat="1" ht="29.85" customHeight="1">
      <c r="B115" s="166"/>
      <c r="D115" s="167" t="s">
        <v>70</v>
      </c>
      <c r="E115" s="177" t="s">
        <v>254</v>
      </c>
      <c r="F115" s="177" t="s">
        <v>255</v>
      </c>
      <c r="I115" s="169"/>
      <c r="J115" s="178">
        <f>BK115</f>
        <v>0</v>
      </c>
      <c r="L115" s="166"/>
      <c r="M115" s="171"/>
      <c r="N115" s="172"/>
      <c r="O115" s="172"/>
      <c r="P115" s="173">
        <f>SUM(P116:P122)</f>
        <v>0</v>
      </c>
      <c r="Q115" s="172"/>
      <c r="R115" s="173">
        <f>SUM(R116:R122)</f>
        <v>0</v>
      </c>
      <c r="S115" s="172"/>
      <c r="T115" s="174">
        <f>SUM(T116:T122)</f>
        <v>0</v>
      </c>
      <c r="AR115" s="167" t="s">
        <v>78</v>
      </c>
      <c r="AT115" s="175" t="s">
        <v>70</v>
      </c>
      <c r="AU115" s="175" t="s">
        <v>78</v>
      </c>
      <c r="AY115" s="167" t="s">
        <v>205</v>
      </c>
      <c r="BK115" s="176">
        <f>SUM(BK116:BK122)</f>
        <v>0</v>
      </c>
    </row>
    <row r="116" spans="2:65" s="1" customFormat="1" ht="25.5" customHeight="1">
      <c r="B116" s="179"/>
      <c r="C116" s="180" t="s">
        <v>308</v>
      </c>
      <c r="D116" s="180" t="s">
        <v>208</v>
      </c>
      <c r="E116" s="181" t="s">
        <v>3141</v>
      </c>
      <c r="F116" s="182" t="s">
        <v>3142</v>
      </c>
      <c r="G116" s="183" t="s">
        <v>259</v>
      </c>
      <c r="H116" s="184">
        <v>324.096</v>
      </c>
      <c r="I116" s="185"/>
      <c r="J116" s="186">
        <f t="shared" ref="J116:J122" si="10">ROUND(I116*H116,2)</f>
        <v>0</v>
      </c>
      <c r="K116" s="182" t="s">
        <v>212</v>
      </c>
      <c r="L116" s="39"/>
      <c r="M116" s="187" t="s">
        <v>5</v>
      </c>
      <c r="N116" s="188" t="s">
        <v>42</v>
      </c>
      <c r="O116" s="40"/>
      <c r="P116" s="189">
        <f t="shared" ref="P116:P122" si="11">O116*H116</f>
        <v>0</v>
      </c>
      <c r="Q116" s="189">
        <v>0</v>
      </c>
      <c r="R116" s="189">
        <f t="shared" ref="R116:R122" si="12">Q116*H116</f>
        <v>0</v>
      </c>
      <c r="S116" s="189">
        <v>0</v>
      </c>
      <c r="T116" s="190">
        <f t="shared" ref="T116:T122" si="13">S116*H116</f>
        <v>0</v>
      </c>
      <c r="AR116" s="22" t="s">
        <v>213</v>
      </c>
      <c r="AT116" s="22" t="s">
        <v>208</v>
      </c>
      <c r="AU116" s="22" t="s">
        <v>80</v>
      </c>
      <c r="AY116" s="22" t="s">
        <v>205</v>
      </c>
      <c r="BE116" s="191">
        <f t="shared" ref="BE116:BE122" si="14">IF(N116="základní",J116,0)</f>
        <v>0</v>
      </c>
      <c r="BF116" s="191">
        <f t="shared" ref="BF116:BF122" si="15">IF(N116="snížená",J116,0)</f>
        <v>0</v>
      </c>
      <c r="BG116" s="191">
        <f t="shared" ref="BG116:BG122" si="16">IF(N116="zákl. přenesená",J116,0)</f>
        <v>0</v>
      </c>
      <c r="BH116" s="191">
        <f t="shared" ref="BH116:BH122" si="17">IF(N116="sníž. přenesená",J116,0)</f>
        <v>0</v>
      </c>
      <c r="BI116" s="191">
        <f t="shared" ref="BI116:BI122" si="18">IF(N116="nulová",J116,0)</f>
        <v>0</v>
      </c>
      <c r="BJ116" s="22" t="s">
        <v>78</v>
      </c>
      <c r="BK116" s="191">
        <f t="shared" ref="BK116:BK122" si="19">ROUND(I116*H116,2)</f>
        <v>0</v>
      </c>
      <c r="BL116" s="22" t="s">
        <v>213</v>
      </c>
      <c r="BM116" s="22" t="s">
        <v>3143</v>
      </c>
    </row>
    <row r="117" spans="2:65" s="1" customFormat="1" ht="25.5" customHeight="1">
      <c r="B117" s="179"/>
      <c r="C117" s="180" t="s">
        <v>312</v>
      </c>
      <c r="D117" s="180" t="s">
        <v>208</v>
      </c>
      <c r="E117" s="181" t="s">
        <v>262</v>
      </c>
      <c r="F117" s="182" t="s">
        <v>263</v>
      </c>
      <c r="G117" s="183" t="s">
        <v>259</v>
      </c>
      <c r="H117" s="184">
        <v>324.096</v>
      </c>
      <c r="I117" s="185"/>
      <c r="J117" s="186">
        <f t="shared" si="10"/>
        <v>0</v>
      </c>
      <c r="K117" s="182" t="s">
        <v>212</v>
      </c>
      <c r="L117" s="39"/>
      <c r="M117" s="187" t="s">
        <v>5</v>
      </c>
      <c r="N117" s="188" t="s">
        <v>42</v>
      </c>
      <c r="O117" s="40"/>
      <c r="P117" s="189">
        <f t="shared" si="11"/>
        <v>0</v>
      </c>
      <c r="Q117" s="189">
        <v>0</v>
      </c>
      <c r="R117" s="189">
        <f t="shared" si="12"/>
        <v>0</v>
      </c>
      <c r="S117" s="189">
        <v>0</v>
      </c>
      <c r="T117" s="190">
        <f t="shared" si="13"/>
        <v>0</v>
      </c>
      <c r="AR117" s="22" t="s">
        <v>213</v>
      </c>
      <c r="AT117" s="22" t="s">
        <v>208</v>
      </c>
      <c r="AU117" s="22" t="s">
        <v>80</v>
      </c>
      <c r="AY117" s="22" t="s">
        <v>205</v>
      </c>
      <c r="BE117" s="191">
        <f t="shared" si="14"/>
        <v>0</v>
      </c>
      <c r="BF117" s="191">
        <f t="shared" si="15"/>
        <v>0</v>
      </c>
      <c r="BG117" s="191">
        <f t="shared" si="16"/>
        <v>0</v>
      </c>
      <c r="BH117" s="191">
        <f t="shared" si="17"/>
        <v>0</v>
      </c>
      <c r="BI117" s="191">
        <f t="shared" si="18"/>
        <v>0</v>
      </c>
      <c r="BJ117" s="22" t="s">
        <v>78</v>
      </c>
      <c r="BK117" s="191">
        <f t="shared" si="19"/>
        <v>0</v>
      </c>
      <c r="BL117" s="22" t="s">
        <v>213</v>
      </c>
      <c r="BM117" s="22" t="s">
        <v>3144</v>
      </c>
    </row>
    <row r="118" spans="2:65" s="1" customFormat="1" ht="25.5" customHeight="1">
      <c r="B118" s="179"/>
      <c r="C118" s="180" t="s">
        <v>316</v>
      </c>
      <c r="D118" s="180" t="s">
        <v>208</v>
      </c>
      <c r="E118" s="181" t="s">
        <v>266</v>
      </c>
      <c r="F118" s="182" t="s">
        <v>267</v>
      </c>
      <c r="G118" s="183" t="s">
        <v>259</v>
      </c>
      <c r="H118" s="184">
        <v>4537.3440000000001</v>
      </c>
      <c r="I118" s="185"/>
      <c r="J118" s="186">
        <f t="shared" si="10"/>
        <v>0</v>
      </c>
      <c r="K118" s="182" t="s">
        <v>212</v>
      </c>
      <c r="L118" s="39"/>
      <c r="M118" s="187" t="s">
        <v>5</v>
      </c>
      <c r="N118" s="188" t="s">
        <v>42</v>
      </c>
      <c r="O118" s="40"/>
      <c r="P118" s="189">
        <f t="shared" si="11"/>
        <v>0</v>
      </c>
      <c r="Q118" s="189">
        <v>0</v>
      </c>
      <c r="R118" s="189">
        <f t="shared" si="12"/>
        <v>0</v>
      </c>
      <c r="S118" s="189">
        <v>0</v>
      </c>
      <c r="T118" s="190">
        <f t="shared" si="13"/>
        <v>0</v>
      </c>
      <c r="AR118" s="22" t="s">
        <v>213</v>
      </c>
      <c r="AT118" s="22" t="s">
        <v>208</v>
      </c>
      <c r="AU118" s="22" t="s">
        <v>80</v>
      </c>
      <c r="AY118" s="22" t="s">
        <v>205</v>
      </c>
      <c r="BE118" s="191">
        <f t="shared" si="14"/>
        <v>0</v>
      </c>
      <c r="BF118" s="191">
        <f t="shared" si="15"/>
        <v>0</v>
      </c>
      <c r="BG118" s="191">
        <f t="shared" si="16"/>
        <v>0</v>
      </c>
      <c r="BH118" s="191">
        <f t="shared" si="17"/>
        <v>0</v>
      </c>
      <c r="BI118" s="191">
        <f t="shared" si="18"/>
        <v>0</v>
      </c>
      <c r="BJ118" s="22" t="s">
        <v>78</v>
      </c>
      <c r="BK118" s="191">
        <f t="shared" si="19"/>
        <v>0</v>
      </c>
      <c r="BL118" s="22" t="s">
        <v>213</v>
      </c>
      <c r="BM118" s="22" t="s">
        <v>3145</v>
      </c>
    </row>
    <row r="119" spans="2:65" s="1" customFormat="1" ht="25.5" customHeight="1">
      <c r="B119" s="179"/>
      <c r="C119" s="180" t="s">
        <v>320</v>
      </c>
      <c r="D119" s="180" t="s">
        <v>208</v>
      </c>
      <c r="E119" s="181" t="s">
        <v>3146</v>
      </c>
      <c r="F119" s="182" t="s">
        <v>3147</v>
      </c>
      <c r="G119" s="183" t="s">
        <v>259</v>
      </c>
      <c r="H119" s="184">
        <v>49.277000000000001</v>
      </c>
      <c r="I119" s="185"/>
      <c r="J119" s="186">
        <f t="shared" si="10"/>
        <v>0</v>
      </c>
      <c r="K119" s="182" t="s">
        <v>212</v>
      </c>
      <c r="L119" s="39"/>
      <c r="M119" s="187" t="s">
        <v>5</v>
      </c>
      <c r="N119" s="188" t="s">
        <v>42</v>
      </c>
      <c r="O119" s="40"/>
      <c r="P119" s="189">
        <f t="shared" si="11"/>
        <v>0</v>
      </c>
      <c r="Q119" s="189">
        <v>0</v>
      </c>
      <c r="R119" s="189">
        <f t="shared" si="12"/>
        <v>0</v>
      </c>
      <c r="S119" s="189">
        <v>0</v>
      </c>
      <c r="T119" s="190">
        <f t="shared" si="13"/>
        <v>0</v>
      </c>
      <c r="AR119" s="22" t="s">
        <v>213</v>
      </c>
      <c r="AT119" s="22" t="s">
        <v>208</v>
      </c>
      <c r="AU119" s="22" t="s">
        <v>80</v>
      </c>
      <c r="AY119" s="22" t="s">
        <v>205</v>
      </c>
      <c r="BE119" s="191">
        <f t="shared" si="14"/>
        <v>0</v>
      </c>
      <c r="BF119" s="191">
        <f t="shared" si="15"/>
        <v>0</v>
      </c>
      <c r="BG119" s="191">
        <f t="shared" si="16"/>
        <v>0</v>
      </c>
      <c r="BH119" s="191">
        <f t="shared" si="17"/>
        <v>0</v>
      </c>
      <c r="BI119" s="191">
        <f t="shared" si="18"/>
        <v>0</v>
      </c>
      <c r="BJ119" s="22" t="s">
        <v>78</v>
      </c>
      <c r="BK119" s="191">
        <f t="shared" si="19"/>
        <v>0</v>
      </c>
      <c r="BL119" s="22" t="s">
        <v>213</v>
      </c>
      <c r="BM119" s="22" t="s">
        <v>3148</v>
      </c>
    </row>
    <row r="120" spans="2:65" s="1" customFormat="1" ht="25.5" customHeight="1">
      <c r="B120" s="179"/>
      <c r="C120" s="180" t="s">
        <v>324</v>
      </c>
      <c r="D120" s="180" t="s">
        <v>208</v>
      </c>
      <c r="E120" s="181" t="s">
        <v>269</v>
      </c>
      <c r="F120" s="182" t="s">
        <v>270</v>
      </c>
      <c r="G120" s="183" t="s">
        <v>259</v>
      </c>
      <c r="H120" s="184">
        <v>16.411000000000001</v>
      </c>
      <c r="I120" s="185"/>
      <c r="J120" s="186">
        <f t="shared" si="10"/>
        <v>0</v>
      </c>
      <c r="K120" s="182" t="s">
        <v>212</v>
      </c>
      <c r="L120" s="39"/>
      <c r="M120" s="187" t="s">
        <v>5</v>
      </c>
      <c r="N120" s="188" t="s">
        <v>42</v>
      </c>
      <c r="O120" s="40"/>
      <c r="P120" s="189">
        <f t="shared" si="11"/>
        <v>0</v>
      </c>
      <c r="Q120" s="189">
        <v>0</v>
      </c>
      <c r="R120" s="189">
        <f t="shared" si="12"/>
        <v>0</v>
      </c>
      <c r="S120" s="189">
        <v>0</v>
      </c>
      <c r="T120" s="190">
        <f t="shared" si="13"/>
        <v>0</v>
      </c>
      <c r="AR120" s="22" t="s">
        <v>213</v>
      </c>
      <c r="AT120" s="22" t="s">
        <v>208</v>
      </c>
      <c r="AU120" s="22" t="s">
        <v>80</v>
      </c>
      <c r="AY120" s="22" t="s">
        <v>205</v>
      </c>
      <c r="BE120" s="191">
        <f t="shared" si="14"/>
        <v>0</v>
      </c>
      <c r="BF120" s="191">
        <f t="shared" si="15"/>
        <v>0</v>
      </c>
      <c r="BG120" s="191">
        <f t="shared" si="16"/>
        <v>0</v>
      </c>
      <c r="BH120" s="191">
        <f t="shared" si="17"/>
        <v>0</v>
      </c>
      <c r="BI120" s="191">
        <f t="shared" si="18"/>
        <v>0</v>
      </c>
      <c r="BJ120" s="22" t="s">
        <v>78</v>
      </c>
      <c r="BK120" s="191">
        <f t="shared" si="19"/>
        <v>0</v>
      </c>
      <c r="BL120" s="22" t="s">
        <v>213</v>
      </c>
      <c r="BM120" s="22" t="s">
        <v>3149</v>
      </c>
    </row>
    <row r="121" spans="2:65" s="1" customFormat="1" ht="38.25" customHeight="1">
      <c r="B121" s="179"/>
      <c r="C121" s="180" t="s">
        <v>328</v>
      </c>
      <c r="D121" s="180" t="s">
        <v>208</v>
      </c>
      <c r="E121" s="181" t="s">
        <v>284</v>
      </c>
      <c r="F121" s="182" t="s">
        <v>285</v>
      </c>
      <c r="G121" s="183" t="s">
        <v>259</v>
      </c>
      <c r="H121" s="184">
        <v>0.55500000000000005</v>
      </c>
      <c r="I121" s="185"/>
      <c r="J121" s="186">
        <f t="shared" si="10"/>
        <v>0</v>
      </c>
      <c r="K121" s="182" t="s">
        <v>212</v>
      </c>
      <c r="L121" s="39"/>
      <c r="M121" s="187" t="s">
        <v>5</v>
      </c>
      <c r="N121" s="188" t="s">
        <v>42</v>
      </c>
      <c r="O121" s="40"/>
      <c r="P121" s="189">
        <f t="shared" si="11"/>
        <v>0</v>
      </c>
      <c r="Q121" s="189">
        <v>0</v>
      </c>
      <c r="R121" s="189">
        <f t="shared" si="12"/>
        <v>0</v>
      </c>
      <c r="S121" s="189">
        <v>0</v>
      </c>
      <c r="T121" s="190">
        <f t="shared" si="13"/>
        <v>0</v>
      </c>
      <c r="AR121" s="22" t="s">
        <v>213</v>
      </c>
      <c r="AT121" s="22" t="s">
        <v>208</v>
      </c>
      <c r="AU121" s="22" t="s">
        <v>80</v>
      </c>
      <c r="AY121" s="22" t="s">
        <v>205</v>
      </c>
      <c r="BE121" s="191">
        <f t="shared" si="14"/>
        <v>0</v>
      </c>
      <c r="BF121" s="191">
        <f t="shared" si="15"/>
        <v>0</v>
      </c>
      <c r="BG121" s="191">
        <f t="shared" si="16"/>
        <v>0</v>
      </c>
      <c r="BH121" s="191">
        <f t="shared" si="17"/>
        <v>0</v>
      </c>
      <c r="BI121" s="191">
        <f t="shared" si="18"/>
        <v>0</v>
      </c>
      <c r="BJ121" s="22" t="s">
        <v>78</v>
      </c>
      <c r="BK121" s="191">
        <f t="shared" si="19"/>
        <v>0</v>
      </c>
      <c r="BL121" s="22" t="s">
        <v>213</v>
      </c>
      <c r="BM121" s="22" t="s">
        <v>3150</v>
      </c>
    </row>
    <row r="122" spans="2:65" s="1" customFormat="1" ht="25.5" customHeight="1">
      <c r="B122" s="179"/>
      <c r="C122" s="180" t="s">
        <v>332</v>
      </c>
      <c r="D122" s="180" t="s">
        <v>208</v>
      </c>
      <c r="E122" s="181" t="s">
        <v>3151</v>
      </c>
      <c r="F122" s="182" t="s">
        <v>3133</v>
      </c>
      <c r="G122" s="183" t="s">
        <v>259</v>
      </c>
      <c r="H122" s="184">
        <v>257.85300000000001</v>
      </c>
      <c r="I122" s="185"/>
      <c r="J122" s="186">
        <f t="shared" si="10"/>
        <v>0</v>
      </c>
      <c r="K122" s="182" t="s">
        <v>212</v>
      </c>
      <c r="L122" s="39"/>
      <c r="M122" s="187" t="s">
        <v>5</v>
      </c>
      <c r="N122" s="188" t="s">
        <v>42</v>
      </c>
      <c r="O122" s="40"/>
      <c r="P122" s="189">
        <f t="shared" si="11"/>
        <v>0</v>
      </c>
      <c r="Q122" s="189">
        <v>0</v>
      </c>
      <c r="R122" s="189">
        <f t="shared" si="12"/>
        <v>0</v>
      </c>
      <c r="S122" s="189">
        <v>0</v>
      </c>
      <c r="T122" s="190">
        <f t="shared" si="13"/>
        <v>0</v>
      </c>
      <c r="AR122" s="22" t="s">
        <v>213</v>
      </c>
      <c r="AT122" s="22" t="s">
        <v>208</v>
      </c>
      <c r="AU122" s="22" t="s">
        <v>80</v>
      </c>
      <c r="AY122" s="22" t="s">
        <v>205</v>
      </c>
      <c r="BE122" s="191">
        <f t="shared" si="14"/>
        <v>0</v>
      </c>
      <c r="BF122" s="191">
        <f t="shared" si="15"/>
        <v>0</v>
      </c>
      <c r="BG122" s="191">
        <f t="shared" si="16"/>
        <v>0</v>
      </c>
      <c r="BH122" s="191">
        <f t="shared" si="17"/>
        <v>0</v>
      </c>
      <c r="BI122" s="191">
        <f t="shared" si="18"/>
        <v>0</v>
      </c>
      <c r="BJ122" s="22" t="s">
        <v>78</v>
      </c>
      <c r="BK122" s="191">
        <f t="shared" si="19"/>
        <v>0</v>
      </c>
      <c r="BL122" s="22" t="s">
        <v>213</v>
      </c>
      <c r="BM122" s="22" t="s">
        <v>3152</v>
      </c>
    </row>
    <row r="123" spans="2:65" s="11" customFormat="1" ht="37.35" customHeight="1">
      <c r="B123" s="166"/>
      <c r="D123" s="167" t="s">
        <v>70</v>
      </c>
      <c r="E123" s="168" t="s">
        <v>287</v>
      </c>
      <c r="F123" s="168" t="s">
        <v>288</v>
      </c>
      <c r="I123" s="169"/>
      <c r="J123" s="170">
        <f>BK123</f>
        <v>0</v>
      </c>
      <c r="L123" s="166"/>
      <c r="M123" s="171"/>
      <c r="N123" s="172"/>
      <c r="O123" s="172"/>
      <c r="P123" s="173">
        <f>P124</f>
        <v>0</v>
      </c>
      <c r="Q123" s="172"/>
      <c r="R123" s="173">
        <f>R124</f>
        <v>0</v>
      </c>
      <c r="S123" s="172"/>
      <c r="T123" s="174">
        <f>T124</f>
        <v>0.55449999999999999</v>
      </c>
      <c r="AR123" s="167" t="s">
        <v>80</v>
      </c>
      <c r="AT123" s="175" t="s">
        <v>70</v>
      </c>
      <c r="AU123" s="175" t="s">
        <v>71</v>
      </c>
      <c r="AY123" s="167" t="s">
        <v>205</v>
      </c>
      <c r="BK123" s="176">
        <f>BK124</f>
        <v>0</v>
      </c>
    </row>
    <row r="124" spans="2:65" s="11" customFormat="1" ht="19.899999999999999" customHeight="1">
      <c r="B124" s="166"/>
      <c r="D124" s="167" t="s">
        <v>70</v>
      </c>
      <c r="E124" s="177" t="s">
        <v>355</v>
      </c>
      <c r="F124" s="177" t="s">
        <v>356</v>
      </c>
      <c r="I124" s="169"/>
      <c r="J124" s="178">
        <f>BK124</f>
        <v>0</v>
      </c>
      <c r="L124" s="166"/>
      <c r="M124" s="171"/>
      <c r="N124" s="172"/>
      <c r="O124" s="172"/>
      <c r="P124" s="173">
        <f>P125</f>
        <v>0</v>
      </c>
      <c r="Q124" s="172"/>
      <c r="R124" s="173">
        <f>R125</f>
        <v>0</v>
      </c>
      <c r="S124" s="172"/>
      <c r="T124" s="174">
        <f>T125</f>
        <v>0.55449999999999999</v>
      </c>
      <c r="AR124" s="167" t="s">
        <v>80</v>
      </c>
      <c r="AT124" s="175" t="s">
        <v>70</v>
      </c>
      <c r="AU124" s="175" t="s">
        <v>78</v>
      </c>
      <c r="AY124" s="167" t="s">
        <v>205</v>
      </c>
      <c r="BK124" s="176">
        <f>BK125</f>
        <v>0</v>
      </c>
    </row>
    <row r="125" spans="2:65" s="1" customFormat="1" ht="25.5" customHeight="1">
      <c r="B125" s="179"/>
      <c r="C125" s="180" t="s">
        <v>338</v>
      </c>
      <c r="D125" s="180" t="s">
        <v>208</v>
      </c>
      <c r="E125" s="181" t="s">
        <v>358</v>
      </c>
      <c r="F125" s="182" t="s">
        <v>359</v>
      </c>
      <c r="G125" s="183" t="s">
        <v>360</v>
      </c>
      <c r="H125" s="184">
        <v>22.18</v>
      </c>
      <c r="I125" s="185"/>
      <c r="J125" s="186">
        <f>ROUND(I125*H125,2)</f>
        <v>0</v>
      </c>
      <c r="K125" s="182" t="s">
        <v>212</v>
      </c>
      <c r="L125" s="39"/>
      <c r="M125" s="187" t="s">
        <v>5</v>
      </c>
      <c r="N125" s="195" t="s">
        <v>42</v>
      </c>
      <c r="O125" s="196"/>
      <c r="P125" s="197">
        <f>O125*H125</f>
        <v>0</v>
      </c>
      <c r="Q125" s="197">
        <v>0</v>
      </c>
      <c r="R125" s="197">
        <f>Q125*H125</f>
        <v>0</v>
      </c>
      <c r="S125" s="197">
        <v>2.5000000000000001E-2</v>
      </c>
      <c r="T125" s="198">
        <f>S125*H125</f>
        <v>0.55449999999999999</v>
      </c>
      <c r="AR125" s="22" t="s">
        <v>237</v>
      </c>
      <c r="AT125" s="22" t="s">
        <v>208</v>
      </c>
      <c r="AU125" s="22" t="s">
        <v>80</v>
      </c>
      <c r="AY125" s="22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22" t="s">
        <v>78</v>
      </c>
      <c r="BK125" s="191">
        <f>ROUND(I125*H125,2)</f>
        <v>0</v>
      </c>
      <c r="BL125" s="22" t="s">
        <v>237</v>
      </c>
      <c r="BM125" s="22" t="s">
        <v>3153</v>
      </c>
    </row>
    <row r="126" spans="2:65" s="1" customFormat="1" ht="6.95" customHeight="1">
      <c r="B126" s="54"/>
      <c r="C126" s="55"/>
      <c r="D126" s="55"/>
      <c r="E126" s="55"/>
      <c r="F126" s="55"/>
      <c r="G126" s="55"/>
      <c r="H126" s="55"/>
      <c r="I126" s="132"/>
      <c r="J126" s="55"/>
      <c r="K126" s="55"/>
      <c r="L126" s="39"/>
    </row>
  </sheetData>
  <autoFilter ref="C87:K125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148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41" t="s">
        <v>3068</v>
      </c>
      <c r="F9" s="343"/>
      <c r="G9" s="343"/>
      <c r="H9" s="343"/>
      <c r="I9" s="111"/>
      <c r="J9" s="40"/>
      <c r="K9" s="43"/>
    </row>
    <row r="10" spans="1:70" s="1" customFormat="1">
      <c r="B10" s="39"/>
      <c r="C10" s="40"/>
      <c r="D10" s="35" t="s">
        <v>170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44" t="s">
        <v>3154</v>
      </c>
      <c r="F11" s="343"/>
      <c r="G11" s="343"/>
      <c r="H11" s="343"/>
      <c r="I11" s="111"/>
      <c r="J11" s="40"/>
      <c r="K11" s="43"/>
    </row>
    <row r="12" spans="1:70" s="1" customFormat="1" ht="13.5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5</v>
      </c>
      <c r="G13" s="40"/>
      <c r="H13" s="40"/>
      <c r="I13" s="112" t="s">
        <v>22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23</v>
      </c>
      <c r="E14" s="40"/>
      <c r="F14" s="33" t="s">
        <v>24</v>
      </c>
      <c r="G14" s="40"/>
      <c r="H14" s="40"/>
      <c r="I14" s="112" t="s">
        <v>25</v>
      </c>
      <c r="J14" s="113" t="str">
        <f>'Rekapitulace stavby'!AN8</f>
        <v>16. 3. 2019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27</v>
      </c>
      <c r="E16" s="40"/>
      <c r="F16" s="40"/>
      <c r="G16" s="40"/>
      <c r="H16" s="40"/>
      <c r="I16" s="112" t="s">
        <v>28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28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28</v>
      </c>
      <c r="J22" s="33" t="s">
        <v>5</v>
      </c>
      <c r="K22" s="43"/>
    </row>
    <row r="23" spans="2:11" s="1" customFormat="1" ht="18" customHeight="1">
      <c r="B23" s="39"/>
      <c r="C23" s="40"/>
      <c r="D23" s="40"/>
      <c r="E23" s="33" t="s">
        <v>34</v>
      </c>
      <c r="F23" s="40"/>
      <c r="G23" s="40"/>
      <c r="H23" s="40"/>
      <c r="I23" s="112" t="s">
        <v>30</v>
      </c>
      <c r="J23" s="33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36</v>
      </c>
      <c r="E25" s="40"/>
      <c r="F25" s="40"/>
      <c r="G25" s="40"/>
      <c r="H25" s="40"/>
      <c r="I25" s="111"/>
      <c r="J25" s="40"/>
      <c r="K25" s="43"/>
    </row>
    <row r="26" spans="2:11" s="7" customFormat="1" ht="270.75" customHeight="1">
      <c r="B26" s="114"/>
      <c r="C26" s="115"/>
      <c r="D26" s="115"/>
      <c r="E26" s="322" t="s">
        <v>172</v>
      </c>
      <c r="F26" s="322"/>
      <c r="G26" s="322"/>
      <c r="H26" s="322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ROUND(J87,2)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ROUND(SUM(BE87:BE111), 2)</f>
        <v>0</v>
      </c>
      <c r="G32" s="40"/>
      <c r="H32" s="40"/>
      <c r="I32" s="124">
        <v>0.21</v>
      </c>
      <c r="J32" s="123">
        <f>ROUND(ROUND((SUM(BE87:BE111)),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ROUND(SUM(BF87:BF111), 2)</f>
        <v>0</v>
      </c>
      <c r="G33" s="40"/>
      <c r="H33" s="40"/>
      <c r="I33" s="124">
        <v>0.15</v>
      </c>
      <c r="J33" s="123">
        <f>ROUND(ROUND((SUM(BF87:BF111)),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ROUND(SUM(BG87:BG111),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ROUND(SUM(BH87:BH111),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ROUND(SUM(BI87:BI111),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173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41" t="str">
        <f>E7</f>
        <v xml:space="preserve"> Dům hudby, Pardubice – modernizace</v>
      </c>
      <c r="F47" s="342"/>
      <c r="G47" s="342"/>
      <c r="H47" s="342"/>
      <c r="I47" s="111"/>
      <c r="J47" s="40"/>
      <c r="K47" s="43"/>
    </row>
    <row r="48" spans="2:11">
      <c r="B48" s="26"/>
      <c r="C48" s="35" t="s">
        <v>168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41" t="s">
        <v>3068</v>
      </c>
      <c r="F49" s="343"/>
      <c r="G49" s="343"/>
      <c r="H49" s="343"/>
      <c r="I49" s="111"/>
      <c r="J49" s="40"/>
      <c r="K49" s="43"/>
    </row>
    <row r="50" spans="2:47" s="1" customFormat="1" ht="14.45" customHeight="1">
      <c r="B50" s="39"/>
      <c r="C50" s="35" t="s">
        <v>170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44" t="str">
        <f>E11</f>
        <v>SO 03.2a - venkovní úpravy - bourací práce</v>
      </c>
      <c r="F51" s="343"/>
      <c r="G51" s="343"/>
      <c r="H51" s="343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23</v>
      </c>
      <c r="D53" s="40"/>
      <c r="E53" s="40"/>
      <c r="F53" s="33" t="str">
        <f>F14</f>
        <v>Sukova třída 1260, 530 02 Pardubice</v>
      </c>
      <c r="G53" s="40"/>
      <c r="H53" s="40"/>
      <c r="I53" s="112" t="s">
        <v>25</v>
      </c>
      <c r="J53" s="113" t="str">
        <f>IF(J14="","",J14)</f>
        <v>16. 3. 2019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>
      <c r="B55" s="39"/>
      <c r="C55" s="35" t="s">
        <v>27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2" t="str">
        <f>E23</f>
        <v>ing. arch. Ondřej Tuček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45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174</v>
      </c>
      <c r="D58" s="125"/>
      <c r="E58" s="125"/>
      <c r="F58" s="125"/>
      <c r="G58" s="125"/>
      <c r="H58" s="125"/>
      <c r="I58" s="136"/>
      <c r="J58" s="137" t="s">
        <v>175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176</v>
      </c>
      <c r="D60" s="40"/>
      <c r="E60" s="40"/>
      <c r="F60" s="40"/>
      <c r="G60" s="40"/>
      <c r="H60" s="40"/>
      <c r="I60" s="111"/>
      <c r="J60" s="121">
        <f>J87</f>
        <v>0</v>
      </c>
      <c r="K60" s="43"/>
      <c r="AU60" s="22" t="s">
        <v>177</v>
      </c>
    </row>
    <row r="61" spans="2:47" s="8" customFormat="1" ht="24.95" customHeight="1">
      <c r="B61" s="140"/>
      <c r="C61" s="141"/>
      <c r="D61" s="142" t="s">
        <v>178</v>
      </c>
      <c r="E61" s="143"/>
      <c r="F61" s="143"/>
      <c r="G61" s="143"/>
      <c r="H61" s="143"/>
      <c r="I61" s="144"/>
      <c r="J61" s="145">
        <f>J88</f>
        <v>0</v>
      </c>
      <c r="K61" s="146"/>
    </row>
    <row r="62" spans="2:47" s="9" customFormat="1" ht="19.899999999999999" customHeight="1">
      <c r="B62" s="147"/>
      <c r="C62" s="148"/>
      <c r="D62" s="149" t="s">
        <v>3070</v>
      </c>
      <c r="E62" s="150"/>
      <c r="F62" s="150"/>
      <c r="G62" s="150"/>
      <c r="H62" s="150"/>
      <c r="I62" s="151"/>
      <c r="J62" s="152">
        <f>J89</f>
        <v>0</v>
      </c>
      <c r="K62" s="153"/>
    </row>
    <row r="63" spans="2:47" s="9" customFormat="1" ht="19.899999999999999" customHeight="1">
      <c r="B63" s="147"/>
      <c r="C63" s="148"/>
      <c r="D63" s="149" t="s">
        <v>180</v>
      </c>
      <c r="E63" s="150"/>
      <c r="F63" s="150"/>
      <c r="G63" s="150"/>
      <c r="H63" s="150"/>
      <c r="I63" s="151"/>
      <c r="J63" s="152">
        <f>J102</f>
        <v>0</v>
      </c>
      <c r="K63" s="153"/>
    </row>
    <row r="64" spans="2:47" s="8" customFormat="1" ht="24.95" customHeight="1">
      <c r="B64" s="140"/>
      <c r="C64" s="141"/>
      <c r="D64" s="142" t="s">
        <v>181</v>
      </c>
      <c r="E64" s="143"/>
      <c r="F64" s="143"/>
      <c r="G64" s="143"/>
      <c r="H64" s="143"/>
      <c r="I64" s="144"/>
      <c r="J64" s="145">
        <f>J109</f>
        <v>0</v>
      </c>
      <c r="K64" s="146"/>
    </row>
    <row r="65" spans="2:12" s="9" customFormat="1" ht="19.899999999999999" customHeight="1">
      <c r="B65" s="147"/>
      <c r="C65" s="148"/>
      <c r="D65" s="149" t="s">
        <v>184</v>
      </c>
      <c r="E65" s="150"/>
      <c r="F65" s="150"/>
      <c r="G65" s="150"/>
      <c r="H65" s="150"/>
      <c r="I65" s="151"/>
      <c r="J65" s="152">
        <f>J110</f>
        <v>0</v>
      </c>
      <c r="K65" s="153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111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132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33"/>
      <c r="J71" s="58"/>
      <c r="K71" s="58"/>
      <c r="L71" s="39"/>
    </row>
    <row r="72" spans="2:12" s="1" customFormat="1" ht="36.950000000000003" customHeight="1">
      <c r="B72" s="39"/>
      <c r="C72" s="59" t="s">
        <v>189</v>
      </c>
      <c r="I72" s="154"/>
      <c r="L72" s="39"/>
    </row>
    <row r="73" spans="2:12" s="1" customFormat="1" ht="6.95" customHeight="1">
      <c r="B73" s="39"/>
      <c r="I73" s="154"/>
      <c r="L73" s="39"/>
    </row>
    <row r="74" spans="2:12" s="1" customFormat="1" ht="14.45" customHeight="1">
      <c r="B74" s="39"/>
      <c r="C74" s="61" t="s">
        <v>19</v>
      </c>
      <c r="I74" s="154"/>
      <c r="L74" s="39"/>
    </row>
    <row r="75" spans="2:12" s="1" customFormat="1" ht="16.5" customHeight="1">
      <c r="B75" s="39"/>
      <c r="E75" s="346" t="str">
        <f>E7</f>
        <v xml:space="preserve"> Dům hudby, Pardubice – modernizace</v>
      </c>
      <c r="F75" s="347"/>
      <c r="G75" s="347"/>
      <c r="H75" s="347"/>
      <c r="I75" s="154"/>
      <c r="L75" s="39"/>
    </row>
    <row r="76" spans="2:12">
      <c r="B76" s="26"/>
      <c r="C76" s="61" t="s">
        <v>168</v>
      </c>
      <c r="L76" s="26"/>
    </row>
    <row r="77" spans="2:12" s="1" customFormat="1" ht="16.5" customHeight="1">
      <c r="B77" s="39"/>
      <c r="E77" s="346" t="s">
        <v>3068</v>
      </c>
      <c r="F77" s="348"/>
      <c r="G77" s="348"/>
      <c r="H77" s="348"/>
      <c r="I77" s="154"/>
      <c r="L77" s="39"/>
    </row>
    <row r="78" spans="2:12" s="1" customFormat="1" ht="14.45" customHeight="1">
      <c r="B78" s="39"/>
      <c r="C78" s="61" t="s">
        <v>170</v>
      </c>
      <c r="I78" s="154"/>
      <c r="L78" s="39"/>
    </row>
    <row r="79" spans="2:12" s="1" customFormat="1" ht="17.25" customHeight="1">
      <c r="B79" s="39"/>
      <c r="E79" s="334" t="str">
        <f>E11</f>
        <v>SO 03.2a - venkovní úpravy - bourací práce</v>
      </c>
      <c r="F79" s="348"/>
      <c r="G79" s="348"/>
      <c r="H79" s="348"/>
      <c r="I79" s="154"/>
      <c r="L79" s="39"/>
    </row>
    <row r="80" spans="2:12" s="1" customFormat="1" ht="6.95" customHeight="1">
      <c r="B80" s="39"/>
      <c r="I80" s="154"/>
      <c r="L80" s="39"/>
    </row>
    <row r="81" spans="2:65" s="1" customFormat="1" ht="18" customHeight="1">
      <c r="B81" s="39"/>
      <c r="C81" s="61" t="s">
        <v>23</v>
      </c>
      <c r="F81" s="155" t="str">
        <f>F14</f>
        <v>Sukova třída 1260, 530 02 Pardubice</v>
      </c>
      <c r="I81" s="156" t="s">
        <v>25</v>
      </c>
      <c r="J81" s="65" t="str">
        <f>IF(J14="","",J14)</f>
        <v>16. 3. 2019</v>
      </c>
      <c r="L81" s="39"/>
    </row>
    <row r="82" spans="2:65" s="1" customFormat="1" ht="6.95" customHeight="1">
      <c r="B82" s="39"/>
      <c r="I82" s="154"/>
      <c r="L82" s="39"/>
    </row>
    <row r="83" spans="2:65" s="1" customFormat="1">
      <c r="B83" s="39"/>
      <c r="C83" s="61" t="s">
        <v>27</v>
      </c>
      <c r="F83" s="155" t="str">
        <f>E17</f>
        <v xml:space="preserve"> </v>
      </c>
      <c r="I83" s="156" t="s">
        <v>33</v>
      </c>
      <c r="J83" s="155" t="str">
        <f>E23</f>
        <v>ing. arch. Ondřej Tuček</v>
      </c>
      <c r="L83" s="39"/>
    </row>
    <row r="84" spans="2:65" s="1" customFormat="1" ht="14.45" customHeight="1">
      <c r="B84" s="39"/>
      <c r="C84" s="61" t="s">
        <v>31</v>
      </c>
      <c r="F84" s="155" t="str">
        <f>IF(E20="","",E20)</f>
        <v/>
      </c>
      <c r="I84" s="154"/>
      <c r="L84" s="39"/>
    </row>
    <row r="85" spans="2:65" s="1" customFormat="1" ht="10.35" customHeight="1">
      <c r="B85" s="39"/>
      <c r="I85" s="154"/>
      <c r="L85" s="39"/>
    </row>
    <row r="86" spans="2:65" s="10" customFormat="1" ht="29.25" customHeight="1">
      <c r="B86" s="157"/>
      <c r="C86" s="158" t="s">
        <v>190</v>
      </c>
      <c r="D86" s="159" t="s">
        <v>56</v>
      </c>
      <c r="E86" s="159" t="s">
        <v>52</v>
      </c>
      <c r="F86" s="159" t="s">
        <v>191</v>
      </c>
      <c r="G86" s="159" t="s">
        <v>192</v>
      </c>
      <c r="H86" s="159" t="s">
        <v>193</v>
      </c>
      <c r="I86" s="160" t="s">
        <v>194</v>
      </c>
      <c r="J86" s="159" t="s">
        <v>175</v>
      </c>
      <c r="K86" s="161" t="s">
        <v>195</v>
      </c>
      <c r="L86" s="157"/>
      <c r="M86" s="71" t="s">
        <v>196</v>
      </c>
      <c r="N86" s="72" t="s">
        <v>41</v>
      </c>
      <c r="O86" s="72" t="s">
        <v>197</v>
      </c>
      <c r="P86" s="72" t="s">
        <v>198</v>
      </c>
      <c r="Q86" s="72" t="s">
        <v>199</v>
      </c>
      <c r="R86" s="72" t="s">
        <v>200</v>
      </c>
      <c r="S86" s="72" t="s">
        <v>201</v>
      </c>
      <c r="T86" s="73" t="s">
        <v>202</v>
      </c>
    </row>
    <row r="87" spans="2:65" s="1" customFormat="1" ht="29.25" customHeight="1">
      <c r="B87" s="39"/>
      <c r="C87" s="75" t="s">
        <v>176</v>
      </c>
      <c r="I87" s="154"/>
      <c r="J87" s="162">
        <f>BK87</f>
        <v>0</v>
      </c>
      <c r="L87" s="39"/>
      <c r="M87" s="74"/>
      <c r="N87" s="66"/>
      <c r="O87" s="66"/>
      <c r="P87" s="163">
        <f>P88+P109</f>
        <v>0</v>
      </c>
      <c r="Q87" s="66"/>
      <c r="R87" s="163">
        <f>R88+R109</f>
        <v>0</v>
      </c>
      <c r="S87" s="66"/>
      <c r="T87" s="164">
        <f>T88+T109</f>
        <v>116.11274499999999</v>
      </c>
      <c r="AT87" s="22" t="s">
        <v>70</v>
      </c>
      <c r="AU87" s="22" t="s">
        <v>177</v>
      </c>
      <c r="BK87" s="165">
        <f>BK88+BK109</f>
        <v>0</v>
      </c>
    </row>
    <row r="88" spans="2:65" s="11" customFormat="1" ht="37.35" customHeight="1">
      <c r="B88" s="166"/>
      <c r="D88" s="167" t="s">
        <v>70</v>
      </c>
      <c r="E88" s="168" t="s">
        <v>203</v>
      </c>
      <c r="F88" s="168" t="s">
        <v>204</v>
      </c>
      <c r="I88" s="169"/>
      <c r="J88" s="170">
        <f>BK88</f>
        <v>0</v>
      </c>
      <c r="L88" s="166"/>
      <c r="M88" s="171"/>
      <c r="N88" s="172"/>
      <c r="O88" s="172"/>
      <c r="P88" s="173">
        <f>P89+P102</f>
        <v>0</v>
      </c>
      <c r="Q88" s="172"/>
      <c r="R88" s="173">
        <f>R89+R102</f>
        <v>0</v>
      </c>
      <c r="S88" s="172"/>
      <c r="T88" s="174">
        <f>T89+T102</f>
        <v>114.542745</v>
      </c>
      <c r="AR88" s="167" t="s">
        <v>78</v>
      </c>
      <c r="AT88" s="175" t="s">
        <v>70</v>
      </c>
      <c r="AU88" s="175" t="s">
        <v>71</v>
      </c>
      <c r="AY88" s="167" t="s">
        <v>205</v>
      </c>
      <c r="BK88" s="176">
        <f>BK89+BK102</f>
        <v>0</v>
      </c>
    </row>
    <row r="89" spans="2:65" s="11" customFormat="1" ht="19.899999999999999" customHeight="1">
      <c r="B89" s="166"/>
      <c r="D89" s="167" t="s">
        <v>70</v>
      </c>
      <c r="E89" s="177" t="s">
        <v>78</v>
      </c>
      <c r="F89" s="177" t="s">
        <v>3071</v>
      </c>
      <c r="I89" s="169"/>
      <c r="J89" s="178">
        <f>BK89</f>
        <v>0</v>
      </c>
      <c r="L89" s="166"/>
      <c r="M89" s="171"/>
      <c r="N89" s="172"/>
      <c r="O89" s="172"/>
      <c r="P89" s="173">
        <f>SUM(P90:P101)</f>
        <v>0</v>
      </c>
      <c r="Q89" s="172"/>
      <c r="R89" s="173">
        <f>SUM(R90:R101)</f>
        <v>0</v>
      </c>
      <c r="S89" s="172"/>
      <c r="T89" s="174">
        <f>SUM(T90:T101)</f>
        <v>114.542745</v>
      </c>
      <c r="AR89" s="167" t="s">
        <v>78</v>
      </c>
      <c r="AT89" s="175" t="s">
        <v>70</v>
      </c>
      <c r="AU89" s="175" t="s">
        <v>78</v>
      </c>
      <c r="AY89" s="167" t="s">
        <v>205</v>
      </c>
      <c r="BK89" s="176">
        <f>SUM(BK90:BK101)</f>
        <v>0</v>
      </c>
    </row>
    <row r="90" spans="2:65" s="1" customFormat="1" ht="51" customHeight="1">
      <c r="B90" s="179"/>
      <c r="C90" s="180" t="s">
        <v>78</v>
      </c>
      <c r="D90" s="180" t="s">
        <v>208</v>
      </c>
      <c r="E90" s="181" t="s">
        <v>3072</v>
      </c>
      <c r="F90" s="182" t="s">
        <v>3073</v>
      </c>
      <c r="G90" s="183" t="s">
        <v>211</v>
      </c>
      <c r="H90" s="184">
        <v>177.779</v>
      </c>
      <c r="I90" s="185"/>
      <c r="J90" s="186">
        <f t="shared" ref="J90:J101" si="0">ROUND(I90*H90,2)</f>
        <v>0</v>
      </c>
      <c r="K90" s="182" t="s">
        <v>212</v>
      </c>
      <c r="L90" s="39"/>
      <c r="M90" s="187" t="s">
        <v>5</v>
      </c>
      <c r="N90" s="188" t="s">
        <v>42</v>
      </c>
      <c r="O90" s="40"/>
      <c r="P90" s="189">
        <f t="shared" ref="P90:P101" si="1">O90*H90</f>
        <v>0</v>
      </c>
      <c r="Q90" s="189">
        <v>0</v>
      </c>
      <c r="R90" s="189">
        <f t="shared" ref="R90:R101" si="2">Q90*H90</f>
        <v>0</v>
      </c>
      <c r="S90" s="189">
        <v>0.255</v>
      </c>
      <c r="T90" s="190">
        <f t="shared" ref="T90:T101" si="3">S90*H90</f>
        <v>45.333644999999997</v>
      </c>
      <c r="AR90" s="22" t="s">
        <v>213</v>
      </c>
      <c r="AT90" s="22" t="s">
        <v>208</v>
      </c>
      <c r="AU90" s="22" t="s">
        <v>80</v>
      </c>
      <c r="AY90" s="22" t="s">
        <v>205</v>
      </c>
      <c r="BE90" s="191">
        <f t="shared" ref="BE90:BE101" si="4">IF(N90="základní",J90,0)</f>
        <v>0</v>
      </c>
      <c r="BF90" s="191">
        <f t="shared" ref="BF90:BF101" si="5">IF(N90="snížená",J90,0)</f>
        <v>0</v>
      </c>
      <c r="BG90" s="191">
        <f t="shared" ref="BG90:BG101" si="6">IF(N90="zákl. přenesená",J90,0)</f>
        <v>0</v>
      </c>
      <c r="BH90" s="191">
        <f t="shared" ref="BH90:BH101" si="7">IF(N90="sníž. přenesená",J90,0)</f>
        <v>0</v>
      </c>
      <c r="BI90" s="191">
        <f t="shared" ref="BI90:BI101" si="8">IF(N90="nulová",J90,0)</f>
        <v>0</v>
      </c>
      <c r="BJ90" s="22" t="s">
        <v>78</v>
      </c>
      <c r="BK90" s="191">
        <f t="shared" ref="BK90:BK101" si="9">ROUND(I90*H90,2)</f>
        <v>0</v>
      </c>
      <c r="BL90" s="22" t="s">
        <v>213</v>
      </c>
      <c r="BM90" s="22" t="s">
        <v>3155</v>
      </c>
    </row>
    <row r="91" spans="2:65" s="1" customFormat="1" ht="38.25" customHeight="1">
      <c r="B91" s="179"/>
      <c r="C91" s="180" t="s">
        <v>80</v>
      </c>
      <c r="D91" s="180" t="s">
        <v>208</v>
      </c>
      <c r="E91" s="181" t="s">
        <v>3156</v>
      </c>
      <c r="F91" s="182" t="s">
        <v>3157</v>
      </c>
      <c r="G91" s="183" t="s">
        <v>211</v>
      </c>
      <c r="H91" s="184">
        <v>76.191000000000003</v>
      </c>
      <c r="I91" s="185"/>
      <c r="J91" s="186">
        <f t="shared" si="0"/>
        <v>0</v>
      </c>
      <c r="K91" s="182" t="s">
        <v>5</v>
      </c>
      <c r="L91" s="39"/>
      <c r="M91" s="187" t="s">
        <v>5</v>
      </c>
      <c r="N91" s="188" t="s">
        <v>42</v>
      </c>
      <c r="O91" s="40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AR91" s="22" t="s">
        <v>213</v>
      </c>
      <c r="AT91" s="22" t="s">
        <v>208</v>
      </c>
      <c r="AU91" s="22" t="s">
        <v>80</v>
      </c>
      <c r="AY91" s="22" t="s">
        <v>205</v>
      </c>
      <c r="BE91" s="191">
        <f t="shared" si="4"/>
        <v>0</v>
      </c>
      <c r="BF91" s="191">
        <f t="shared" si="5"/>
        <v>0</v>
      </c>
      <c r="BG91" s="191">
        <f t="shared" si="6"/>
        <v>0</v>
      </c>
      <c r="BH91" s="191">
        <f t="shared" si="7"/>
        <v>0</v>
      </c>
      <c r="BI91" s="191">
        <f t="shared" si="8"/>
        <v>0</v>
      </c>
      <c r="BJ91" s="22" t="s">
        <v>78</v>
      </c>
      <c r="BK91" s="191">
        <f t="shared" si="9"/>
        <v>0</v>
      </c>
      <c r="BL91" s="22" t="s">
        <v>213</v>
      </c>
      <c r="BM91" s="22" t="s">
        <v>3158</v>
      </c>
    </row>
    <row r="92" spans="2:65" s="1" customFormat="1" ht="25.5" customHeight="1">
      <c r="B92" s="179"/>
      <c r="C92" s="180" t="s">
        <v>97</v>
      </c>
      <c r="D92" s="180" t="s">
        <v>208</v>
      </c>
      <c r="E92" s="181" t="s">
        <v>3081</v>
      </c>
      <c r="F92" s="182" t="s">
        <v>3159</v>
      </c>
      <c r="G92" s="183" t="s">
        <v>360</v>
      </c>
      <c r="H92" s="184">
        <v>102.15</v>
      </c>
      <c r="I92" s="185"/>
      <c r="J92" s="186">
        <f t="shared" si="0"/>
        <v>0</v>
      </c>
      <c r="K92" s="182" t="s">
        <v>5</v>
      </c>
      <c r="L92" s="39"/>
      <c r="M92" s="187" t="s">
        <v>5</v>
      </c>
      <c r="N92" s="188" t="s">
        <v>42</v>
      </c>
      <c r="O92" s="40"/>
      <c r="P92" s="189">
        <f t="shared" si="1"/>
        <v>0</v>
      </c>
      <c r="Q92" s="189">
        <v>0</v>
      </c>
      <c r="R92" s="189">
        <f t="shared" si="2"/>
        <v>0</v>
      </c>
      <c r="S92" s="189">
        <v>0.23</v>
      </c>
      <c r="T92" s="190">
        <f t="shared" si="3"/>
        <v>23.494500000000002</v>
      </c>
      <c r="AR92" s="22" t="s">
        <v>213</v>
      </c>
      <c r="AT92" s="22" t="s">
        <v>208</v>
      </c>
      <c r="AU92" s="22" t="s">
        <v>80</v>
      </c>
      <c r="AY92" s="22" t="s">
        <v>205</v>
      </c>
      <c r="BE92" s="191">
        <f t="shared" si="4"/>
        <v>0</v>
      </c>
      <c r="BF92" s="191">
        <f t="shared" si="5"/>
        <v>0</v>
      </c>
      <c r="BG92" s="191">
        <f t="shared" si="6"/>
        <v>0</v>
      </c>
      <c r="BH92" s="191">
        <f t="shared" si="7"/>
        <v>0</v>
      </c>
      <c r="BI92" s="191">
        <f t="shared" si="8"/>
        <v>0</v>
      </c>
      <c r="BJ92" s="22" t="s">
        <v>78</v>
      </c>
      <c r="BK92" s="191">
        <f t="shared" si="9"/>
        <v>0</v>
      </c>
      <c r="BL92" s="22" t="s">
        <v>213</v>
      </c>
      <c r="BM92" s="22" t="s">
        <v>3160</v>
      </c>
    </row>
    <row r="93" spans="2:65" s="1" customFormat="1" ht="38.25" customHeight="1">
      <c r="B93" s="179"/>
      <c r="C93" s="180" t="s">
        <v>213</v>
      </c>
      <c r="D93" s="180" t="s">
        <v>208</v>
      </c>
      <c r="E93" s="181" t="s">
        <v>3161</v>
      </c>
      <c r="F93" s="182" t="s">
        <v>3162</v>
      </c>
      <c r="G93" s="183" t="s">
        <v>211</v>
      </c>
      <c r="H93" s="184">
        <v>253.97</v>
      </c>
      <c r="I93" s="185"/>
      <c r="J93" s="186">
        <f t="shared" si="0"/>
        <v>0</v>
      </c>
      <c r="K93" s="182" t="s">
        <v>212</v>
      </c>
      <c r="L93" s="39"/>
      <c r="M93" s="187" t="s">
        <v>5</v>
      </c>
      <c r="N93" s="188" t="s">
        <v>42</v>
      </c>
      <c r="O93" s="40"/>
      <c r="P93" s="189">
        <f t="shared" si="1"/>
        <v>0</v>
      </c>
      <c r="Q93" s="189">
        <v>0</v>
      </c>
      <c r="R93" s="189">
        <f t="shared" si="2"/>
        <v>0</v>
      </c>
      <c r="S93" s="189">
        <v>0.18</v>
      </c>
      <c r="T93" s="190">
        <f t="shared" si="3"/>
        <v>45.714599999999997</v>
      </c>
      <c r="AR93" s="22" t="s">
        <v>213</v>
      </c>
      <c r="AT93" s="22" t="s">
        <v>208</v>
      </c>
      <c r="AU93" s="22" t="s">
        <v>80</v>
      </c>
      <c r="AY93" s="22" t="s">
        <v>205</v>
      </c>
      <c r="BE93" s="191">
        <f t="shared" si="4"/>
        <v>0</v>
      </c>
      <c r="BF93" s="191">
        <f t="shared" si="5"/>
        <v>0</v>
      </c>
      <c r="BG93" s="191">
        <f t="shared" si="6"/>
        <v>0</v>
      </c>
      <c r="BH93" s="191">
        <f t="shared" si="7"/>
        <v>0</v>
      </c>
      <c r="BI93" s="191">
        <f t="shared" si="8"/>
        <v>0</v>
      </c>
      <c r="BJ93" s="22" t="s">
        <v>78</v>
      </c>
      <c r="BK93" s="191">
        <f t="shared" si="9"/>
        <v>0</v>
      </c>
      <c r="BL93" s="22" t="s">
        <v>213</v>
      </c>
      <c r="BM93" s="22" t="s">
        <v>3163</v>
      </c>
    </row>
    <row r="94" spans="2:65" s="1" customFormat="1" ht="25.5" customHeight="1">
      <c r="B94" s="179"/>
      <c r="C94" s="180" t="s">
        <v>225</v>
      </c>
      <c r="D94" s="180" t="s">
        <v>208</v>
      </c>
      <c r="E94" s="181" t="s">
        <v>3087</v>
      </c>
      <c r="F94" s="182" t="s">
        <v>3088</v>
      </c>
      <c r="G94" s="183" t="s">
        <v>211</v>
      </c>
      <c r="H94" s="184">
        <v>199.02</v>
      </c>
      <c r="I94" s="185"/>
      <c r="J94" s="186">
        <f t="shared" si="0"/>
        <v>0</v>
      </c>
      <c r="K94" s="182" t="s">
        <v>212</v>
      </c>
      <c r="L94" s="39"/>
      <c r="M94" s="187" t="s">
        <v>5</v>
      </c>
      <c r="N94" s="188" t="s">
        <v>42</v>
      </c>
      <c r="O94" s="40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AR94" s="22" t="s">
        <v>213</v>
      </c>
      <c r="AT94" s="22" t="s">
        <v>208</v>
      </c>
      <c r="AU94" s="22" t="s">
        <v>80</v>
      </c>
      <c r="AY94" s="22" t="s">
        <v>205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22" t="s">
        <v>78</v>
      </c>
      <c r="BK94" s="191">
        <f t="shared" si="9"/>
        <v>0</v>
      </c>
      <c r="BL94" s="22" t="s">
        <v>213</v>
      </c>
      <c r="BM94" s="22" t="s">
        <v>3164</v>
      </c>
    </row>
    <row r="95" spans="2:65" s="1" customFormat="1" ht="25.5" customHeight="1">
      <c r="B95" s="179"/>
      <c r="C95" s="180" t="s">
        <v>229</v>
      </c>
      <c r="D95" s="180" t="s">
        <v>208</v>
      </c>
      <c r="E95" s="181" t="s">
        <v>3090</v>
      </c>
      <c r="F95" s="182" t="s">
        <v>3091</v>
      </c>
      <c r="G95" s="183" t="s">
        <v>211</v>
      </c>
      <c r="H95" s="184">
        <v>398.04</v>
      </c>
      <c r="I95" s="185"/>
      <c r="J95" s="186">
        <f t="shared" si="0"/>
        <v>0</v>
      </c>
      <c r="K95" s="182" t="s">
        <v>212</v>
      </c>
      <c r="L95" s="39"/>
      <c r="M95" s="187" t="s">
        <v>5</v>
      </c>
      <c r="N95" s="188" t="s">
        <v>42</v>
      </c>
      <c r="O95" s="40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AR95" s="22" t="s">
        <v>213</v>
      </c>
      <c r="AT95" s="22" t="s">
        <v>208</v>
      </c>
      <c r="AU95" s="22" t="s">
        <v>80</v>
      </c>
      <c r="AY95" s="22" t="s">
        <v>205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22" t="s">
        <v>78</v>
      </c>
      <c r="BK95" s="191">
        <f t="shared" si="9"/>
        <v>0</v>
      </c>
      <c r="BL95" s="22" t="s">
        <v>213</v>
      </c>
      <c r="BM95" s="22" t="s">
        <v>3165</v>
      </c>
    </row>
    <row r="96" spans="2:65" s="1" customFormat="1" ht="16.5" customHeight="1">
      <c r="B96" s="179"/>
      <c r="C96" s="180" t="s">
        <v>233</v>
      </c>
      <c r="D96" s="180" t="s">
        <v>208</v>
      </c>
      <c r="E96" s="181" t="s">
        <v>3117</v>
      </c>
      <c r="F96" s="182" t="s">
        <v>3118</v>
      </c>
      <c r="G96" s="183" t="s">
        <v>441</v>
      </c>
      <c r="H96" s="184">
        <v>1</v>
      </c>
      <c r="I96" s="185"/>
      <c r="J96" s="186">
        <f t="shared" si="0"/>
        <v>0</v>
      </c>
      <c r="K96" s="182" t="s">
        <v>5</v>
      </c>
      <c r="L96" s="39"/>
      <c r="M96" s="187" t="s">
        <v>5</v>
      </c>
      <c r="N96" s="188" t="s">
        <v>42</v>
      </c>
      <c r="O96" s="40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AR96" s="22" t="s">
        <v>213</v>
      </c>
      <c r="AT96" s="22" t="s">
        <v>208</v>
      </c>
      <c r="AU96" s="22" t="s">
        <v>80</v>
      </c>
      <c r="AY96" s="22" t="s">
        <v>205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22" t="s">
        <v>78</v>
      </c>
      <c r="BK96" s="191">
        <f t="shared" si="9"/>
        <v>0</v>
      </c>
      <c r="BL96" s="22" t="s">
        <v>213</v>
      </c>
      <c r="BM96" s="22" t="s">
        <v>3166</v>
      </c>
    </row>
    <row r="97" spans="2:65" s="1" customFormat="1" ht="16.5" customHeight="1">
      <c r="B97" s="179"/>
      <c r="C97" s="180" t="s">
        <v>239</v>
      </c>
      <c r="D97" s="180" t="s">
        <v>208</v>
      </c>
      <c r="E97" s="181" t="s">
        <v>3120</v>
      </c>
      <c r="F97" s="182" t="s">
        <v>3121</v>
      </c>
      <c r="G97" s="183" t="s">
        <v>223</v>
      </c>
      <c r="H97" s="184">
        <v>99.51</v>
      </c>
      <c r="I97" s="185"/>
      <c r="J97" s="186">
        <f t="shared" si="0"/>
        <v>0</v>
      </c>
      <c r="K97" s="182" t="s">
        <v>5</v>
      </c>
      <c r="L97" s="39"/>
      <c r="M97" s="187" t="s">
        <v>5</v>
      </c>
      <c r="N97" s="188" t="s">
        <v>42</v>
      </c>
      <c r="O97" s="40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AR97" s="22" t="s">
        <v>213</v>
      </c>
      <c r="AT97" s="22" t="s">
        <v>208</v>
      </c>
      <c r="AU97" s="22" t="s">
        <v>80</v>
      </c>
      <c r="AY97" s="22" t="s">
        <v>205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22" t="s">
        <v>78</v>
      </c>
      <c r="BK97" s="191">
        <f t="shared" si="9"/>
        <v>0</v>
      </c>
      <c r="BL97" s="22" t="s">
        <v>213</v>
      </c>
      <c r="BM97" s="22" t="s">
        <v>3167</v>
      </c>
    </row>
    <row r="98" spans="2:65" s="1" customFormat="1" ht="25.5" customHeight="1">
      <c r="B98" s="179"/>
      <c r="C98" s="180" t="s">
        <v>206</v>
      </c>
      <c r="D98" s="180" t="s">
        <v>208</v>
      </c>
      <c r="E98" s="181" t="s">
        <v>3123</v>
      </c>
      <c r="F98" s="182" t="s">
        <v>3124</v>
      </c>
      <c r="G98" s="183" t="s">
        <v>223</v>
      </c>
      <c r="H98" s="184">
        <v>99.51</v>
      </c>
      <c r="I98" s="185"/>
      <c r="J98" s="186">
        <f t="shared" si="0"/>
        <v>0</v>
      </c>
      <c r="K98" s="182" t="s">
        <v>212</v>
      </c>
      <c r="L98" s="39"/>
      <c r="M98" s="187" t="s">
        <v>5</v>
      </c>
      <c r="N98" s="188" t="s">
        <v>42</v>
      </c>
      <c r="O98" s="40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22" t="s">
        <v>213</v>
      </c>
      <c r="AT98" s="22" t="s">
        <v>208</v>
      </c>
      <c r="AU98" s="22" t="s">
        <v>80</v>
      </c>
      <c r="AY98" s="22" t="s">
        <v>205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22" t="s">
        <v>78</v>
      </c>
      <c r="BK98" s="191">
        <f t="shared" si="9"/>
        <v>0</v>
      </c>
      <c r="BL98" s="22" t="s">
        <v>213</v>
      </c>
      <c r="BM98" s="22" t="s">
        <v>3168</v>
      </c>
    </row>
    <row r="99" spans="2:65" s="1" customFormat="1" ht="38.25" customHeight="1">
      <c r="B99" s="179"/>
      <c r="C99" s="180" t="s">
        <v>246</v>
      </c>
      <c r="D99" s="180" t="s">
        <v>208</v>
      </c>
      <c r="E99" s="181" t="s">
        <v>3126</v>
      </c>
      <c r="F99" s="182" t="s">
        <v>3127</v>
      </c>
      <c r="G99" s="183" t="s">
        <v>223</v>
      </c>
      <c r="H99" s="184">
        <v>99.51</v>
      </c>
      <c r="I99" s="185"/>
      <c r="J99" s="186">
        <f t="shared" si="0"/>
        <v>0</v>
      </c>
      <c r="K99" s="182" t="s">
        <v>212</v>
      </c>
      <c r="L99" s="39"/>
      <c r="M99" s="187" t="s">
        <v>5</v>
      </c>
      <c r="N99" s="188" t="s">
        <v>42</v>
      </c>
      <c r="O99" s="40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22" t="s">
        <v>213</v>
      </c>
      <c r="AT99" s="22" t="s">
        <v>208</v>
      </c>
      <c r="AU99" s="22" t="s">
        <v>80</v>
      </c>
      <c r="AY99" s="22" t="s">
        <v>205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22" t="s">
        <v>78</v>
      </c>
      <c r="BK99" s="191">
        <f t="shared" si="9"/>
        <v>0</v>
      </c>
      <c r="BL99" s="22" t="s">
        <v>213</v>
      </c>
      <c r="BM99" s="22" t="s">
        <v>3169</v>
      </c>
    </row>
    <row r="100" spans="2:65" s="1" customFormat="1" ht="16.5" customHeight="1">
      <c r="B100" s="179"/>
      <c r="C100" s="180" t="s">
        <v>250</v>
      </c>
      <c r="D100" s="180" t="s">
        <v>208</v>
      </c>
      <c r="E100" s="181" t="s">
        <v>3129</v>
      </c>
      <c r="F100" s="182" t="s">
        <v>3130</v>
      </c>
      <c r="G100" s="183" t="s">
        <v>223</v>
      </c>
      <c r="H100" s="184">
        <v>99.51</v>
      </c>
      <c r="I100" s="185"/>
      <c r="J100" s="186">
        <f t="shared" si="0"/>
        <v>0</v>
      </c>
      <c r="K100" s="182" t="s">
        <v>212</v>
      </c>
      <c r="L100" s="39"/>
      <c r="M100" s="187" t="s">
        <v>5</v>
      </c>
      <c r="N100" s="188" t="s">
        <v>42</v>
      </c>
      <c r="O100" s="40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22" t="s">
        <v>213</v>
      </c>
      <c r="AT100" s="22" t="s">
        <v>208</v>
      </c>
      <c r="AU100" s="22" t="s">
        <v>80</v>
      </c>
      <c r="AY100" s="22" t="s">
        <v>205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22" t="s">
        <v>78</v>
      </c>
      <c r="BK100" s="191">
        <f t="shared" si="9"/>
        <v>0</v>
      </c>
      <c r="BL100" s="22" t="s">
        <v>213</v>
      </c>
      <c r="BM100" s="22" t="s">
        <v>3170</v>
      </c>
    </row>
    <row r="101" spans="2:65" s="1" customFormat="1" ht="25.5" customHeight="1">
      <c r="B101" s="179"/>
      <c r="C101" s="180" t="s">
        <v>256</v>
      </c>
      <c r="D101" s="180" t="s">
        <v>208</v>
      </c>
      <c r="E101" s="181" t="s">
        <v>3132</v>
      </c>
      <c r="F101" s="182" t="s">
        <v>3133</v>
      </c>
      <c r="G101" s="183" t="s">
        <v>259</v>
      </c>
      <c r="H101" s="184">
        <v>129.363</v>
      </c>
      <c r="I101" s="185"/>
      <c r="J101" s="186">
        <f t="shared" si="0"/>
        <v>0</v>
      </c>
      <c r="K101" s="182" t="s">
        <v>212</v>
      </c>
      <c r="L101" s="39"/>
      <c r="M101" s="187" t="s">
        <v>5</v>
      </c>
      <c r="N101" s="188" t="s">
        <v>42</v>
      </c>
      <c r="O101" s="40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22" t="s">
        <v>213</v>
      </c>
      <c r="AT101" s="22" t="s">
        <v>208</v>
      </c>
      <c r="AU101" s="22" t="s">
        <v>80</v>
      </c>
      <c r="AY101" s="22" t="s">
        <v>205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22" t="s">
        <v>78</v>
      </c>
      <c r="BK101" s="191">
        <f t="shared" si="9"/>
        <v>0</v>
      </c>
      <c r="BL101" s="22" t="s">
        <v>213</v>
      </c>
      <c r="BM101" s="22" t="s">
        <v>3171</v>
      </c>
    </row>
    <row r="102" spans="2:65" s="11" customFormat="1" ht="29.85" customHeight="1">
      <c r="B102" s="166"/>
      <c r="D102" s="167" t="s">
        <v>70</v>
      </c>
      <c r="E102" s="177" t="s">
        <v>254</v>
      </c>
      <c r="F102" s="177" t="s">
        <v>255</v>
      </c>
      <c r="I102" s="169"/>
      <c r="J102" s="178">
        <f>BK102</f>
        <v>0</v>
      </c>
      <c r="L102" s="166"/>
      <c r="M102" s="171"/>
      <c r="N102" s="172"/>
      <c r="O102" s="172"/>
      <c r="P102" s="173">
        <f>SUM(P103:P108)</f>
        <v>0</v>
      </c>
      <c r="Q102" s="172"/>
      <c r="R102" s="173">
        <f>SUM(R103:R108)</f>
        <v>0</v>
      </c>
      <c r="S102" s="172"/>
      <c r="T102" s="174">
        <f>SUM(T103:T108)</f>
        <v>0</v>
      </c>
      <c r="AR102" s="167" t="s">
        <v>78</v>
      </c>
      <c r="AT102" s="175" t="s">
        <v>70</v>
      </c>
      <c r="AU102" s="175" t="s">
        <v>78</v>
      </c>
      <c r="AY102" s="167" t="s">
        <v>205</v>
      </c>
      <c r="BK102" s="176">
        <f>SUM(BK103:BK108)</f>
        <v>0</v>
      </c>
    </row>
    <row r="103" spans="2:65" s="1" customFormat="1" ht="25.5" customHeight="1">
      <c r="B103" s="179"/>
      <c r="C103" s="180" t="s">
        <v>261</v>
      </c>
      <c r="D103" s="180" t="s">
        <v>208</v>
      </c>
      <c r="E103" s="181" t="s">
        <v>3141</v>
      </c>
      <c r="F103" s="182" t="s">
        <v>3142</v>
      </c>
      <c r="G103" s="183" t="s">
        <v>259</v>
      </c>
      <c r="H103" s="184">
        <v>116.084</v>
      </c>
      <c r="I103" s="185"/>
      <c r="J103" s="186">
        <f t="shared" ref="J103:J108" si="10">ROUND(I103*H103,2)</f>
        <v>0</v>
      </c>
      <c r="K103" s="182" t="s">
        <v>212</v>
      </c>
      <c r="L103" s="39"/>
      <c r="M103" s="187" t="s">
        <v>5</v>
      </c>
      <c r="N103" s="188" t="s">
        <v>42</v>
      </c>
      <c r="O103" s="40"/>
      <c r="P103" s="189">
        <f t="shared" ref="P103:P108" si="11">O103*H103</f>
        <v>0</v>
      </c>
      <c r="Q103" s="189">
        <v>0</v>
      </c>
      <c r="R103" s="189">
        <f t="shared" ref="R103:R108" si="12">Q103*H103</f>
        <v>0</v>
      </c>
      <c r="S103" s="189">
        <v>0</v>
      </c>
      <c r="T103" s="190">
        <f t="shared" ref="T103:T108" si="13">S103*H103</f>
        <v>0</v>
      </c>
      <c r="AR103" s="22" t="s">
        <v>213</v>
      </c>
      <c r="AT103" s="22" t="s">
        <v>208</v>
      </c>
      <c r="AU103" s="22" t="s">
        <v>80</v>
      </c>
      <c r="AY103" s="22" t="s">
        <v>205</v>
      </c>
      <c r="BE103" s="191">
        <f t="shared" ref="BE103:BE108" si="14">IF(N103="základní",J103,0)</f>
        <v>0</v>
      </c>
      <c r="BF103" s="191">
        <f t="shared" ref="BF103:BF108" si="15">IF(N103="snížená",J103,0)</f>
        <v>0</v>
      </c>
      <c r="BG103" s="191">
        <f t="shared" ref="BG103:BG108" si="16">IF(N103="zákl. přenesená",J103,0)</f>
        <v>0</v>
      </c>
      <c r="BH103" s="191">
        <f t="shared" ref="BH103:BH108" si="17">IF(N103="sníž. přenesená",J103,0)</f>
        <v>0</v>
      </c>
      <c r="BI103" s="191">
        <f t="shared" ref="BI103:BI108" si="18">IF(N103="nulová",J103,0)</f>
        <v>0</v>
      </c>
      <c r="BJ103" s="22" t="s">
        <v>78</v>
      </c>
      <c r="BK103" s="191">
        <f t="shared" ref="BK103:BK108" si="19">ROUND(I103*H103,2)</f>
        <v>0</v>
      </c>
      <c r="BL103" s="22" t="s">
        <v>213</v>
      </c>
      <c r="BM103" s="22" t="s">
        <v>3172</v>
      </c>
    </row>
    <row r="104" spans="2:65" s="1" customFormat="1" ht="25.5" customHeight="1">
      <c r="B104" s="179"/>
      <c r="C104" s="180" t="s">
        <v>265</v>
      </c>
      <c r="D104" s="180" t="s">
        <v>208</v>
      </c>
      <c r="E104" s="181" t="s">
        <v>262</v>
      </c>
      <c r="F104" s="182" t="s">
        <v>263</v>
      </c>
      <c r="G104" s="183" t="s">
        <v>259</v>
      </c>
      <c r="H104" s="184">
        <v>116.084</v>
      </c>
      <c r="I104" s="185"/>
      <c r="J104" s="186">
        <f t="shared" si="10"/>
        <v>0</v>
      </c>
      <c r="K104" s="182" t="s">
        <v>212</v>
      </c>
      <c r="L104" s="39"/>
      <c r="M104" s="187" t="s">
        <v>5</v>
      </c>
      <c r="N104" s="188" t="s">
        <v>42</v>
      </c>
      <c r="O104" s="40"/>
      <c r="P104" s="189">
        <f t="shared" si="11"/>
        <v>0</v>
      </c>
      <c r="Q104" s="189">
        <v>0</v>
      </c>
      <c r="R104" s="189">
        <f t="shared" si="12"/>
        <v>0</v>
      </c>
      <c r="S104" s="189">
        <v>0</v>
      </c>
      <c r="T104" s="190">
        <f t="shared" si="13"/>
        <v>0</v>
      </c>
      <c r="AR104" s="22" t="s">
        <v>213</v>
      </c>
      <c r="AT104" s="22" t="s">
        <v>208</v>
      </c>
      <c r="AU104" s="22" t="s">
        <v>80</v>
      </c>
      <c r="AY104" s="22" t="s">
        <v>205</v>
      </c>
      <c r="BE104" s="191">
        <f t="shared" si="14"/>
        <v>0</v>
      </c>
      <c r="BF104" s="191">
        <f t="shared" si="15"/>
        <v>0</v>
      </c>
      <c r="BG104" s="191">
        <f t="shared" si="16"/>
        <v>0</v>
      </c>
      <c r="BH104" s="191">
        <f t="shared" si="17"/>
        <v>0</v>
      </c>
      <c r="BI104" s="191">
        <f t="shared" si="18"/>
        <v>0</v>
      </c>
      <c r="BJ104" s="22" t="s">
        <v>78</v>
      </c>
      <c r="BK104" s="191">
        <f t="shared" si="19"/>
        <v>0</v>
      </c>
      <c r="BL104" s="22" t="s">
        <v>213</v>
      </c>
      <c r="BM104" s="22" t="s">
        <v>3173</v>
      </c>
    </row>
    <row r="105" spans="2:65" s="1" customFormat="1" ht="25.5" customHeight="1">
      <c r="B105" s="179"/>
      <c r="C105" s="180" t="s">
        <v>11</v>
      </c>
      <c r="D105" s="180" t="s">
        <v>208</v>
      </c>
      <c r="E105" s="181" t="s">
        <v>266</v>
      </c>
      <c r="F105" s="182" t="s">
        <v>267</v>
      </c>
      <c r="G105" s="183" t="s">
        <v>259</v>
      </c>
      <c r="H105" s="184">
        <v>1625.1759999999999</v>
      </c>
      <c r="I105" s="185"/>
      <c r="J105" s="186">
        <f t="shared" si="10"/>
        <v>0</v>
      </c>
      <c r="K105" s="182" t="s">
        <v>212</v>
      </c>
      <c r="L105" s="39"/>
      <c r="M105" s="187" t="s">
        <v>5</v>
      </c>
      <c r="N105" s="188" t="s">
        <v>42</v>
      </c>
      <c r="O105" s="40"/>
      <c r="P105" s="189">
        <f t="shared" si="11"/>
        <v>0</v>
      </c>
      <c r="Q105" s="189">
        <v>0</v>
      </c>
      <c r="R105" s="189">
        <f t="shared" si="12"/>
        <v>0</v>
      </c>
      <c r="S105" s="189">
        <v>0</v>
      </c>
      <c r="T105" s="190">
        <f t="shared" si="13"/>
        <v>0</v>
      </c>
      <c r="AR105" s="22" t="s">
        <v>213</v>
      </c>
      <c r="AT105" s="22" t="s">
        <v>208</v>
      </c>
      <c r="AU105" s="22" t="s">
        <v>80</v>
      </c>
      <c r="AY105" s="22" t="s">
        <v>205</v>
      </c>
      <c r="BE105" s="191">
        <f t="shared" si="14"/>
        <v>0</v>
      </c>
      <c r="BF105" s="191">
        <f t="shared" si="15"/>
        <v>0</v>
      </c>
      <c r="BG105" s="191">
        <f t="shared" si="16"/>
        <v>0</v>
      </c>
      <c r="BH105" s="191">
        <f t="shared" si="17"/>
        <v>0</v>
      </c>
      <c r="BI105" s="191">
        <f t="shared" si="18"/>
        <v>0</v>
      </c>
      <c r="BJ105" s="22" t="s">
        <v>78</v>
      </c>
      <c r="BK105" s="191">
        <f t="shared" si="19"/>
        <v>0</v>
      </c>
      <c r="BL105" s="22" t="s">
        <v>213</v>
      </c>
      <c r="BM105" s="22" t="s">
        <v>3174</v>
      </c>
    </row>
    <row r="106" spans="2:65" s="1" customFormat="1" ht="25.5" customHeight="1">
      <c r="B106" s="179"/>
      <c r="C106" s="180" t="s">
        <v>237</v>
      </c>
      <c r="D106" s="180" t="s">
        <v>208</v>
      </c>
      <c r="E106" s="181" t="s">
        <v>3146</v>
      </c>
      <c r="F106" s="182" t="s">
        <v>3147</v>
      </c>
      <c r="G106" s="183" t="s">
        <v>259</v>
      </c>
      <c r="H106" s="184">
        <v>23.495000000000001</v>
      </c>
      <c r="I106" s="185"/>
      <c r="J106" s="186">
        <f t="shared" si="10"/>
        <v>0</v>
      </c>
      <c r="K106" s="182" t="s">
        <v>212</v>
      </c>
      <c r="L106" s="39"/>
      <c r="M106" s="187" t="s">
        <v>5</v>
      </c>
      <c r="N106" s="188" t="s">
        <v>42</v>
      </c>
      <c r="O106" s="40"/>
      <c r="P106" s="189">
        <f t="shared" si="11"/>
        <v>0</v>
      </c>
      <c r="Q106" s="189">
        <v>0</v>
      </c>
      <c r="R106" s="189">
        <f t="shared" si="12"/>
        <v>0</v>
      </c>
      <c r="S106" s="189">
        <v>0</v>
      </c>
      <c r="T106" s="190">
        <f t="shared" si="13"/>
        <v>0</v>
      </c>
      <c r="AR106" s="22" t="s">
        <v>213</v>
      </c>
      <c r="AT106" s="22" t="s">
        <v>208</v>
      </c>
      <c r="AU106" s="22" t="s">
        <v>80</v>
      </c>
      <c r="AY106" s="22" t="s">
        <v>205</v>
      </c>
      <c r="BE106" s="191">
        <f t="shared" si="14"/>
        <v>0</v>
      </c>
      <c r="BF106" s="191">
        <f t="shared" si="15"/>
        <v>0</v>
      </c>
      <c r="BG106" s="191">
        <f t="shared" si="16"/>
        <v>0</v>
      </c>
      <c r="BH106" s="191">
        <f t="shared" si="17"/>
        <v>0</v>
      </c>
      <c r="BI106" s="191">
        <f t="shared" si="18"/>
        <v>0</v>
      </c>
      <c r="BJ106" s="22" t="s">
        <v>78</v>
      </c>
      <c r="BK106" s="191">
        <f t="shared" si="19"/>
        <v>0</v>
      </c>
      <c r="BL106" s="22" t="s">
        <v>213</v>
      </c>
      <c r="BM106" s="22" t="s">
        <v>3175</v>
      </c>
    </row>
    <row r="107" spans="2:65" s="1" customFormat="1" ht="38.25" customHeight="1">
      <c r="B107" s="179"/>
      <c r="C107" s="180" t="s">
        <v>275</v>
      </c>
      <c r="D107" s="180" t="s">
        <v>208</v>
      </c>
      <c r="E107" s="181" t="s">
        <v>284</v>
      </c>
      <c r="F107" s="182" t="s">
        <v>285</v>
      </c>
      <c r="G107" s="183" t="s">
        <v>259</v>
      </c>
      <c r="H107" s="184">
        <v>1.57</v>
      </c>
      <c r="I107" s="185"/>
      <c r="J107" s="186">
        <f t="shared" si="10"/>
        <v>0</v>
      </c>
      <c r="K107" s="182" t="s">
        <v>212</v>
      </c>
      <c r="L107" s="39"/>
      <c r="M107" s="187" t="s">
        <v>5</v>
      </c>
      <c r="N107" s="188" t="s">
        <v>42</v>
      </c>
      <c r="O107" s="40"/>
      <c r="P107" s="189">
        <f t="shared" si="11"/>
        <v>0</v>
      </c>
      <c r="Q107" s="189">
        <v>0</v>
      </c>
      <c r="R107" s="189">
        <f t="shared" si="12"/>
        <v>0</v>
      </c>
      <c r="S107" s="189">
        <v>0</v>
      </c>
      <c r="T107" s="190">
        <f t="shared" si="13"/>
        <v>0</v>
      </c>
      <c r="AR107" s="22" t="s">
        <v>213</v>
      </c>
      <c r="AT107" s="22" t="s">
        <v>208</v>
      </c>
      <c r="AU107" s="22" t="s">
        <v>80</v>
      </c>
      <c r="AY107" s="22" t="s">
        <v>205</v>
      </c>
      <c r="BE107" s="191">
        <f t="shared" si="14"/>
        <v>0</v>
      </c>
      <c r="BF107" s="191">
        <f t="shared" si="15"/>
        <v>0</v>
      </c>
      <c r="BG107" s="191">
        <f t="shared" si="16"/>
        <v>0</v>
      </c>
      <c r="BH107" s="191">
        <f t="shared" si="17"/>
        <v>0</v>
      </c>
      <c r="BI107" s="191">
        <f t="shared" si="18"/>
        <v>0</v>
      </c>
      <c r="BJ107" s="22" t="s">
        <v>78</v>
      </c>
      <c r="BK107" s="191">
        <f t="shared" si="19"/>
        <v>0</v>
      </c>
      <c r="BL107" s="22" t="s">
        <v>213</v>
      </c>
      <c r="BM107" s="22" t="s">
        <v>3176</v>
      </c>
    </row>
    <row r="108" spans="2:65" s="1" customFormat="1" ht="25.5" customHeight="1">
      <c r="B108" s="179"/>
      <c r="C108" s="180" t="s">
        <v>279</v>
      </c>
      <c r="D108" s="180" t="s">
        <v>208</v>
      </c>
      <c r="E108" s="181" t="s">
        <v>3151</v>
      </c>
      <c r="F108" s="182" t="s">
        <v>3133</v>
      </c>
      <c r="G108" s="183" t="s">
        <v>259</v>
      </c>
      <c r="H108" s="184">
        <v>91.049000000000007</v>
      </c>
      <c r="I108" s="185"/>
      <c r="J108" s="186">
        <f t="shared" si="10"/>
        <v>0</v>
      </c>
      <c r="K108" s="182" t="s">
        <v>212</v>
      </c>
      <c r="L108" s="39"/>
      <c r="M108" s="187" t="s">
        <v>5</v>
      </c>
      <c r="N108" s="188" t="s">
        <v>42</v>
      </c>
      <c r="O108" s="40"/>
      <c r="P108" s="189">
        <f t="shared" si="11"/>
        <v>0</v>
      </c>
      <c r="Q108" s="189">
        <v>0</v>
      </c>
      <c r="R108" s="189">
        <f t="shared" si="12"/>
        <v>0</v>
      </c>
      <c r="S108" s="189">
        <v>0</v>
      </c>
      <c r="T108" s="190">
        <f t="shared" si="13"/>
        <v>0</v>
      </c>
      <c r="AR108" s="22" t="s">
        <v>213</v>
      </c>
      <c r="AT108" s="22" t="s">
        <v>208</v>
      </c>
      <c r="AU108" s="22" t="s">
        <v>80</v>
      </c>
      <c r="AY108" s="22" t="s">
        <v>205</v>
      </c>
      <c r="BE108" s="191">
        <f t="shared" si="14"/>
        <v>0</v>
      </c>
      <c r="BF108" s="191">
        <f t="shared" si="15"/>
        <v>0</v>
      </c>
      <c r="BG108" s="191">
        <f t="shared" si="16"/>
        <v>0</v>
      </c>
      <c r="BH108" s="191">
        <f t="shared" si="17"/>
        <v>0</v>
      </c>
      <c r="BI108" s="191">
        <f t="shared" si="18"/>
        <v>0</v>
      </c>
      <c r="BJ108" s="22" t="s">
        <v>78</v>
      </c>
      <c r="BK108" s="191">
        <f t="shared" si="19"/>
        <v>0</v>
      </c>
      <c r="BL108" s="22" t="s">
        <v>213</v>
      </c>
      <c r="BM108" s="22" t="s">
        <v>3177</v>
      </c>
    </row>
    <row r="109" spans="2:65" s="11" customFormat="1" ht="37.35" customHeight="1">
      <c r="B109" s="166"/>
      <c r="D109" s="167" t="s">
        <v>70</v>
      </c>
      <c r="E109" s="168" t="s">
        <v>287</v>
      </c>
      <c r="F109" s="168" t="s">
        <v>288</v>
      </c>
      <c r="I109" s="169"/>
      <c r="J109" s="170">
        <f>BK109</f>
        <v>0</v>
      </c>
      <c r="L109" s="166"/>
      <c r="M109" s="171"/>
      <c r="N109" s="172"/>
      <c r="O109" s="172"/>
      <c r="P109" s="173">
        <f>P110</f>
        <v>0</v>
      </c>
      <c r="Q109" s="172"/>
      <c r="R109" s="173">
        <f>R110</f>
        <v>0</v>
      </c>
      <c r="S109" s="172"/>
      <c r="T109" s="174">
        <f>T110</f>
        <v>1.57</v>
      </c>
      <c r="AR109" s="167" t="s">
        <v>80</v>
      </c>
      <c r="AT109" s="175" t="s">
        <v>70</v>
      </c>
      <c r="AU109" s="175" t="s">
        <v>71</v>
      </c>
      <c r="AY109" s="167" t="s">
        <v>205</v>
      </c>
      <c r="BK109" s="176">
        <f>BK110</f>
        <v>0</v>
      </c>
    </row>
    <row r="110" spans="2:65" s="11" customFormat="1" ht="19.899999999999999" customHeight="1">
      <c r="B110" s="166"/>
      <c r="D110" s="167" t="s">
        <v>70</v>
      </c>
      <c r="E110" s="177" t="s">
        <v>355</v>
      </c>
      <c r="F110" s="177" t="s">
        <v>356</v>
      </c>
      <c r="I110" s="169"/>
      <c r="J110" s="178">
        <f>BK110</f>
        <v>0</v>
      </c>
      <c r="L110" s="166"/>
      <c r="M110" s="171"/>
      <c r="N110" s="172"/>
      <c r="O110" s="172"/>
      <c r="P110" s="173">
        <f>P111</f>
        <v>0</v>
      </c>
      <c r="Q110" s="172"/>
      <c r="R110" s="173">
        <f>R111</f>
        <v>0</v>
      </c>
      <c r="S110" s="172"/>
      <c r="T110" s="174">
        <f>T111</f>
        <v>1.57</v>
      </c>
      <c r="AR110" s="167" t="s">
        <v>80</v>
      </c>
      <c r="AT110" s="175" t="s">
        <v>70</v>
      </c>
      <c r="AU110" s="175" t="s">
        <v>78</v>
      </c>
      <c r="AY110" s="167" t="s">
        <v>205</v>
      </c>
      <c r="BK110" s="176">
        <f>BK111</f>
        <v>0</v>
      </c>
    </row>
    <row r="111" spans="2:65" s="1" customFormat="1" ht="25.5" customHeight="1">
      <c r="B111" s="179"/>
      <c r="C111" s="180" t="s">
        <v>283</v>
      </c>
      <c r="D111" s="180" t="s">
        <v>208</v>
      </c>
      <c r="E111" s="181" t="s">
        <v>358</v>
      </c>
      <c r="F111" s="182" t="s">
        <v>359</v>
      </c>
      <c r="G111" s="183" t="s">
        <v>360</v>
      </c>
      <c r="H111" s="184">
        <v>62.8</v>
      </c>
      <c r="I111" s="185"/>
      <c r="J111" s="186">
        <f>ROUND(I111*H111,2)</f>
        <v>0</v>
      </c>
      <c r="K111" s="182" t="s">
        <v>212</v>
      </c>
      <c r="L111" s="39"/>
      <c r="M111" s="187" t="s">
        <v>5</v>
      </c>
      <c r="N111" s="195" t="s">
        <v>42</v>
      </c>
      <c r="O111" s="196"/>
      <c r="P111" s="197">
        <f>O111*H111</f>
        <v>0</v>
      </c>
      <c r="Q111" s="197">
        <v>0</v>
      </c>
      <c r="R111" s="197">
        <f>Q111*H111</f>
        <v>0</v>
      </c>
      <c r="S111" s="197">
        <v>2.5000000000000001E-2</v>
      </c>
      <c r="T111" s="198">
        <f>S111*H111</f>
        <v>1.57</v>
      </c>
      <c r="AR111" s="22" t="s">
        <v>237</v>
      </c>
      <c r="AT111" s="22" t="s">
        <v>208</v>
      </c>
      <c r="AU111" s="22" t="s">
        <v>80</v>
      </c>
      <c r="AY111" s="22" t="s">
        <v>205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22" t="s">
        <v>78</v>
      </c>
      <c r="BK111" s="191">
        <f>ROUND(I111*H111,2)</f>
        <v>0</v>
      </c>
      <c r="BL111" s="22" t="s">
        <v>237</v>
      </c>
      <c r="BM111" s="22" t="s">
        <v>3178</v>
      </c>
    </row>
    <row r="112" spans="2:65" s="1" customFormat="1" ht="6.95" customHeight="1">
      <c r="B112" s="54"/>
      <c r="C112" s="55"/>
      <c r="D112" s="55"/>
      <c r="E112" s="55"/>
      <c r="F112" s="55"/>
      <c r="G112" s="55"/>
      <c r="H112" s="55"/>
      <c r="I112" s="132"/>
      <c r="J112" s="55"/>
      <c r="K112" s="55"/>
      <c r="L112" s="39"/>
    </row>
  </sheetData>
  <autoFilter ref="C86:K111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151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41" t="s">
        <v>3068</v>
      </c>
      <c r="F9" s="343"/>
      <c r="G9" s="343"/>
      <c r="H9" s="343"/>
      <c r="I9" s="111"/>
      <c r="J9" s="40"/>
      <c r="K9" s="43"/>
    </row>
    <row r="10" spans="1:70" s="1" customFormat="1">
      <c r="B10" s="39"/>
      <c r="C10" s="40"/>
      <c r="D10" s="35" t="s">
        <v>170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44" t="s">
        <v>3179</v>
      </c>
      <c r="F11" s="343"/>
      <c r="G11" s="343"/>
      <c r="H11" s="343"/>
      <c r="I11" s="111"/>
      <c r="J11" s="40"/>
      <c r="K11" s="43"/>
    </row>
    <row r="12" spans="1:70" s="1" customFormat="1" ht="13.5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5</v>
      </c>
      <c r="G13" s="40"/>
      <c r="H13" s="40"/>
      <c r="I13" s="112" t="s">
        <v>22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23</v>
      </c>
      <c r="E14" s="40"/>
      <c r="F14" s="33" t="s">
        <v>24</v>
      </c>
      <c r="G14" s="40"/>
      <c r="H14" s="40"/>
      <c r="I14" s="112" t="s">
        <v>25</v>
      </c>
      <c r="J14" s="113" t="str">
        <f>'Rekapitulace stavby'!AN8</f>
        <v>16. 3. 2019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27</v>
      </c>
      <c r="E16" s="40"/>
      <c r="F16" s="40"/>
      <c r="G16" s="40"/>
      <c r="H16" s="40"/>
      <c r="I16" s="112" t="s">
        <v>28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28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28</v>
      </c>
      <c r="J22" s="33" t="s">
        <v>5</v>
      </c>
      <c r="K22" s="43"/>
    </row>
    <row r="23" spans="2:11" s="1" customFormat="1" ht="18" customHeight="1">
      <c r="B23" s="39"/>
      <c r="C23" s="40"/>
      <c r="D23" s="40"/>
      <c r="E23" s="33" t="s">
        <v>34</v>
      </c>
      <c r="F23" s="40"/>
      <c r="G23" s="40"/>
      <c r="H23" s="40"/>
      <c r="I23" s="112" t="s">
        <v>30</v>
      </c>
      <c r="J23" s="33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36</v>
      </c>
      <c r="E25" s="40"/>
      <c r="F25" s="40"/>
      <c r="G25" s="40"/>
      <c r="H25" s="40"/>
      <c r="I25" s="111"/>
      <c r="J25" s="40"/>
      <c r="K25" s="43"/>
    </row>
    <row r="26" spans="2:11" s="7" customFormat="1" ht="270.75" customHeight="1">
      <c r="B26" s="114"/>
      <c r="C26" s="115"/>
      <c r="D26" s="115"/>
      <c r="E26" s="322" t="s">
        <v>172</v>
      </c>
      <c r="F26" s="322"/>
      <c r="G26" s="322"/>
      <c r="H26" s="322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ROUND(J91,2)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ROUND(SUM(BE91:BE130), 2)</f>
        <v>0</v>
      </c>
      <c r="G32" s="40"/>
      <c r="H32" s="40"/>
      <c r="I32" s="124">
        <v>0.21</v>
      </c>
      <c r="J32" s="123">
        <f>ROUND(ROUND((SUM(BE91:BE130)),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ROUND(SUM(BF91:BF130), 2)</f>
        <v>0</v>
      </c>
      <c r="G33" s="40"/>
      <c r="H33" s="40"/>
      <c r="I33" s="124">
        <v>0.15</v>
      </c>
      <c r="J33" s="123">
        <f>ROUND(ROUND((SUM(BF91:BF130)),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ROUND(SUM(BG91:BG130),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ROUND(SUM(BH91:BH130),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ROUND(SUM(BI91:BI130),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173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41" t="str">
        <f>E7</f>
        <v xml:space="preserve"> Dům hudby, Pardubice – modernizace</v>
      </c>
      <c r="F47" s="342"/>
      <c r="G47" s="342"/>
      <c r="H47" s="342"/>
      <c r="I47" s="111"/>
      <c r="J47" s="40"/>
      <c r="K47" s="43"/>
    </row>
    <row r="48" spans="2:11">
      <c r="B48" s="26"/>
      <c r="C48" s="35" t="s">
        <v>168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41" t="s">
        <v>3068</v>
      </c>
      <c r="F49" s="343"/>
      <c r="G49" s="343"/>
      <c r="H49" s="343"/>
      <c r="I49" s="111"/>
      <c r="J49" s="40"/>
      <c r="K49" s="43"/>
    </row>
    <row r="50" spans="2:47" s="1" customFormat="1" ht="14.45" customHeight="1">
      <c r="B50" s="39"/>
      <c r="C50" s="35" t="s">
        <v>170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44" t="str">
        <f>E11</f>
        <v>SO 03.1b - venkovní úpravy - nový stav</v>
      </c>
      <c r="F51" s="343"/>
      <c r="G51" s="343"/>
      <c r="H51" s="343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23</v>
      </c>
      <c r="D53" s="40"/>
      <c r="E53" s="40"/>
      <c r="F53" s="33" t="str">
        <f>F14</f>
        <v>Sukova třída 1260, 530 02 Pardubice</v>
      </c>
      <c r="G53" s="40"/>
      <c r="H53" s="40"/>
      <c r="I53" s="112" t="s">
        <v>25</v>
      </c>
      <c r="J53" s="113" t="str">
        <f>IF(J14="","",J14)</f>
        <v>16. 3. 2019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>
      <c r="B55" s="39"/>
      <c r="C55" s="35" t="s">
        <v>27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2" t="str">
        <f>E23</f>
        <v>ing. arch. Ondřej Tuček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45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174</v>
      </c>
      <c r="D58" s="125"/>
      <c r="E58" s="125"/>
      <c r="F58" s="125"/>
      <c r="G58" s="125"/>
      <c r="H58" s="125"/>
      <c r="I58" s="136"/>
      <c r="J58" s="137" t="s">
        <v>175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176</v>
      </c>
      <c r="D60" s="40"/>
      <c r="E60" s="40"/>
      <c r="F60" s="40"/>
      <c r="G60" s="40"/>
      <c r="H60" s="40"/>
      <c r="I60" s="111"/>
      <c r="J60" s="121">
        <f>J91</f>
        <v>0</v>
      </c>
      <c r="K60" s="43"/>
      <c r="AU60" s="22" t="s">
        <v>177</v>
      </c>
    </row>
    <row r="61" spans="2:47" s="8" customFormat="1" ht="24.95" customHeight="1">
      <c r="B61" s="140"/>
      <c r="C61" s="141"/>
      <c r="D61" s="142" t="s">
        <v>178</v>
      </c>
      <c r="E61" s="143"/>
      <c r="F61" s="143"/>
      <c r="G61" s="143"/>
      <c r="H61" s="143"/>
      <c r="I61" s="144"/>
      <c r="J61" s="145">
        <f>J92</f>
        <v>0</v>
      </c>
      <c r="K61" s="146"/>
    </row>
    <row r="62" spans="2:47" s="9" customFormat="1" ht="19.899999999999999" customHeight="1">
      <c r="B62" s="147"/>
      <c r="C62" s="148"/>
      <c r="D62" s="149" t="s">
        <v>3070</v>
      </c>
      <c r="E62" s="150"/>
      <c r="F62" s="150"/>
      <c r="G62" s="150"/>
      <c r="H62" s="150"/>
      <c r="I62" s="151"/>
      <c r="J62" s="152">
        <f>J93</f>
        <v>0</v>
      </c>
      <c r="K62" s="153"/>
    </row>
    <row r="63" spans="2:47" s="9" customFormat="1" ht="19.899999999999999" customHeight="1">
      <c r="B63" s="147"/>
      <c r="C63" s="148"/>
      <c r="D63" s="149" t="s">
        <v>3180</v>
      </c>
      <c r="E63" s="150"/>
      <c r="F63" s="150"/>
      <c r="G63" s="150"/>
      <c r="H63" s="150"/>
      <c r="I63" s="151"/>
      <c r="J63" s="152">
        <f>J95</f>
        <v>0</v>
      </c>
      <c r="K63" s="153"/>
    </row>
    <row r="64" spans="2:47" s="9" customFormat="1" ht="19.899999999999999" customHeight="1">
      <c r="B64" s="147"/>
      <c r="C64" s="148"/>
      <c r="D64" s="149" t="s">
        <v>455</v>
      </c>
      <c r="E64" s="150"/>
      <c r="F64" s="150"/>
      <c r="G64" s="150"/>
      <c r="H64" s="150"/>
      <c r="I64" s="151"/>
      <c r="J64" s="152">
        <f>J108</f>
        <v>0</v>
      </c>
      <c r="K64" s="153"/>
    </row>
    <row r="65" spans="2:12" s="9" customFormat="1" ht="19.899999999999999" customHeight="1">
      <c r="B65" s="147"/>
      <c r="C65" s="148"/>
      <c r="D65" s="149" t="s">
        <v>180</v>
      </c>
      <c r="E65" s="150"/>
      <c r="F65" s="150"/>
      <c r="G65" s="150"/>
      <c r="H65" s="150"/>
      <c r="I65" s="151"/>
      <c r="J65" s="152">
        <f>J115</f>
        <v>0</v>
      </c>
      <c r="K65" s="153"/>
    </row>
    <row r="66" spans="2:12" s="8" customFormat="1" ht="24.95" customHeight="1">
      <c r="B66" s="140"/>
      <c r="C66" s="141"/>
      <c r="D66" s="142" t="s">
        <v>181</v>
      </c>
      <c r="E66" s="143"/>
      <c r="F66" s="143"/>
      <c r="G66" s="143"/>
      <c r="H66" s="143"/>
      <c r="I66" s="144"/>
      <c r="J66" s="145">
        <f>J119</f>
        <v>0</v>
      </c>
      <c r="K66" s="146"/>
    </row>
    <row r="67" spans="2:12" s="9" customFormat="1" ht="19.899999999999999" customHeight="1">
      <c r="B67" s="147"/>
      <c r="C67" s="148"/>
      <c r="D67" s="149" t="s">
        <v>457</v>
      </c>
      <c r="E67" s="150"/>
      <c r="F67" s="150"/>
      <c r="G67" s="150"/>
      <c r="H67" s="150"/>
      <c r="I67" s="151"/>
      <c r="J67" s="152">
        <f>J120</f>
        <v>0</v>
      </c>
      <c r="K67" s="153"/>
    </row>
    <row r="68" spans="2:12" s="9" customFormat="1" ht="19.899999999999999" customHeight="1">
      <c r="B68" s="147"/>
      <c r="C68" s="148"/>
      <c r="D68" s="149" t="s">
        <v>2536</v>
      </c>
      <c r="E68" s="150"/>
      <c r="F68" s="150"/>
      <c r="G68" s="150"/>
      <c r="H68" s="150"/>
      <c r="I68" s="151"/>
      <c r="J68" s="152">
        <f>J122</f>
        <v>0</v>
      </c>
      <c r="K68" s="153"/>
    </row>
    <row r="69" spans="2:12" s="8" customFormat="1" ht="24.95" customHeight="1">
      <c r="B69" s="140"/>
      <c r="C69" s="141"/>
      <c r="D69" s="142" t="s">
        <v>188</v>
      </c>
      <c r="E69" s="143"/>
      <c r="F69" s="143"/>
      <c r="G69" s="143"/>
      <c r="H69" s="143"/>
      <c r="I69" s="144"/>
      <c r="J69" s="145">
        <f>J126</f>
        <v>0</v>
      </c>
      <c r="K69" s="146"/>
    </row>
    <row r="70" spans="2:12" s="1" customFormat="1" ht="21.75" customHeight="1">
      <c r="B70" s="39"/>
      <c r="C70" s="40"/>
      <c r="D70" s="40"/>
      <c r="E70" s="40"/>
      <c r="F70" s="40"/>
      <c r="G70" s="40"/>
      <c r="H70" s="40"/>
      <c r="I70" s="111"/>
      <c r="J70" s="40"/>
      <c r="K70" s="43"/>
    </row>
    <row r="71" spans="2:12" s="1" customFormat="1" ht="6.95" customHeight="1">
      <c r="B71" s="54"/>
      <c r="C71" s="55"/>
      <c r="D71" s="55"/>
      <c r="E71" s="55"/>
      <c r="F71" s="55"/>
      <c r="G71" s="55"/>
      <c r="H71" s="55"/>
      <c r="I71" s="132"/>
      <c r="J71" s="55"/>
      <c r="K71" s="5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3"/>
      <c r="J75" s="58"/>
      <c r="K75" s="58"/>
      <c r="L75" s="39"/>
    </row>
    <row r="76" spans="2:12" s="1" customFormat="1" ht="36.950000000000003" customHeight="1">
      <c r="B76" s="39"/>
      <c r="C76" s="59" t="s">
        <v>189</v>
      </c>
      <c r="I76" s="154"/>
      <c r="L76" s="39"/>
    </row>
    <row r="77" spans="2:12" s="1" customFormat="1" ht="6.95" customHeight="1">
      <c r="B77" s="39"/>
      <c r="I77" s="154"/>
      <c r="L77" s="39"/>
    </row>
    <row r="78" spans="2:12" s="1" customFormat="1" ht="14.45" customHeight="1">
      <c r="B78" s="39"/>
      <c r="C78" s="61" t="s">
        <v>19</v>
      </c>
      <c r="I78" s="154"/>
      <c r="L78" s="39"/>
    </row>
    <row r="79" spans="2:12" s="1" customFormat="1" ht="16.5" customHeight="1">
      <c r="B79" s="39"/>
      <c r="E79" s="346" t="str">
        <f>E7</f>
        <v xml:space="preserve"> Dům hudby, Pardubice – modernizace</v>
      </c>
      <c r="F79" s="347"/>
      <c r="G79" s="347"/>
      <c r="H79" s="347"/>
      <c r="I79" s="154"/>
      <c r="L79" s="39"/>
    </row>
    <row r="80" spans="2:12">
      <c r="B80" s="26"/>
      <c r="C80" s="61" t="s">
        <v>168</v>
      </c>
      <c r="L80" s="26"/>
    </row>
    <row r="81" spans="2:65" s="1" customFormat="1" ht="16.5" customHeight="1">
      <c r="B81" s="39"/>
      <c r="E81" s="346" t="s">
        <v>3068</v>
      </c>
      <c r="F81" s="348"/>
      <c r="G81" s="348"/>
      <c r="H81" s="348"/>
      <c r="I81" s="154"/>
      <c r="L81" s="39"/>
    </row>
    <row r="82" spans="2:65" s="1" customFormat="1" ht="14.45" customHeight="1">
      <c r="B82" s="39"/>
      <c r="C82" s="61" t="s">
        <v>170</v>
      </c>
      <c r="I82" s="154"/>
      <c r="L82" s="39"/>
    </row>
    <row r="83" spans="2:65" s="1" customFormat="1" ht="17.25" customHeight="1">
      <c r="B83" s="39"/>
      <c r="E83" s="334" t="str">
        <f>E11</f>
        <v>SO 03.1b - venkovní úpravy - nový stav</v>
      </c>
      <c r="F83" s="348"/>
      <c r="G83" s="348"/>
      <c r="H83" s="348"/>
      <c r="I83" s="154"/>
      <c r="L83" s="39"/>
    </row>
    <row r="84" spans="2:65" s="1" customFormat="1" ht="6.95" customHeight="1">
      <c r="B84" s="39"/>
      <c r="I84" s="154"/>
      <c r="L84" s="39"/>
    </row>
    <row r="85" spans="2:65" s="1" customFormat="1" ht="18" customHeight="1">
      <c r="B85" s="39"/>
      <c r="C85" s="61" t="s">
        <v>23</v>
      </c>
      <c r="F85" s="155" t="str">
        <f>F14</f>
        <v>Sukova třída 1260, 530 02 Pardubice</v>
      </c>
      <c r="I85" s="156" t="s">
        <v>25</v>
      </c>
      <c r="J85" s="65" t="str">
        <f>IF(J14="","",J14)</f>
        <v>16. 3. 2019</v>
      </c>
      <c r="L85" s="39"/>
    </row>
    <row r="86" spans="2:65" s="1" customFormat="1" ht="6.95" customHeight="1">
      <c r="B86" s="39"/>
      <c r="I86" s="154"/>
      <c r="L86" s="39"/>
    </row>
    <row r="87" spans="2:65" s="1" customFormat="1">
      <c r="B87" s="39"/>
      <c r="C87" s="61" t="s">
        <v>27</v>
      </c>
      <c r="F87" s="155" t="str">
        <f>E17</f>
        <v xml:space="preserve"> </v>
      </c>
      <c r="I87" s="156" t="s">
        <v>33</v>
      </c>
      <c r="J87" s="155" t="str">
        <f>E23</f>
        <v>ing. arch. Ondřej Tuček</v>
      </c>
      <c r="L87" s="39"/>
    </row>
    <row r="88" spans="2:65" s="1" customFormat="1" ht="14.45" customHeight="1">
      <c r="B88" s="39"/>
      <c r="C88" s="61" t="s">
        <v>31</v>
      </c>
      <c r="F88" s="155" t="str">
        <f>IF(E20="","",E20)</f>
        <v/>
      </c>
      <c r="I88" s="154"/>
      <c r="L88" s="39"/>
    </row>
    <row r="89" spans="2:65" s="1" customFormat="1" ht="10.35" customHeight="1">
      <c r="B89" s="39"/>
      <c r="I89" s="154"/>
      <c r="L89" s="39"/>
    </row>
    <row r="90" spans="2:65" s="10" customFormat="1" ht="29.25" customHeight="1">
      <c r="B90" s="157"/>
      <c r="C90" s="158" t="s">
        <v>190</v>
      </c>
      <c r="D90" s="159" t="s">
        <v>56</v>
      </c>
      <c r="E90" s="159" t="s">
        <v>52</v>
      </c>
      <c r="F90" s="159" t="s">
        <v>191</v>
      </c>
      <c r="G90" s="159" t="s">
        <v>192</v>
      </c>
      <c r="H90" s="159" t="s">
        <v>193</v>
      </c>
      <c r="I90" s="160" t="s">
        <v>194</v>
      </c>
      <c r="J90" s="159" t="s">
        <v>175</v>
      </c>
      <c r="K90" s="161" t="s">
        <v>195</v>
      </c>
      <c r="L90" s="157"/>
      <c r="M90" s="71" t="s">
        <v>196</v>
      </c>
      <c r="N90" s="72" t="s">
        <v>41</v>
      </c>
      <c r="O90" s="72" t="s">
        <v>197</v>
      </c>
      <c r="P90" s="72" t="s">
        <v>198</v>
      </c>
      <c r="Q90" s="72" t="s">
        <v>199</v>
      </c>
      <c r="R90" s="72" t="s">
        <v>200</v>
      </c>
      <c r="S90" s="72" t="s">
        <v>201</v>
      </c>
      <c r="T90" s="73" t="s">
        <v>202</v>
      </c>
    </row>
    <row r="91" spans="2:65" s="1" customFormat="1" ht="29.25" customHeight="1">
      <c r="B91" s="39"/>
      <c r="C91" s="75" t="s">
        <v>176</v>
      </c>
      <c r="I91" s="154"/>
      <c r="J91" s="162">
        <f>BK91</f>
        <v>0</v>
      </c>
      <c r="L91" s="39"/>
      <c r="M91" s="74"/>
      <c r="N91" s="66"/>
      <c r="O91" s="66"/>
      <c r="P91" s="163">
        <f>P92+P119+P126</f>
        <v>0</v>
      </c>
      <c r="Q91" s="66"/>
      <c r="R91" s="163">
        <f>R92+R119+R126</f>
        <v>103.1558782</v>
      </c>
      <c r="S91" s="66"/>
      <c r="T91" s="164">
        <f>T92+T119+T126</f>
        <v>3.05552</v>
      </c>
      <c r="AT91" s="22" t="s">
        <v>70</v>
      </c>
      <c r="AU91" s="22" t="s">
        <v>177</v>
      </c>
      <c r="BK91" s="165">
        <f>BK92+BK119+BK126</f>
        <v>0</v>
      </c>
    </row>
    <row r="92" spans="2:65" s="11" customFormat="1" ht="37.35" customHeight="1">
      <c r="B92" s="166"/>
      <c r="D92" s="167" t="s">
        <v>70</v>
      </c>
      <c r="E92" s="168" t="s">
        <v>203</v>
      </c>
      <c r="F92" s="168" t="s">
        <v>204</v>
      </c>
      <c r="I92" s="169"/>
      <c r="J92" s="170">
        <f>BK92</f>
        <v>0</v>
      </c>
      <c r="L92" s="166"/>
      <c r="M92" s="171"/>
      <c r="N92" s="172"/>
      <c r="O92" s="172"/>
      <c r="P92" s="173">
        <f>P93+P95+P108+P115</f>
        <v>0</v>
      </c>
      <c r="Q92" s="172"/>
      <c r="R92" s="173">
        <f>R93+R95+R108+R115</f>
        <v>102.98997440000001</v>
      </c>
      <c r="S92" s="172"/>
      <c r="T92" s="174">
        <f>T93+T95+T108+T115</f>
        <v>3.05552</v>
      </c>
      <c r="AR92" s="167" t="s">
        <v>78</v>
      </c>
      <c r="AT92" s="175" t="s">
        <v>70</v>
      </c>
      <c r="AU92" s="175" t="s">
        <v>71</v>
      </c>
      <c r="AY92" s="167" t="s">
        <v>205</v>
      </c>
      <c r="BK92" s="176">
        <f>BK93+BK95+BK108+BK115</f>
        <v>0</v>
      </c>
    </row>
    <row r="93" spans="2:65" s="11" customFormat="1" ht="19.899999999999999" customHeight="1">
      <c r="B93" s="166"/>
      <c r="D93" s="167" t="s">
        <v>70</v>
      </c>
      <c r="E93" s="177" t="s">
        <v>78</v>
      </c>
      <c r="F93" s="177" t="s">
        <v>3071</v>
      </c>
      <c r="I93" s="169"/>
      <c r="J93" s="178">
        <f>BK93</f>
        <v>0</v>
      </c>
      <c r="L93" s="166"/>
      <c r="M93" s="171"/>
      <c r="N93" s="172"/>
      <c r="O93" s="172"/>
      <c r="P93" s="173">
        <f>P94</f>
        <v>0</v>
      </c>
      <c r="Q93" s="172"/>
      <c r="R93" s="173">
        <f>R94</f>
        <v>0</v>
      </c>
      <c r="S93" s="172"/>
      <c r="T93" s="174">
        <f>T94</f>
        <v>0</v>
      </c>
      <c r="AR93" s="167" t="s">
        <v>78</v>
      </c>
      <c r="AT93" s="175" t="s">
        <v>70</v>
      </c>
      <c r="AU93" s="175" t="s">
        <v>78</v>
      </c>
      <c r="AY93" s="167" t="s">
        <v>205</v>
      </c>
      <c r="BK93" s="176">
        <f>BK94</f>
        <v>0</v>
      </c>
    </row>
    <row r="94" spans="2:65" s="1" customFormat="1" ht="25.5" customHeight="1">
      <c r="B94" s="179"/>
      <c r="C94" s="180" t="s">
        <v>78</v>
      </c>
      <c r="D94" s="180" t="s">
        <v>208</v>
      </c>
      <c r="E94" s="181" t="s">
        <v>3181</v>
      </c>
      <c r="F94" s="182" t="s">
        <v>3182</v>
      </c>
      <c r="G94" s="183" t="s">
        <v>211</v>
      </c>
      <c r="H94" s="184">
        <v>425.51</v>
      </c>
      <c r="I94" s="185"/>
      <c r="J94" s="186">
        <f>ROUND(I94*H94,2)</f>
        <v>0</v>
      </c>
      <c r="K94" s="182" t="s">
        <v>212</v>
      </c>
      <c r="L94" s="39"/>
      <c r="M94" s="187" t="s">
        <v>5</v>
      </c>
      <c r="N94" s="188" t="s">
        <v>42</v>
      </c>
      <c r="O94" s="40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22" t="s">
        <v>213</v>
      </c>
      <c r="AT94" s="22" t="s">
        <v>208</v>
      </c>
      <c r="AU94" s="22" t="s">
        <v>80</v>
      </c>
      <c r="AY94" s="22" t="s">
        <v>205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22" t="s">
        <v>78</v>
      </c>
      <c r="BK94" s="191">
        <f>ROUND(I94*H94,2)</f>
        <v>0</v>
      </c>
      <c r="BL94" s="22" t="s">
        <v>213</v>
      </c>
      <c r="BM94" s="22" t="s">
        <v>3183</v>
      </c>
    </row>
    <row r="95" spans="2:65" s="11" customFormat="1" ht="29.85" customHeight="1">
      <c r="B95" s="166"/>
      <c r="D95" s="167" t="s">
        <v>70</v>
      </c>
      <c r="E95" s="177" t="s">
        <v>225</v>
      </c>
      <c r="F95" s="177" t="s">
        <v>3184</v>
      </c>
      <c r="I95" s="169"/>
      <c r="J95" s="178">
        <f>BK95</f>
        <v>0</v>
      </c>
      <c r="L95" s="166"/>
      <c r="M95" s="171"/>
      <c r="N95" s="172"/>
      <c r="O95" s="172"/>
      <c r="P95" s="173">
        <f>SUM(P96:P107)</f>
        <v>0</v>
      </c>
      <c r="Q95" s="172"/>
      <c r="R95" s="173">
        <f>SUM(R96:R107)</f>
        <v>97.977984000000006</v>
      </c>
      <c r="S95" s="172"/>
      <c r="T95" s="174">
        <f>SUM(T96:T107)</f>
        <v>0</v>
      </c>
      <c r="AR95" s="167" t="s">
        <v>78</v>
      </c>
      <c r="AT95" s="175" t="s">
        <v>70</v>
      </c>
      <c r="AU95" s="175" t="s">
        <v>78</v>
      </c>
      <c r="AY95" s="167" t="s">
        <v>205</v>
      </c>
      <c r="BK95" s="176">
        <f>SUM(BK96:BK107)</f>
        <v>0</v>
      </c>
    </row>
    <row r="96" spans="2:65" s="1" customFormat="1" ht="25.5" customHeight="1">
      <c r="B96" s="179"/>
      <c r="C96" s="180" t="s">
        <v>80</v>
      </c>
      <c r="D96" s="180" t="s">
        <v>208</v>
      </c>
      <c r="E96" s="181" t="s">
        <v>3185</v>
      </c>
      <c r="F96" s="182" t="s">
        <v>3186</v>
      </c>
      <c r="G96" s="183" t="s">
        <v>211</v>
      </c>
      <c r="H96" s="184">
        <v>425.51</v>
      </c>
      <c r="I96" s="185"/>
      <c r="J96" s="186">
        <f>ROUND(I96*H96,2)</f>
        <v>0</v>
      </c>
      <c r="K96" s="182" t="s">
        <v>5</v>
      </c>
      <c r="L96" s="39"/>
      <c r="M96" s="187" t="s">
        <v>5</v>
      </c>
      <c r="N96" s="188" t="s">
        <v>42</v>
      </c>
      <c r="O96" s="40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AR96" s="22" t="s">
        <v>213</v>
      </c>
      <c r="AT96" s="22" t="s">
        <v>208</v>
      </c>
      <c r="AU96" s="22" t="s">
        <v>80</v>
      </c>
      <c r="AY96" s="22" t="s">
        <v>205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22" t="s">
        <v>78</v>
      </c>
      <c r="BK96" s="191">
        <f>ROUND(I96*H96,2)</f>
        <v>0</v>
      </c>
      <c r="BL96" s="22" t="s">
        <v>213</v>
      </c>
      <c r="BM96" s="22" t="s">
        <v>3187</v>
      </c>
    </row>
    <row r="97" spans="2:65" s="1" customFormat="1" ht="25.5" customHeight="1">
      <c r="B97" s="179"/>
      <c r="C97" s="180" t="s">
        <v>97</v>
      </c>
      <c r="D97" s="180" t="s">
        <v>208</v>
      </c>
      <c r="E97" s="181" t="s">
        <v>3188</v>
      </c>
      <c r="F97" s="182" t="s">
        <v>3189</v>
      </c>
      <c r="G97" s="183" t="s">
        <v>211</v>
      </c>
      <c r="H97" s="184">
        <v>425.51</v>
      </c>
      <c r="I97" s="185"/>
      <c r="J97" s="186">
        <f>ROUND(I97*H97,2)</f>
        <v>0</v>
      </c>
      <c r="K97" s="182" t="s">
        <v>212</v>
      </c>
      <c r="L97" s="39"/>
      <c r="M97" s="187" t="s">
        <v>5</v>
      </c>
      <c r="N97" s="188" t="s">
        <v>42</v>
      </c>
      <c r="O97" s="40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AR97" s="22" t="s">
        <v>213</v>
      </c>
      <c r="AT97" s="22" t="s">
        <v>208</v>
      </c>
      <c r="AU97" s="22" t="s">
        <v>80</v>
      </c>
      <c r="AY97" s="22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22" t="s">
        <v>78</v>
      </c>
      <c r="BK97" s="191">
        <f>ROUND(I97*H97,2)</f>
        <v>0</v>
      </c>
      <c r="BL97" s="22" t="s">
        <v>213</v>
      </c>
      <c r="BM97" s="22" t="s">
        <v>3190</v>
      </c>
    </row>
    <row r="98" spans="2:65" s="1" customFormat="1" ht="25.5" customHeight="1">
      <c r="B98" s="179"/>
      <c r="C98" s="180" t="s">
        <v>213</v>
      </c>
      <c r="D98" s="180" t="s">
        <v>208</v>
      </c>
      <c r="E98" s="181" t="s">
        <v>3191</v>
      </c>
      <c r="F98" s="182" t="s">
        <v>3192</v>
      </c>
      <c r="G98" s="183" t="s">
        <v>211</v>
      </c>
      <c r="H98" s="184">
        <v>425.51</v>
      </c>
      <c r="I98" s="185"/>
      <c r="J98" s="186">
        <f>ROUND(I98*H98,2)</f>
        <v>0</v>
      </c>
      <c r="K98" s="182" t="s">
        <v>212</v>
      </c>
      <c r="L98" s="39"/>
      <c r="M98" s="187" t="s">
        <v>5</v>
      </c>
      <c r="N98" s="188" t="s">
        <v>42</v>
      </c>
      <c r="O98" s="40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AR98" s="22" t="s">
        <v>213</v>
      </c>
      <c r="AT98" s="22" t="s">
        <v>208</v>
      </c>
      <c r="AU98" s="22" t="s">
        <v>80</v>
      </c>
      <c r="AY98" s="22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22" t="s">
        <v>78</v>
      </c>
      <c r="BK98" s="191">
        <f>ROUND(I98*H98,2)</f>
        <v>0</v>
      </c>
      <c r="BL98" s="22" t="s">
        <v>213</v>
      </c>
      <c r="BM98" s="22" t="s">
        <v>3193</v>
      </c>
    </row>
    <row r="99" spans="2:65" s="1" customFormat="1" ht="38.25" customHeight="1">
      <c r="B99" s="179"/>
      <c r="C99" s="180" t="s">
        <v>225</v>
      </c>
      <c r="D99" s="180" t="s">
        <v>208</v>
      </c>
      <c r="E99" s="181" t="s">
        <v>3194</v>
      </c>
      <c r="F99" s="182" t="s">
        <v>3195</v>
      </c>
      <c r="G99" s="183" t="s">
        <v>211</v>
      </c>
      <c r="H99" s="184">
        <v>256.5</v>
      </c>
      <c r="I99" s="185"/>
      <c r="J99" s="186">
        <f>ROUND(I99*H99,2)</f>
        <v>0</v>
      </c>
      <c r="K99" s="182" t="s">
        <v>212</v>
      </c>
      <c r="L99" s="39"/>
      <c r="M99" s="187" t="s">
        <v>5</v>
      </c>
      <c r="N99" s="188" t="s">
        <v>42</v>
      </c>
      <c r="O99" s="40"/>
      <c r="P99" s="189">
        <f>O99*H99</f>
        <v>0</v>
      </c>
      <c r="Q99" s="189">
        <v>0.1837</v>
      </c>
      <c r="R99" s="189">
        <f>Q99*H99</f>
        <v>47.119050000000001</v>
      </c>
      <c r="S99" s="189">
        <v>0</v>
      </c>
      <c r="T99" s="190">
        <f>S99*H99</f>
        <v>0</v>
      </c>
      <c r="AR99" s="22" t="s">
        <v>213</v>
      </c>
      <c r="AT99" s="22" t="s">
        <v>208</v>
      </c>
      <c r="AU99" s="22" t="s">
        <v>80</v>
      </c>
      <c r="AY99" s="22" t="s">
        <v>205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22" t="s">
        <v>78</v>
      </c>
      <c r="BK99" s="191">
        <f>ROUND(I99*H99,2)</f>
        <v>0</v>
      </c>
      <c r="BL99" s="22" t="s">
        <v>213</v>
      </c>
      <c r="BM99" s="22" t="s">
        <v>3196</v>
      </c>
    </row>
    <row r="100" spans="2:65" s="1" customFormat="1" ht="16.5" customHeight="1">
      <c r="B100" s="179"/>
      <c r="C100" s="200" t="s">
        <v>229</v>
      </c>
      <c r="D100" s="200" t="s">
        <v>791</v>
      </c>
      <c r="E100" s="201" t="s">
        <v>3197</v>
      </c>
      <c r="F100" s="202" t="s">
        <v>3198</v>
      </c>
      <c r="G100" s="203" t="s">
        <v>211</v>
      </c>
      <c r="H100" s="204">
        <v>125.001</v>
      </c>
      <c r="I100" s="205"/>
      <c r="J100" s="206">
        <f>ROUND(I100*H100,2)</f>
        <v>0</v>
      </c>
      <c r="K100" s="202" t="s">
        <v>5</v>
      </c>
      <c r="L100" s="207"/>
      <c r="M100" s="208" t="s">
        <v>5</v>
      </c>
      <c r="N100" s="209" t="s">
        <v>42</v>
      </c>
      <c r="O100" s="40"/>
      <c r="P100" s="189">
        <f>O100*H100</f>
        <v>0</v>
      </c>
      <c r="Q100" s="189">
        <v>0.11799999999999999</v>
      </c>
      <c r="R100" s="189">
        <f>Q100*H100</f>
        <v>14.750118000000001</v>
      </c>
      <c r="S100" s="189">
        <v>0</v>
      </c>
      <c r="T100" s="190">
        <f>S100*H100</f>
        <v>0</v>
      </c>
      <c r="AR100" s="22" t="s">
        <v>239</v>
      </c>
      <c r="AT100" s="22" t="s">
        <v>791</v>
      </c>
      <c r="AU100" s="22" t="s">
        <v>80</v>
      </c>
      <c r="AY100" s="22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213</v>
      </c>
      <c r="BM100" s="22" t="s">
        <v>3199</v>
      </c>
    </row>
    <row r="101" spans="2:65" s="12" customFormat="1" ht="13.5">
      <c r="B101" s="210"/>
      <c r="D101" s="192" t="s">
        <v>795</v>
      </c>
      <c r="F101" s="211" t="s">
        <v>3200</v>
      </c>
      <c r="H101" s="212">
        <v>125.001</v>
      </c>
      <c r="I101" s="213"/>
      <c r="L101" s="210"/>
      <c r="M101" s="214"/>
      <c r="N101" s="215"/>
      <c r="O101" s="215"/>
      <c r="P101" s="215"/>
      <c r="Q101" s="215"/>
      <c r="R101" s="215"/>
      <c r="S101" s="215"/>
      <c r="T101" s="216"/>
      <c r="AT101" s="217" t="s">
        <v>795</v>
      </c>
      <c r="AU101" s="217" t="s">
        <v>80</v>
      </c>
      <c r="AV101" s="12" t="s">
        <v>80</v>
      </c>
      <c r="AW101" s="12" t="s">
        <v>6</v>
      </c>
      <c r="AX101" s="12" t="s">
        <v>78</v>
      </c>
      <c r="AY101" s="217" t="s">
        <v>205</v>
      </c>
    </row>
    <row r="102" spans="2:65" s="1" customFormat="1" ht="51" customHeight="1">
      <c r="B102" s="179"/>
      <c r="C102" s="180" t="s">
        <v>233</v>
      </c>
      <c r="D102" s="180" t="s">
        <v>208</v>
      </c>
      <c r="E102" s="181" t="s">
        <v>3201</v>
      </c>
      <c r="F102" s="182" t="s">
        <v>3202</v>
      </c>
      <c r="G102" s="183" t="s">
        <v>211</v>
      </c>
      <c r="H102" s="184">
        <v>159.4</v>
      </c>
      <c r="I102" s="185"/>
      <c r="J102" s="186">
        <f>ROUND(I102*H102,2)</f>
        <v>0</v>
      </c>
      <c r="K102" s="182" t="s">
        <v>212</v>
      </c>
      <c r="L102" s="39"/>
      <c r="M102" s="187" t="s">
        <v>5</v>
      </c>
      <c r="N102" s="188" t="s">
        <v>42</v>
      </c>
      <c r="O102" s="40"/>
      <c r="P102" s="189">
        <f>O102*H102</f>
        <v>0</v>
      </c>
      <c r="Q102" s="189">
        <v>0.10100000000000001</v>
      </c>
      <c r="R102" s="189">
        <f>Q102*H102</f>
        <v>16.099400000000003</v>
      </c>
      <c r="S102" s="189">
        <v>0</v>
      </c>
      <c r="T102" s="190">
        <f>S102*H102</f>
        <v>0</v>
      </c>
      <c r="AR102" s="22" t="s">
        <v>213</v>
      </c>
      <c r="AT102" s="22" t="s">
        <v>208</v>
      </c>
      <c r="AU102" s="22" t="s">
        <v>80</v>
      </c>
      <c r="AY102" s="22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22" t="s">
        <v>78</v>
      </c>
      <c r="BK102" s="191">
        <f>ROUND(I102*H102,2)</f>
        <v>0</v>
      </c>
      <c r="BL102" s="22" t="s">
        <v>213</v>
      </c>
      <c r="BM102" s="22" t="s">
        <v>3203</v>
      </c>
    </row>
    <row r="103" spans="2:65" s="1" customFormat="1" ht="16.5" customHeight="1">
      <c r="B103" s="179"/>
      <c r="C103" s="200" t="s">
        <v>239</v>
      </c>
      <c r="D103" s="200" t="s">
        <v>791</v>
      </c>
      <c r="E103" s="201" t="s">
        <v>3204</v>
      </c>
      <c r="F103" s="202" t="s">
        <v>3205</v>
      </c>
      <c r="G103" s="203" t="s">
        <v>211</v>
      </c>
      <c r="H103" s="204">
        <v>175.34</v>
      </c>
      <c r="I103" s="205"/>
      <c r="J103" s="206">
        <f>ROUND(I103*H103,2)</f>
        <v>0</v>
      </c>
      <c r="K103" s="202" t="s">
        <v>212</v>
      </c>
      <c r="L103" s="207"/>
      <c r="M103" s="208" t="s">
        <v>5</v>
      </c>
      <c r="N103" s="209" t="s">
        <v>42</v>
      </c>
      <c r="O103" s="40"/>
      <c r="P103" s="189">
        <f>O103*H103</f>
        <v>0</v>
      </c>
      <c r="Q103" s="189">
        <v>0.108</v>
      </c>
      <c r="R103" s="189">
        <f>Q103*H103</f>
        <v>18.936720000000001</v>
      </c>
      <c r="S103" s="189">
        <v>0</v>
      </c>
      <c r="T103" s="190">
        <f>S103*H103</f>
        <v>0</v>
      </c>
      <c r="AR103" s="22" t="s">
        <v>239</v>
      </c>
      <c r="AT103" s="22" t="s">
        <v>791</v>
      </c>
      <c r="AU103" s="22" t="s">
        <v>80</v>
      </c>
      <c r="AY103" s="22" t="s">
        <v>205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22" t="s">
        <v>78</v>
      </c>
      <c r="BK103" s="191">
        <f>ROUND(I103*H103,2)</f>
        <v>0</v>
      </c>
      <c r="BL103" s="22" t="s">
        <v>213</v>
      </c>
      <c r="BM103" s="22" t="s">
        <v>3206</v>
      </c>
    </row>
    <row r="104" spans="2:65" s="12" customFormat="1" ht="13.5">
      <c r="B104" s="210"/>
      <c r="D104" s="192" t="s">
        <v>795</v>
      </c>
      <c r="F104" s="211" t="s">
        <v>3207</v>
      </c>
      <c r="H104" s="212">
        <v>175.34</v>
      </c>
      <c r="I104" s="213"/>
      <c r="L104" s="210"/>
      <c r="M104" s="214"/>
      <c r="N104" s="215"/>
      <c r="O104" s="215"/>
      <c r="P104" s="215"/>
      <c r="Q104" s="215"/>
      <c r="R104" s="215"/>
      <c r="S104" s="215"/>
      <c r="T104" s="216"/>
      <c r="AT104" s="217" t="s">
        <v>795</v>
      </c>
      <c r="AU104" s="217" t="s">
        <v>80</v>
      </c>
      <c r="AV104" s="12" t="s">
        <v>80</v>
      </c>
      <c r="AW104" s="12" t="s">
        <v>6</v>
      </c>
      <c r="AX104" s="12" t="s">
        <v>78</v>
      </c>
      <c r="AY104" s="217" t="s">
        <v>205</v>
      </c>
    </row>
    <row r="105" spans="2:65" s="1" customFormat="1" ht="16.5" customHeight="1">
      <c r="B105" s="179"/>
      <c r="C105" s="180" t="s">
        <v>206</v>
      </c>
      <c r="D105" s="180" t="s">
        <v>208</v>
      </c>
      <c r="E105" s="181" t="s">
        <v>3208</v>
      </c>
      <c r="F105" s="182" t="s">
        <v>3209</v>
      </c>
      <c r="G105" s="183" t="s">
        <v>360</v>
      </c>
      <c r="H105" s="184">
        <v>48.06</v>
      </c>
      <c r="I105" s="185"/>
      <c r="J105" s="186">
        <f>ROUND(I105*H105,2)</f>
        <v>0</v>
      </c>
      <c r="K105" s="182" t="s">
        <v>5</v>
      </c>
      <c r="L105" s="39"/>
      <c r="M105" s="187" t="s">
        <v>5</v>
      </c>
      <c r="N105" s="188" t="s">
        <v>42</v>
      </c>
      <c r="O105" s="40"/>
      <c r="P105" s="189">
        <f>O105*H105</f>
        <v>0</v>
      </c>
      <c r="Q105" s="189">
        <v>6.0000000000000001E-3</v>
      </c>
      <c r="R105" s="189">
        <f>Q105*H105</f>
        <v>0.28836000000000001</v>
      </c>
      <c r="S105" s="189">
        <v>0</v>
      </c>
      <c r="T105" s="190">
        <f>S105*H105</f>
        <v>0</v>
      </c>
      <c r="AR105" s="22" t="s">
        <v>237</v>
      </c>
      <c r="AT105" s="22" t="s">
        <v>208</v>
      </c>
      <c r="AU105" s="22" t="s">
        <v>80</v>
      </c>
      <c r="AY105" s="22" t="s">
        <v>205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22" t="s">
        <v>78</v>
      </c>
      <c r="BK105" s="191">
        <f>ROUND(I105*H105,2)</f>
        <v>0</v>
      </c>
      <c r="BL105" s="22" t="s">
        <v>237</v>
      </c>
      <c r="BM105" s="22" t="s">
        <v>3210</v>
      </c>
    </row>
    <row r="106" spans="2:65" s="1" customFormat="1" ht="16.5" customHeight="1">
      <c r="B106" s="179"/>
      <c r="C106" s="200" t="s">
        <v>246</v>
      </c>
      <c r="D106" s="200" t="s">
        <v>791</v>
      </c>
      <c r="E106" s="201" t="s">
        <v>3211</v>
      </c>
      <c r="F106" s="202" t="s">
        <v>3212</v>
      </c>
      <c r="G106" s="203" t="s">
        <v>360</v>
      </c>
      <c r="H106" s="204">
        <v>49.021000000000001</v>
      </c>
      <c r="I106" s="205"/>
      <c r="J106" s="206">
        <f>ROUND(I106*H106,2)</f>
        <v>0</v>
      </c>
      <c r="K106" s="202" t="s">
        <v>5</v>
      </c>
      <c r="L106" s="207"/>
      <c r="M106" s="208" t="s">
        <v>5</v>
      </c>
      <c r="N106" s="209" t="s">
        <v>42</v>
      </c>
      <c r="O106" s="40"/>
      <c r="P106" s="189">
        <f>O106*H106</f>
        <v>0</v>
      </c>
      <c r="Q106" s="189">
        <v>1.6E-2</v>
      </c>
      <c r="R106" s="189">
        <f>Q106*H106</f>
        <v>0.78433600000000003</v>
      </c>
      <c r="S106" s="189">
        <v>0</v>
      </c>
      <c r="T106" s="190">
        <f>S106*H106</f>
        <v>0</v>
      </c>
      <c r="AR106" s="22" t="s">
        <v>239</v>
      </c>
      <c r="AT106" s="22" t="s">
        <v>791</v>
      </c>
      <c r="AU106" s="22" t="s">
        <v>80</v>
      </c>
      <c r="AY106" s="22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22" t="s">
        <v>78</v>
      </c>
      <c r="BK106" s="191">
        <f>ROUND(I106*H106,2)</f>
        <v>0</v>
      </c>
      <c r="BL106" s="22" t="s">
        <v>213</v>
      </c>
      <c r="BM106" s="22" t="s">
        <v>3213</v>
      </c>
    </row>
    <row r="107" spans="2:65" s="12" customFormat="1" ht="13.5">
      <c r="B107" s="210"/>
      <c r="D107" s="192" t="s">
        <v>795</v>
      </c>
      <c r="F107" s="211" t="s">
        <v>3214</v>
      </c>
      <c r="H107" s="212">
        <v>49.021000000000001</v>
      </c>
      <c r="I107" s="213"/>
      <c r="L107" s="210"/>
      <c r="M107" s="214"/>
      <c r="N107" s="215"/>
      <c r="O107" s="215"/>
      <c r="P107" s="215"/>
      <c r="Q107" s="215"/>
      <c r="R107" s="215"/>
      <c r="S107" s="215"/>
      <c r="T107" s="216"/>
      <c r="AT107" s="217" t="s">
        <v>795</v>
      </c>
      <c r="AU107" s="217" t="s">
        <v>80</v>
      </c>
      <c r="AV107" s="12" t="s">
        <v>80</v>
      </c>
      <c r="AW107" s="12" t="s">
        <v>6</v>
      </c>
      <c r="AX107" s="12" t="s">
        <v>78</v>
      </c>
      <c r="AY107" s="217" t="s">
        <v>205</v>
      </c>
    </row>
    <row r="108" spans="2:65" s="11" customFormat="1" ht="29.85" customHeight="1">
      <c r="B108" s="166"/>
      <c r="D108" s="167" t="s">
        <v>70</v>
      </c>
      <c r="E108" s="177" t="s">
        <v>229</v>
      </c>
      <c r="F108" s="177" t="s">
        <v>470</v>
      </c>
      <c r="I108" s="169"/>
      <c r="J108" s="178">
        <f>BK108</f>
        <v>0</v>
      </c>
      <c r="L108" s="166"/>
      <c r="M108" s="171"/>
      <c r="N108" s="172"/>
      <c r="O108" s="172"/>
      <c r="P108" s="173">
        <f>SUM(P109:P114)</f>
        <v>0</v>
      </c>
      <c r="Q108" s="172"/>
      <c r="R108" s="173">
        <f>SUM(R109:R114)</f>
        <v>5.0119904000000002</v>
      </c>
      <c r="S108" s="172"/>
      <c r="T108" s="174">
        <f>SUM(T109:T114)</f>
        <v>3.05552</v>
      </c>
      <c r="AR108" s="167" t="s">
        <v>78</v>
      </c>
      <c r="AT108" s="175" t="s">
        <v>70</v>
      </c>
      <c r="AU108" s="175" t="s">
        <v>78</v>
      </c>
      <c r="AY108" s="167" t="s">
        <v>205</v>
      </c>
      <c r="BK108" s="176">
        <f>SUM(BK109:BK114)</f>
        <v>0</v>
      </c>
    </row>
    <row r="109" spans="2:65" s="1" customFormat="1" ht="16.5" customHeight="1">
      <c r="B109" s="179"/>
      <c r="C109" s="180" t="s">
        <v>250</v>
      </c>
      <c r="D109" s="180" t="s">
        <v>208</v>
      </c>
      <c r="E109" s="181" t="s">
        <v>3215</v>
      </c>
      <c r="F109" s="182" t="s">
        <v>3216</v>
      </c>
      <c r="G109" s="183" t="s">
        <v>211</v>
      </c>
      <c r="H109" s="184">
        <v>392.44</v>
      </c>
      <c r="I109" s="185"/>
      <c r="J109" s="186">
        <f t="shared" ref="J109:J114" si="0">ROUND(I109*H109,2)</f>
        <v>0</v>
      </c>
      <c r="K109" s="182" t="s">
        <v>212</v>
      </c>
      <c r="L109" s="39"/>
      <c r="M109" s="187" t="s">
        <v>5</v>
      </c>
      <c r="N109" s="188" t="s">
        <v>42</v>
      </c>
      <c r="O109" s="40"/>
      <c r="P109" s="189">
        <f t="shared" ref="P109:P114" si="1">O109*H109</f>
        <v>0</v>
      </c>
      <c r="Q109" s="189">
        <v>0</v>
      </c>
      <c r="R109" s="189">
        <f t="shared" ref="R109:R114" si="2">Q109*H109</f>
        <v>0</v>
      </c>
      <c r="S109" s="189">
        <v>0</v>
      </c>
      <c r="T109" s="190">
        <f t="shared" ref="T109:T114" si="3">S109*H109</f>
        <v>0</v>
      </c>
      <c r="AR109" s="22" t="s">
        <v>213</v>
      </c>
      <c r="AT109" s="22" t="s">
        <v>208</v>
      </c>
      <c r="AU109" s="22" t="s">
        <v>80</v>
      </c>
      <c r="AY109" s="22" t="s">
        <v>205</v>
      </c>
      <c r="BE109" s="191">
        <f t="shared" ref="BE109:BE114" si="4">IF(N109="základní",J109,0)</f>
        <v>0</v>
      </c>
      <c r="BF109" s="191">
        <f t="shared" ref="BF109:BF114" si="5">IF(N109="snížená",J109,0)</f>
        <v>0</v>
      </c>
      <c r="BG109" s="191">
        <f t="shared" ref="BG109:BG114" si="6">IF(N109="zákl. přenesená",J109,0)</f>
        <v>0</v>
      </c>
      <c r="BH109" s="191">
        <f t="shared" ref="BH109:BH114" si="7">IF(N109="sníž. přenesená",J109,0)</f>
        <v>0</v>
      </c>
      <c r="BI109" s="191">
        <f t="shared" ref="BI109:BI114" si="8">IF(N109="nulová",J109,0)</f>
        <v>0</v>
      </c>
      <c r="BJ109" s="22" t="s">
        <v>78</v>
      </c>
      <c r="BK109" s="191">
        <f t="shared" ref="BK109:BK114" si="9">ROUND(I109*H109,2)</f>
        <v>0</v>
      </c>
      <c r="BL109" s="22" t="s">
        <v>213</v>
      </c>
      <c r="BM109" s="22" t="s">
        <v>3217</v>
      </c>
    </row>
    <row r="110" spans="2:65" s="1" customFormat="1" ht="38.25" customHeight="1">
      <c r="B110" s="179"/>
      <c r="C110" s="180" t="s">
        <v>256</v>
      </c>
      <c r="D110" s="180" t="s">
        <v>208</v>
      </c>
      <c r="E110" s="181" t="s">
        <v>3218</v>
      </c>
      <c r="F110" s="182" t="s">
        <v>3219</v>
      </c>
      <c r="G110" s="183" t="s">
        <v>211</v>
      </c>
      <c r="H110" s="184">
        <v>175.22</v>
      </c>
      <c r="I110" s="185"/>
      <c r="J110" s="186">
        <f t="shared" si="0"/>
        <v>0</v>
      </c>
      <c r="K110" s="182" t="s">
        <v>212</v>
      </c>
      <c r="L110" s="39"/>
      <c r="M110" s="187" t="s">
        <v>5</v>
      </c>
      <c r="N110" s="188" t="s">
        <v>42</v>
      </c>
      <c r="O110" s="40"/>
      <c r="P110" s="189">
        <f t="shared" si="1"/>
        <v>0</v>
      </c>
      <c r="Q110" s="189">
        <v>0</v>
      </c>
      <c r="R110" s="189">
        <f t="shared" si="2"/>
        <v>0</v>
      </c>
      <c r="S110" s="189">
        <v>0.01</v>
      </c>
      <c r="T110" s="190">
        <f t="shared" si="3"/>
        <v>1.7522</v>
      </c>
      <c r="AR110" s="22" t="s">
        <v>213</v>
      </c>
      <c r="AT110" s="22" t="s">
        <v>208</v>
      </c>
      <c r="AU110" s="22" t="s">
        <v>80</v>
      </c>
      <c r="AY110" s="22" t="s">
        <v>205</v>
      </c>
      <c r="BE110" s="191">
        <f t="shared" si="4"/>
        <v>0</v>
      </c>
      <c r="BF110" s="191">
        <f t="shared" si="5"/>
        <v>0</v>
      </c>
      <c r="BG110" s="191">
        <f t="shared" si="6"/>
        <v>0</v>
      </c>
      <c r="BH110" s="191">
        <f t="shared" si="7"/>
        <v>0</v>
      </c>
      <c r="BI110" s="191">
        <f t="shared" si="8"/>
        <v>0</v>
      </c>
      <c r="BJ110" s="22" t="s">
        <v>78</v>
      </c>
      <c r="BK110" s="191">
        <f t="shared" si="9"/>
        <v>0</v>
      </c>
      <c r="BL110" s="22" t="s">
        <v>213</v>
      </c>
      <c r="BM110" s="22" t="s">
        <v>3220</v>
      </c>
    </row>
    <row r="111" spans="2:65" s="1" customFormat="1" ht="51" customHeight="1">
      <c r="B111" s="179"/>
      <c r="C111" s="180" t="s">
        <v>261</v>
      </c>
      <c r="D111" s="180" t="s">
        <v>208</v>
      </c>
      <c r="E111" s="181" t="s">
        <v>3221</v>
      </c>
      <c r="F111" s="182" t="s">
        <v>3222</v>
      </c>
      <c r="G111" s="183" t="s">
        <v>211</v>
      </c>
      <c r="H111" s="184">
        <v>175.22</v>
      </c>
      <c r="I111" s="185"/>
      <c r="J111" s="186">
        <f t="shared" si="0"/>
        <v>0</v>
      </c>
      <c r="K111" s="182" t="s">
        <v>5</v>
      </c>
      <c r="L111" s="39"/>
      <c r="M111" s="187" t="s">
        <v>5</v>
      </c>
      <c r="N111" s="188" t="s">
        <v>42</v>
      </c>
      <c r="O111" s="40"/>
      <c r="P111" s="189">
        <f t="shared" si="1"/>
        <v>0</v>
      </c>
      <c r="Q111" s="189">
        <v>1.255E-2</v>
      </c>
      <c r="R111" s="189">
        <f t="shared" si="2"/>
        <v>2.199011</v>
      </c>
      <c r="S111" s="189">
        <v>0</v>
      </c>
      <c r="T111" s="190">
        <f t="shared" si="3"/>
        <v>0</v>
      </c>
      <c r="AR111" s="22" t="s">
        <v>213</v>
      </c>
      <c r="AT111" s="22" t="s">
        <v>208</v>
      </c>
      <c r="AU111" s="22" t="s">
        <v>80</v>
      </c>
      <c r="AY111" s="22" t="s">
        <v>205</v>
      </c>
      <c r="BE111" s="191">
        <f t="shared" si="4"/>
        <v>0</v>
      </c>
      <c r="BF111" s="191">
        <f t="shared" si="5"/>
        <v>0</v>
      </c>
      <c r="BG111" s="191">
        <f t="shared" si="6"/>
        <v>0</v>
      </c>
      <c r="BH111" s="191">
        <f t="shared" si="7"/>
        <v>0</v>
      </c>
      <c r="BI111" s="191">
        <f t="shared" si="8"/>
        <v>0</v>
      </c>
      <c r="BJ111" s="22" t="s">
        <v>78</v>
      </c>
      <c r="BK111" s="191">
        <f t="shared" si="9"/>
        <v>0</v>
      </c>
      <c r="BL111" s="22" t="s">
        <v>213</v>
      </c>
      <c r="BM111" s="22" t="s">
        <v>3223</v>
      </c>
    </row>
    <row r="112" spans="2:65" s="1" customFormat="1" ht="38.25" customHeight="1">
      <c r="B112" s="179"/>
      <c r="C112" s="180" t="s">
        <v>265</v>
      </c>
      <c r="D112" s="180" t="s">
        <v>208</v>
      </c>
      <c r="E112" s="181" t="s">
        <v>3224</v>
      </c>
      <c r="F112" s="182" t="s">
        <v>3225</v>
      </c>
      <c r="G112" s="183" t="s">
        <v>211</v>
      </c>
      <c r="H112" s="184">
        <v>54.46</v>
      </c>
      <c r="I112" s="185"/>
      <c r="J112" s="186">
        <f t="shared" si="0"/>
        <v>0</v>
      </c>
      <c r="K112" s="182" t="s">
        <v>5</v>
      </c>
      <c r="L112" s="39"/>
      <c r="M112" s="187" t="s">
        <v>5</v>
      </c>
      <c r="N112" s="188" t="s">
        <v>42</v>
      </c>
      <c r="O112" s="40"/>
      <c r="P112" s="189">
        <f t="shared" si="1"/>
        <v>0</v>
      </c>
      <c r="Q112" s="189">
        <v>1.255E-2</v>
      </c>
      <c r="R112" s="189">
        <f t="shared" si="2"/>
        <v>0.683473</v>
      </c>
      <c r="S112" s="189">
        <v>0</v>
      </c>
      <c r="T112" s="190">
        <f t="shared" si="3"/>
        <v>0</v>
      </c>
      <c r="AR112" s="22" t="s">
        <v>213</v>
      </c>
      <c r="AT112" s="22" t="s">
        <v>208</v>
      </c>
      <c r="AU112" s="22" t="s">
        <v>80</v>
      </c>
      <c r="AY112" s="22" t="s">
        <v>205</v>
      </c>
      <c r="BE112" s="191">
        <f t="shared" si="4"/>
        <v>0</v>
      </c>
      <c r="BF112" s="191">
        <f t="shared" si="5"/>
        <v>0</v>
      </c>
      <c r="BG112" s="191">
        <f t="shared" si="6"/>
        <v>0</v>
      </c>
      <c r="BH112" s="191">
        <f t="shared" si="7"/>
        <v>0</v>
      </c>
      <c r="BI112" s="191">
        <f t="shared" si="8"/>
        <v>0</v>
      </c>
      <c r="BJ112" s="22" t="s">
        <v>78</v>
      </c>
      <c r="BK112" s="191">
        <f t="shared" si="9"/>
        <v>0</v>
      </c>
      <c r="BL112" s="22" t="s">
        <v>213</v>
      </c>
      <c r="BM112" s="22" t="s">
        <v>3226</v>
      </c>
    </row>
    <row r="113" spans="2:65" s="1" customFormat="1" ht="38.25" customHeight="1">
      <c r="B113" s="179"/>
      <c r="C113" s="180" t="s">
        <v>11</v>
      </c>
      <c r="D113" s="180" t="s">
        <v>208</v>
      </c>
      <c r="E113" s="181" t="s">
        <v>3227</v>
      </c>
      <c r="F113" s="182" t="s">
        <v>3228</v>
      </c>
      <c r="G113" s="183" t="s">
        <v>211</v>
      </c>
      <c r="H113" s="184">
        <v>64.62</v>
      </c>
      <c r="I113" s="185"/>
      <c r="J113" s="186">
        <f t="shared" si="0"/>
        <v>0</v>
      </c>
      <c r="K113" s="182" t="s">
        <v>5</v>
      </c>
      <c r="L113" s="39"/>
      <c r="M113" s="187" t="s">
        <v>5</v>
      </c>
      <c r="N113" s="188" t="s">
        <v>42</v>
      </c>
      <c r="O113" s="40"/>
      <c r="P113" s="189">
        <f t="shared" si="1"/>
        <v>0</v>
      </c>
      <c r="Q113" s="189">
        <v>1.255E-2</v>
      </c>
      <c r="R113" s="189">
        <f t="shared" si="2"/>
        <v>0.81098100000000006</v>
      </c>
      <c r="S113" s="189">
        <v>0</v>
      </c>
      <c r="T113" s="190">
        <f t="shared" si="3"/>
        <v>0</v>
      </c>
      <c r="AR113" s="22" t="s">
        <v>213</v>
      </c>
      <c r="AT113" s="22" t="s">
        <v>208</v>
      </c>
      <c r="AU113" s="22" t="s">
        <v>80</v>
      </c>
      <c r="AY113" s="22" t="s">
        <v>205</v>
      </c>
      <c r="BE113" s="191">
        <f t="shared" si="4"/>
        <v>0</v>
      </c>
      <c r="BF113" s="191">
        <f t="shared" si="5"/>
        <v>0</v>
      </c>
      <c r="BG113" s="191">
        <f t="shared" si="6"/>
        <v>0</v>
      </c>
      <c r="BH113" s="191">
        <f t="shared" si="7"/>
        <v>0</v>
      </c>
      <c r="BI113" s="191">
        <f t="shared" si="8"/>
        <v>0</v>
      </c>
      <c r="BJ113" s="22" t="s">
        <v>78</v>
      </c>
      <c r="BK113" s="191">
        <f t="shared" si="9"/>
        <v>0</v>
      </c>
      <c r="BL113" s="22" t="s">
        <v>213</v>
      </c>
      <c r="BM113" s="22" t="s">
        <v>3229</v>
      </c>
    </row>
    <row r="114" spans="2:65" s="1" customFormat="1" ht="51" customHeight="1">
      <c r="B114" s="179"/>
      <c r="C114" s="180" t="s">
        <v>237</v>
      </c>
      <c r="D114" s="180" t="s">
        <v>208</v>
      </c>
      <c r="E114" s="181" t="s">
        <v>3230</v>
      </c>
      <c r="F114" s="182" t="s">
        <v>3231</v>
      </c>
      <c r="G114" s="183" t="s">
        <v>211</v>
      </c>
      <c r="H114" s="184">
        <v>217.22</v>
      </c>
      <c r="I114" s="185"/>
      <c r="J114" s="186">
        <f t="shared" si="0"/>
        <v>0</v>
      </c>
      <c r="K114" s="182" t="s">
        <v>5</v>
      </c>
      <c r="L114" s="39"/>
      <c r="M114" s="187" t="s">
        <v>5</v>
      </c>
      <c r="N114" s="188" t="s">
        <v>42</v>
      </c>
      <c r="O114" s="40"/>
      <c r="P114" s="189">
        <f t="shared" si="1"/>
        <v>0</v>
      </c>
      <c r="Q114" s="189">
        <v>6.0699999999999999E-3</v>
      </c>
      <c r="R114" s="189">
        <f t="shared" si="2"/>
        <v>1.3185254</v>
      </c>
      <c r="S114" s="189">
        <v>6.0000000000000001E-3</v>
      </c>
      <c r="T114" s="190">
        <f t="shared" si="3"/>
        <v>1.30332</v>
      </c>
      <c r="AR114" s="22" t="s">
        <v>213</v>
      </c>
      <c r="AT114" s="22" t="s">
        <v>208</v>
      </c>
      <c r="AU114" s="22" t="s">
        <v>80</v>
      </c>
      <c r="AY114" s="22" t="s">
        <v>205</v>
      </c>
      <c r="BE114" s="191">
        <f t="shared" si="4"/>
        <v>0</v>
      </c>
      <c r="BF114" s="191">
        <f t="shared" si="5"/>
        <v>0</v>
      </c>
      <c r="BG114" s="191">
        <f t="shared" si="6"/>
        <v>0</v>
      </c>
      <c r="BH114" s="191">
        <f t="shared" si="7"/>
        <v>0</v>
      </c>
      <c r="BI114" s="191">
        <f t="shared" si="8"/>
        <v>0</v>
      </c>
      <c r="BJ114" s="22" t="s">
        <v>78</v>
      </c>
      <c r="BK114" s="191">
        <f t="shared" si="9"/>
        <v>0</v>
      </c>
      <c r="BL114" s="22" t="s">
        <v>213</v>
      </c>
      <c r="BM114" s="22" t="s">
        <v>3232</v>
      </c>
    </row>
    <row r="115" spans="2:65" s="11" customFormat="1" ht="29.85" customHeight="1">
      <c r="B115" s="166"/>
      <c r="D115" s="167" t="s">
        <v>70</v>
      </c>
      <c r="E115" s="177" t="s">
        <v>254</v>
      </c>
      <c r="F115" s="177" t="s">
        <v>255</v>
      </c>
      <c r="I115" s="169"/>
      <c r="J115" s="178">
        <f>BK115</f>
        <v>0</v>
      </c>
      <c r="L115" s="166"/>
      <c r="M115" s="171"/>
      <c r="N115" s="172"/>
      <c r="O115" s="172"/>
      <c r="P115" s="173">
        <f>SUM(P116:P118)</f>
        <v>0</v>
      </c>
      <c r="Q115" s="172"/>
      <c r="R115" s="173">
        <f>SUM(R116:R118)</f>
        <v>0</v>
      </c>
      <c r="S115" s="172"/>
      <c r="T115" s="174">
        <f>SUM(T116:T118)</f>
        <v>0</v>
      </c>
      <c r="AR115" s="167" t="s">
        <v>78</v>
      </c>
      <c r="AT115" s="175" t="s">
        <v>70</v>
      </c>
      <c r="AU115" s="175" t="s">
        <v>78</v>
      </c>
      <c r="AY115" s="167" t="s">
        <v>205</v>
      </c>
      <c r="BK115" s="176">
        <f>SUM(BK116:BK118)</f>
        <v>0</v>
      </c>
    </row>
    <row r="116" spans="2:65" s="1" customFormat="1" ht="25.5" customHeight="1">
      <c r="B116" s="179"/>
      <c r="C116" s="180" t="s">
        <v>275</v>
      </c>
      <c r="D116" s="180" t="s">
        <v>208</v>
      </c>
      <c r="E116" s="181" t="s">
        <v>262</v>
      </c>
      <c r="F116" s="182" t="s">
        <v>263</v>
      </c>
      <c r="G116" s="183" t="s">
        <v>259</v>
      </c>
      <c r="H116" s="184">
        <v>3.056</v>
      </c>
      <c r="I116" s="185"/>
      <c r="J116" s="186">
        <f>ROUND(I116*H116,2)</f>
        <v>0</v>
      </c>
      <c r="K116" s="182" t="s">
        <v>212</v>
      </c>
      <c r="L116" s="39"/>
      <c r="M116" s="187" t="s">
        <v>5</v>
      </c>
      <c r="N116" s="188" t="s">
        <v>42</v>
      </c>
      <c r="O116" s="40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AR116" s="22" t="s">
        <v>213</v>
      </c>
      <c r="AT116" s="22" t="s">
        <v>208</v>
      </c>
      <c r="AU116" s="22" t="s">
        <v>80</v>
      </c>
      <c r="AY116" s="22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22" t="s">
        <v>78</v>
      </c>
      <c r="BK116" s="191">
        <f>ROUND(I116*H116,2)</f>
        <v>0</v>
      </c>
      <c r="BL116" s="22" t="s">
        <v>213</v>
      </c>
      <c r="BM116" s="22" t="s">
        <v>3233</v>
      </c>
    </row>
    <row r="117" spans="2:65" s="1" customFormat="1" ht="25.5" customHeight="1">
      <c r="B117" s="179"/>
      <c r="C117" s="180" t="s">
        <v>279</v>
      </c>
      <c r="D117" s="180" t="s">
        <v>208</v>
      </c>
      <c r="E117" s="181" t="s">
        <v>266</v>
      </c>
      <c r="F117" s="182" t="s">
        <v>267</v>
      </c>
      <c r="G117" s="183" t="s">
        <v>259</v>
      </c>
      <c r="H117" s="184">
        <v>42.783999999999999</v>
      </c>
      <c r="I117" s="185"/>
      <c r="J117" s="186">
        <f>ROUND(I117*H117,2)</f>
        <v>0</v>
      </c>
      <c r="K117" s="182" t="s">
        <v>212</v>
      </c>
      <c r="L117" s="39"/>
      <c r="M117" s="187" t="s">
        <v>5</v>
      </c>
      <c r="N117" s="188" t="s">
        <v>42</v>
      </c>
      <c r="O117" s="40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AR117" s="22" t="s">
        <v>213</v>
      </c>
      <c r="AT117" s="22" t="s">
        <v>208</v>
      </c>
      <c r="AU117" s="22" t="s">
        <v>80</v>
      </c>
      <c r="AY117" s="22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22" t="s">
        <v>78</v>
      </c>
      <c r="BK117" s="191">
        <f>ROUND(I117*H117,2)</f>
        <v>0</v>
      </c>
      <c r="BL117" s="22" t="s">
        <v>213</v>
      </c>
      <c r="BM117" s="22" t="s">
        <v>3234</v>
      </c>
    </row>
    <row r="118" spans="2:65" s="1" customFormat="1" ht="38.25" customHeight="1">
      <c r="B118" s="179"/>
      <c r="C118" s="180" t="s">
        <v>283</v>
      </c>
      <c r="D118" s="180" t="s">
        <v>208</v>
      </c>
      <c r="E118" s="181" t="s">
        <v>3235</v>
      </c>
      <c r="F118" s="182" t="s">
        <v>3236</v>
      </c>
      <c r="G118" s="183" t="s">
        <v>259</v>
      </c>
      <c r="H118" s="184">
        <v>3.056</v>
      </c>
      <c r="I118" s="185"/>
      <c r="J118" s="186">
        <f>ROUND(I118*H118,2)</f>
        <v>0</v>
      </c>
      <c r="K118" s="182" t="s">
        <v>212</v>
      </c>
      <c r="L118" s="39"/>
      <c r="M118" s="187" t="s">
        <v>5</v>
      </c>
      <c r="N118" s="188" t="s">
        <v>42</v>
      </c>
      <c r="O118" s="40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AR118" s="22" t="s">
        <v>213</v>
      </c>
      <c r="AT118" s="22" t="s">
        <v>208</v>
      </c>
      <c r="AU118" s="22" t="s">
        <v>80</v>
      </c>
      <c r="AY118" s="22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22" t="s">
        <v>78</v>
      </c>
      <c r="BK118" s="191">
        <f>ROUND(I118*H118,2)</f>
        <v>0</v>
      </c>
      <c r="BL118" s="22" t="s">
        <v>213</v>
      </c>
      <c r="BM118" s="22" t="s">
        <v>3237</v>
      </c>
    </row>
    <row r="119" spans="2:65" s="11" customFormat="1" ht="37.35" customHeight="1">
      <c r="B119" s="166"/>
      <c r="D119" s="167" t="s">
        <v>70</v>
      </c>
      <c r="E119" s="168" t="s">
        <v>287</v>
      </c>
      <c r="F119" s="168" t="s">
        <v>288</v>
      </c>
      <c r="I119" s="169"/>
      <c r="J119" s="170">
        <f>BK119</f>
        <v>0</v>
      </c>
      <c r="L119" s="166"/>
      <c r="M119" s="171"/>
      <c r="N119" s="172"/>
      <c r="O119" s="172"/>
      <c r="P119" s="173">
        <f>P120+P122</f>
        <v>0</v>
      </c>
      <c r="Q119" s="172"/>
      <c r="R119" s="173">
        <f>R120+R122</f>
        <v>0.16590380000000002</v>
      </c>
      <c r="S119" s="172"/>
      <c r="T119" s="174">
        <f>T120+T122</f>
        <v>0</v>
      </c>
      <c r="AR119" s="167" t="s">
        <v>80</v>
      </c>
      <c r="AT119" s="175" t="s">
        <v>70</v>
      </c>
      <c r="AU119" s="175" t="s">
        <v>71</v>
      </c>
      <c r="AY119" s="167" t="s">
        <v>205</v>
      </c>
      <c r="BK119" s="176">
        <f>BK120+BK122</f>
        <v>0</v>
      </c>
    </row>
    <row r="120" spans="2:65" s="11" customFormat="1" ht="19.899999999999999" customHeight="1">
      <c r="B120" s="166"/>
      <c r="D120" s="167" t="s">
        <v>70</v>
      </c>
      <c r="E120" s="177" t="s">
        <v>740</v>
      </c>
      <c r="F120" s="177" t="s">
        <v>741</v>
      </c>
      <c r="I120" s="169"/>
      <c r="J120" s="178">
        <f>BK120</f>
        <v>0</v>
      </c>
      <c r="L120" s="166"/>
      <c r="M120" s="171"/>
      <c r="N120" s="172"/>
      <c r="O120" s="172"/>
      <c r="P120" s="173">
        <f>P121</f>
        <v>0</v>
      </c>
      <c r="Q120" s="172"/>
      <c r="R120" s="173">
        <f>R121</f>
        <v>5.0624000000000008E-3</v>
      </c>
      <c r="S120" s="172"/>
      <c r="T120" s="174">
        <f>T121</f>
        <v>0</v>
      </c>
      <c r="AR120" s="167" t="s">
        <v>80</v>
      </c>
      <c r="AT120" s="175" t="s">
        <v>70</v>
      </c>
      <c r="AU120" s="175" t="s">
        <v>78</v>
      </c>
      <c r="AY120" s="167" t="s">
        <v>205</v>
      </c>
      <c r="BK120" s="176">
        <f>BK121</f>
        <v>0</v>
      </c>
    </row>
    <row r="121" spans="2:65" s="1" customFormat="1" ht="38.25" customHeight="1">
      <c r="B121" s="179"/>
      <c r="C121" s="180" t="s">
        <v>291</v>
      </c>
      <c r="D121" s="180" t="s">
        <v>208</v>
      </c>
      <c r="E121" s="181" t="s">
        <v>743</v>
      </c>
      <c r="F121" s="182" t="s">
        <v>3238</v>
      </c>
      <c r="G121" s="183" t="s">
        <v>211</v>
      </c>
      <c r="H121" s="184">
        <v>63.28</v>
      </c>
      <c r="I121" s="185"/>
      <c r="J121" s="186">
        <f>ROUND(I121*H121,2)</f>
        <v>0</v>
      </c>
      <c r="K121" s="182" t="s">
        <v>5</v>
      </c>
      <c r="L121" s="39"/>
      <c r="M121" s="187" t="s">
        <v>5</v>
      </c>
      <c r="N121" s="188" t="s">
        <v>42</v>
      </c>
      <c r="O121" s="40"/>
      <c r="P121" s="189">
        <f>O121*H121</f>
        <v>0</v>
      </c>
      <c r="Q121" s="189">
        <v>8.0000000000000007E-5</v>
      </c>
      <c r="R121" s="189">
        <f>Q121*H121</f>
        <v>5.0624000000000008E-3</v>
      </c>
      <c r="S121" s="189">
        <v>0</v>
      </c>
      <c r="T121" s="190">
        <f>S121*H121</f>
        <v>0</v>
      </c>
      <c r="AR121" s="22" t="s">
        <v>237</v>
      </c>
      <c r="AT121" s="22" t="s">
        <v>208</v>
      </c>
      <c r="AU121" s="22" t="s">
        <v>80</v>
      </c>
      <c r="AY121" s="22" t="s">
        <v>205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22" t="s">
        <v>78</v>
      </c>
      <c r="BK121" s="191">
        <f>ROUND(I121*H121,2)</f>
        <v>0</v>
      </c>
      <c r="BL121" s="22" t="s">
        <v>237</v>
      </c>
      <c r="BM121" s="22" t="s">
        <v>3239</v>
      </c>
    </row>
    <row r="122" spans="2:65" s="11" customFormat="1" ht="29.85" customHeight="1">
      <c r="B122" s="166"/>
      <c r="D122" s="167" t="s">
        <v>70</v>
      </c>
      <c r="E122" s="177" t="s">
        <v>2751</v>
      </c>
      <c r="F122" s="177" t="s">
        <v>2752</v>
      </c>
      <c r="I122" s="169"/>
      <c r="J122" s="178">
        <f>BK122</f>
        <v>0</v>
      </c>
      <c r="L122" s="166"/>
      <c r="M122" s="171"/>
      <c r="N122" s="172"/>
      <c r="O122" s="172"/>
      <c r="P122" s="173">
        <f>SUM(P123:P125)</f>
        <v>0</v>
      </c>
      <c r="Q122" s="172"/>
      <c r="R122" s="173">
        <f>SUM(R123:R125)</f>
        <v>0.16084140000000002</v>
      </c>
      <c r="S122" s="172"/>
      <c r="T122" s="174">
        <f>SUM(T123:T125)</f>
        <v>0</v>
      </c>
      <c r="AR122" s="167" t="s">
        <v>80</v>
      </c>
      <c r="AT122" s="175" t="s">
        <v>70</v>
      </c>
      <c r="AU122" s="175" t="s">
        <v>78</v>
      </c>
      <c r="AY122" s="167" t="s">
        <v>205</v>
      </c>
      <c r="BK122" s="176">
        <f>SUM(BK123:BK125)</f>
        <v>0</v>
      </c>
    </row>
    <row r="123" spans="2:65" s="1" customFormat="1" ht="25.5" customHeight="1">
      <c r="B123" s="179"/>
      <c r="C123" s="180" t="s">
        <v>10</v>
      </c>
      <c r="D123" s="180" t="s">
        <v>208</v>
      </c>
      <c r="E123" s="181" t="s">
        <v>3240</v>
      </c>
      <c r="F123" s="182" t="s">
        <v>3241</v>
      </c>
      <c r="G123" s="183" t="s">
        <v>211</v>
      </c>
      <c r="H123" s="184">
        <v>175.22</v>
      </c>
      <c r="I123" s="185"/>
      <c r="J123" s="186">
        <f>ROUND(I123*H123,2)</f>
        <v>0</v>
      </c>
      <c r="K123" s="182" t="s">
        <v>212</v>
      </c>
      <c r="L123" s="39"/>
      <c r="M123" s="187" t="s">
        <v>5</v>
      </c>
      <c r="N123" s="188" t="s">
        <v>42</v>
      </c>
      <c r="O123" s="40"/>
      <c r="P123" s="189">
        <f>O123*H123</f>
        <v>0</v>
      </c>
      <c r="Q123" s="189">
        <v>1.1E-4</v>
      </c>
      <c r="R123" s="189">
        <f>Q123*H123</f>
        <v>1.9274200000000002E-2</v>
      </c>
      <c r="S123" s="189">
        <v>0</v>
      </c>
      <c r="T123" s="190">
        <f>S123*H123</f>
        <v>0</v>
      </c>
      <c r="AR123" s="22" t="s">
        <v>237</v>
      </c>
      <c r="AT123" s="22" t="s">
        <v>208</v>
      </c>
      <c r="AU123" s="22" t="s">
        <v>80</v>
      </c>
      <c r="AY123" s="22" t="s">
        <v>205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22" t="s">
        <v>78</v>
      </c>
      <c r="BK123" s="191">
        <f>ROUND(I123*H123,2)</f>
        <v>0</v>
      </c>
      <c r="BL123" s="22" t="s">
        <v>237</v>
      </c>
      <c r="BM123" s="22" t="s">
        <v>3242</v>
      </c>
    </row>
    <row r="124" spans="2:65" s="1" customFormat="1" ht="38.25" customHeight="1">
      <c r="B124" s="179"/>
      <c r="C124" s="180" t="s">
        <v>298</v>
      </c>
      <c r="D124" s="180" t="s">
        <v>208</v>
      </c>
      <c r="E124" s="181" t="s">
        <v>3243</v>
      </c>
      <c r="F124" s="182" t="s">
        <v>3244</v>
      </c>
      <c r="G124" s="183" t="s">
        <v>211</v>
      </c>
      <c r="H124" s="184">
        <v>392.44</v>
      </c>
      <c r="I124" s="185"/>
      <c r="J124" s="186">
        <f>ROUND(I124*H124,2)</f>
        <v>0</v>
      </c>
      <c r="K124" s="182" t="s">
        <v>212</v>
      </c>
      <c r="L124" s="39"/>
      <c r="M124" s="187" t="s">
        <v>5</v>
      </c>
      <c r="N124" s="188" t="s">
        <v>42</v>
      </c>
      <c r="O124" s="40"/>
      <c r="P124" s="189">
        <f>O124*H124</f>
        <v>0</v>
      </c>
      <c r="Q124" s="189">
        <v>2.0000000000000001E-4</v>
      </c>
      <c r="R124" s="189">
        <f>Q124*H124</f>
        <v>7.8488000000000002E-2</v>
      </c>
      <c r="S124" s="189">
        <v>0</v>
      </c>
      <c r="T124" s="190">
        <f>S124*H124</f>
        <v>0</v>
      </c>
      <c r="AR124" s="22" t="s">
        <v>237</v>
      </c>
      <c r="AT124" s="22" t="s">
        <v>208</v>
      </c>
      <c r="AU124" s="22" t="s">
        <v>80</v>
      </c>
      <c r="AY124" s="22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22" t="s">
        <v>78</v>
      </c>
      <c r="BK124" s="191">
        <f>ROUND(I124*H124,2)</f>
        <v>0</v>
      </c>
      <c r="BL124" s="22" t="s">
        <v>237</v>
      </c>
      <c r="BM124" s="22" t="s">
        <v>3245</v>
      </c>
    </row>
    <row r="125" spans="2:65" s="1" customFormat="1" ht="25.5" customHeight="1">
      <c r="B125" s="179"/>
      <c r="C125" s="180" t="s">
        <v>302</v>
      </c>
      <c r="D125" s="180" t="s">
        <v>208</v>
      </c>
      <c r="E125" s="181" t="s">
        <v>3246</v>
      </c>
      <c r="F125" s="182" t="s">
        <v>3247</v>
      </c>
      <c r="G125" s="183" t="s">
        <v>211</v>
      </c>
      <c r="H125" s="184">
        <v>175.22</v>
      </c>
      <c r="I125" s="185"/>
      <c r="J125" s="186">
        <f>ROUND(I125*H125,2)</f>
        <v>0</v>
      </c>
      <c r="K125" s="182" t="s">
        <v>212</v>
      </c>
      <c r="L125" s="39"/>
      <c r="M125" s="187" t="s">
        <v>5</v>
      </c>
      <c r="N125" s="188" t="s">
        <v>42</v>
      </c>
      <c r="O125" s="40"/>
      <c r="P125" s="189">
        <f>O125*H125</f>
        <v>0</v>
      </c>
      <c r="Q125" s="189">
        <v>3.6000000000000002E-4</v>
      </c>
      <c r="R125" s="189">
        <f>Q125*H125</f>
        <v>6.3079200000000002E-2</v>
      </c>
      <c r="S125" s="189">
        <v>0</v>
      </c>
      <c r="T125" s="190">
        <f>S125*H125</f>
        <v>0</v>
      </c>
      <c r="AR125" s="22" t="s">
        <v>237</v>
      </c>
      <c r="AT125" s="22" t="s">
        <v>208</v>
      </c>
      <c r="AU125" s="22" t="s">
        <v>80</v>
      </c>
      <c r="AY125" s="22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22" t="s">
        <v>78</v>
      </c>
      <c r="BK125" s="191">
        <f>ROUND(I125*H125,2)</f>
        <v>0</v>
      </c>
      <c r="BL125" s="22" t="s">
        <v>237</v>
      </c>
      <c r="BM125" s="22" t="s">
        <v>3248</v>
      </c>
    </row>
    <row r="126" spans="2:65" s="11" customFormat="1" ht="37.35" customHeight="1">
      <c r="B126" s="166"/>
      <c r="D126" s="167" t="s">
        <v>70</v>
      </c>
      <c r="E126" s="168" t="s">
        <v>436</v>
      </c>
      <c r="F126" s="168" t="s">
        <v>437</v>
      </c>
      <c r="I126" s="169"/>
      <c r="J126" s="170">
        <f>BK126</f>
        <v>0</v>
      </c>
      <c r="L126" s="166"/>
      <c r="M126" s="171"/>
      <c r="N126" s="172"/>
      <c r="O126" s="172"/>
      <c r="P126" s="173">
        <f>SUM(P127:P130)</f>
        <v>0</v>
      </c>
      <c r="Q126" s="172"/>
      <c r="R126" s="173">
        <f>SUM(R127:R130)</f>
        <v>0</v>
      </c>
      <c r="S126" s="172"/>
      <c r="T126" s="174">
        <f>SUM(T127:T130)</f>
        <v>0</v>
      </c>
      <c r="AR126" s="167" t="s">
        <v>213</v>
      </c>
      <c r="AT126" s="175" t="s">
        <v>70</v>
      </c>
      <c r="AU126" s="175" t="s">
        <v>71</v>
      </c>
      <c r="AY126" s="167" t="s">
        <v>205</v>
      </c>
      <c r="BK126" s="176">
        <f>SUM(BK127:BK130)</f>
        <v>0</v>
      </c>
    </row>
    <row r="127" spans="2:65" s="1" customFormat="1" ht="51" customHeight="1">
      <c r="B127" s="179"/>
      <c r="C127" s="180" t="s">
        <v>308</v>
      </c>
      <c r="D127" s="180" t="s">
        <v>208</v>
      </c>
      <c r="E127" s="181" t="s">
        <v>821</v>
      </c>
      <c r="F127" s="182" t="s">
        <v>3249</v>
      </c>
      <c r="G127" s="183" t="s">
        <v>211</v>
      </c>
      <c r="H127" s="184">
        <v>24.86</v>
      </c>
      <c r="I127" s="185"/>
      <c r="J127" s="186">
        <f>ROUND(I127*H127,2)</f>
        <v>0</v>
      </c>
      <c r="K127" s="182" t="s">
        <v>5</v>
      </c>
      <c r="L127" s="39"/>
      <c r="M127" s="187" t="s">
        <v>5</v>
      </c>
      <c r="N127" s="188" t="s">
        <v>42</v>
      </c>
      <c r="O127" s="40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AR127" s="22" t="s">
        <v>442</v>
      </c>
      <c r="AT127" s="22" t="s">
        <v>208</v>
      </c>
      <c r="AU127" s="22" t="s">
        <v>78</v>
      </c>
      <c r="AY127" s="22" t="s">
        <v>205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22" t="s">
        <v>78</v>
      </c>
      <c r="BK127" s="191">
        <f>ROUND(I127*H127,2)</f>
        <v>0</v>
      </c>
      <c r="BL127" s="22" t="s">
        <v>442</v>
      </c>
      <c r="BM127" s="22" t="s">
        <v>3250</v>
      </c>
    </row>
    <row r="128" spans="2:65" s="1" customFormat="1" ht="51" customHeight="1">
      <c r="B128" s="179"/>
      <c r="C128" s="180" t="s">
        <v>312</v>
      </c>
      <c r="D128" s="180" t="s">
        <v>208</v>
      </c>
      <c r="E128" s="181" t="s">
        <v>825</v>
      </c>
      <c r="F128" s="182" t="s">
        <v>3251</v>
      </c>
      <c r="G128" s="183" t="s">
        <v>674</v>
      </c>
      <c r="H128" s="184">
        <v>2</v>
      </c>
      <c r="I128" s="185"/>
      <c r="J128" s="186">
        <f>ROUND(I128*H128,2)</f>
        <v>0</v>
      </c>
      <c r="K128" s="182" t="s">
        <v>5</v>
      </c>
      <c r="L128" s="39"/>
      <c r="M128" s="187" t="s">
        <v>5</v>
      </c>
      <c r="N128" s="188" t="s">
        <v>42</v>
      </c>
      <c r="O128" s="40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AR128" s="22" t="s">
        <v>442</v>
      </c>
      <c r="AT128" s="22" t="s">
        <v>208</v>
      </c>
      <c r="AU128" s="22" t="s">
        <v>78</v>
      </c>
      <c r="AY128" s="22" t="s">
        <v>205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22" t="s">
        <v>78</v>
      </c>
      <c r="BK128" s="191">
        <f>ROUND(I128*H128,2)</f>
        <v>0</v>
      </c>
      <c r="BL128" s="22" t="s">
        <v>442</v>
      </c>
      <c r="BM128" s="22" t="s">
        <v>3252</v>
      </c>
    </row>
    <row r="129" spans="2:65" s="1" customFormat="1" ht="51" customHeight="1">
      <c r="B129" s="179"/>
      <c r="C129" s="180" t="s">
        <v>316</v>
      </c>
      <c r="D129" s="180" t="s">
        <v>208</v>
      </c>
      <c r="E129" s="181" t="s">
        <v>829</v>
      </c>
      <c r="F129" s="182" t="s">
        <v>3253</v>
      </c>
      <c r="G129" s="183" t="s">
        <v>341</v>
      </c>
      <c r="H129" s="184">
        <v>39</v>
      </c>
      <c r="I129" s="185"/>
      <c r="J129" s="186">
        <f>ROUND(I129*H129,2)</f>
        <v>0</v>
      </c>
      <c r="K129" s="182" t="s">
        <v>5</v>
      </c>
      <c r="L129" s="39"/>
      <c r="M129" s="187" t="s">
        <v>5</v>
      </c>
      <c r="N129" s="188" t="s">
        <v>42</v>
      </c>
      <c r="O129" s="40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AR129" s="22" t="s">
        <v>442</v>
      </c>
      <c r="AT129" s="22" t="s">
        <v>208</v>
      </c>
      <c r="AU129" s="22" t="s">
        <v>78</v>
      </c>
      <c r="AY129" s="22" t="s">
        <v>205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22" t="s">
        <v>78</v>
      </c>
      <c r="BK129" s="191">
        <f>ROUND(I129*H129,2)</f>
        <v>0</v>
      </c>
      <c r="BL129" s="22" t="s">
        <v>442</v>
      </c>
      <c r="BM129" s="22" t="s">
        <v>3254</v>
      </c>
    </row>
    <row r="130" spans="2:65" s="1" customFormat="1" ht="51" customHeight="1">
      <c r="B130" s="179"/>
      <c r="C130" s="180" t="s">
        <v>320</v>
      </c>
      <c r="D130" s="180" t="s">
        <v>208</v>
      </c>
      <c r="E130" s="181" t="s">
        <v>833</v>
      </c>
      <c r="F130" s="182" t="s">
        <v>3255</v>
      </c>
      <c r="G130" s="183" t="s">
        <v>341</v>
      </c>
      <c r="H130" s="184">
        <v>48.9</v>
      </c>
      <c r="I130" s="185"/>
      <c r="J130" s="186">
        <f>ROUND(I130*H130,2)</f>
        <v>0</v>
      </c>
      <c r="K130" s="182" t="s">
        <v>5</v>
      </c>
      <c r="L130" s="39"/>
      <c r="M130" s="187" t="s">
        <v>5</v>
      </c>
      <c r="N130" s="195" t="s">
        <v>42</v>
      </c>
      <c r="O130" s="196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AR130" s="22" t="s">
        <v>442</v>
      </c>
      <c r="AT130" s="22" t="s">
        <v>208</v>
      </c>
      <c r="AU130" s="22" t="s">
        <v>78</v>
      </c>
      <c r="AY130" s="22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22" t="s">
        <v>78</v>
      </c>
      <c r="BK130" s="191">
        <f>ROUND(I130*H130,2)</f>
        <v>0</v>
      </c>
      <c r="BL130" s="22" t="s">
        <v>442</v>
      </c>
      <c r="BM130" s="22" t="s">
        <v>3256</v>
      </c>
    </row>
    <row r="131" spans="2:65" s="1" customFormat="1" ht="6.95" customHeight="1">
      <c r="B131" s="54"/>
      <c r="C131" s="55"/>
      <c r="D131" s="55"/>
      <c r="E131" s="55"/>
      <c r="F131" s="55"/>
      <c r="G131" s="55"/>
      <c r="H131" s="55"/>
      <c r="I131" s="132"/>
      <c r="J131" s="55"/>
      <c r="K131" s="55"/>
      <c r="L131" s="39"/>
    </row>
  </sheetData>
  <autoFilter ref="C90:K130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153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41" t="s">
        <v>3068</v>
      </c>
      <c r="F9" s="343"/>
      <c r="G9" s="343"/>
      <c r="H9" s="343"/>
      <c r="I9" s="111"/>
      <c r="J9" s="40"/>
      <c r="K9" s="43"/>
    </row>
    <row r="10" spans="1:70" s="1" customFormat="1">
      <c r="B10" s="39"/>
      <c r="C10" s="40"/>
      <c r="D10" s="35" t="s">
        <v>170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44" t="s">
        <v>3257</v>
      </c>
      <c r="F11" s="343"/>
      <c r="G11" s="343"/>
      <c r="H11" s="343"/>
      <c r="I11" s="111"/>
      <c r="J11" s="40"/>
      <c r="K11" s="43"/>
    </row>
    <row r="12" spans="1:70" s="1" customFormat="1" ht="13.5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5</v>
      </c>
      <c r="G13" s="40"/>
      <c r="H13" s="40"/>
      <c r="I13" s="112" t="s">
        <v>22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23</v>
      </c>
      <c r="E14" s="40"/>
      <c r="F14" s="33" t="s">
        <v>24</v>
      </c>
      <c r="G14" s="40"/>
      <c r="H14" s="40"/>
      <c r="I14" s="112" t="s">
        <v>25</v>
      </c>
      <c r="J14" s="113" t="str">
        <f>'Rekapitulace stavby'!AN8</f>
        <v>16. 3. 2019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27</v>
      </c>
      <c r="E16" s="40"/>
      <c r="F16" s="40"/>
      <c r="G16" s="40"/>
      <c r="H16" s="40"/>
      <c r="I16" s="112" t="s">
        <v>28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28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28</v>
      </c>
      <c r="J22" s="33" t="s">
        <v>5</v>
      </c>
      <c r="K22" s="43"/>
    </row>
    <row r="23" spans="2:11" s="1" customFormat="1" ht="18" customHeight="1">
      <c r="B23" s="39"/>
      <c r="C23" s="40"/>
      <c r="D23" s="40"/>
      <c r="E23" s="33" t="s">
        <v>34</v>
      </c>
      <c r="F23" s="40"/>
      <c r="G23" s="40"/>
      <c r="H23" s="40"/>
      <c r="I23" s="112" t="s">
        <v>30</v>
      </c>
      <c r="J23" s="33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36</v>
      </c>
      <c r="E25" s="40"/>
      <c r="F25" s="40"/>
      <c r="G25" s="40"/>
      <c r="H25" s="40"/>
      <c r="I25" s="111"/>
      <c r="J25" s="40"/>
      <c r="K25" s="43"/>
    </row>
    <row r="26" spans="2:11" s="7" customFormat="1" ht="270.75" customHeight="1">
      <c r="B26" s="114"/>
      <c r="C26" s="115"/>
      <c r="D26" s="115"/>
      <c r="E26" s="322" t="s">
        <v>172</v>
      </c>
      <c r="F26" s="322"/>
      <c r="G26" s="322"/>
      <c r="H26" s="322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ROUND(J91,2)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ROUND(SUM(BE91:BE136), 2)</f>
        <v>0</v>
      </c>
      <c r="G32" s="40"/>
      <c r="H32" s="40"/>
      <c r="I32" s="124">
        <v>0.21</v>
      </c>
      <c r="J32" s="123">
        <f>ROUND(ROUND((SUM(BE91:BE136)),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ROUND(SUM(BF91:BF136), 2)</f>
        <v>0</v>
      </c>
      <c r="G33" s="40"/>
      <c r="H33" s="40"/>
      <c r="I33" s="124">
        <v>0.15</v>
      </c>
      <c r="J33" s="123">
        <f>ROUND(ROUND((SUM(BF91:BF136)),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ROUND(SUM(BG91:BG136),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ROUND(SUM(BH91:BH136),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ROUND(SUM(BI91:BI136),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173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41" t="str">
        <f>E7</f>
        <v xml:space="preserve"> Dům hudby, Pardubice – modernizace</v>
      </c>
      <c r="F47" s="342"/>
      <c r="G47" s="342"/>
      <c r="H47" s="342"/>
      <c r="I47" s="111"/>
      <c r="J47" s="40"/>
      <c r="K47" s="43"/>
    </row>
    <row r="48" spans="2:11">
      <c r="B48" s="26"/>
      <c r="C48" s="35" t="s">
        <v>168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41" t="s">
        <v>3068</v>
      </c>
      <c r="F49" s="343"/>
      <c r="G49" s="343"/>
      <c r="H49" s="343"/>
      <c r="I49" s="111"/>
      <c r="J49" s="40"/>
      <c r="K49" s="43"/>
    </row>
    <row r="50" spans="2:47" s="1" customFormat="1" ht="14.45" customHeight="1">
      <c r="B50" s="39"/>
      <c r="C50" s="35" t="s">
        <v>170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44" t="str">
        <f>E11</f>
        <v>SO 03.2b - venkovní úpravy - nový stav</v>
      </c>
      <c r="F51" s="343"/>
      <c r="G51" s="343"/>
      <c r="H51" s="343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23</v>
      </c>
      <c r="D53" s="40"/>
      <c r="E53" s="40"/>
      <c r="F53" s="33" t="str">
        <f>F14</f>
        <v>Sukova třída 1260, 530 02 Pardubice</v>
      </c>
      <c r="G53" s="40"/>
      <c r="H53" s="40"/>
      <c r="I53" s="112" t="s">
        <v>25</v>
      </c>
      <c r="J53" s="113" t="str">
        <f>IF(J14="","",J14)</f>
        <v>16. 3. 2019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>
      <c r="B55" s="39"/>
      <c r="C55" s="35" t="s">
        <v>27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2" t="str">
        <f>E23</f>
        <v>ing. arch. Ondřej Tuček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45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174</v>
      </c>
      <c r="D58" s="125"/>
      <c r="E58" s="125"/>
      <c r="F58" s="125"/>
      <c r="G58" s="125"/>
      <c r="H58" s="125"/>
      <c r="I58" s="136"/>
      <c r="J58" s="137" t="s">
        <v>175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176</v>
      </c>
      <c r="D60" s="40"/>
      <c r="E60" s="40"/>
      <c r="F60" s="40"/>
      <c r="G60" s="40"/>
      <c r="H60" s="40"/>
      <c r="I60" s="111"/>
      <c r="J60" s="121">
        <f>J91</f>
        <v>0</v>
      </c>
      <c r="K60" s="43"/>
      <c r="AU60" s="22" t="s">
        <v>177</v>
      </c>
    </row>
    <row r="61" spans="2:47" s="8" customFormat="1" ht="24.95" customHeight="1">
      <c r="B61" s="140"/>
      <c r="C61" s="141"/>
      <c r="D61" s="142" t="s">
        <v>178</v>
      </c>
      <c r="E61" s="143"/>
      <c r="F61" s="143"/>
      <c r="G61" s="143"/>
      <c r="H61" s="143"/>
      <c r="I61" s="144"/>
      <c r="J61" s="145">
        <f>J92</f>
        <v>0</v>
      </c>
      <c r="K61" s="146"/>
    </row>
    <row r="62" spans="2:47" s="9" customFormat="1" ht="19.899999999999999" customHeight="1">
      <c r="B62" s="147"/>
      <c r="C62" s="148"/>
      <c r="D62" s="149" t="s">
        <v>3180</v>
      </c>
      <c r="E62" s="150"/>
      <c r="F62" s="150"/>
      <c r="G62" s="150"/>
      <c r="H62" s="150"/>
      <c r="I62" s="151"/>
      <c r="J62" s="152">
        <f>J93</f>
        <v>0</v>
      </c>
      <c r="K62" s="153"/>
    </row>
    <row r="63" spans="2:47" s="9" customFormat="1" ht="19.899999999999999" customHeight="1">
      <c r="B63" s="147"/>
      <c r="C63" s="148"/>
      <c r="D63" s="149" t="s">
        <v>455</v>
      </c>
      <c r="E63" s="150"/>
      <c r="F63" s="150"/>
      <c r="G63" s="150"/>
      <c r="H63" s="150"/>
      <c r="I63" s="151"/>
      <c r="J63" s="152">
        <f>J100</f>
        <v>0</v>
      </c>
      <c r="K63" s="153"/>
    </row>
    <row r="64" spans="2:47" s="9" customFormat="1" ht="19.899999999999999" customHeight="1">
      <c r="B64" s="147"/>
      <c r="C64" s="148"/>
      <c r="D64" s="149" t="s">
        <v>180</v>
      </c>
      <c r="E64" s="150"/>
      <c r="F64" s="150"/>
      <c r="G64" s="150"/>
      <c r="H64" s="150"/>
      <c r="I64" s="151"/>
      <c r="J64" s="152">
        <f>J107</f>
        <v>0</v>
      </c>
      <c r="K64" s="153"/>
    </row>
    <row r="65" spans="2:12" s="8" customFormat="1" ht="24.95" customHeight="1">
      <c r="B65" s="140"/>
      <c r="C65" s="141"/>
      <c r="D65" s="142" t="s">
        <v>181</v>
      </c>
      <c r="E65" s="143"/>
      <c r="F65" s="143"/>
      <c r="G65" s="143"/>
      <c r="H65" s="143"/>
      <c r="I65" s="144"/>
      <c r="J65" s="145">
        <f>J111</f>
        <v>0</v>
      </c>
      <c r="K65" s="146"/>
    </row>
    <row r="66" spans="2:12" s="9" customFormat="1" ht="19.899999999999999" customHeight="1">
      <c r="B66" s="147"/>
      <c r="C66" s="148"/>
      <c r="D66" s="149" t="s">
        <v>3258</v>
      </c>
      <c r="E66" s="150"/>
      <c r="F66" s="150"/>
      <c r="G66" s="150"/>
      <c r="H66" s="150"/>
      <c r="I66" s="151"/>
      <c r="J66" s="152">
        <f>J112</f>
        <v>0</v>
      </c>
      <c r="K66" s="153"/>
    </row>
    <row r="67" spans="2:12" s="9" customFormat="1" ht="19.899999999999999" customHeight="1">
      <c r="B67" s="147"/>
      <c r="C67" s="148"/>
      <c r="D67" s="149" t="s">
        <v>457</v>
      </c>
      <c r="E67" s="150"/>
      <c r="F67" s="150"/>
      <c r="G67" s="150"/>
      <c r="H67" s="150"/>
      <c r="I67" s="151"/>
      <c r="J67" s="152">
        <f>J127</f>
        <v>0</v>
      </c>
      <c r="K67" s="153"/>
    </row>
    <row r="68" spans="2:12" s="9" customFormat="1" ht="19.899999999999999" customHeight="1">
      <c r="B68" s="147"/>
      <c r="C68" s="148"/>
      <c r="D68" s="149" t="s">
        <v>2536</v>
      </c>
      <c r="E68" s="150"/>
      <c r="F68" s="150"/>
      <c r="G68" s="150"/>
      <c r="H68" s="150"/>
      <c r="I68" s="151"/>
      <c r="J68" s="152">
        <f>J128</f>
        <v>0</v>
      </c>
      <c r="K68" s="153"/>
    </row>
    <row r="69" spans="2:12" s="8" customFormat="1" ht="24.95" customHeight="1">
      <c r="B69" s="140"/>
      <c r="C69" s="141"/>
      <c r="D69" s="142" t="s">
        <v>188</v>
      </c>
      <c r="E69" s="143"/>
      <c r="F69" s="143"/>
      <c r="G69" s="143"/>
      <c r="H69" s="143"/>
      <c r="I69" s="144"/>
      <c r="J69" s="145">
        <f>J132</f>
        <v>0</v>
      </c>
      <c r="K69" s="146"/>
    </row>
    <row r="70" spans="2:12" s="1" customFormat="1" ht="21.75" customHeight="1">
      <c r="B70" s="39"/>
      <c r="C70" s="40"/>
      <c r="D70" s="40"/>
      <c r="E70" s="40"/>
      <c r="F70" s="40"/>
      <c r="G70" s="40"/>
      <c r="H70" s="40"/>
      <c r="I70" s="111"/>
      <c r="J70" s="40"/>
      <c r="K70" s="43"/>
    </row>
    <row r="71" spans="2:12" s="1" customFormat="1" ht="6.95" customHeight="1">
      <c r="B71" s="54"/>
      <c r="C71" s="55"/>
      <c r="D71" s="55"/>
      <c r="E71" s="55"/>
      <c r="F71" s="55"/>
      <c r="G71" s="55"/>
      <c r="H71" s="55"/>
      <c r="I71" s="132"/>
      <c r="J71" s="55"/>
      <c r="K71" s="5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3"/>
      <c r="J75" s="58"/>
      <c r="K75" s="58"/>
      <c r="L75" s="39"/>
    </row>
    <row r="76" spans="2:12" s="1" customFormat="1" ht="36.950000000000003" customHeight="1">
      <c r="B76" s="39"/>
      <c r="C76" s="59" t="s">
        <v>189</v>
      </c>
      <c r="I76" s="154"/>
      <c r="L76" s="39"/>
    </row>
    <row r="77" spans="2:12" s="1" customFormat="1" ht="6.95" customHeight="1">
      <c r="B77" s="39"/>
      <c r="I77" s="154"/>
      <c r="L77" s="39"/>
    </row>
    <row r="78" spans="2:12" s="1" customFormat="1" ht="14.45" customHeight="1">
      <c r="B78" s="39"/>
      <c r="C78" s="61" t="s">
        <v>19</v>
      </c>
      <c r="I78" s="154"/>
      <c r="L78" s="39"/>
    </row>
    <row r="79" spans="2:12" s="1" customFormat="1" ht="16.5" customHeight="1">
      <c r="B79" s="39"/>
      <c r="E79" s="346" t="str">
        <f>E7</f>
        <v xml:space="preserve"> Dům hudby, Pardubice – modernizace</v>
      </c>
      <c r="F79" s="347"/>
      <c r="G79" s="347"/>
      <c r="H79" s="347"/>
      <c r="I79" s="154"/>
      <c r="L79" s="39"/>
    </row>
    <row r="80" spans="2:12">
      <c r="B80" s="26"/>
      <c r="C80" s="61" t="s">
        <v>168</v>
      </c>
      <c r="L80" s="26"/>
    </row>
    <row r="81" spans="2:65" s="1" customFormat="1" ht="16.5" customHeight="1">
      <c r="B81" s="39"/>
      <c r="E81" s="346" t="s">
        <v>3068</v>
      </c>
      <c r="F81" s="348"/>
      <c r="G81" s="348"/>
      <c r="H81" s="348"/>
      <c r="I81" s="154"/>
      <c r="L81" s="39"/>
    </row>
    <row r="82" spans="2:65" s="1" customFormat="1" ht="14.45" customHeight="1">
      <c r="B82" s="39"/>
      <c r="C82" s="61" t="s">
        <v>170</v>
      </c>
      <c r="I82" s="154"/>
      <c r="L82" s="39"/>
    </row>
    <row r="83" spans="2:65" s="1" customFormat="1" ht="17.25" customHeight="1">
      <c r="B83" s="39"/>
      <c r="E83" s="334" t="str">
        <f>E11</f>
        <v>SO 03.2b - venkovní úpravy - nový stav</v>
      </c>
      <c r="F83" s="348"/>
      <c r="G83" s="348"/>
      <c r="H83" s="348"/>
      <c r="I83" s="154"/>
      <c r="L83" s="39"/>
    </row>
    <row r="84" spans="2:65" s="1" customFormat="1" ht="6.95" customHeight="1">
      <c r="B84" s="39"/>
      <c r="I84" s="154"/>
      <c r="L84" s="39"/>
    </row>
    <row r="85" spans="2:65" s="1" customFormat="1" ht="18" customHeight="1">
      <c r="B85" s="39"/>
      <c r="C85" s="61" t="s">
        <v>23</v>
      </c>
      <c r="F85" s="155" t="str">
        <f>F14</f>
        <v>Sukova třída 1260, 530 02 Pardubice</v>
      </c>
      <c r="I85" s="156" t="s">
        <v>25</v>
      </c>
      <c r="J85" s="65" t="str">
        <f>IF(J14="","",J14)</f>
        <v>16. 3. 2019</v>
      </c>
      <c r="L85" s="39"/>
    </row>
    <row r="86" spans="2:65" s="1" customFormat="1" ht="6.95" customHeight="1">
      <c r="B86" s="39"/>
      <c r="I86" s="154"/>
      <c r="L86" s="39"/>
    </row>
    <row r="87" spans="2:65" s="1" customFormat="1">
      <c r="B87" s="39"/>
      <c r="C87" s="61" t="s">
        <v>27</v>
      </c>
      <c r="F87" s="155" t="str">
        <f>E17</f>
        <v xml:space="preserve"> </v>
      </c>
      <c r="I87" s="156" t="s">
        <v>33</v>
      </c>
      <c r="J87" s="155" t="str">
        <f>E23</f>
        <v>ing. arch. Ondřej Tuček</v>
      </c>
      <c r="L87" s="39"/>
    </row>
    <row r="88" spans="2:65" s="1" customFormat="1" ht="14.45" customHeight="1">
      <c r="B88" s="39"/>
      <c r="C88" s="61" t="s">
        <v>31</v>
      </c>
      <c r="F88" s="155" t="str">
        <f>IF(E20="","",E20)</f>
        <v/>
      </c>
      <c r="I88" s="154"/>
      <c r="L88" s="39"/>
    </row>
    <row r="89" spans="2:65" s="1" customFormat="1" ht="10.35" customHeight="1">
      <c r="B89" s="39"/>
      <c r="I89" s="154"/>
      <c r="L89" s="39"/>
    </row>
    <row r="90" spans="2:65" s="10" customFormat="1" ht="29.25" customHeight="1">
      <c r="B90" s="157"/>
      <c r="C90" s="158" t="s">
        <v>190</v>
      </c>
      <c r="D90" s="159" t="s">
        <v>56</v>
      </c>
      <c r="E90" s="159" t="s">
        <v>52</v>
      </c>
      <c r="F90" s="159" t="s">
        <v>191</v>
      </c>
      <c r="G90" s="159" t="s">
        <v>192</v>
      </c>
      <c r="H90" s="159" t="s">
        <v>193</v>
      </c>
      <c r="I90" s="160" t="s">
        <v>194</v>
      </c>
      <c r="J90" s="159" t="s">
        <v>175</v>
      </c>
      <c r="K90" s="161" t="s">
        <v>195</v>
      </c>
      <c r="L90" s="157"/>
      <c r="M90" s="71" t="s">
        <v>196</v>
      </c>
      <c r="N90" s="72" t="s">
        <v>41</v>
      </c>
      <c r="O90" s="72" t="s">
        <v>197</v>
      </c>
      <c r="P90" s="72" t="s">
        <v>198</v>
      </c>
      <c r="Q90" s="72" t="s">
        <v>199</v>
      </c>
      <c r="R90" s="72" t="s">
        <v>200</v>
      </c>
      <c r="S90" s="72" t="s">
        <v>201</v>
      </c>
      <c r="T90" s="73" t="s">
        <v>202</v>
      </c>
    </row>
    <row r="91" spans="2:65" s="1" customFormat="1" ht="29.25" customHeight="1">
      <c r="B91" s="39"/>
      <c r="C91" s="75" t="s">
        <v>176</v>
      </c>
      <c r="I91" s="154"/>
      <c r="J91" s="162">
        <f>BK91</f>
        <v>0</v>
      </c>
      <c r="L91" s="39"/>
      <c r="M91" s="74"/>
      <c r="N91" s="66"/>
      <c r="O91" s="66"/>
      <c r="P91" s="163">
        <f>P92+P111+P132</f>
        <v>0</v>
      </c>
      <c r="Q91" s="66"/>
      <c r="R91" s="163">
        <f>R92+R111+R132</f>
        <v>48.346528720000009</v>
      </c>
      <c r="S91" s="66"/>
      <c r="T91" s="164">
        <f>T92+T111+T132</f>
        <v>0.82994000000000001</v>
      </c>
      <c r="AT91" s="22" t="s">
        <v>70</v>
      </c>
      <c r="AU91" s="22" t="s">
        <v>177</v>
      </c>
      <c r="BK91" s="165">
        <f>BK92+BK111+BK132</f>
        <v>0</v>
      </c>
    </row>
    <row r="92" spans="2:65" s="11" customFormat="1" ht="37.35" customHeight="1">
      <c r="B92" s="166"/>
      <c r="D92" s="167" t="s">
        <v>70</v>
      </c>
      <c r="E92" s="168" t="s">
        <v>203</v>
      </c>
      <c r="F92" s="168" t="s">
        <v>204</v>
      </c>
      <c r="I92" s="169"/>
      <c r="J92" s="170">
        <f>BK92</f>
        <v>0</v>
      </c>
      <c r="L92" s="166"/>
      <c r="M92" s="171"/>
      <c r="N92" s="172"/>
      <c r="O92" s="172"/>
      <c r="P92" s="173">
        <f>P93+P100+P107</f>
        <v>0</v>
      </c>
      <c r="Q92" s="172"/>
      <c r="R92" s="173">
        <f>R93+R100+R107</f>
        <v>45.546314900000006</v>
      </c>
      <c r="S92" s="172"/>
      <c r="T92" s="174">
        <f>T93+T100+T107</f>
        <v>0.82994000000000001</v>
      </c>
      <c r="AR92" s="167" t="s">
        <v>78</v>
      </c>
      <c r="AT92" s="175" t="s">
        <v>70</v>
      </c>
      <c r="AU92" s="175" t="s">
        <v>71</v>
      </c>
      <c r="AY92" s="167" t="s">
        <v>205</v>
      </c>
      <c r="BK92" s="176">
        <f>BK93+BK100+BK107</f>
        <v>0</v>
      </c>
    </row>
    <row r="93" spans="2:65" s="11" customFormat="1" ht="19.899999999999999" customHeight="1">
      <c r="B93" s="166"/>
      <c r="D93" s="167" t="s">
        <v>70</v>
      </c>
      <c r="E93" s="177" t="s">
        <v>225</v>
      </c>
      <c r="F93" s="177" t="s">
        <v>3184</v>
      </c>
      <c r="I93" s="169"/>
      <c r="J93" s="178">
        <f>BK93</f>
        <v>0</v>
      </c>
      <c r="L93" s="166"/>
      <c r="M93" s="171"/>
      <c r="N93" s="172"/>
      <c r="O93" s="172"/>
      <c r="P93" s="173">
        <f>SUM(P94:P99)</f>
        <v>0</v>
      </c>
      <c r="Q93" s="172"/>
      <c r="R93" s="173">
        <f>SUM(R94:R99)</f>
        <v>38.032228000000003</v>
      </c>
      <c r="S93" s="172"/>
      <c r="T93" s="174">
        <f>SUM(T94:T99)</f>
        <v>0</v>
      </c>
      <c r="AR93" s="167" t="s">
        <v>78</v>
      </c>
      <c r="AT93" s="175" t="s">
        <v>70</v>
      </c>
      <c r="AU93" s="175" t="s">
        <v>78</v>
      </c>
      <c r="AY93" s="167" t="s">
        <v>205</v>
      </c>
      <c r="BK93" s="176">
        <f>SUM(BK94:BK99)</f>
        <v>0</v>
      </c>
    </row>
    <row r="94" spans="2:65" s="1" customFormat="1" ht="38.25" customHeight="1">
      <c r="B94" s="179"/>
      <c r="C94" s="180" t="s">
        <v>78</v>
      </c>
      <c r="D94" s="180" t="s">
        <v>208</v>
      </c>
      <c r="E94" s="181" t="s">
        <v>3259</v>
      </c>
      <c r="F94" s="182" t="s">
        <v>3260</v>
      </c>
      <c r="G94" s="183" t="s">
        <v>211</v>
      </c>
      <c r="H94" s="184">
        <v>258.55</v>
      </c>
      <c r="I94" s="185"/>
      <c r="J94" s="186">
        <f>ROUND(I94*H94,2)</f>
        <v>0</v>
      </c>
      <c r="K94" s="182" t="s">
        <v>212</v>
      </c>
      <c r="L94" s="39"/>
      <c r="M94" s="187" t="s">
        <v>5</v>
      </c>
      <c r="N94" s="188" t="s">
        <v>42</v>
      </c>
      <c r="O94" s="40"/>
      <c r="P94" s="189">
        <f>O94*H94</f>
        <v>0</v>
      </c>
      <c r="Q94" s="189">
        <v>0.04</v>
      </c>
      <c r="R94" s="189">
        <f>Q94*H94</f>
        <v>10.342000000000001</v>
      </c>
      <c r="S94" s="189">
        <v>0</v>
      </c>
      <c r="T94" s="190">
        <f>S94*H94</f>
        <v>0</v>
      </c>
      <c r="AR94" s="22" t="s">
        <v>237</v>
      </c>
      <c r="AT94" s="22" t="s">
        <v>208</v>
      </c>
      <c r="AU94" s="22" t="s">
        <v>80</v>
      </c>
      <c r="AY94" s="22" t="s">
        <v>205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22" t="s">
        <v>78</v>
      </c>
      <c r="BK94" s="191">
        <f>ROUND(I94*H94,2)</f>
        <v>0</v>
      </c>
      <c r="BL94" s="22" t="s">
        <v>237</v>
      </c>
      <c r="BM94" s="22" t="s">
        <v>3261</v>
      </c>
    </row>
    <row r="95" spans="2:65" s="1" customFormat="1" ht="16.5" customHeight="1">
      <c r="B95" s="179"/>
      <c r="C95" s="200" t="s">
        <v>80</v>
      </c>
      <c r="D95" s="200" t="s">
        <v>791</v>
      </c>
      <c r="E95" s="201" t="s">
        <v>3262</v>
      </c>
      <c r="F95" s="202" t="s">
        <v>3263</v>
      </c>
      <c r="G95" s="203" t="s">
        <v>211</v>
      </c>
      <c r="H95" s="204">
        <v>188.22399999999999</v>
      </c>
      <c r="I95" s="205"/>
      <c r="J95" s="206">
        <f>ROUND(I95*H95,2)</f>
        <v>0</v>
      </c>
      <c r="K95" s="202" t="s">
        <v>212</v>
      </c>
      <c r="L95" s="207"/>
      <c r="M95" s="208" t="s">
        <v>5</v>
      </c>
      <c r="N95" s="209" t="s">
        <v>42</v>
      </c>
      <c r="O95" s="40"/>
      <c r="P95" s="189">
        <f>O95*H95</f>
        <v>0</v>
      </c>
      <c r="Q95" s="189">
        <v>0.13500000000000001</v>
      </c>
      <c r="R95" s="189">
        <f>Q95*H95</f>
        <v>25.410240000000002</v>
      </c>
      <c r="S95" s="189">
        <v>0</v>
      </c>
      <c r="T95" s="190">
        <f>S95*H95</f>
        <v>0</v>
      </c>
      <c r="AR95" s="22" t="s">
        <v>343</v>
      </c>
      <c r="AT95" s="22" t="s">
        <v>791</v>
      </c>
      <c r="AU95" s="22" t="s">
        <v>80</v>
      </c>
      <c r="AY95" s="22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22" t="s">
        <v>78</v>
      </c>
      <c r="BK95" s="191">
        <f>ROUND(I95*H95,2)</f>
        <v>0</v>
      </c>
      <c r="BL95" s="22" t="s">
        <v>237</v>
      </c>
      <c r="BM95" s="22" t="s">
        <v>3264</v>
      </c>
    </row>
    <row r="96" spans="2:65" s="12" customFormat="1" ht="13.5">
      <c r="B96" s="210"/>
      <c r="D96" s="192" t="s">
        <v>795</v>
      </c>
      <c r="F96" s="211" t="s">
        <v>3265</v>
      </c>
      <c r="H96" s="212">
        <v>188.22399999999999</v>
      </c>
      <c r="I96" s="213"/>
      <c r="L96" s="210"/>
      <c r="M96" s="214"/>
      <c r="N96" s="215"/>
      <c r="O96" s="215"/>
      <c r="P96" s="215"/>
      <c r="Q96" s="215"/>
      <c r="R96" s="215"/>
      <c r="S96" s="215"/>
      <c r="T96" s="216"/>
      <c r="AT96" s="217" t="s">
        <v>795</v>
      </c>
      <c r="AU96" s="217" t="s">
        <v>80</v>
      </c>
      <c r="AV96" s="12" t="s">
        <v>80</v>
      </c>
      <c r="AW96" s="12" t="s">
        <v>6</v>
      </c>
      <c r="AX96" s="12" t="s">
        <v>78</v>
      </c>
      <c r="AY96" s="217" t="s">
        <v>205</v>
      </c>
    </row>
    <row r="97" spans="2:65" s="1" customFormat="1" ht="16.5" customHeight="1">
      <c r="B97" s="179"/>
      <c r="C97" s="180" t="s">
        <v>97</v>
      </c>
      <c r="D97" s="180" t="s">
        <v>208</v>
      </c>
      <c r="E97" s="181" t="s">
        <v>3208</v>
      </c>
      <c r="F97" s="182" t="s">
        <v>3209</v>
      </c>
      <c r="G97" s="183" t="s">
        <v>360</v>
      </c>
      <c r="H97" s="184">
        <v>102.15</v>
      </c>
      <c r="I97" s="185"/>
      <c r="J97" s="186">
        <f>ROUND(I97*H97,2)</f>
        <v>0</v>
      </c>
      <c r="K97" s="182" t="s">
        <v>5</v>
      </c>
      <c r="L97" s="39"/>
      <c r="M97" s="187" t="s">
        <v>5</v>
      </c>
      <c r="N97" s="188" t="s">
        <v>42</v>
      </c>
      <c r="O97" s="40"/>
      <c r="P97" s="189">
        <f>O97*H97</f>
        <v>0</v>
      </c>
      <c r="Q97" s="189">
        <v>6.0000000000000001E-3</v>
      </c>
      <c r="R97" s="189">
        <f>Q97*H97</f>
        <v>0.6129</v>
      </c>
      <c r="S97" s="189">
        <v>0</v>
      </c>
      <c r="T97" s="190">
        <f>S97*H97</f>
        <v>0</v>
      </c>
      <c r="AR97" s="22" t="s">
        <v>237</v>
      </c>
      <c r="AT97" s="22" t="s">
        <v>208</v>
      </c>
      <c r="AU97" s="22" t="s">
        <v>80</v>
      </c>
      <c r="AY97" s="22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22" t="s">
        <v>78</v>
      </c>
      <c r="BK97" s="191">
        <f>ROUND(I97*H97,2)</f>
        <v>0</v>
      </c>
      <c r="BL97" s="22" t="s">
        <v>237</v>
      </c>
      <c r="BM97" s="22" t="s">
        <v>3266</v>
      </c>
    </row>
    <row r="98" spans="2:65" s="1" customFormat="1" ht="16.5" customHeight="1">
      <c r="B98" s="179"/>
      <c r="C98" s="200" t="s">
        <v>213</v>
      </c>
      <c r="D98" s="200" t="s">
        <v>791</v>
      </c>
      <c r="E98" s="201" t="s">
        <v>3211</v>
      </c>
      <c r="F98" s="202" t="s">
        <v>3212</v>
      </c>
      <c r="G98" s="203" t="s">
        <v>360</v>
      </c>
      <c r="H98" s="204">
        <v>104.193</v>
      </c>
      <c r="I98" s="205"/>
      <c r="J98" s="206">
        <f>ROUND(I98*H98,2)</f>
        <v>0</v>
      </c>
      <c r="K98" s="202" t="s">
        <v>5</v>
      </c>
      <c r="L98" s="207"/>
      <c r="M98" s="208" t="s">
        <v>5</v>
      </c>
      <c r="N98" s="209" t="s">
        <v>42</v>
      </c>
      <c r="O98" s="40"/>
      <c r="P98" s="189">
        <f>O98*H98</f>
        <v>0</v>
      </c>
      <c r="Q98" s="189">
        <v>1.6E-2</v>
      </c>
      <c r="R98" s="189">
        <f>Q98*H98</f>
        <v>1.6670879999999999</v>
      </c>
      <c r="S98" s="189">
        <v>0</v>
      </c>
      <c r="T98" s="190">
        <f>S98*H98</f>
        <v>0</v>
      </c>
      <c r="AR98" s="22" t="s">
        <v>239</v>
      </c>
      <c r="AT98" s="22" t="s">
        <v>791</v>
      </c>
      <c r="AU98" s="22" t="s">
        <v>80</v>
      </c>
      <c r="AY98" s="22" t="s">
        <v>205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22" t="s">
        <v>78</v>
      </c>
      <c r="BK98" s="191">
        <f>ROUND(I98*H98,2)</f>
        <v>0</v>
      </c>
      <c r="BL98" s="22" t="s">
        <v>213</v>
      </c>
      <c r="BM98" s="22" t="s">
        <v>3267</v>
      </c>
    </row>
    <row r="99" spans="2:65" s="12" customFormat="1" ht="13.5">
      <c r="B99" s="210"/>
      <c r="D99" s="192" t="s">
        <v>795</v>
      </c>
      <c r="F99" s="211" t="s">
        <v>3268</v>
      </c>
      <c r="H99" s="212">
        <v>104.193</v>
      </c>
      <c r="I99" s="213"/>
      <c r="L99" s="210"/>
      <c r="M99" s="214"/>
      <c r="N99" s="215"/>
      <c r="O99" s="215"/>
      <c r="P99" s="215"/>
      <c r="Q99" s="215"/>
      <c r="R99" s="215"/>
      <c r="S99" s="215"/>
      <c r="T99" s="216"/>
      <c r="AT99" s="217" t="s">
        <v>795</v>
      </c>
      <c r="AU99" s="217" t="s">
        <v>80</v>
      </c>
      <c r="AV99" s="12" t="s">
        <v>80</v>
      </c>
      <c r="AW99" s="12" t="s">
        <v>6</v>
      </c>
      <c r="AX99" s="12" t="s">
        <v>78</v>
      </c>
      <c r="AY99" s="217" t="s">
        <v>205</v>
      </c>
    </row>
    <row r="100" spans="2:65" s="11" customFormat="1" ht="29.85" customHeight="1">
      <c r="B100" s="166"/>
      <c r="D100" s="167" t="s">
        <v>70</v>
      </c>
      <c r="E100" s="177" t="s">
        <v>229</v>
      </c>
      <c r="F100" s="177" t="s">
        <v>470</v>
      </c>
      <c r="I100" s="169"/>
      <c r="J100" s="178">
        <f>BK100</f>
        <v>0</v>
      </c>
      <c r="L100" s="166"/>
      <c r="M100" s="171"/>
      <c r="N100" s="172"/>
      <c r="O100" s="172"/>
      <c r="P100" s="173">
        <f>SUM(P101:P106)</f>
        <v>0</v>
      </c>
      <c r="Q100" s="172"/>
      <c r="R100" s="173">
        <f>SUM(R101:R106)</f>
        <v>7.5140869000000006</v>
      </c>
      <c r="S100" s="172"/>
      <c r="T100" s="174">
        <f>SUM(T101:T106)</f>
        <v>0.82994000000000001</v>
      </c>
      <c r="AR100" s="167" t="s">
        <v>78</v>
      </c>
      <c r="AT100" s="175" t="s">
        <v>70</v>
      </c>
      <c r="AU100" s="175" t="s">
        <v>78</v>
      </c>
      <c r="AY100" s="167" t="s">
        <v>205</v>
      </c>
      <c r="BK100" s="176">
        <f>SUM(BK101:BK106)</f>
        <v>0</v>
      </c>
    </row>
    <row r="101" spans="2:65" s="1" customFormat="1" ht="16.5" customHeight="1">
      <c r="B101" s="179"/>
      <c r="C101" s="180" t="s">
        <v>225</v>
      </c>
      <c r="D101" s="180" t="s">
        <v>208</v>
      </c>
      <c r="E101" s="181" t="s">
        <v>3215</v>
      </c>
      <c r="F101" s="182" t="s">
        <v>3216</v>
      </c>
      <c r="G101" s="183" t="s">
        <v>211</v>
      </c>
      <c r="H101" s="184">
        <v>131.53</v>
      </c>
      <c r="I101" s="185"/>
      <c r="J101" s="186">
        <f t="shared" ref="J101:J106" si="0">ROUND(I101*H101,2)</f>
        <v>0</v>
      </c>
      <c r="K101" s="182" t="s">
        <v>212</v>
      </c>
      <c r="L101" s="39"/>
      <c r="M101" s="187" t="s">
        <v>5</v>
      </c>
      <c r="N101" s="188" t="s">
        <v>42</v>
      </c>
      <c r="O101" s="40"/>
      <c r="P101" s="189">
        <f t="shared" ref="P101:P106" si="1">O101*H101</f>
        <v>0</v>
      </c>
      <c r="Q101" s="189">
        <v>0</v>
      </c>
      <c r="R101" s="189">
        <f t="shared" ref="R101:R106" si="2">Q101*H101</f>
        <v>0</v>
      </c>
      <c r="S101" s="189">
        <v>0</v>
      </c>
      <c r="T101" s="190">
        <f t="shared" ref="T101:T106" si="3">S101*H101</f>
        <v>0</v>
      </c>
      <c r="AR101" s="22" t="s">
        <v>213</v>
      </c>
      <c r="AT101" s="22" t="s">
        <v>208</v>
      </c>
      <c r="AU101" s="22" t="s">
        <v>80</v>
      </c>
      <c r="AY101" s="22" t="s">
        <v>205</v>
      </c>
      <c r="BE101" s="191">
        <f t="shared" ref="BE101:BE106" si="4">IF(N101="základní",J101,0)</f>
        <v>0</v>
      </c>
      <c r="BF101" s="191">
        <f t="shared" ref="BF101:BF106" si="5">IF(N101="snížená",J101,0)</f>
        <v>0</v>
      </c>
      <c r="BG101" s="191">
        <f t="shared" ref="BG101:BG106" si="6">IF(N101="zákl. přenesená",J101,0)</f>
        <v>0</v>
      </c>
      <c r="BH101" s="191">
        <f t="shared" ref="BH101:BH106" si="7">IF(N101="sníž. přenesená",J101,0)</f>
        <v>0</v>
      </c>
      <c r="BI101" s="191">
        <f t="shared" ref="BI101:BI106" si="8">IF(N101="nulová",J101,0)</f>
        <v>0</v>
      </c>
      <c r="BJ101" s="22" t="s">
        <v>78</v>
      </c>
      <c r="BK101" s="191">
        <f t="shared" ref="BK101:BK106" si="9">ROUND(I101*H101,2)</f>
        <v>0</v>
      </c>
      <c r="BL101" s="22" t="s">
        <v>213</v>
      </c>
      <c r="BM101" s="22" t="s">
        <v>3269</v>
      </c>
    </row>
    <row r="102" spans="2:65" s="1" customFormat="1" ht="38.25" customHeight="1">
      <c r="B102" s="179"/>
      <c r="C102" s="180" t="s">
        <v>229</v>
      </c>
      <c r="D102" s="180" t="s">
        <v>208</v>
      </c>
      <c r="E102" s="181" t="s">
        <v>3218</v>
      </c>
      <c r="F102" s="182" t="s">
        <v>3219</v>
      </c>
      <c r="G102" s="183" t="s">
        <v>211</v>
      </c>
      <c r="H102" s="184">
        <v>10.19</v>
      </c>
      <c r="I102" s="185"/>
      <c r="J102" s="186">
        <f t="shared" si="0"/>
        <v>0</v>
      </c>
      <c r="K102" s="182" t="s">
        <v>212</v>
      </c>
      <c r="L102" s="39"/>
      <c r="M102" s="187" t="s">
        <v>5</v>
      </c>
      <c r="N102" s="188" t="s">
        <v>42</v>
      </c>
      <c r="O102" s="40"/>
      <c r="P102" s="189">
        <f t="shared" si="1"/>
        <v>0</v>
      </c>
      <c r="Q102" s="189">
        <v>0</v>
      </c>
      <c r="R102" s="189">
        <f t="shared" si="2"/>
        <v>0</v>
      </c>
      <c r="S102" s="189">
        <v>0.01</v>
      </c>
      <c r="T102" s="190">
        <f t="shared" si="3"/>
        <v>0.10189999999999999</v>
      </c>
      <c r="AR102" s="22" t="s">
        <v>213</v>
      </c>
      <c r="AT102" s="22" t="s">
        <v>208</v>
      </c>
      <c r="AU102" s="22" t="s">
        <v>80</v>
      </c>
      <c r="AY102" s="22" t="s">
        <v>205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22" t="s">
        <v>78</v>
      </c>
      <c r="BK102" s="191">
        <f t="shared" si="9"/>
        <v>0</v>
      </c>
      <c r="BL102" s="22" t="s">
        <v>213</v>
      </c>
      <c r="BM102" s="22" t="s">
        <v>3270</v>
      </c>
    </row>
    <row r="103" spans="2:65" s="1" customFormat="1" ht="25.5" customHeight="1">
      <c r="B103" s="179"/>
      <c r="C103" s="180" t="s">
        <v>233</v>
      </c>
      <c r="D103" s="180" t="s">
        <v>208</v>
      </c>
      <c r="E103" s="181" t="s">
        <v>3271</v>
      </c>
      <c r="F103" s="182" t="s">
        <v>3272</v>
      </c>
      <c r="G103" s="183" t="s">
        <v>211</v>
      </c>
      <c r="H103" s="184">
        <v>10.19</v>
      </c>
      <c r="I103" s="185"/>
      <c r="J103" s="186">
        <f t="shared" si="0"/>
        <v>0</v>
      </c>
      <c r="K103" s="182" t="s">
        <v>212</v>
      </c>
      <c r="L103" s="39"/>
      <c r="M103" s="187" t="s">
        <v>5</v>
      </c>
      <c r="N103" s="188" t="s">
        <v>42</v>
      </c>
      <c r="O103" s="40"/>
      <c r="P103" s="189">
        <f t="shared" si="1"/>
        <v>0</v>
      </c>
      <c r="Q103" s="189">
        <v>2.1090000000000001E-2</v>
      </c>
      <c r="R103" s="189">
        <f t="shared" si="2"/>
        <v>0.21490709999999999</v>
      </c>
      <c r="S103" s="189">
        <v>0</v>
      </c>
      <c r="T103" s="190">
        <f t="shared" si="3"/>
        <v>0</v>
      </c>
      <c r="AR103" s="22" t="s">
        <v>213</v>
      </c>
      <c r="AT103" s="22" t="s">
        <v>208</v>
      </c>
      <c r="AU103" s="22" t="s">
        <v>80</v>
      </c>
      <c r="AY103" s="22" t="s">
        <v>205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22" t="s">
        <v>78</v>
      </c>
      <c r="BK103" s="191">
        <f t="shared" si="9"/>
        <v>0</v>
      </c>
      <c r="BL103" s="22" t="s">
        <v>213</v>
      </c>
      <c r="BM103" s="22" t="s">
        <v>3273</v>
      </c>
    </row>
    <row r="104" spans="2:65" s="1" customFormat="1" ht="16.5" customHeight="1">
      <c r="B104" s="179"/>
      <c r="C104" s="180" t="s">
        <v>239</v>
      </c>
      <c r="D104" s="180" t="s">
        <v>208</v>
      </c>
      <c r="E104" s="181" t="s">
        <v>3224</v>
      </c>
      <c r="F104" s="182" t="s">
        <v>3274</v>
      </c>
      <c r="G104" s="183" t="s">
        <v>211</v>
      </c>
      <c r="H104" s="184">
        <v>258.55</v>
      </c>
      <c r="I104" s="185"/>
      <c r="J104" s="186">
        <f t="shared" si="0"/>
        <v>0</v>
      </c>
      <c r="K104" s="182" t="s">
        <v>5</v>
      </c>
      <c r="L104" s="39"/>
      <c r="M104" s="187" t="s">
        <v>5</v>
      </c>
      <c r="N104" s="188" t="s">
        <v>42</v>
      </c>
      <c r="O104" s="40"/>
      <c r="P104" s="189">
        <f t="shared" si="1"/>
        <v>0</v>
      </c>
      <c r="Q104" s="189">
        <v>1.255E-2</v>
      </c>
      <c r="R104" s="189">
        <f t="shared" si="2"/>
        <v>3.2448025</v>
      </c>
      <c r="S104" s="189">
        <v>0</v>
      </c>
      <c r="T104" s="190">
        <f t="shared" si="3"/>
        <v>0</v>
      </c>
      <c r="AR104" s="22" t="s">
        <v>213</v>
      </c>
      <c r="AT104" s="22" t="s">
        <v>208</v>
      </c>
      <c r="AU104" s="22" t="s">
        <v>80</v>
      </c>
      <c r="AY104" s="22" t="s">
        <v>205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22" t="s">
        <v>78</v>
      </c>
      <c r="BK104" s="191">
        <f t="shared" si="9"/>
        <v>0</v>
      </c>
      <c r="BL104" s="22" t="s">
        <v>213</v>
      </c>
      <c r="BM104" s="22" t="s">
        <v>3275</v>
      </c>
    </row>
    <row r="105" spans="2:65" s="1" customFormat="1" ht="38.25" customHeight="1">
      <c r="B105" s="179"/>
      <c r="C105" s="180" t="s">
        <v>206</v>
      </c>
      <c r="D105" s="180" t="s">
        <v>208</v>
      </c>
      <c r="E105" s="181" t="s">
        <v>3227</v>
      </c>
      <c r="F105" s="182" t="s">
        <v>3228</v>
      </c>
      <c r="G105" s="183" t="s">
        <v>211</v>
      </c>
      <c r="H105" s="184">
        <v>264.37</v>
      </c>
      <c r="I105" s="185"/>
      <c r="J105" s="186">
        <f t="shared" si="0"/>
        <v>0</v>
      </c>
      <c r="K105" s="182" t="s">
        <v>5</v>
      </c>
      <c r="L105" s="39"/>
      <c r="M105" s="187" t="s">
        <v>5</v>
      </c>
      <c r="N105" s="188" t="s">
        <v>42</v>
      </c>
      <c r="O105" s="40"/>
      <c r="P105" s="189">
        <f t="shared" si="1"/>
        <v>0</v>
      </c>
      <c r="Q105" s="189">
        <v>1.255E-2</v>
      </c>
      <c r="R105" s="189">
        <f t="shared" si="2"/>
        <v>3.3178434999999999</v>
      </c>
      <c r="S105" s="189">
        <v>0</v>
      </c>
      <c r="T105" s="190">
        <f t="shared" si="3"/>
        <v>0</v>
      </c>
      <c r="AR105" s="22" t="s">
        <v>213</v>
      </c>
      <c r="AT105" s="22" t="s">
        <v>208</v>
      </c>
      <c r="AU105" s="22" t="s">
        <v>80</v>
      </c>
      <c r="AY105" s="22" t="s">
        <v>205</v>
      </c>
      <c r="BE105" s="191">
        <f t="shared" si="4"/>
        <v>0</v>
      </c>
      <c r="BF105" s="191">
        <f t="shared" si="5"/>
        <v>0</v>
      </c>
      <c r="BG105" s="191">
        <f t="shared" si="6"/>
        <v>0</v>
      </c>
      <c r="BH105" s="191">
        <f t="shared" si="7"/>
        <v>0</v>
      </c>
      <c r="BI105" s="191">
        <f t="shared" si="8"/>
        <v>0</v>
      </c>
      <c r="BJ105" s="22" t="s">
        <v>78</v>
      </c>
      <c r="BK105" s="191">
        <f t="shared" si="9"/>
        <v>0</v>
      </c>
      <c r="BL105" s="22" t="s">
        <v>213</v>
      </c>
      <c r="BM105" s="22" t="s">
        <v>3276</v>
      </c>
    </row>
    <row r="106" spans="2:65" s="1" customFormat="1" ht="25.5" customHeight="1">
      <c r="B106" s="179"/>
      <c r="C106" s="180" t="s">
        <v>246</v>
      </c>
      <c r="D106" s="180" t="s">
        <v>208</v>
      </c>
      <c r="E106" s="181" t="s">
        <v>3277</v>
      </c>
      <c r="F106" s="182" t="s">
        <v>3278</v>
      </c>
      <c r="G106" s="183" t="s">
        <v>211</v>
      </c>
      <c r="H106" s="184">
        <v>121.34</v>
      </c>
      <c r="I106" s="185"/>
      <c r="J106" s="186">
        <f t="shared" si="0"/>
        <v>0</v>
      </c>
      <c r="K106" s="182" t="s">
        <v>212</v>
      </c>
      <c r="L106" s="39"/>
      <c r="M106" s="187" t="s">
        <v>5</v>
      </c>
      <c r="N106" s="188" t="s">
        <v>42</v>
      </c>
      <c r="O106" s="40"/>
      <c r="P106" s="189">
        <f t="shared" si="1"/>
        <v>0</v>
      </c>
      <c r="Q106" s="189">
        <v>6.0699999999999999E-3</v>
      </c>
      <c r="R106" s="189">
        <f t="shared" si="2"/>
        <v>0.73653380000000002</v>
      </c>
      <c r="S106" s="189">
        <v>6.0000000000000001E-3</v>
      </c>
      <c r="T106" s="190">
        <f t="shared" si="3"/>
        <v>0.72804000000000002</v>
      </c>
      <c r="AR106" s="22" t="s">
        <v>213</v>
      </c>
      <c r="AT106" s="22" t="s">
        <v>208</v>
      </c>
      <c r="AU106" s="22" t="s">
        <v>80</v>
      </c>
      <c r="AY106" s="22" t="s">
        <v>205</v>
      </c>
      <c r="BE106" s="191">
        <f t="shared" si="4"/>
        <v>0</v>
      </c>
      <c r="BF106" s="191">
        <f t="shared" si="5"/>
        <v>0</v>
      </c>
      <c r="BG106" s="191">
        <f t="shared" si="6"/>
        <v>0</v>
      </c>
      <c r="BH106" s="191">
        <f t="shared" si="7"/>
        <v>0</v>
      </c>
      <c r="BI106" s="191">
        <f t="shared" si="8"/>
        <v>0</v>
      </c>
      <c r="BJ106" s="22" t="s">
        <v>78</v>
      </c>
      <c r="BK106" s="191">
        <f t="shared" si="9"/>
        <v>0</v>
      </c>
      <c r="BL106" s="22" t="s">
        <v>213</v>
      </c>
      <c r="BM106" s="22" t="s">
        <v>3279</v>
      </c>
    </row>
    <row r="107" spans="2:65" s="11" customFormat="1" ht="29.85" customHeight="1">
      <c r="B107" s="166"/>
      <c r="D107" s="167" t="s">
        <v>70</v>
      </c>
      <c r="E107" s="177" t="s">
        <v>254</v>
      </c>
      <c r="F107" s="177" t="s">
        <v>255</v>
      </c>
      <c r="I107" s="169"/>
      <c r="J107" s="178">
        <f>BK107</f>
        <v>0</v>
      </c>
      <c r="L107" s="166"/>
      <c r="M107" s="171"/>
      <c r="N107" s="172"/>
      <c r="O107" s="172"/>
      <c r="P107" s="173">
        <f>SUM(P108:P110)</f>
        <v>0</v>
      </c>
      <c r="Q107" s="172"/>
      <c r="R107" s="173">
        <f>SUM(R108:R110)</f>
        <v>0</v>
      </c>
      <c r="S107" s="172"/>
      <c r="T107" s="174">
        <f>SUM(T108:T110)</f>
        <v>0</v>
      </c>
      <c r="AR107" s="167" t="s">
        <v>78</v>
      </c>
      <c r="AT107" s="175" t="s">
        <v>70</v>
      </c>
      <c r="AU107" s="175" t="s">
        <v>78</v>
      </c>
      <c r="AY107" s="167" t="s">
        <v>205</v>
      </c>
      <c r="BK107" s="176">
        <f>SUM(BK108:BK110)</f>
        <v>0</v>
      </c>
    </row>
    <row r="108" spans="2:65" s="1" customFormat="1" ht="25.5" customHeight="1">
      <c r="B108" s="179"/>
      <c r="C108" s="180" t="s">
        <v>250</v>
      </c>
      <c r="D108" s="180" t="s">
        <v>208</v>
      </c>
      <c r="E108" s="181" t="s">
        <v>262</v>
      </c>
      <c r="F108" s="182" t="s">
        <v>263</v>
      </c>
      <c r="G108" s="183" t="s">
        <v>259</v>
      </c>
      <c r="H108" s="184">
        <v>0.83</v>
      </c>
      <c r="I108" s="185"/>
      <c r="J108" s="186">
        <f>ROUND(I108*H108,2)</f>
        <v>0</v>
      </c>
      <c r="K108" s="182" t="s">
        <v>212</v>
      </c>
      <c r="L108" s="39"/>
      <c r="M108" s="187" t="s">
        <v>5</v>
      </c>
      <c r="N108" s="188" t="s">
        <v>42</v>
      </c>
      <c r="O108" s="40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22" t="s">
        <v>213</v>
      </c>
      <c r="AT108" s="22" t="s">
        <v>208</v>
      </c>
      <c r="AU108" s="22" t="s">
        <v>80</v>
      </c>
      <c r="AY108" s="22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22" t="s">
        <v>78</v>
      </c>
      <c r="BK108" s="191">
        <f>ROUND(I108*H108,2)</f>
        <v>0</v>
      </c>
      <c r="BL108" s="22" t="s">
        <v>213</v>
      </c>
      <c r="BM108" s="22" t="s">
        <v>3280</v>
      </c>
    </row>
    <row r="109" spans="2:65" s="1" customFormat="1" ht="25.5" customHeight="1">
      <c r="B109" s="179"/>
      <c r="C109" s="180" t="s">
        <v>256</v>
      </c>
      <c r="D109" s="180" t="s">
        <v>208</v>
      </c>
      <c r="E109" s="181" t="s">
        <v>266</v>
      </c>
      <c r="F109" s="182" t="s">
        <v>267</v>
      </c>
      <c r="G109" s="183" t="s">
        <v>259</v>
      </c>
      <c r="H109" s="184">
        <v>11.62</v>
      </c>
      <c r="I109" s="185"/>
      <c r="J109" s="186">
        <f>ROUND(I109*H109,2)</f>
        <v>0</v>
      </c>
      <c r="K109" s="182" t="s">
        <v>212</v>
      </c>
      <c r="L109" s="39"/>
      <c r="M109" s="187" t="s">
        <v>5</v>
      </c>
      <c r="N109" s="188" t="s">
        <v>42</v>
      </c>
      <c r="O109" s="40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22" t="s">
        <v>213</v>
      </c>
      <c r="AT109" s="22" t="s">
        <v>208</v>
      </c>
      <c r="AU109" s="22" t="s">
        <v>80</v>
      </c>
      <c r="AY109" s="22" t="s">
        <v>205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22" t="s">
        <v>78</v>
      </c>
      <c r="BK109" s="191">
        <f>ROUND(I109*H109,2)</f>
        <v>0</v>
      </c>
      <c r="BL109" s="22" t="s">
        <v>213</v>
      </c>
      <c r="BM109" s="22" t="s">
        <v>3281</v>
      </c>
    </row>
    <row r="110" spans="2:65" s="1" customFormat="1" ht="38.25" customHeight="1">
      <c r="B110" s="179"/>
      <c r="C110" s="180" t="s">
        <v>261</v>
      </c>
      <c r="D110" s="180" t="s">
        <v>208</v>
      </c>
      <c r="E110" s="181" t="s">
        <v>3235</v>
      </c>
      <c r="F110" s="182" t="s">
        <v>3236</v>
      </c>
      <c r="G110" s="183" t="s">
        <v>259</v>
      </c>
      <c r="H110" s="184">
        <v>0.83</v>
      </c>
      <c r="I110" s="185"/>
      <c r="J110" s="186">
        <f>ROUND(I110*H110,2)</f>
        <v>0</v>
      </c>
      <c r="K110" s="182" t="s">
        <v>212</v>
      </c>
      <c r="L110" s="39"/>
      <c r="M110" s="187" t="s">
        <v>5</v>
      </c>
      <c r="N110" s="188" t="s">
        <v>42</v>
      </c>
      <c r="O110" s="40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22" t="s">
        <v>213</v>
      </c>
      <c r="AT110" s="22" t="s">
        <v>208</v>
      </c>
      <c r="AU110" s="22" t="s">
        <v>80</v>
      </c>
      <c r="AY110" s="22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22" t="s">
        <v>78</v>
      </c>
      <c r="BK110" s="191">
        <f>ROUND(I110*H110,2)</f>
        <v>0</v>
      </c>
      <c r="BL110" s="22" t="s">
        <v>213</v>
      </c>
      <c r="BM110" s="22" t="s">
        <v>3282</v>
      </c>
    </row>
    <row r="111" spans="2:65" s="11" customFormat="1" ht="37.35" customHeight="1">
      <c r="B111" s="166"/>
      <c r="D111" s="167" t="s">
        <v>70</v>
      </c>
      <c r="E111" s="168" t="s">
        <v>287</v>
      </c>
      <c r="F111" s="168" t="s">
        <v>288</v>
      </c>
      <c r="I111" s="169"/>
      <c r="J111" s="170">
        <f>BK111</f>
        <v>0</v>
      </c>
      <c r="L111" s="166"/>
      <c r="M111" s="171"/>
      <c r="N111" s="172"/>
      <c r="O111" s="172"/>
      <c r="P111" s="173">
        <f>P112+P127+P128</f>
        <v>0</v>
      </c>
      <c r="Q111" s="172"/>
      <c r="R111" s="173">
        <f>R112+R127+R128</f>
        <v>2.8002138200000002</v>
      </c>
      <c r="S111" s="172"/>
      <c r="T111" s="174">
        <f>T112+T127+T128</f>
        <v>0</v>
      </c>
      <c r="AR111" s="167" t="s">
        <v>80</v>
      </c>
      <c r="AT111" s="175" t="s">
        <v>70</v>
      </c>
      <c r="AU111" s="175" t="s">
        <v>71</v>
      </c>
      <c r="AY111" s="167" t="s">
        <v>205</v>
      </c>
      <c r="BK111" s="176">
        <f>BK112+BK127+BK128</f>
        <v>0</v>
      </c>
    </row>
    <row r="112" spans="2:65" s="11" customFormat="1" ht="19.899999999999999" customHeight="1">
      <c r="B112" s="166"/>
      <c r="D112" s="167" t="s">
        <v>70</v>
      </c>
      <c r="E112" s="177" t="s">
        <v>3283</v>
      </c>
      <c r="F112" s="177" t="s">
        <v>3284</v>
      </c>
      <c r="I112" s="169"/>
      <c r="J112" s="178">
        <f>BK112</f>
        <v>0</v>
      </c>
      <c r="L112" s="166"/>
      <c r="M112" s="171"/>
      <c r="N112" s="172"/>
      <c r="O112" s="172"/>
      <c r="P112" s="173">
        <f>SUM(P113:P126)</f>
        <v>0</v>
      </c>
      <c r="Q112" s="172"/>
      <c r="R112" s="173">
        <f>SUM(R113:R126)</f>
        <v>2.7711565200000003</v>
      </c>
      <c r="S112" s="172"/>
      <c r="T112" s="174">
        <f>SUM(T113:T126)</f>
        <v>0</v>
      </c>
      <c r="AR112" s="167" t="s">
        <v>80</v>
      </c>
      <c r="AT112" s="175" t="s">
        <v>70</v>
      </c>
      <c r="AU112" s="175" t="s">
        <v>78</v>
      </c>
      <c r="AY112" s="167" t="s">
        <v>205</v>
      </c>
      <c r="BK112" s="176">
        <f>SUM(BK113:BK126)</f>
        <v>0</v>
      </c>
    </row>
    <row r="113" spans="2:65" s="1" customFormat="1" ht="25.5" customHeight="1">
      <c r="B113" s="179"/>
      <c r="C113" s="180" t="s">
        <v>265</v>
      </c>
      <c r="D113" s="180" t="s">
        <v>208</v>
      </c>
      <c r="E113" s="181" t="s">
        <v>3285</v>
      </c>
      <c r="F113" s="182" t="s">
        <v>3286</v>
      </c>
      <c r="G113" s="183" t="s">
        <v>211</v>
      </c>
      <c r="H113" s="184">
        <v>258.55</v>
      </c>
      <c r="I113" s="185"/>
      <c r="J113" s="186">
        <f>ROUND(I113*H113,2)</f>
        <v>0</v>
      </c>
      <c r="K113" s="182" t="s">
        <v>212</v>
      </c>
      <c r="L113" s="39"/>
      <c r="M113" s="187" t="s">
        <v>5</v>
      </c>
      <c r="N113" s="188" t="s">
        <v>42</v>
      </c>
      <c r="O113" s="40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AR113" s="22" t="s">
        <v>237</v>
      </c>
      <c r="AT113" s="22" t="s">
        <v>208</v>
      </c>
      <c r="AU113" s="22" t="s">
        <v>80</v>
      </c>
      <c r="AY113" s="22" t="s">
        <v>205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22" t="s">
        <v>78</v>
      </c>
      <c r="BK113" s="191">
        <f>ROUND(I113*H113,2)</f>
        <v>0</v>
      </c>
      <c r="BL113" s="22" t="s">
        <v>237</v>
      </c>
      <c r="BM113" s="22" t="s">
        <v>3287</v>
      </c>
    </row>
    <row r="114" spans="2:65" s="1" customFormat="1" ht="16.5" customHeight="1">
      <c r="B114" s="179"/>
      <c r="C114" s="200" t="s">
        <v>11</v>
      </c>
      <c r="D114" s="200" t="s">
        <v>791</v>
      </c>
      <c r="E114" s="201" t="s">
        <v>3288</v>
      </c>
      <c r="F114" s="202" t="s">
        <v>3289</v>
      </c>
      <c r="G114" s="203" t="s">
        <v>259</v>
      </c>
      <c r="H114" s="204">
        <v>7.8E-2</v>
      </c>
      <c r="I114" s="205"/>
      <c r="J114" s="206">
        <f>ROUND(I114*H114,2)</f>
        <v>0</v>
      </c>
      <c r="K114" s="202" t="s">
        <v>212</v>
      </c>
      <c r="L114" s="207"/>
      <c r="M114" s="208" t="s">
        <v>5</v>
      </c>
      <c r="N114" s="209" t="s">
        <v>42</v>
      </c>
      <c r="O114" s="40"/>
      <c r="P114" s="189">
        <f>O114*H114</f>
        <v>0</v>
      </c>
      <c r="Q114" s="189">
        <v>1</v>
      </c>
      <c r="R114" s="189">
        <f>Q114*H114</f>
        <v>7.8E-2</v>
      </c>
      <c r="S114" s="189">
        <v>0</v>
      </c>
      <c r="T114" s="190">
        <f>S114*H114</f>
        <v>0</v>
      </c>
      <c r="AR114" s="22" t="s">
        <v>343</v>
      </c>
      <c r="AT114" s="22" t="s">
        <v>791</v>
      </c>
      <c r="AU114" s="22" t="s">
        <v>80</v>
      </c>
      <c r="AY114" s="22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2" t="s">
        <v>78</v>
      </c>
      <c r="BK114" s="191">
        <f>ROUND(I114*H114,2)</f>
        <v>0</v>
      </c>
      <c r="BL114" s="22" t="s">
        <v>237</v>
      </c>
      <c r="BM114" s="22" t="s">
        <v>3290</v>
      </c>
    </row>
    <row r="115" spans="2:65" s="1" customFormat="1" ht="27">
      <c r="B115" s="39"/>
      <c r="D115" s="192" t="s">
        <v>336</v>
      </c>
      <c r="F115" s="193" t="s">
        <v>3291</v>
      </c>
      <c r="I115" s="154"/>
      <c r="L115" s="39"/>
      <c r="M115" s="194"/>
      <c r="N115" s="40"/>
      <c r="O115" s="40"/>
      <c r="P115" s="40"/>
      <c r="Q115" s="40"/>
      <c r="R115" s="40"/>
      <c r="S115" s="40"/>
      <c r="T115" s="68"/>
      <c r="AT115" s="22" t="s">
        <v>336</v>
      </c>
      <c r="AU115" s="22" t="s">
        <v>80</v>
      </c>
    </row>
    <row r="116" spans="2:65" s="12" customFormat="1" ht="13.5">
      <c r="B116" s="210"/>
      <c r="D116" s="192" t="s">
        <v>795</v>
      </c>
      <c r="F116" s="211" t="s">
        <v>3292</v>
      </c>
      <c r="H116" s="212">
        <v>7.8E-2</v>
      </c>
      <c r="I116" s="213"/>
      <c r="L116" s="210"/>
      <c r="M116" s="214"/>
      <c r="N116" s="215"/>
      <c r="O116" s="215"/>
      <c r="P116" s="215"/>
      <c r="Q116" s="215"/>
      <c r="R116" s="215"/>
      <c r="S116" s="215"/>
      <c r="T116" s="216"/>
      <c r="AT116" s="217" t="s">
        <v>795</v>
      </c>
      <c r="AU116" s="217" t="s">
        <v>80</v>
      </c>
      <c r="AV116" s="12" t="s">
        <v>80</v>
      </c>
      <c r="AW116" s="12" t="s">
        <v>6</v>
      </c>
      <c r="AX116" s="12" t="s">
        <v>78</v>
      </c>
      <c r="AY116" s="217" t="s">
        <v>205</v>
      </c>
    </row>
    <row r="117" spans="2:65" s="1" customFormat="1" ht="25.5" customHeight="1">
      <c r="B117" s="179"/>
      <c r="C117" s="180" t="s">
        <v>237</v>
      </c>
      <c r="D117" s="180" t="s">
        <v>208</v>
      </c>
      <c r="E117" s="181" t="s">
        <v>3293</v>
      </c>
      <c r="F117" s="182" t="s">
        <v>3294</v>
      </c>
      <c r="G117" s="183" t="s">
        <v>211</v>
      </c>
      <c r="H117" s="184">
        <v>17.11</v>
      </c>
      <c r="I117" s="185"/>
      <c r="J117" s="186">
        <f>ROUND(I117*H117,2)</f>
        <v>0</v>
      </c>
      <c r="K117" s="182" t="s">
        <v>212</v>
      </c>
      <c r="L117" s="39"/>
      <c r="M117" s="187" t="s">
        <v>5</v>
      </c>
      <c r="N117" s="188" t="s">
        <v>42</v>
      </c>
      <c r="O117" s="40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AR117" s="22" t="s">
        <v>237</v>
      </c>
      <c r="AT117" s="22" t="s">
        <v>208</v>
      </c>
      <c r="AU117" s="22" t="s">
        <v>80</v>
      </c>
      <c r="AY117" s="22" t="s">
        <v>205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22" t="s">
        <v>78</v>
      </c>
      <c r="BK117" s="191">
        <f>ROUND(I117*H117,2)</f>
        <v>0</v>
      </c>
      <c r="BL117" s="22" t="s">
        <v>237</v>
      </c>
      <c r="BM117" s="22" t="s">
        <v>3295</v>
      </c>
    </row>
    <row r="118" spans="2:65" s="1" customFormat="1" ht="16.5" customHeight="1">
      <c r="B118" s="179"/>
      <c r="C118" s="200" t="s">
        <v>275</v>
      </c>
      <c r="D118" s="200" t="s">
        <v>791</v>
      </c>
      <c r="E118" s="201" t="s">
        <v>3288</v>
      </c>
      <c r="F118" s="202" t="s">
        <v>3289</v>
      </c>
      <c r="G118" s="203" t="s">
        <v>259</v>
      </c>
      <c r="H118" s="204">
        <v>6.0000000000000001E-3</v>
      </c>
      <c r="I118" s="205"/>
      <c r="J118" s="206">
        <f>ROUND(I118*H118,2)</f>
        <v>0</v>
      </c>
      <c r="K118" s="202" t="s">
        <v>212</v>
      </c>
      <c r="L118" s="207"/>
      <c r="M118" s="208" t="s">
        <v>5</v>
      </c>
      <c r="N118" s="209" t="s">
        <v>42</v>
      </c>
      <c r="O118" s="40"/>
      <c r="P118" s="189">
        <f>O118*H118</f>
        <v>0</v>
      </c>
      <c r="Q118" s="189">
        <v>1</v>
      </c>
      <c r="R118" s="189">
        <f>Q118*H118</f>
        <v>6.0000000000000001E-3</v>
      </c>
      <c r="S118" s="189">
        <v>0</v>
      </c>
      <c r="T118" s="190">
        <f>S118*H118</f>
        <v>0</v>
      </c>
      <c r="AR118" s="22" t="s">
        <v>343</v>
      </c>
      <c r="AT118" s="22" t="s">
        <v>791</v>
      </c>
      <c r="AU118" s="22" t="s">
        <v>80</v>
      </c>
      <c r="AY118" s="22" t="s">
        <v>205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22" t="s">
        <v>78</v>
      </c>
      <c r="BK118" s="191">
        <f>ROUND(I118*H118,2)</f>
        <v>0</v>
      </c>
      <c r="BL118" s="22" t="s">
        <v>237</v>
      </c>
      <c r="BM118" s="22" t="s">
        <v>3296</v>
      </c>
    </row>
    <row r="119" spans="2:65" s="1" customFormat="1" ht="27">
      <c r="B119" s="39"/>
      <c r="D119" s="192" t="s">
        <v>336</v>
      </c>
      <c r="F119" s="193" t="s">
        <v>3291</v>
      </c>
      <c r="I119" s="154"/>
      <c r="L119" s="39"/>
      <c r="M119" s="194"/>
      <c r="N119" s="40"/>
      <c r="O119" s="40"/>
      <c r="P119" s="40"/>
      <c r="Q119" s="40"/>
      <c r="R119" s="40"/>
      <c r="S119" s="40"/>
      <c r="T119" s="68"/>
      <c r="AT119" s="22" t="s">
        <v>336</v>
      </c>
      <c r="AU119" s="22" t="s">
        <v>80</v>
      </c>
    </row>
    <row r="120" spans="2:65" s="12" customFormat="1" ht="13.5">
      <c r="B120" s="210"/>
      <c r="D120" s="192" t="s">
        <v>795</v>
      </c>
      <c r="F120" s="211" t="s">
        <v>3297</v>
      </c>
      <c r="H120" s="212">
        <v>6.0000000000000001E-3</v>
      </c>
      <c r="I120" s="213"/>
      <c r="L120" s="210"/>
      <c r="M120" s="214"/>
      <c r="N120" s="215"/>
      <c r="O120" s="215"/>
      <c r="P120" s="215"/>
      <c r="Q120" s="215"/>
      <c r="R120" s="215"/>
      <c r="S120" s="215"/>
      <c r="T120" s="216"/>
      <c r="AT120" s="217" t="s">
        <v>795</v>
      </c>
      <c r="AU120" s="217" t="s">
        <v>80</v>
      </c>
      <c r="AV120" s="12" t="s">
        <v>80</v>
      </c>
      <c r="AW120" s="12" t="s">
        <v>6</v>
      </c>
      <c r="AX120" s="12" t="s">
        <v>78</v>
      </c>
      <c r="AY120" s="217" t="s">
        <v>205</v>
      </c>
    </row>
    <row r="121" spans="2:65" s="1" customFormat="1" ht="25.5" customHeight="1">
      <c r="B121" s="179"/>
      <c r="C121" s="180" t="s">
        <v>279</v>
      </c>
      <c r="D121" s="180" t="s">
        <v>208</v>
      </c>
      <c r="E121" s="181" t="s">
        <v>3298</v>
      </c>
      <c r="F121" s="182" t="s">
        <v>3299</v>
      </c>
      <c r="G121" s="183" t="s">
        <v>211</v>
      </c>
      <c r="H121" s="184">
        <v>517.1</v>
      </c>
      <c r="I121" s="185"/>
      <c r="J121" s="186">
        <f>ROUND(I121*H121,2)</f>
        <v>0</v>
      </c>
      <c r="K121" s="182" t="s">
        <v>212</v>
      </c>
      <c r="L121" s="39"/>
      <c r="M121" s="187" t="s">
        <v>5</v>
      </c>
      <c r="N121" s="188" t="s">
        <v>42</v>
      </c>
      <c r="O121" s="40"/>
      <c r="P121" s="189">
        <f>O121*H121</f>
        <v>0</v>
      </c>
      <c r="Q121" s="189">
        <v>4.0000000000000002E-4</v>
      </c>
      <c r="R121" s="189">
        <f>Q121*H121</f>
        <v>0.20684000000000002</v>
      </c>
      <c r="S121" s="189">
        <v>0</v>
      </c>
      <c r="T121" s="190">
        <f>S121*H121</f>
        <v>0</v>
      </c>
      <c r="AR121" s="22" t="s">
        <v>237</v>
      </c>
      <c r="AT121" s="22" t="s">
        <v>208</v>
      </c>
      <c r="AU121" s="22" t="s">
        <v>80</v>
      </c>
      <c r="AY121" s="22" t="s">
        <v>205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22" t="s">
        <v>78</v>
      </c>
      <c r="BK121" s="191">
        <f>ROUND(I121*H121,2)</f>
        <v>0</v>
      </c>
      <c r="BL121" s="22" t="s">
        <v>237</v>
      </c>
      <c r="BM121" s="22" t="s">
        <v>3300</v>
      </c>
    </row>
    <row r="122" spans="2:65" s="1" customFormat="1" ht="16.5" customHeight="1">
      <c r="B122" s="179"/>
      <c r="C122" s="200" t="s">
        <v>283</v>
      </c>
      <c r="D122" s="200" t="s">
        <v>791</v>
      </c>
      <c r="E122" s="201" t="s">
        <v>3301</v>
      </c>
      <c r="F122" s="202" t="s">
        <v>3302</v>
      </c>
      <c r="G122" s="203" t="s">
        <v>211</v>
      </c>
      <c r="H122" s="204">
        <v>594.66499999999996</v>
      </c>
      <c r="I122" s="205"/>
      <c r="J122" s="206">
        <f>ROUND(I122*H122,2)</f>
        <v>0</v>
      </c>
      <c r="K122" s="202" t="s">
        <v>5</v>
      </c>
      <c r="L122" s="207"/>
      <c r="M122" s="208" t="s">
        <v>5</v>
      </c>
      <c r="N122" s="209" t="s">
        <v>42</v>
      </c>
      <c r="O122" s="40"/>
      <c r="P122" s="189">
        <f>O122*H122</f>
        <v>0</v>
      </c>
      <c r="Q122" s="189">
        <v>3.8800000000000002E-3</v>
      </c>
      <c r="R122" s="189">
        <f>Q122*H122</f>
        <v>2.3073001999999998</v>
      </c>
      <c r="S122" s="189">
        <v>0</v>
      </c>
      <c r="T122" s="190">
        <f>S122*H122</f>
        <v>0</v>
      </c>
      <c r="AR122" s="22" t="s">
        <v>343</v>
      </c>
      <c r="AT122" s="22" t="s">
        <v>791</v>
      </c>
      <c r="AU122" s="22" t="s">
        <v>80</v>
      </c>
      <c r="AY122" s="22" t="s">
        <v>205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22" t="s">
        <v>78</v>
      </c>
      <c r="BK122" s="191">
        <f>ROUND(I122*H122,2)</f>
        <v>0</v>
      </c>
      <c r="BL122" s="22" t="s">
        <v>237</v>
      </c>
      <c r="BM122" s="22" t="s">
        <v>3303</v>
      </c>
    </row>
    <row r="123" spans="2:65" s="12" customFormat="1" ht="13.5">
      <c r="B123" s="210"/>
      <c r="D123" s="192" t="s">
        <v>795</v>
      </c>
      <c r="F123" s="211" t="s">
        <v>3304</v>
      </c>
      <c r="H123" s="212">
        <v>594.66499999999996</v>
      </c>
      <c r="I123" s="213"/>
      <c r="L123" s="210"/>
      <c r="M123" s="214"/>
      <c r="N123" s="215"/>
      <c r="O123" s="215"/>
      <c r="P123" s="215"/>
      <c r="Q123" s="215"/>
      <c r="R123" s="215"/>
      <c r="S123" s="215"/>
      <c r="T123" s="216"/>
      <c r="AT123" s="217" t="s">
        <v>795</v>
      </c>
      <c r="AU123" s="217" t="s">
        <v>80</v>
      </c>
      <c r="AV123" s="12" t="s">
        <v>80</v>
      </c>
      <c r="AW123" s="12" t="s">
        <v>6</v>
      </c>
      <c r="AX123" s="12" t="s">
        <v>78</v>
      </c>
      <c r="AY123" s="217" t="s">
        <v>205</v>
      </c>
    </row>
    <row r="124" spans="2:65" s="1" customFormat="1" ht="25.5" customHeight="1">
      <c r="B124" s="179"/>
      <c r="C124" s="180" t="s">
        <v>291</v>
      </c>
      <c r="D124" s="180" t="s">
        <v>208</v>
      </c>
      <c r="E124" s="181" t="s">
        <v>3305</v>
      </c>
      <c r="F124" s="182" t="s">
        <v>3306</v>
      </c>
      <c r="G124" s="183" t="s">
        <v>211</v>
      </c>
      <c r="H124" s="184">
        <v>34.22</v>
      </c>
      <c r="I124" s="185"/>
      <c r="J124" s="186">
        <f>ROUND(I124*H124,2)</f>
        <v>0</v>
      </c>
      <c r="K124" s="182" t="s">
        <v>212</v>
      </c>
      <c r="L124" s="39"/>
      <c r="M124" s="187" t="s">
        <v>5</v>
      </c>
      <c r="N124" s="188" t="s">
        <v>42</v>
      </c>
      <c r="O124" s="40"/>
      <c r="P124" s="189">
        <f>O124*H124</f>
        <v>0</v>
      </c>
      <c r="Q124" s="189">
        <v>4.0000000000000002E-4</v>
      </c>
      <c r="R124" s="189">
        <f>Q124*H124</f>
        <v>1.3688000000000001E-2</v>
      </c>
      <c r="S124" s="189">
        <v>0</v>
      </c>
      <c r="T124" s="190">
        <f>S124*H124</f>
        <v>0</v>
      </c>
      <c r="AR124" s="22" t="s">
        <v>237</v>
      </c>
      <c r="AT124" s="22" t="s">
        <v>208</v>
      </c>
      <c r="AU124" s="22" t="s">
        <v>80</v>
      </c>
      <c r="AY124" s="22" t="s">
        <v>205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22" t="s">
        <v>78</v>
      </c>
      <c r="BK124" s="191">
        <f>ROUND(I124*H124,2)</f>
        <v>0</v>
      </c>
      <c r="BL124" s="22" t="s">
        <v>237</v>
      </c>
      <c r="BM124" s="22" t="s">
        <v>3307</v>
      </c>
    </row>
    <row r="125" spans="2:65" s="1" customFormat="1" ht="16.5" customHeight="1">
      <c r="B125" s="179"/>
      <c r="C125" s="200" t="s">
        <v>10</v>
      </c>
      <c r="D125" s="200" t="s">
        <v>791</v>
      </c>
      <c r="E125" s="201" t="s">
        <v>3301</v>
      </c>
      <c r="F125" s="202" t="s">
        <v>3302</v>
      </c>
      <c r="G125" s="203" t="s">
        <v>211</v>
      </c>
      <c r="H125" s="204">
        <v>41.064</v>
      </c>
      <c r="I125" s="205"/>
      <c r="J125" s="206">
        <f>ROUND(I125*H125,2)</f>
        <v>0</v>
      </c>
      <c r="K125" s="202" t="s">
        <v>5</v>
      </c>
      <c r="L125" s="207"/>
      <c r="M125" s="208" t="s">
        <v>5</v>
      </c>
      <c r="N125" s="209" t="s">
        <v>42</v>
      </c>
      <c r="O125" s="40"/>
      <c r="P125" s="189">
        <f>O125*H125</f>
        <v>0</v>
      </c>
      <c r="Q125" s="189">
        <v>3.8800000000000002E-3</v>
      </c>
      <c r="R125" s="189">
        <f>Q125*H125</f>
        <v>0.15932832</v>
      </c>
      <c r="S125" s="189">
        <v>0</v>
      </c>
      <c r="T125" s="190">
        <f>S125*H125</f>
        <v>0</v>
      </c>
      <c r="AR125" s="22" t="s">
        <v>343</v>
      </c>
      <c r="AT125" s="22" t="s">
        <v>791</v>
      </c>
      <c r="AU125" s="22" t="s">
        <v>80</v>
      </c>
      <c r="AY125" s="22" t="s">
        <v>205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22" t="s">
        <v>78</v>
      </c>
      <c r="BK125" s="191">
        <f>ROUND(I125*H125,2)</f>
        <v>0</v>
      </c>
      <c r="BL125" s="22" t="s">
        <v>237</v>
      </c>
      <c r="BM125" s="22" t="s">
        <v>3308</v>
      </c>
    </row>
    <row r="126" spans="2:65" s="12" customFormat="1" ht="13.5">
      <c r="B126" s="210"/>
      <c r="D126" s="192" t="s">
        <v>795</v>
      </c>
      <c r="F126" s="211" t="s">
        <v>3309</v>
      </c>
      <c r="H126" s="212">
        <v>41.064</v>
      </c>
      <c r="I126" s="213"/>
      <c r="L126" s="210"/>
      <c r="M126" s="214"/>
      <c r="N126" s="215"/>
      <c r="O126" s="215"/>
      <c r="P126" s="215"/>
      <c r="Q126" s="215"/>
      <c r="R126" s="215"/>
      <c r="S126" s="215"/>
      <c r="T126" s="216"/>
      <c r="AT126" s="217" t="s">
        <v>795</v>
      </c>
      <c r="AU126" s="217" t="s">
        <v>80</v>
      </c>
      <c r="AV126" s="12" t="s">
        <v>80</v>
      </c>
      <c r="AW126" s="12" t="s">
        <v>6</v>
      </c>
      <c r="AX126" s="12" t="s">
        <v>78</v>
      </c>
      <c r="AY126" s="217" t="s">
        <v>205</v>
      </c>
    </row>
    <row r="127" spans="2:65" s="11" customFormat="1" ht="29.85" customHeight="1">
      <c r="B127" s="166"/>
      <c r="D127" s="167" t="s">
        <v>70</v>
      </c>
      <c r="E127" s="177" t="s">
        <v>740</v>
      </c>
      <c r="F127" s="177" t="s">
        <v>741</v>
      </c>
      <c r="I127" s="169"/>
      <c r="J127" s="178">
        <f>BK127</f>
        <v>0</v>
      </c>
      <c r="L127" s="166"/>
      <c r="M127" s="171"/>
      <c r="N127" s="172"/>
      <c r="O127" s="172"/>
      <c r="P127" s="173">
        <v>0</v>
      </c>
      <c r="Q127" s="172"/>
      <c r="R127" s="173">
        <v>0</v>
      </c>
      <c r="S127" s="172"/>
      <c r="T127" s="174">
        <v>0</v>
      </c>
      <c r="AR127" s="167" t="s">
        <v>80</v>
      </c>
      <c r="AT127" s="175" t="s">
        <v>70</v>
      </c>
      <c r="AU127" s="175" t="s">
        <v>78</v>
      </c>
      <c r="AY127" s="167" t="s">
        <v>205</v>
      </c>
      <c r="BK127" s="176">
        <v>0</v>
      </c>
    </row>
    <row r="128" spans="2:65" s="11" customFormat="1" ht="19.899999999999999" customHeight="1">
      <c r="B128" s="166"/>
      <c r="D128" s="167" t="s">
        <v>70</v>
      </c>
      <c r="E128" s="177" t="s">
        <v>2751</v>
      </c>
      <c r="F128" s="177" t="s">
        <v>2752</v>
      </c>
      <c r="I128" s="169"/>
      <c r="J128" s="178">
        <f>BK128</f>
        <v>0</v>
      </c>
      <c r="L128" s="166"/>
      <c r="M128" s="171"/>
      <c r="N128" s="172"/>
      <c r="O128" s="172"/>
      <c r="P128" s="173">
        <f>SUM(P129:P131)</f>
        <v>0</v>
      </c>
      <c r="Q128" s="172"/>
      <c r="R128" s="173">
        <f>SUM(R129:R131)</f>
        <v>2.9057300000000001E-2</v>
      </c>
      <c r="S128" s="172"/>
      <c r="T128" s="174">
        <f>SUM(T129:T131)</f>
        <v>0</v>
      </c>
      <c r="AR128" s="167" t="s">
        <v>80</v>
      </c>
      <c r="AT128" s="175" t="s">
        <v>70</v>
      </c>
      <c r="AU128" s="175" t="s">
        <v>78</v>
      </c>
      <c r="AY128" s="167" t="s">
        <v>205</v>
      </c>
      <c r="BK128" s="176">
        <f>SUM(BK129:BK131)</f>
        <v>0</v>
      </c>
    </row>
    <row r="129" spans="2:65" s="1" customFormat="1" ht="25.5" customHeight="1">
      <c r="B129" s="179"/>
      <c r="C129" s="180" t="s">
        <v>298</v>
      </c>
      <c r="D129" s="180" t="s">
        <v>208</v>
      </c>
      <c r="E129" s="181" t="s">
        <v>3240</v>
      </c>
      <c r="F129" s="182" t="s">
        <v>3241</v>
      </c>
      <c r="G129" s="183" t="s">
        <v>211</v>
      </c>
      <c r="H129" s="184">
        <v>10.19</v>
      </c>
      <c r="I129" s="185"/>
      <c r="J129" s="186">
        <f>ROUND(I129*H129,2)</f>
        <v>0</v>
      </c>
      <c r="K129" s="182" t="s">
        <v>212</v>
      </c>
      <c r="L129" s="39"/>
      <c r="M129" s="187" t="s">
        <v>5</v>
      </c>
      <c r="N129" s="188" t="s">
        <v>42</v>
      </c>
      <c r="O129" s="40"/>
      <c r="P129" s="189">
        <f>O129*H129</f>
        <v>0</v>
      </c>
      <c r="Q129" s="189">
        <v>1.1E-4</v>
      </c>
      <c r="R129" s="189">
        <f>Q129*H129</f>
        <v>1.1209E-3</v>
      </c>
      <c r="S129" s="189">
        <v>0</v>
      </c>
      <c r="T129" s="190">
        <f>S129*H129</f>
        <v>0</v>
      </c>
      <c r="AR129" s="22" t="s">
        <v>237</v>
      </c>
      <c r="AT129" s="22" t="s">
        <v>208</v>
      </c>
      <c r="AU129" s="22" t="s">
        <v>80</v>
      </c>
      <c r="AY129" s="22" t="s">
        <v>205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22" t="s">
        <v>78</v>
      </c>
      <c r="BK129" s="191">
        <f>ROUND(I129*H129,2)</f>
        <v>0</v>
      </c>
      <c r="BL129" s="22" t="s">
        <v>237</v>
      </c>
      <c r="BM129" s="22" t="s">
        <v>3310</v>
      </c>
    </row>
    <row r="130" spans="2:65" s="1" customFormat="1" ht="38.25" customHeight="1">
      <c r="B130" s="179"/>
      <c r="C130" s="180" t="s">
        <v>302</v>
      </c>
      <c r="D130" s="180" t="s">
        <v>208</v>
      </c>
      <c r="E130" s="181" t="s">
        <v>3243</v>
      </c>
      <c r="F130" s="182" t="s">
        <v>3244</v>
      </c>
      <c r="G130" s="183" t="s">
        <v>211</v>
      </c>
      <c r="H130" s="184">
        <v>121.34</v>
      </c>
      <c r="I130" s="185"/>
      <c r="J130" s="186">
        <f>ROUND(I130*H130,2)</f>
        <v>0</v>
      </c>
      <c r="K130" s="182" t="s">
        <v>212</v>
      </c>
      <c r="L130" s="39"/>
      <c r="M130" s="187" t="s">
        <v>5</v>
      </c>
      <c r="N130" s="188" t="s">
        <v>42</v>
      </c>
      <c r="O130" s="40"/>
      <c r="P130" s="189">
        <f>O130*H130</f>
        <v>0</v>
      </c>
      <c r="Q130" s="189">
        <v>2.0000000000000001E-4</v>
      </c>
      <c r="R130" s="189">
        <f>Q130*H130</f>
        <v>2.4268000000000001E-2</v>
      </c>
      <c r="S130" s="189">
        <v>0</v>
      </c>
      <c r="T130" s="190">
        <f>S130*H130</f>
        <v>0</v>
      </c>
      <c r="AR130" s="22" t="s">
        <v>237</v>
      </c>
      <c r="AT130" s="22" t="s">
        <v>208</v>
      </c>
      <c r="AU130" s="22" t="s">
        <v>80</v>
      </c>
      <c r="AY130" s="22" t="s">
        <v>205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22" t="s">
        <v>78</v>
      </c>
      <c r="BK130" s="191">
        <f>ROUND(I130*H130,2)</f>
        <v>0</v>
      </c>
      <c r="BL130" s="22" t="s">
        <v>237</v>
      </c>
      <c r="BM130" s="22" t="s">
        <v>3311</v>
      </c>
    </row>
    <row r="131" spans="2:65" s="1" customFormat="1" ht="25.5" customHeight="1">
      <c r="B131" s="179"/>
      <c r="C131" s="180" t="s">
        <v>308</v>
      </c>
      <c r="D131" s="180" t="s">
        <v>208</v>
      </c>
      <c r="E131" s="181" t="s">
        <v>3246</v>
      </c>
      <c r="F131" s="182" t="s">
        <v>3247</v>
      </c>
      <c r="G131" s="183" t="s">
        <v>211</v>
      </c>
      <c r="H131" s="184">
        <v>10.19</v>
      </c>
      <c r="I131" s="185"/>
      <c r="J131" s="186">
        <f>ROUND(I131*H131,2)</f>
        <v>0</v>
      </c>
      <c r="K131" s="182" t="s">
        <v>212</v>
      </c>
      <c r="L131" s="39"/>
      <c r="M131" s="187" t="s">
        <v>5</v>
      </c>
      <c r="N131" s="188" t="s">
        <v>42</v>
      </c>
      <c r="O131" s="40"/>
      <c r="P131" s="189">
        <f>O131*H131</f>
        <v>0</v>
      </c>
      <c r="Q131" s="189">
        <v>3.6000000000000002E-4</v>
      </c>
      <c r="R131" s="189">
        <f>Q131*H131</f>
        <v>3.6684E-3</v>
      </c>
      <c r="S131" s="189">
        <v>0</v>
      </c>
      <c r="T131" s="190">
        <f>S131*H131</f>
        <v>0</v>
      </c>
      <c r="AR131" s="22" t="s">
        <v>237</v>
      </c>
      <c r="AT131" s="22" t="s">
        <v>208</v>
      </c>
      <c r="AU131" s="22" t="s">
        <v>80</v>
      </c>
      <c r="AY131" s="22" t="s">
        <v>205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22" t="s">
        <v>78</v>
      </c>
      <c r="BK131" s="191">
        <f>ROUND(I131*H131,2)</f>
        <v>0</v>
      </c>
      <c r="BL131" s="22" t="s">
        <v>237</v>
      </c>
      <c r="BM131" s="22" t="s">
        <v>3312</v>
      </c>
    </row>
    <row r="132" spans="2:65" s="11" customFormat="1" ht="37.35" customHeight="1">
      <c r="B132" s="166"/>
      <c r="D132" s="167" t="s">
        <v>70</v>
      </c>
      <c r="E132" s="168" t="s">
        <v>436</v>
      </c>
      <c r="F132" s="168" t="s">
        <v>437</v>
      </c>
      <c r="I132" s="169"/>
      <c r="J132" s="170">
        <f>BK132</f>
        <v>0</v>
      </c>
      <c r="L132" s="166"/>
      <c r="M132" s="171"/>
      <c r="N132" s="172"/>
      <c r="O132" s="172"/>
      <c r="P132" s="173">
        <f>SUM(P133:P136)</f>
        <v>0</v>
      </c>
      <c r="Q132" s="172"/>
      <c r="R132" s="173">
        <f>SUM(R133:R136)</f>
        <v>0</v>
      </c>
      <c r="S132" s="172"/>
      <c r="T132" s="174">
        <f>SUM(T133:T136)</f>
        <v>0</v>
      </c>
      <c r="AR132" s="167" t="s">
        <v>213</v>
      </c>
      <c r="AT132" s="175" t="s">
        <v>70</v>
      </c>
      <c r="AU132" s="175" t="s">
        <v>71</v>
      </c>
      <c r="AY132" s="167" t="s">
        <v>205</v>
      </c>
      <c r="BK132" s="176">
        <f>SUM(BK133:BK136)</f>
        <v>0</v>
      </c>
    </row>
    <row r="133" spans="2:65" s="1" customFormat="1" ht="51" customHeight="1">
      <c r="B133" s="179"/>
      <c r="C133" s="180" t="s">
        <v>312</v>
      </c>
      <c r="D133" s="180" t="s">
        <v>208</v>
      </c>
      <c r="E133" s="181" t="s">
        <v>821</v>
      </c>
      <c r="F133" s="182" t="s">
        <v>3313</v>
      </c>
      <c r="G133" s="183" t="s">
        <v>211</v>
      </c>
      <c r="H133" s="184">
        <v>66.510000000000005</v>
      </c>
      <c r="I133" s="185"/>
      <c r="J133" s="186">
        <f>ROUND(I133*H133,2)</f>
        <v>0</v>
      </c>
      <c r="K133" s="182" t="s">
        <v>5</v>
      </c>
      <c r="L133" s="39"/>
      <c r="M133" s="187" t="s">
        <v>5</v>
      </c>
      <c r="N133" s="188" t="s">
        <v>42</v>
      </c>
      <c r="O133" s="40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AR133" s="22" t="s">
        <v>442</v>
      </c>
      <c r="AT133" s="22" t="s">
        <v>208</v>
      </c>
      <c r="AU133" s="22" t="s">
        <v>78</v>
      </c>
      <c r="AY133" s="22" t="s">
        <v>205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22" t="s">
        <v>78</v>
      </c>
      <c r="BK133" s="191">
        <f>ROUND(I133*H133,2)</f>
        <v>0</v>
      </c>
      <c r="BL133" s="22" t="s">
        <v>442</v>
      </c>
      <c r="BM133" s="22" t="s">
        <v>3314</v>
      </c>
    </row>
    <row r="134" spans="2:65" s="1" customFormat="1" ht="51" customHeight="1">
      <c r="B134" s="179"/>
      <c r="C134" s="180" t="s">
        <v>316</v>
      </c>
      <c r="D134" s="180" t="s">
        <v>208</v>
      </c>
      <c r="E134" s="181" t="s">
        <v>825</v>
      </c>
      <c r="F134" s="182" t="s">
        <v>3315</v>
      </c>
      <c r="G134" s="183" t="s">
        <v>674</v>
      </c>
      <c r="H134" s="184">
        <v>1</v>
      </c>
      <c r="I134" s="185"/>
      <c r="J134" s="186">
        <f>ROUND(I134*H134,2)</f>
        <v>0</v>
      </c>
      <c r="K134" s="182" t="s">
        <v>5</v>
      </c>
      <c r="L134" s="39"/>
      <c r="M134" s="187" t="s">
        <v>5</v>
      </c>
      <c r="N134" s="188" t="s">
        <v>42</v>
      </c>
      <c r="O134" s="40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AR134" s="22" t="s">
        <v>442</v>
      </c>
      <c r="AT134" s="22" t="s">
        <v>208</v>
      </c>
      <c r="AU134" s="22" t="s">
        <v>78</v>
      </c>
      <c r="AY134" s="22" t="s">
        <v>205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22" t="s">
        <v>78</v>
      </c>
      <c r="BK134" s="191">
        <f>ROUND(I134*H134,2)</f>
        <v>0</v>
      </c>
      <c r="BL134" s="22" t="s">
        <v>442</v>
      </c>
      <c r="BM134" s="22" t="s">
        <v>3316</v>
      </c>
    </row>
    <row r="135" spans="2:65" s="1" customFormat="1" ht="51" customHeight="1">
      <c r="B135" s="179"/>
      <c r="C135" s="180" t="s">
        <v>320</v>
      </c>
      <c r="D135" s="180" t="s">
        <v>208</v>
      </c>
      <c r="E135" s="181" t="s">
        <v>829</v>
      </c>
      <c r="F135" s="182" t="s">
        <v>3317</v>
      </c>
      <c r="G135" s="183" t="s">
        <v>674</v>
      </c>
      <c r="H135" s="184">
        <v>2</v>
      </c>
      <c r="I135" s="185"/>
      <c r="J135" s="186">
        <f>ROUND(I135*H135,2)</f>
        <v>0</v>
      </c>
      <c r="K135" s="182" t="s">
        <v>5</v>
      </c>
      <c r="L135" s="39"/>
      <c r="M135" s="187" t="s">
        <v>5</v>
      </c>
      <c r="N135" s="188" t="s">
        <v>42</v>
      </c>
      <c r="O135" s="40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AR135" s="22" t="s">
        <v>442</v>
      </c>
      <c r="AT135" s="22" t="s">
        <v>208</v>
      </c>
      <c r="AU135" s="22" t="s">
        <v>78</v>
      </c>
      <c r="AY135" s="22" t="s">
        <v>205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22" t="s">
        <v>78</v>
      </c>
      <c r="BK135" s="191">
        <f>ROUND(I135*H135,2)</f>
        <v>0</v>
      </c>
      <c r="BL135" s="22" t="s">
        <v>442</v>
      </c>
      <c r="BM135" s="22" t="s">
        <v>3318</v>
      </c>
    </row>
    <row r="136" spans="2:65" s="1" customFormat="1" ht="38.25" customHeight="1">
      <c r="B136" s="179"/>
      <c r="C136" s="180" t="s">
        <v>324</v>
      </c>
      <c r="D136" s="180" t="s">
        <v>208</v>
      </c>
      <c r="E136" s="181" t="s">
        <v>833</v>
      </c>
      <c r="F136" s="182" t="s">
        <v>3319</v>
      </c>
      <c r="G136" s="183" t="s">
        <v>341</v>
      </c>
      <c r="H136" s="184">
        <v>133.01</v>
      </c>
      <c r="I136" s="185"/>
      <c r="J136" s="186">
        <f>ROUND(I136*H136,2)</f>
        <v>0</v>
      </c>
      <c r="K136" s="182" t="s">
        <v>5</v>
      </c>
      <c r="L136" s="39"/>
      <c r="M136" s="187" t="s">
        <v>5</v>
      </c>
      <c r="N136" s="195" t="s">
        <v>42</v>
      </c>
      <c r="O136" s="196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AR136" s="22" t="s">
        <v>442</v>
      </c>
      <c r="AT136" s="22" t="s">
        <v>208</v>
      </c>
      <c r="AU136" s="22" t="s">
        <v>78</v>
      </c>
      <c r="AY136" s="22" t="s">
        <v>205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22" t="s">
        <v>78</v>
      </c>
      <c r="BK136" s="191">
        <f>ROUND(I136*H136,2)</f>
        <v>0</v>
      </c>
      <c r="BL136" s="22" t="s">
        <v>442</v>
      </c>
      <c r="BM136" s="22" t="s">
        <v>3320</v>
      </c>
    </row>
    <row r="137" spans="2:65" s="1" customFormat="1" ht="6.95" customHeight="1">
      <c r="B137" s="54"/>
      <c r="C137" s="55"/>
      <c r="D137" s="55"/>
      <c r="E137" s="55"/>
      <c r="F137" s="55"/>
      <c r="G137" s="55"/>
      <c r="H137" s="55"/>
      <c r="I137" s="132"/>
      <c r="J137" s="55"/>
      <c r="K137" s="55"/>
      <c r="L137" s="39"/>
    </row>
  </sheetData>
  <autoFilter ref="C90:K136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156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41" t="s">
        <v>3068</v>
      </c>
      <c r="F9" s="343"/>
      <c r="G9" s="343"/>
      <c r="H9" s="343"/>
      <c r="I9" s="111"/>
      <c r="J9" s="40"/>
      <c r="K9" s="43"/>
    </row>
    <row r="10" spans="1:70" s="1" customFormat="1">
      <c r="B10" s="39"/>
      <c r="C10" s="40"/>
      <c r="D10" s="35" t="s">
        <v>170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44" t="s">
        <v>3321</v>
      </c>
      <c r="F11" s="343"/>
      <c r="G11" s="343"/>
      <c r="H11" s="343"/>
      <c r="I11" s="111"/>
      <c r="J11" s="40"/>
      <c r="K11" s="43"/>
    </row>
    <row r="12" spans="1:70" s="1" customFormat="1" ht="13.5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5</v>
      </c>
      <c r="G13" s="40"/>
      <c r="H13" s="40"/>
      <c r="I13" s="112" t="s">
        <v>22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23</v>
      </c>
      <c r="E14" s="40"/>
      <c r="F14" s="33" t="s">
        <v>24</v>
      </c>
      <c r="G14" s="40"/>
      <c r="H14" s="40"/>
      <c r="I14" s="112" t="s">
        <v>25</v>
      </c>
      <c r="J14" s="113" t="str">
        <f>'Rekapitulace stavby'!AN8</f>
        <v>16. 3. 2019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27</v>
      </c>
      <c r="E16" s="40"/>
      <c r="F16" s="40"/>
      <c r="G16" s="40"/>
      <c r="H16" s="40"/>
      <c r="I16" s="112" t="s">
        <v>28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28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28</v>
      </c>
      <c r="J22" s="33" t="s">
        <v>5</v>
      </c>
      <c r="K22" s="43"/>
    </row>
    <row r="23" spans="2:11" s="1" customFormat="1" ht="18" customHeight="1">
      <c r="B23" s="39"/>
      <c r="C23" s="40"/>
      <c r="D23" s="40"/>
      <c r="E23" s="33" t="s">
        <v>34</v>
      </c>
      <c r="F23" s="40"/>
      <c r="G23" s="40"/>
      <c r="H23" s="40"/>
      <c r="I23" s="112" t="s">
        <v>30</v>
      </c>
      <c r="J23" s="33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36</v>
      </c>
      <c r="E25" s="40"/>
      <c r="F25" s="40"/>
      <c r="G25" s="40"/>
      <c r="H25" s="40"/>
      <c r="I25" s="111"/>
      <c r="J25" s="40"/>
      <c r="K25" s="43"/>
    </row>
    <row r="26" spans="2:11" s="7" customFormat="1" ht="270.75" customHeight="1">
      <c r="B26" s="114"/>
      <c r="C26" s="115"/>
      <c r="D26" s="115"/>
      <c r="E26" s="322" t="s">
        <v>172</v>
      </c>
      <c r="F26" s="322"/>
      <c r="G26" s="322"/>
      <c r="H26" s="322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ROUND(J87,2)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ROUND(SUM(BE87:BE121), 2)</f>
        <v>0</v>
      </c>
      <c r="G32" s="40"/>
      <c r="H32" s="40"/>
      <c r="I32" s="124">
        <v>0.21</v>
      </c>
      <c r="J32" s="123">
        <f>ROUND(ROUND((SUM(BE87:BE121)),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ROUND(SUM(BF87:BF121), 2)</f>
        <v>0</v>
      </c>
      <c r="G33" s="40"/>
      <c r="H33" s="40"/>
      <c r="I33" s="124">
        <v>0.15</v>
      </c>
      <c r="J33" s="123">
        <f>ROUND(ROUND((SUM(BF87:BF121)),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ROUND(SUM(BG87:BG121),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ROUND(SUM(BH87:BH121),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ROUND(SUM(BI87:BI121),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173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41" t="str">
        <f>E7</f>
        <v xml:space="preserve"> Dům hudby, Pardubice – modernizace</v>
      </c>
      <c r="F47" s="342"/>
      <c r="G47" s="342"/>
      <c r="H47" s="342"/>
      <c r="I47" s="111"/>
      <c r="J47" s="40"/>
      <c r="K47" s="43"/>
    </row>
    <row r="48" spans="2:11">
      <c r="B48" s="26"/>
      <c r="C48" s="35" t="s">
        <v>168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41" t="s">
        <v>3068</v>
      </c>
      <c r="F49" s="343"/>
      <c r="G49" s="343"/>
      <c r="H49" s="343"/>
      <c r="I49" s="111"/>
      <c r="J49" s="40"/>
      <c r="K49" s="43"/>
    </row>
    <row r="50" spans="2:47" s="1" customFormat="1" ht="14.45" customHeight="1">
      <c r="B50" s="39"/>
      <c r="C50" s="35" t="s">
        <v>170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44" t="str">
        <f>E11</f>
        <v>SO 03.3 - Krajnářská architektura</v>
      </c>
      <c r="F51" s="343"/>
      <c r="G51" s="343"/>
      <c r="H51" s="343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23</v>
      </c>
      <c r="D53" s="40"/>
      <c r="E53" s="40"/>
      <c r="F53" s="33" t="str">
        <f>F14</f>
        <v>Sukova třída 1260, 530 02 Pardubice</v>
      </c>
      <c r="G53" s="40"/>
      <c r="H53" s="40"/>
      <c r="I53" s="112" t="s">
        <v>25</v>
      </c>
      <c r="J53" s="113" t="str">
        <f>IF(J14="","",J14)</f>
        <v>16. 3. 2019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>
      <c r="B55" s="39"/>
      <c r="C55" s="35" t="s">
        <v>27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2" t="str">
        <f>E23</f>
        <v>ing. arch. Ondřej Tuček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45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174</v>
      </c>
      <c r="D58" s="125"/>
      <c r="E58" s="125"/>
      <c r="F58" s="125"/>
      <c r="G58" s="125"/>
      <c r="H58" s="125"/>
      <c r="I58" s="136"/>
      <c r="J58" s="137" t="s">
        <v>175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176</v>
      </c>
      <c r="D60" s="40"/>
      <c r="E60" s="40"/>
      <c r="F60" s="40"/>
      <c r="G60" s="40"/>
      <c r="H60" s="40"/>
      <c r="I60" s="111"/>
      <c r="J60" s="121">
        <f>J87</f>
        <v>0</v>
      </c>
      <c r="K60" s="43"/>
      <c r="AU60" s="22" t="s">
        <v>177</v>
      </c>
    </row>
    <row r="61" spans="2:47" s="8" customFormat="1" ht="24.95" customHeight="1">
      <c r="B61" s="140"/>
      <c r="C61" s="141"/>
      <c r="D61" s="142" t="s">
        <v>3322</v>
      </c>
      <c r="E61" s="143"/>
      <c r="F61" s="143"/>
      <c r="G61" s="143"/>
      <c r="H61" s="143"/>
      <c r="I61" s="144"/>
      <c r="J61" s="145">
        <f>J88</f>
        <v>0</v>
      </c>
      <c r="K61" s="146"/>
    </row>
    <row r="62" spans="2:47" s="8" customFormat="1" ht="24.95" customHeight="1">
      <c r="B62" s="140"/>
      <c r="C62" s="141"/>
      <c r="D62" s="142" t="s">
        <v>3323</v>
      </c>
      <c r="E62" s="143"/>
      <c r="F62" s="143"/>
      <c r="G62" s="143"/>
      <c r="H62" s="143"/>
      <c r="I62" s="144"/>
      <c r="J62" s="145">
        <f>J93</f>
        <v>0</v>
      </c>
      <c r="K62" s="146"/>
    </row>
    <row r="63" spans="2:47" s="8" customFormat="1" ht="24.95" customHeight="1">
      <c r="B63" s="140"/>
      <c r="C63" s="141"/>
      <c r="D63" s="142" t="s">
        <v>3324</v>
      </c>
      <c r="E63" s="143"/>
      <c r="F63" s="143"/>
      <c r="G63" s="143"/>
      <c r="H63" s="143"/>
      <c r="I63" s="144"/>
      <c r="J63" s="145">
        <f>J101</f>
        <v>0</v>
      </c>
      <c r="K63" s="146"/>
    </row>
    <row r="64" spans="2:47" s="8" customFormat="1" ht="24.95" customHeight="1">
      <c r="B64" s="140"/>
      <c r="C64" s="141"/>
      <c r="D64" s="142" t="s">
        <v>3325</v>
      </c>
      <c r="E64" s="143"/>
      <c r="F64" s="143"/>
      <c r="G64" s="143"/>
      <c r="H64" s="143"/>
      <c r="I64" s="144"/>
      <c r="J64" s="145">
        <f>J106</f>
        <v>0</v>
      </c>
      <c r="K64" s="146"/>
    </row>
    <row r="65" spans="2:12" s="8" customFormat="1" ht="24.95" customHeight="1">
      <c r="B65" s="140"/>
      <c r="C65" s="141"/>
      <c r="D65" s="142" t="s">
        <v>3326</v>
      </c>
      <c r="E65" s="143"/>
      <c r="F65" s="143"/>
      <c r="G65" s="143"/>
      <c r="H65" s="143"/>
      <c r="I65" s="144"/>
      <c r="J65" s="145">
        <f>J111</f>
        <v>0</v>
      </c>
      <c r="K65" s="146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111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132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33"/>
      <c r="J71" s="58"/>
      <c r="K71" s="58"/>
      <c r="L71" s="39"/>
    </row>
    <row r="72" spans="2:12" s="1" customFormat="1" ht="36.950000000000003" customHeight="1">
      <c r="B72" s="39"/>
      <c r="C72" s="59" t="s">
        <v>189</v>
      </c>
      <c r="I72" s="154"/>
      <c r="L72" s="39"/>
    </row>
    <row r="73" spans="2:12" s="1" customFormat="1" ht="6.95" customHeight="1">
      <c r="B73" s="39"/>
      <c r="I73" s="154"/>
      <c r="L73" s="39"/>
    </row>
    <row r="74" spans="2:12" s="1" customFormat="1" ht="14.45" customHeight="1">
      <c r="B74" s="39"/>
      <c r="C74" s="61" t="s">
        <v>19</v>
      </c>
      <c r="I74" s="154"/>
      <c r="L74" s="39"/>
    </row>
    <row r="75" spans="2:12" s="1" customFormat="1" ht="16.5" customHeight="1">
      <c r="B75" s="39"/>
      <c r="E75" s="346" t="str">
        <f>E7</f>
        <v xml:space="preserve"> Dům hudby, Pardubice – modernizace</v>
      </c>
      <c r="F75" s="347"/>
      <c r="G75" s="347"/>
      <c r="H75" s="347"/>
      <c r="I75" s="154"/>
      <c r="L75" s="39"/>
    </row>
    <row r="76" spans="2:12">
      <c r="B76" s="26"/>
      <c r="C76" s="61" t="s">
        <v>168</v>
      </c>
      <c r="L76" s="26"/>
    </row>
    <row r="77" spans="2:12" s="1" customFormat="1" ht="16.5" customHeight="1">
      <c r="B77" s="39"/>
      <c r="E77" s="346" t="s">
        <v>3068</v>
      </c>
      <c r="F77" s="348"/>
      <c r="G77" s="348"/>
      <c r="H77" s="348"/>
      <c r="I77" s="154"/>
      <c r="L77" s="39"/>
    </row>
    <row r="78" spans="2:12" s="1" customFormat="1" ht="14.45" customHeight="1">
      <c r="B78" s="39"/>
      <c r="C78" s="61" t="s">
        <v>170</v>
      </c>
      <c r="I78" s="154"/>
      <c r="L78" s="39"/>
    </row>
    <row r="79" spans="2:12" s="1" customFormat="1" ht="17.25" customHeight="1">
      <c r="B79" s="39"/>
      <c r="E79" s="334" t="str">
        <f>E11</f>
        <v>SO 03.3 - Krajnářská architektura</v>
      </c>
      <c r="F79" s="348"/>
      <c r="G79" s="348"/>
      <c r="H79" s="348"/>
      <c r="I79" s="154"/>
      <c r="L79" s="39"/>
    </row>
    <row r="80" spans="2:12" s="1" customFormat="1" ht="6.95" customHeight="1">
      <c r="B80" s="39"/>
      <c r="I80" s="154"/>
      <c r="L80" s="39"/>
    </row>
    <row r="81" spans="2:65" s="1" customFormat="1" ht="18" customHeight="1">
      <c r="B81" s="39"/>
      <c r="C81" s="61" t="s">
        <v>23</v>
      </c>
      <c r="F81" s="155" t="str">
        <f>F14</f>
        <v>Sukova třída 1260, 530 02 Pardubice</v>
      </c>
      <c r="I81" s="156" t="s">
        <v>25</v>
      </c>
      <c r="J81" s="65" t="str">
        <f>IF(J14="","",J14)</f>
        <v>16. 3. 2019</v>
      </c>
      <c r="L81" s="39"/>
    </row>
    <row r="82" spans="2:65" s="1" customFormat="1" ht="6.95" customHeight="1">
      <c r="B82" s="39"/>
      <c r="I82" s="154"/>
      <c r="L82" s="39"/>
    </row>
    <row r="83" spans="2:65" s="1" customFormat="1">
      <c r="B83" s="39"/>
      <c r="C83" s="61" t="s">
        <v>27</v>
      </c>
      <c r="F83" s="155" t="str">
        <f>E17</f>
        <v xml:space="preserve"> </v>
      </c>
      <c r="I83" s="156" t="s">
        <v>33</v>
      </c>
      <c r="J83" s="155" t="str">
        <f>E23</f>
        <v>ing. arch. Ondřej Tuček</v>
      </c>
      <c r="L83" s="39"/>
    </row>
    <row r="84" spans="2:65" s="1" customFormat="1" ht="14.45" customHeight="1">
      <c r="B84" s="39"/>
      <c r="C84" s="61" t="s">
        <v>31</v>
      </c>
      <c r="F84" s="155" t="str">
        <f>IF(E20="","",E20)</f>
        <v/>
      </c>
      <c r="I84" s="154"/>
      <c r="L84" s="39"/>
    </row>
    <row r="85" spans="2:65" s="1" customFormat="1" ht="10.35" customHeight="1">
      <c r="B85" s="39"/>
      <c r="I85" s="154"/>
      <c r="L85" s="39"/>
    </row>
    <row r="86" spans="2:65" s="10" customFormat="1" ht="29.25" customHeight="1">
      <c r="B86" s="157"/>
      <c r="C86" s="158" t="s">
        <v>190</v>
      </c>
      <c r="D86" s="159" t="s">
        <v>56</v>
      </c>
      <c r="E86" s="159" t="s">
        <v>52</v>
      </c>
      <c r="F86" s="159" t="s">
        <v>191</v>
      </c>
      <c r="G86" s="159" t="s">
        <v>192</v>
      </c>
      <c r="H86" s="159" t="s">
        <v>193</v>
      </c>
      <c r="I86" s="160" t="s">
        <v>194</v>
      </c>
      <c r="J86" s="159" t="s">
        <v>175</v>
      </c>
      <c r="K86" s="161" t="s">
        <v>195</v>
      </c>
      <c r="L86" s="157"/>
      <c r="M86" s="71" t="s">
        <v>196</v>
      </c>
      <c r="N86" s="72" t="s">
        <v>41</v>
      </c>
      <c r="O86" s="72" t="s">
        <v>197</v>
      </c>
      <c r="P86" s="72" t="s">
        <v>198</v>
      </c>
      <c r="Q86" s="72" t="s">
        <v>199</v>
      </c>
      <c r="R86" s="72" t="s">
        <v>200</v>
      </c>
      <c r="S86" s="72" t="s">
        <v>201</v>
      </c>
      <c r="T86" s="73" t="s">
        <v>202</v>
      </c>
    </row>
    <row r="87" spans="2:65" s="1" customFormat="1" ht="29.25" customHeight="1">
      <c r="B87" s="39"/>
      <c r="C87" s="75" t="s">
        <v>176</v>
      </c>
      <c r="I87" s="154"/>
      <c r="J87" s="162">
        <f>BK87</f>
        <v>0</v>
      </c>
      <c r="L87" s="39"/>
      <c r="M87" s="74"/>
      <c r="N87" s="66"/>
      <c r="O87" s="66"/>
      <c r="P87" s="163">
        <f>P88+P93+P101+P106+P111</f>
        <v>0</v>
      </c>
      <c r="Q87" s="66"/>
      <c r="R87" s="163">
        <f>R88+R93+R101+R106+R111</f>
        <v>0</v>
      </c>
      <c r="S87" s="66"/>
      <c r="T87" s="164">
        <f>T88+T93+T101+T106+T111</f>
        <v>0</v>
      </c>
      <c r="AT87" s="22" t="s">
        <v>70</v>
      </c>
      <c r="AU87" s="22" t="s">
        <v>177</v>
      </c>
      <c r="BK87" s="165">
        <f>BK88+BK93+BK101+BK106+BK111</f>
        <v>0</v>
      </c>
    </row>
    <row r="88" spans="2:65" s="11" customFormat="1" ht="37.35" customHeight="1">
      <c r="B88" s="166"/>
      <c r="D88" s="167" t="s">
        <v>70</v>
      </c>
      <c r="E88" s="168" t="s">
        <v>882</v>
      </c>
      <c r="F88" s="168" t="s">
        <v>3327</v>
      </c>
      <c r="I88" s="169"/>
      <c r="J88" s="170">
        <f>BK88</f>
        <v>0</v>
      </c>
      <c r="L88" s="166"/>
      <c r="M88" s="171"/>
      <c r="N88" s="172"/>
      <c r="O88" s="172"/>
      <c r="P88" s="173">
        <f>SUM(P89:P92)</f>
        <v>0</v>
      </c>
      <c r="Q88" s="172"/>
      <c r="R88" s="173">
        <f>SUM(R89:R92)</f>
        <v>0</v>
      </c>
      <c r="S88" s="172"/>
      <c r="T88" s="174">
        <f>SUM(T89:T92)</f>
        <v>0</v>
      </c>
      <c r="AR88" s="167" t="s">
        <v>78</v>
      </c>
      <c r="AT88" s="175" t="s">
        <v>70</v>
      </c>
      <c r="AU88" s="175" t="s">
        <v>71</v>
      </c>
      <c r="AY88" s="167" t="s">
        <v>205</v>
      </c>
      <c r="BK88" s="176">
        <f>SUM(BK89:BK92)</f>
        <v>0</v>
      </c>
    </row>
    <row r="89" spans="2:65" s="1" customFormat="1" ht="16.5" customHeight="1">
      <c r="B89" s="179"/>
      <c r="C89" s="180" t="s">
        <v>78</v>
      </c>
      <c r="D89" s="180" t="s">
        <v>208</v>
      </c>
      <c r="E89" s="181" t="s">
        <v>3328</v>
      </c>
      <c r="F89" s="182" t="s">
        <v>3329</v>
      </c>
      <c r="G89" s="183" t="s">
        <v>674</v>
      </c>
      <c r="H89" s="184">
        <v>2</v>
      </c>
      <c r="I89" s="185"/>
      <c r="J89" s="186">
        <f>ROUND(I89*H89,2)</f>
        <v>0</v>
      </c>
      <c r="K89" s="182" t="s">
        <v>5</v>
      </c>
      <c r="L89" s="39"/>
      <c r="M89" s="187" t="s">
        <v>5</v>
      </c>
      <c r="N89" s="188" t="s">
        <v>42</v>
      </c>
      <c r="O89" s="40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22" t="s">
        <v>213</v>
      </c>
      <c r="AT89" s="22" t="s">
        <v>208</v>
      </c>
      <c r="AU89" s="22" t="s">
        <v>78</v>
      </c>
      <c r="AY89" s="22" t="s">
        <v>205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22" t="s">
        <v>78</v>
      </c>
      <c r="BK89" s="191">
        <f>ROUND(I89*H89,2)</f>
        <v>0</v>
      </c>
      <c r="BL89" s="22" t="s">
        <v>213</v>
      </c>
      <c r="BM89" s="22" t="s">
        <v>3330</v>
      </c>
    </row>
    <row r="90" spans="2:65" s="1" customFormat="1" ht="25.5" customHeight="1">
      <c r="B90" s="179"/>
      <c r="C90" s="180" t="s">
        <v>80</v>
      </c>
      <c r="D90" s="180" t="s">
        <v>208</v>
      </c>
      <c r="E90" s="181" t="s">
        <v>3331</v>
      </c>
      <c r="F90" s="182" t="s">
        <v>3332</v>
      </c>
      <c r="G90" s="183" t="s">
        <v>674</v>
      </c>
      <c r="H90" s="184">
        <v>2</v>
      </c>
      <c r="I90" s="185"/>
      <c r="J90" s="186">
        <f>ROUND(I90*H90,2)</f>
        <v>0</v>
      </c>
      <c r="K90" s="182" t="s">
        <v>5</v>
      </c>
      <c r="L90" s="39"/>
      <c r="M90" s="187" t="s">
        <v>5</v>
      </c>
      <c r="N90" s="188" t="s">
        <v>42</v>
      </c>
      <c r="O90" s="40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AR90" s="22" t="s">
        <v>213</v>
      </c>
      <c r="AT90" s="22" t="s">
        <v>208</v>
      </c>
      <c r="AU90" s="22" t="s">
        <v>78</v>
      </c>
      <c r="AY90" s="22" t="s">
        <v>205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22" t="s">
        <v>78</v>
      </c>
      <c r="BK90" s="191">
        <f>ROUND(I90*H90,2)</f>
        <v>0</v>
      </c>
      <c r="BL90" s="22" t="s">
        <v>213</v>
      </c>
      <c r="BM90" s="22" t="s">
        <v>3333</v>
      </c>
    </row>
    <row r="91" spans="2:65" s="1" customFormat="1" ht="16.5" customHeight="1">
      <c r="B91" s="179"/>
      <c r="C91" s="180" t="s">
        <v>97</v>
      </c>
      <c r="D91" s="180" t="s">
        <v>208</v>
      </c>
      <c r="E91" s="181" t="s">
        <v>3334</v>
      </c>
      <c r="F91" s="182" t="s">
        <v>3335</v>
      </c>
      <c r="G91" s="183" t="s">
        <v>674</v>
      </c>
      <c r="H91" s="184">
        <v>2</v>
      </c>
      <c r="I91" s="185"/>
      <c r="J91" s="186">
        <f>ROUND(I91*H91,2)</f>
        <v>0</v>
      </c>
      <c r="K91" s="182" t="s">
        <v>5</v>
      </c>
      <c r="L91" s="39"/>
      <c r="M91" s="187" t="s">
        <v>5</v>
      </c>
      <c r="N91" s="188" t="s">
        <v>42</v>
      </c>
      <c r="O91" s="40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AR91" s="22" t="s">
        <v>213</v>
      </c>
      <c r="AT91" s="22" t="s">
        <v>208</v>
      </c>
      <c r="AU91" s="22" t="s">
        <v>78</v>
      </c>
      <c r="AY91" s="22" t="s">
        <v>205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22" t="s">
        <v>78</v>
      </c>
      <c r="BK91" s="191">
        <f>ROUND(I91*H91,2)</f>
        <v>0</v>
      </c>
      <c r="BL91" s="22" t="s">
        <v>213</v>
      </c>
      <c r="BM91" s="22" t="s">
        <v>3336</v>
      </c>
    </row>
    <row r="92" spans="2:65" s="1" customFormat="1" ht="16.5" customHeight="1">
      <c r="B92" s="179"/>
      <c r="C92" s="180" t="s">
        <v>213</v>
      </c>
      <c r="D92" s="180" t="s">
        <v>208</v>
      </c>
      <c r="E92" s="181" t="s">
        <v>3337</v>
      </c>
      <c r="F92" s="182" t="s">
        <v>3338</v>
      </c>
      <c r="G92" s="183" t="s">
        <v>674</v>
      </c>
      <c r="H92" s="184">
        <v>2</v>
      </c>
      <c r="I92" s="185"/>
      <c r="J92" s="186">
        <f>ROUND(I92*H92,2)</f>
        <v>0</v>
      </c>
      <c r="K92" s="182" t="s">
        <v>5</v>
      </c>
      <c r="L92" s="39"/>
      <c r="M92" s="187" t="s">
        <v>5</v>
      </c>
      <c r="N92" s="188" t="s">
        <v>42</v>
      </c>
      <c r="O92" s="40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22" t="s">
        <v>213</v>
      </c>
      <c r="AT92" s="22" t="s">
        <v>208</v>
      </c>
      <c r="AU92" s="22" t="s">
        <v>78</v>
      </c>
      <c r="AY92" s="22" t="s">
        <v>205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22" t="s">
        <v>78</v>
      </c>
      <c r="BK92" s="191">
        <f>ROUND(I92*H92,2)</f>
        <v>0</v>
      </c>
      <c r="BL92" s="22" t="s">
        <v>213</v>
      </c>
      <c r="BM92" s="22" t="s">
        <v>3339</v>
      </c>
    </row>
    <row r="93" spans="2:65" s="11" customFormat="1" ht="37.35" customHeight="1">
      <c r="B93" s="166"/>
      <c r="D93" s="167" t="s">
        <v>70</v>
      </c>
      <c r="E93" s="168" t="s">
        <v>3340</v>
      </c>
      <c r="F93" s="168" t="s">
        <v>3341</v>
      </c>
      <c r="I93" s="169"/>
      <c r="J93" s="170">
        <f>BK93</f>
        <v>0</v>
      </c>
      <c r="L93" s="166"/>
      <c r="M93" s="171"/>
      <c r="N93" s="172"/>
      <c r="O93" s="172"/>
      <c r="P93" s="173">
        <f>SUM(P94:P100)</f>
        <v>0</v>
      </c>
      <c r="Q93" s="172"/>
      <c r="R93" s="173">
        <f>SUM(R94:R100)</f>
        <v>0</v>
      </c>
      <c r="S93" s="172"/>
      <c r="T93" s="174">
        <f>SUM(T94:T100)</f>
        <v>0</v>
      </c>
      <c r="AR93" s="167" t="s">
        <v>78</v>
      </c>
      <c r="AT93" s="175" t="s">
        <v>70</v>
      </c>
      <c r="AU93" s="175" t="s">
        <v>71</v>
      </c>
      <c r="AY93" s="167" t="s">
        <v>205</v>
      </c>
      <c r="BK93" s="176">
        <f>SUM(BK94:BK100)</f>
        <v>0</v>
      </c>
    </row>
    <row r="94" spans="2:65" s="1" customFormat="1" ht="16.5" customHeight="1">
      <c r="B94" s="179"/>
      <c r="C94" s="180" t="s">
        <v>225</v>
      </c>
      <c r="D94" s="180" t="s">
        <v>208</v>
      </c>
      <c r="E94" s="181" t="s">
        <v>3342</v>
      </c>
      <c r="F94" s="182" t="s">
        <v>3343</v>
      </c>
      <c r="G94" s="183" t="s">
        <v>211</v>
      </c>
      <c r="H94" s="184">
        <v>270</v>
      </c>
      <c r="I94" s="185"/>
      <c r="J94" s="186">
        <f t="shared" ref="J94:J100" si="0">ROUND(I94*H94,2)</f>
        <v>0</v>
      </c>
      <c r="K94" s="182" t="s">
        <v>5</v>
      </c>
      <c r="L94" s="39"/>
      <c r="M94" s="187" t="s">
        <v>5</v>
      </c>
      <c r="N94" s="188" t="s">
        <v>42</v>
      </c>
      <c r="O94" s="40"/>
      <c r="P94" s="189">
        <f t="shared" ref="P94:P100" si="1">O94*H94</f>
        <v>0</v>
      </c>
      <c r="Q94" s="189">
        <v>0</v>
      </c>
      <c r="R94" s="189">
        <f t="shared" ref="R94:R100" si="2">Q94*H94</f>
        <v>0</v>
      </c>
      <c r="S94" s="189">
        <v>0</v>
      </c>
      <c r="T94" s="190">
        <f t="shared" ref="T94:T100" si="3">S94*H94</f>
        <v>0</v>
      </c>
      <c r="AR94" s="22" t="s">
        <v>213</v>
      </c>
      <c r="AT94" s="22" t="s">
        <v>208</v>
      </c>
      <c r="AU94" s="22" t="s">
        <v>78</v>
      </c>
      <c r="AY94" s="22" t="s">
        <v>205</v>
      </c>
      <c r="BE94" s="191">
        <f t="shared" ref="BE94:BE100" si="4">IF(N94="základní",J94,0)</f>
        <v>0</v>
      </c>
      <c r="BF94" s="191">
        <f t="shared" ref="BF94:BF100" si="5">IF(N94="snížená",J94,0)</f>
        <v>0</v>
      </c>
      <c r="BG94" s="191">
        <f t="shared" ref="BG94:BG100" si="6">IF(N94="zákl. přenesená",J94,0)</f>
        <v>0</v>
      </c>
      <c r="BH94" s="191">
        <f t="shared" ref="BH94:BH100" si="7">IF(N94="sníž. přenesená",J94,0)</f>
        <v>0</v>
      </c>
      <c r="BI94" s="191">
        <f t="shared" ref="BI94:BI100" si="8">IF(N94="nulová",J94,0)</f>
        <v>0</v>
      </c>
      <c r="BJ94" s="22" t="s">
        <v>78</v>
      </c>
      <c r="BK94" s="191">
        <f t="shared" ref="BK94:BK100" si="9">ROUND(I94*H94,2)</f>
        <v>0</v>
      </c>
      <c r="BL94" s="22" t="s">
        <v>213</v>
      </c>
      <c r="BM94" s="22" t="s">
        <v>3344</v>
      </c>
    </row>
    <row r="95" spans="2:65" s="1" customFormat="1" ht="16.5" customHeight="1">
      <c r="B95" s="179"/>
      <c r="C95" s="180" t="s">
        <v>229</v>
      </c>
      <c r="D95" s="180" t="s">
        <v>208</v>
      </c>
      <c r="E95" s="181" t="s">
        <v>3345</v>
      </c>
      <c r="F95" s="182" t="s">
        <v>3346</v>
      </c>
      <c r="G95" s="183" t="s">
        <v>674</v>
      </c>
      <c r="H95" s="184">
        <v>957</v>
      </c>
      <c r="I95" s="185"/>
      <c r="J95" s="186">
        <f t="shared" si="0"/>
        <v>0</v>
      </c>
      <c r="K95" s="182" t="s">
        <v>5</v>
      </c>
      <c r="L95" s="39"/>
      <c r="M95" s="187" t="s">
        <v>5</v>
      </c>
      <c r="N95" s="188" t="s">
        <v>42</v>
      </c>
      <c r="O95" s="40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AR95" s="22" t="s">
        <v>213</v>
      </c>
      <c r="AT95" s="22" t="s">
        <v>208</v>
      </c>
      <c r="AU95" s="22" t="s">
        <v>78</v>
      </c>
      <c r="AY95" s="22" t="s">
        <v>205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22" t="s">
        <v>78</v>
      </c>
      <c r="BK95" s="191">
        <f t="shared" si="9"/>
        <v>0</v>
      </c>
      <c r="BL95" s="22" t="s">
        <v>213</v>
      </c>
      <c r="BM95" s="22" t="s">
        <v>3347</v>
      </c>
    </row>
    <row r="96" spans="2:65" s="1" customFormat="1" ht="16.5" customHeight="1">
      <c r="B96" s="179"/>
      <c r="C96" s="180" t="s">
        <v>233</v>
      </c>
      <c r="D96" s="180" t="s">
        <v>208</v>
      </c>
      <c r="E96" s="181" t="s">
        <v>3348</v>
      </c>
      <c r="F96" s="182" t="s">
        <v>3349</v>
      </c>
      <c r="G96" s="183" t="s">
        <v>674</v>
      </c>
      <c r="H96" s="184">
        <v>907</v>
      </c>
      <c r="I96" s="185"/>
      <c r="J96" s="186">
        <f t="shared" si="0"/>
        <v>0</v>
      </c>
      <c r="K96" s="182" t="s">
        <v>5</v>
      </c>
      <c r="L96" s="39"/>
      <c r="M96" s="187" t="s">
        <v>5</v>
      </c>
      <c r="N96" s="188" t="s">
        <v>42</v>
      </c>
      <c r="O96" s="40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AR96" s="22" t="s">
        <v>213</v>
      </c>
      <c r="AT96" s="22" t="s">
        <v>208</v>
      </c>
      <c r="AU96" s="22" t="s">
        <v>78</v>
      </c>
      <c r="AY96" s="22" t="s">
        <v>205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22" t="s">
        <v>78</v>
      </c>
      <c r="BK96" s="191">
        <f t="shared" si="9"/>
        <v>0</v>
      </c>
      <c r="BL96" s="22" t="s">
        <v>213</v>
      </c>
      <c r="BM96" s="22" t="s">
        <v>3350</v>
      </c>
    </row>
    <row r="97" spans="2:65" s="1" customFormat="1" ht="16.5" customHeight="1">
      <c r="B97" s="179"/>
      <c r="C97" s="180" t="s">
        <v>239</v>
      </c>
      <c r="D97" s="180" t="s">
        <v>208</v>
      </c>
      <c r="E97" s="181" t="s">
        <v>3351</v>
      </c>
      <c r="F97" s="182" t="s">
        <v>3352</v>
      </c>
      <c r="G97" s="183" t="s">
        <v>674</v>
      </c>
      <c r="H97" s="184">
        <v>50</v>
      </c>
      <c r="I97" s="185"/>
      <c r="J97" s="186">
        <f t="shared" si="0"/>
        <v>0</v>
      </c>
      <c r="K97" s="182" t="s">
        <v>5</v>
      </c>
      <c r="L97" s="39"/>
      <c r="M97" s="187" t="s">
        <v>5</v>
      </c>
      <c r="N97" s="188" t="s">
        <v>42</v>
      </c>
      <c r="O97" s="40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AR97" s="22" t="s">
        <v>213</v>
      </c>
      <c r="AT97" s="22" t="s">
        <v>208</v>
      </c>
      <c r="AU97" s="22" t="s">
        <v>78</v>
      </c>
      <c r="AY97" s="22" t="s">
        <v>205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22" t="s">
        <v>78</v>
      </c>
      <c r="BK97" s="191">
        <f t="shared" si="9"/>
        <v>0</v>
      </c>
      <c r="BL97" s="22" t="s">
        <v>213</v>
      </c>
      <c r="BM97" s="22" t="s">
        <v>3353</v>
      </c>
    </row>
    <row r="98" spans="2:65" s="1" customFormat="1" ht="16.5" customHeight="1">
      <c r="B98" s="179"/>
      <c r="C98" s="180" t="s">
        <v>206</v>
      </c>
      <c r="D98" s="180" t="s">
        <v>208</v>
      </c>
      <c r="E98" s="181" t="s">
        <v>3354</v>
      </c>
      <c r="F98" s="182" t="s">
        <v>3355</v>
      </c>
      <c r="G98" s="183" t="s">
        <v>211</v>
      </c>
      <c r="H98" s="184">
        <v>40</v>
      </c>
      <c r="I98" s="185"/>
      <c r="J98" s="186">
        <f t="shared" si="0"/>
        <v>0</v>
      </c>
      <c r="K98" s="182" t="s">
        <v>5</v>
      </c>
      <c r="L98" s="39"/>
      <c r="M98" s="187" t="s">
        <v>5</v>
      </c>
      <c r="N98" s="188" t="s">
        <v>42</v>
      </c>
      <c r="O98" s="40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22" t="s">
        <v>213</v>
      </c>
      <c r="AT98" s="22" t="s">
        <v>208</v>
      </c>
      <c r="AU98" s="22" t="s">
        <v>78</v>
      </c>
      <c r="AY98" s="22" t="s">
        <v>205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22" t="s">
        <v>78</v>
      </c>
      <c r="BK98" s="191">
        <f t="shared" si="9"/>
        <v>0</v>
      </c>
      <c r="BL98" s="22" t="s">
        <v>213</v>
      </c>
      <c r="BM98" s="22" t="s">
        <v>3356</v>
      </c>
    </row>
    <row r="99" spans="2:65" s="1" customFormat="1" ht="16.5" customHeight="1">
      <c r="B99" s="179"/>
      <c r="C99" s="180" t="s">
        <v>246</v>
      </c>
      <c r="D99" s="180" t="s">
        <v>208</v>
      </c>
      <c r="E99" s="181" t="s">
        <v>3357</v>
      </c>
      <c r="F99" s="182" t="s">
        <v>3358</v>
      </c>
      <c r="G99" s="183" t="s">
        <v>211</v>
      </c>
      <c r="H99" s="184">
        <v>230</v>
      </c>
      <c r="I99" s="185"/>
      <c r="J99" s="186">
        <f t="shared" si="0"/>
        <v>0</v>
      </c>
      <c r="K99" s="182" t="s">
        <v>5</v>
      </c>
      <c r="L99" s="39"/>
      <c r="M99" s="187" t="s">
        <v>5</v>
      </c>
      <c r="N99" s="188" t="s">
        <v>42</v>
      </c>
      <c r="O99" s="40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22" t="s">
        <v>213</v>
      </c>
      <c r="AT99" s="22" t="s">
        <v>208</v>
      </c>
      <c r="AU99" s="22" t="s">
        <v>78</v>
      </c>
      <c r="AY99" s="22" t="s">
        <v>205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22" t="s">
        <v>78</v>
      </c>
      <c r="BK99" s="191">
        <f t="shared" si="9"/>
        <v>0</v>
      </c>
      <c r="BL99" s="22" t="s">
        <v>213</v>
      </c>
      <c r="BM99" s="22" t="s">
        <v>3359</v>
      </c>
    </row>
    <row r="100" spans="2:65" s="1" customFormat="1" ht="16.5" customHeight="1">
      <c r="B100" s="179"/>
      <c r="C100" s="180" t="s">
        <v>250</v>
      </c>
      <c r="D100" s="180" t="s">
        <v>208</v>
      </c>
      <c r="E100" s="181" t="s">
        <v>821</v>
      </c>
      <c r="F100" s="182" t="s">
        <v>3360</v>
      </c>
      <c r="G100" s="183" t="s">
        <v>211</v>
      </c>
      <c r="H100" s="184">
        <v>10</v>
      </c>
      <c r="I100" s="185"/>
      <c r="J100" s="186">
        <f t="shared" si="0"/>
        <v>0</v>
      </c>
      <c r="K100" s="182" t="s">
        <v>5</v>
      </c>
      <c r="L100" s="39"/>
      <c r="M100" s="187" t="s">
        <v>5</v>
      </c>
      <c r="N100" s="188" t="s">
        <v>42</v>
      </c>
      <c r="O100" s="40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22" t="s">
        <v>213</v>
      </c>
      <c r="AT100" s="22" t="s">
        <v>208</v>
      </c>
      <c r="AU100" s="22" t="s">
        <v>78</v>
      </c>
      <c r="AY100" s="22" t="s">
        <v>205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22" t="s">
        <v>78</v>
      </c>
      <c r="BK100" s="191">
        <f t="shared" si="9"/>
        <v>0</v>
      </c>
      <c r="BL100" s="22" t="s">
        <v>213</v>
      </c>
      <c r="BM100" s="22" t="s">
        <v>3361</v>
      </c>
    </row>
    <row r="101" spans="2:65" s="11" customFormat="1" ht="37.35" customHeight="1">
      <c r="B101" s="166"/>
      <c r="D101" s="167" t="s">
        <v>70</v>
      </c>
      <c r="E101" s="168" t="s">
        <v>3362</v>
      </c>
      <c r="F101" s="168" t="s">
        <v>3363</v>
      </c>
      <c r="I101" s="169"/>
      <c r="J101" s="170">
        <f>BK101</f>
        <v>0</v>
      </c>
      <c r="L101" s="166"/>
      <c r="M101" s="171"/>
      <c r="N101" s="172"/>
      <c r="O101" s="172"/>
      <c r="P101" s="173">
        <f>SUM(P102:P105)</f>
        <v>0</v>
      </c>
      <c r="Q101" s="172"/>
      <c r="R101" s="173">
        <f>SUM(R102:R105)</f>
        <v>0</v>
      </c>
      <c r="S101" s="172"/>
      <c r="T101" s="174">
        <f>SUM(T102:T105)</f>
        <v>0</v>
      </c>
      <c r="AR101" s="167" t="s">
        <v>78</v>
      </c>
      <c r="AT101" s="175" t="s">
        <v>70</v>
      </c>
      <c r="AU101" s="175" t="s">
        <v>71</v>
      </c>
      <c r="AY101" s="167" t="s">
        <v>205</v>
      </c>
      <c r="BK101" s="176">
        <f>SUM(BK102:BK105)</f>
        <v>0</v>
      </c>
    </row>
    <row r="102" spans="2:65" s="1" customFormat="1" ht="16.5" customHeight="1">
      <c r="B102" s="179"/>
      <c r="C102" s="180" t="s">
        <v>256</v>
      </c>
      <c r="D102" s="180" t="s">
        <v>208</v>
      </c>
      <c r="E102" s="181" t="s">
        <v>825</v>
      </c>
      <c r="F102" s="182" t="s">
        <v>3364</v>
      </c>
      <c r="G102" s="183" t="s">
        <v>674</v>
      </c>
      <c r="H102" s="184">
        <v>1</v>
      </c>
      <c r="I102" s="185"/>
      <c r="J102" s="186">
        <f>ROUND(I102*H102,2)</f>
        <v>0</v>
      </c>
      <c r="K102" s="182" t="s">
        <v>5</v>
      </c>
      <c r="L102" s="39"/>
      <c r="M102" s="187" t="s">
        <v>5</v>
      </c>
      <c r="N102" s="188" t="s">
        <v>42</v>
      </c>
      <c r="O102" s="40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AR102" s="22" t="s">
        <v>213</v>
      </c>
      <c r="AT102" s="22" t="s">
        <v>208</v>
      </c>
      <c r="AU102" s="22" t="s">
        <v>78</v>
      </c>
      <c r="AY102" s="22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22" t="s">
        <v>78</v>
      </c>
      <c r="BK102" s="191">
        <f>ROUND(I102*H102,2)</f>
        <v>0</v>
      </c>
      <c r="BL102" s="22" t="s">
        <v>213</v>
      </c>
      <c r="BM102" s="22" t="s">
        <v>3365</v>
      </c>
    </row>
    <row r="103" spans="2:65" s="1" customFormat="1" ht="16.5" customHeight="1">
      <c r="B103" s="179"/>
      <c r="C103" s="180" t="s">
        <v>261</v>
      </c>
      <c r="D103" s="180" t="s">
        <v>208</v>
      </c>
      <c r="E103" s="181" t="s">
        <v>829</v>
      </c>
      <c r="F103" s="182" t="s">
        <v>3366</v>
      </c>
      <c r="G103" s="183" t="s">
        <v>674</v>
      </c>
      <c r="H103" s="184">
        <v>54</v>
      </c>
      <c r="I103" s="185"/>
      <c r="J103" s="186">
        <f>ROUND(I103*H103,2)</f>
        <v>0</v>
      </c>
      <c r="K103" s="182" t="s">
        <v>5</v>
      </c>
      <c r="L103" s="39"/>
      <c r="M103" s="187" t="s">
        <v>5</v>
      </c>
      <c r="N103" s="188" t="s">
        <v>42</v>
      </c>
      <c r="O103" s="40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AR103" s="22" t="s">
        <v>213</v>
      </c>
      <c r="AT103" s="22" t="s">
        <v>208</v>
      </c>
      <c r="AU103" s="22" t="s">
        <v>78</v>
      </c>
      <c r="AY103" s="22" t="s">
        <v>205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22" t="s">
        <v>78</v>
      </c>
      <c r="BK103" s="191">
        <f>ROUND(I103*H103,2)</f>
        <v>0</v>
      </c>
      <c r="BL103" s="22" t="s">
        <v>213</v>
      </c>
      <c r="BM103" s="22" t="s">
        <v>3367</v>
      </c>
    </row>
    <row r="104" spans="2:65" s="1" customFormat="1" ht="16.5" customHeight="1">
      <c r="B104" s="179"/>
      <c r="C104" s="180" t="s">
        <v>265</v>
      </c>
      <c r="D104" s="180" t="s">
        <v>208</v>
      </c>
      <c r="E104" s="181" t="s">
        <v>833</v>
      </c>
      <c r="F104" s="182" t="s">
        <v>3368</v>
      </c>
      <c r="G104" s="183" t="s">
        <v>341</v>
      </c>
      <c r="H104" s="184">
        <v>14</v>
      </c>
      <c r="I104" s="185"/>
      <c r="J104" s="186">
        <f>ROUND(I104*H104,2)</f>
        <v>0</v>
      </c>
      <c r="K104" s="182" t="s">
        <v>5</v>
      </c>
      <c r="L104" s="39"/>
      <c r="M104" s="187" t="s">
        <v>5</v>
      </c>
      <c r="N104" s="188" t="s">
        <v>42</v>
      </c>
      <c r="O104" s="40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22" t="s">
        <v>213</v>
      </c>
      <c r="AT104" s="22" t="s">
        <v>208</v>
      </c>
      <c r="AU104" s="22" t="s">
        <v>78</v>
      </c>
      <c r="AY104" s="22" t="s">
        <v>205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213</v>
      </c>
      <c r="BM104" s="22" t="s">
        <v>3369</v>
      </c>
    </row>
    <row r="105" spans="2:65" s="1" customFormat="1" ht="16.5" customHeight="1">
      <c r="B105" s="179"/>
      <c r="C105" s="180" t="s">
        <v>11</v>
      </c>
      <c r="D105" s="180" t="s">
        <v>208</v>
      </c>
      <c r="E105" s="181" t="s">
        <v>837</v>
      </c>
      <c r="F105" s="182" t="s">
        <v>3370</v>
      </c>
      <c r="G105" s="183" t="s">
        <v>223</v>
      </c>
      <c r="H105" s="184">
        <v>4</v>
      </c>
      <c r="I105" s="185"/>
      <c r="J105" s="186">
        <f>ROUND(I105*H105,2)</f>
        <v>0</v>
      </c>
      <c r="K105" s="182" t="s">
        <v>5</v>
      </c>
      <c r="L105" s="39"/>
      <c r="M105" s="187" t="s">
        <v>5</v>
      </c>
      <c r="N105" s="188" t="s">
        <v>42</v>
      </c>
      <c r="O105" s="40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AR105" s="22" t="s">
        <v>213</v>
      </c>
      <c r="AT105" s="22" t="s">
        <v>208</v>
      </c>
      <c r="AU105" s="22" t="s">
        <v>78</v>
      </c>
      <c r="AY105" s="22" t="s">
        <v>205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22" t="s">
        <v>78</v>
      </c>
      <c r="BK105" s="191">
        <f>ROUND(I105*H105,2)</f>
        <v>0</v>
      </c>
      <c r="BL105" s="22" t="s">
        <v>213</v>
      </c>
      <c r="BM105" s="22" t="s">
        <v>3371</v>
      </c>
    </row>
    <row r="106" spans="2:65" s="11" customFormat="1" ht="37.35" customHeight="1">
      <c r="B106" s="166"/>
      <c r="D106" s="167" t="s">
        <v>70</v>
      </c>
      <c r="E106" s="168" t="s">
        <v>3372</v>
      </c>
      <c r="F106" s="168" t="s">
        <v>3373</v>
      </c>
      <c r="I106" s="169"/>
      <c r="J106" s="170">
        <f>BK106</f>
        <v>0</v>
      </c>
      <c r="L106" s="166"/>
      <c r="M106" s="171"/>
      <c r="N106" s="172"/>
      <c r="O106" s="172"/>
      <c r="P106" s="173">
        <f>SUM(P107:P110)</f>
        <v>0</v>
      </c>
      <c r="Q106" s="172"/>
      <c r="R106" s="173">
        <f>SUM(R107:R110)</f>
        <v>0</v>
      </c>
      <c r="S106" s="172"/>
      <c r="T106" s="174">
        <f>SUM(T107:T110)</f>
        <v>0</v>
      </c>
      <c r="AR106" s="167" t="s">
        <v>78</v>
      </c>
      <c r="AT106" s="175" t="s">
        <v>70</v>
      </c>
      <c r="AU106" s="175" t="s">
        <v>71</v>
      </c>
      <c r="AY106" s="167" t="s">
        <v>205</v>
      </c>
      <c r="BK106" s="176">
        <f>SUM(BK107:BK110)</f>
        <v>0</v>
      </c>
    </row>
    <row r="107" spans="2:65" s="1" customFormat="1" ht="16.5" customHeight="1">
      <c r="B107" s="179"/>
      <c r="C107" s="180" t="s">
        <v>237</v>
      </c>
      <c r="D107" s="180" t="s">
        <v>208</v>
      </c>
      <c r="E107" s="181" t="s">
        <v>841</v>
      </c>
      <c r="F107" s="182" t="s">
        <v>3374</v>
      </c>
      <c r="G107" s="183" t="s">
        <v>674</v>
      </c>
      <c r="H107" s="184">
        <v>6</v>
      </c>
      <c r="I107" s="185"/>
      <c r="J107" s="186">
        <f>ROUND(I107*H107,2)</f>
        <v>0</v>
      </c>
      <c r="K107" s="182" t="s">
        <v>5</v>
      </c>
      <c r="L107" s="39"/>
      <c r="M107" s="187" t="s">
        <v>5</v>
      </c>
      <c r="N107" s="188" t="s">
        <v>42</v>
      </c>
      <c r="O107" s="40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AR107" s="22" t="s">
        <v>213</v>
      </c>
      <c r="AT107" s="22" t="s">
        <v>208</v>
      </c>
      <c r="AU107" s="22" t="s">
        <v>78</v>
      </c>
      <c r="AY107" s="22" t="s">
        <v>205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22" t="s">
        <v>78</v>
      </c>
      <c r="BK107" s="191">
        <f>ROUND(I107*H107,2)</f>
        <v>0</v>
      </c>
      <c r="BL107" s="22" t="s">
        <v>213</v>
      </c>
      <c r="BM107" s="22" t="s">
        <v>3375</v>
      </c>
    </row>
    <row r="108" spans="2:65" s="1" customFormat="1" ht="16.5" customHeight="1">
      <c r="B108" s="179"/>
      <c r="C108" s="180" t="s">
        <v>275</v>
      </c>
      <c r="D108" s="180" t="s">
        <v>208</v>
      </c>
      <c r="E108" s="181" t="s">
        <v>845</v>
      </c>
      <c r="F108" s="182" t="s">
        <v>3376</v>
      </c>
      <c r="G108" s="183" t="s">
        <v>674</v>
      </c>
      <c r="H108" s="184">
        <v>2</v>
      </c>
      <c r="I108" s="185"/>
      <c r="J108" s="186">
        <f>ROUND(I108*H108,2)</f>
        <v>0</v>
      </c>
      <c r="K108" s="182" t="s">
        <v>5</v>
      </c>
      <c r="L108" s="39"/>
      <c r="M108" s="187" t="s">
        <v>5</v>
      </c>
      <c r="N108" s="188" t="s">
        <v>42</v>
      </c>
      <c r="O108" s="40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22" t="s">
        <v>213</v>
      </c>
      <c r="AT108" s="22" t="s">
        <v>208</v>
      </c>
      <c r="AU108" s="22" t="s">
        <v>78</v>
      </c>
      <c r="AY108" s="22" t="s">
        <v>205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22" t="s">
        <v>78</v>
      </c>
      <c r="BK108" s="191">
        <f>ROUND(I108*H108,2)</f>
        <v>0</v>
      </c>
      <c r="BL108" s="22" t="s">
        <v>213</v>
      </c>
      <c r="BM108" s="22" t="s">
        <v>3377</v>
      </c>
    </row>
    <row r="109" spans="2:65" s="1" customFormat="1" ht="16.5" customHeight="1">
      <c r="B109" s="179"/>
      <c r="C109" s="180" t="s">
        <v>279</v>
      </c>
      <c r="D109" s="180" t="s">
        <v>208</v>
      </c>
      <c r="E109" s="181" t="s">
        <v>849</v>
      </c>
      <c r="F109" s="182" t="s">
        <v>3378</v>
      </c>
      <c r="G109" s="183" t="s">
        <v>674</v>
      </c>
      <c r="H109" s="184">
        <v>10</v>
      </c>
      <c r="I109" s="185"/>
      <c r="J109" s="186">
        <f>ROUND(I109*H109,2)</f>
        <v>0</v>
      </c>
      <c r="K109" s="182" t="s">
        <v>5</v>
      </c>
      <c r="L109" s="39"/>
      <c r="M109" s="187" t="s">
        <v>5</v>
      </c>
      <c r="N109" s="188" t="s">
        <v>42</v>
      </c>
      <c r="O109" s="40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22" t="s">
        <v>213</v>
      </c>
      <c r="AT109" s="22" t="s">
        <v>208</v>
      </c>
      <c r="AU109" s="22" t="s">
        <v>78</v>
      </c>
      <c r="AY109" s="22" t="s">
        <v>205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22" t="s">
        <v>78</v>
      </c>
      <c r="BK109" s="191">
        <f>ROUND(I109*H109,2)</f>
        <v>0</v>
      </c>
      <c r="BL109" s="22" t="s">
        <v>213</v>
      </c>
      <c r="BM109" s="22" t="s">
        <v>3379</v>
      </c>
    </row>
    <row r="110" spans="2:65" s="1" customFormat="1" ht="16.5" customHeight="1">
      <c r="B110" s="179"/>
      <c r="C110" s="180" t="s">
        <v>283</v>
      </c>
      <c r="D110" s="180" t="s">
        <v>208</v>
      </c>
      <c r="E110" s="181" t="s">
        <v>853</v>
      </c>
      <c r="F110" s="182" t="s">
        <v>3380</v>
      </c>
      <c r="G110" s="183" t="s">
        <v>674</v>
      </c>
      <c r="H110" s="184">
        <v>10</v>
      </c>
      <c r="I110" s="185"/>
      <c r="J110" s="186">
        <f>ROUND(I110*H110,2)</f>
        <v>0</v>
      </c>
      <c r="K110" s="182" t="s">
        <v>5</v>
      </c>
      <c r="L110" s="39"/>
      <c r="M110" s="187" t="s">
        <v>5</v>
      </c>
      <c r="N110" s="188" t="s">
        <v>42</v>
      </c>
      <c r="O110" s="40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22" t="s">
        <v>213</v>
      </c>
      <c r="AT110" s="22" t="s">
        <v>208</v>
      </c>
      <c r="AU110" s="22" t="s">
        <v>78</v>
      </c>
      <c r="AY110" s="22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22" t="s">
        <v>78</v>
      </c>
      <c r="BK110" s="191">
        <f>ROUND(I110*H110,2)</f>
        <v>0</v>
      </c>
      <c r="BL110" s="22" t="s">
        <v>213</v>
      </c>
      <c r="BM110" s="22" t="s">
        <v>3381</v>
      </c>
    </row>
    <row r="111" spans="2:65" s="11" customFormat="1" ht="37.35" customHeight="1">
      <c r="B111" s="166"/>
      <c r="D111" s="167" t="s">
        <v>70</v>
      </c>
      <c r="E111" s="168" t="s">
        <v>3382</v>
      </c>
      <c r="F111" s="168" t="s">
        <v>3383</v>
      </c>
      <c r="I111" s="169"/>
      <c r="J111" s="170">
        <f>BK111</f>
        <v>0</v>
      </c>
      <c r="L111" s="166"/>
      <c r="M111" s="171"/>
      <c r="N111" s="172"/>
      <c r="O111" s="172"/>
      <c r="P111" s="173">
        <f>SUM(P112:P121)</f>
        <v>0</v>
      </c>
      <c r="Q111" s="172"/>
      <c r="R111" s="173">
        <f>SUM(R112:R121)</f>
        <v>0</v>
      </c>
      <c r="S111" s="172"/>
      <c r="T111" s="174">
        <f>SUM(T112:T121)</f>
        <v>0</v>
      </c>
      <c r="AR111" s="167" t="s">
        <v>78</v>
      </c>
      <c r="AT111" s="175" t="s">
        <v>70</v>
      </c>
      <c r="AU111" s="175" t="s">
        <v>71</v>
      </c>
      <c r="AY111" s="167" t="s">
        <v>205</v>
      </c>
      <c r="BK111" s="176">
        <f>SUM(BK112:BK121)</f>
        <v>0</v>
      </c>
    </row>
    <row r="112" spans="2:65" s="1" customFormat="1" ht="16.5" customHeight="1">
      <c r="B112" s="179"/>
      <c r="C112" s="180" t="s">
        <v>291</v>
      </c>
      <c r="D112" s="180" t="s">
        <v>208</v>
      </c>
      <c r="E112" s="181" t="s">
        <v>857</v>
      </c>
      <c r="F112" s="182" t="s">
        <v>3384</v>
      </c>
      <c r="G112" s="183" t="s">
        <v>674</v>
      </c>
      <c r="H112" s="184">
        <v>224</v>
      </c>
      <c r="I112" s="185"/>
      <c r="J112" s="186">
        <f t="shared" ref="J112:J121" si="10">ROUND(I112*H112,2)</f>
        <v>0</v>
      </c>
      <c r="K112" s="182" t="s">
        <v>5</v>
      </c>
      <c r="L112" s="39"/>
      <c r="M112" s="187" t="s">
        <v>5</v>
      </c>
      <c r="N112" s="188" t="s">
        <v>42</v>
      </c>
      <c r="O112" s="40"/>
      <c r="P112" s="189">
        <f t="shared" ref="P112:P121" si="11">O112*H112</f>
        <v>0</v>
      </c>
      <c r="Q112" s="189">
        <v>0</v>
      </c>
      <c r="R112" s="189">
        <f t="shared" ref="R112:R121" si="12">Q112*H112</f>
        <v>0</v>
      </c>
      <c r="S112" s="189">
        <v>0</v>
      </c>
      <c r="T112" s="190">
        <f t="shared" ref="T112:T121" si="13">S112*H112</f>
        <v>0</v>
      </c>
      <c r="AR112" s="22" t="s">
        <v>213</v>
      </c>
      <c r="AT112" s="22" t="s">
        <v>208</v>
      </c>
      <c r="AU112" s="22" t="s">
        <v>78</v>
      </c>
      <c r="AY112" s="22" t="s">
        <v>205</v>
      </c>
      <c r="BE112" s="191">
        <f t="shared" ref="BE112:BE121" si="14">IF(N112="základní",J112,0)</f>
        <v>0</v>
      </c>
      <c r="BF112" s="191">
        <f t="shared" ref="BF112:BF121" si="15">IF(N112="snížená",J112,0)</f>
        <v>0</v>
      </c>
      <c r="BG112" s="191">
        <f t="shared" ref="BG112:BG121" si="16">IF(N112="zákl. přenesená",J112,0)</f>
        <v>0</v>
      </c>
      <c r="BH112" s="191">
        <f t="shared" ref="BH112:BH121" si="17">IF(N112="sníž. přenesená",J112,0)</f>
        <v>0</v>
      </c>
      <c r="BI112" s="191">
        <f t="shared" ref="BI112:BI121" si="18">IF(N112="nulová",J112,0)</f>
        <v>0</v>
      </c>
      <c r="BJ112" s="22" t="s">
        <v>78</v>
      </c>
      <c r="BK112" s="191">
        <f t="shared" ref="BK112:BK121" si="19">ROUND(I112*H112,2)</f>
        <v>0</v>
      </c>
      <c r="BL112" s="22" t="s">
        <v>213</v>
      </c>
      <c r="BM112" s="22" t="s">
        <v>3385</v>
      </c>
    </row>
    <row r="113" spans="2:65" s="1" customFormat="1" ht="16.5" customHeight="1">
      <c r="B113" s="179"/>
      <c r="C113" s="180" t="s">
        <v>10</v>
      </c>
      <c r="D113" s="180" t="s">
        <v>208</v>
      </c>
      <c r="E113" s="181" t="s">
        <v>861</v>
      </c>
      <c r="F113" s="182" t="s">
        <v>3386</v>
      </c>
      <c r="G113" s="183" t="s">
        <v>674</v>
      </c>
      <c r="H113" s="184">
        <v>209</v>
      </c>
      <c r="I113" s="185"/>
      <c r="J113" s="186">
        <f t="shared" si="10"/>
        <v>0</v>
      </c>
      <c r="K113" s="182" t="s">
        <v>5</v>
      </c>
      <c r="L113" s="39"/>
      <c r="M113" s="187" t="s">
        <v>5</v>
      </c>
      <c r="N113" s="188" t="s">
        <v>42</v>
      </c>
      <c r="O113" s="40"/>
      <c r="P113" s="189">
        <f t="shared" si="11"/>
        <v>0</v>
      </c>
      <c r="Q113" s="189">
        <v>0</v>
      </c>
      <c r="R113" s="189">
        <f t="shared" si="12"/>
        <v>0</v>
      </c>
      <c r="S113" s="189">
        <v>0</v>
      </c>
      <c r="T113" s="190">
        <f t="shared" si="13"/>
        <v>0</v>
      </c>
      <c r="AR113" s="22" t="s">
        <v>213</v>
      </c>
      <c r="AT113" s="22" t="s">
        <v>208</v>
      </c>
      <c r="AU113" s="22" t="s">
        <v>78</v>
      </c>
      <c r="AY113" s="22" t="s">
        <v>205</v>
      </c>
      <c r="BE113" s="191">
        <f t="shared" si="14"/>
        <v>0</v>
      </c>
      <c r="BF113" s="191">
        <f t="shared" si="15"/>
        <v>0</v>
      </c>
      <c r="BG113" s="191">
        <f t="shared" si="16"/>
        <v>0</v>
      </c>
      <c r="BH113" s="191">
        <f t="shared" si="17"/>
        <v>0</v>
      </c>
      <c r="BI113" s="191">
        <f t="shared" si="18"/>
        <v>0</v>
      </c>
      <c r="BJ113" s="22" t="s">
        <v>78</v>
      </c>
      <c r="BK113" s="191">
        <f t="shared" si="19"/>
        <v>0</v>
      </c>
      <c r="BL113" s="22" t="s">
        <v>213</v>
      </c>
      <c r="BM113" s="22" t="s">
        <v>3387</v>
      </c>
    </row>
    <row r="114" spans="2:65" s="1" customFormat="1" ht="16.5" customHeight="1">
      <c r="B114" s="179"/>
      <c r="C114" s="180" t="s">
        <v>298</v>
      </c>
      <c r="D114" s="180" t="s">
        <v>208</v>
      </c>
      <c r="E114" s="181" t="s">
        <v>865</v>
      </c>
      <c r="F114" s="182" t="s">
        <v>3388</v>
      </c>
      <c r="G114" s="183" t="s">
        <v>674</v>
      </c>
      <c r="H114" s="184">
        <v>207</v>
      </c>
      <c r="I114" s="185"/>
      <c r="J114" s="186">
        <f t="shared" si="10"/>
        <v>0</v>
      </c>
      <c r="K114" s="182" t="s">
        <v>5</v>
      </c>
      <c r="L114" s="39"/>
      <c r="M114" s="187" t="s">
        <v>5</v>
      </c>
      <c r="N114" s="188" t="s">
        <v>42</v>
      </c>
      <c r="O114" s="40"/>
      <c r="P114" s="189">
        <f t="shared" si="11"/>
        <v>0</v>
      </c>
      <c r="Q114" s="189">
        <v>0</v>
      </c>
      <c r="R114" s="189">
        <f t="shared" si="12"/>
        <v>0</v>
      </c>
      <c r="S114" s="189">
        <v>0</v>
      </c>
      <c r="T114" s="190">
        <f t="shared" si="13"/>
        <v>0</v>
      </c>
      <c r="AR114" s="22" t="s">
        <v>213</v>
      </c>
      <c r="AT114" s="22" t="s">
        <v>208</v>
      </c>
      <c r="AU114" s="22" t="s">
        <v>78</v>
      </c>
      <c r="AY114" s="22" t="s">
        <v>205</v>
      </c>
      <c r="BE114" s="191">
        <f t="shared" si="14"/>
        <v>0</v>
      </c>
      <c r="BF114" s="191">
        <f t="shared" si="15"/>
        <v>0</v>
      </c>
      <c r="BG114" s="191">
        <f t="shared" si="16"/>
        <v>0</v>
      </c>
      <c r="BH114" s="191">
        <f t="shared" si="17"/>
        <v>0</v>
      </c>
      <c r="BI114" s="191">
        <f t="shared" si="18"/>
        <v>0</v>
      </c>
      <c r="BJ114" s="22" t="s">
        <v>78</v>
      </c>
      <c r="BK114" s="191">
        <f t="shared" si="19"/>
        <v>0</v>
      </c>
      <c r="BL114" s="22" t="s">
        <v>213</v>
      </c>
      <c r="BM114" s="22" t="s">
        <v>3389</v>
      </c>
    </row>
    <row r="115" spans="2:65" s="1" customFormat="1" ht="16.5" customHeight="1">
      <c r="B115" s="179"/>
      <c r="C115" s="180" t="s">
        <v>302</v>
      </c>
      <c r="D115" s="180" t="s">
        <v>208</v>
      </c>
      <c r="E115" s="181" t="s">
        <v>869</v>
      </c>
      <c r="F115" s="182" t="s">
        <v>3390</v>
      </c>
      <c r="G115" s="183" t="s">
        <v>674</v>
      </c>
      <c r="H115" s="184">
        <v>44</v>
      </c>
      <c r="I115" s="185"/>
      <c r="J115" s="186">
        <f t="shared" si="10"/>
        <v>0</v>
      </c>
      <c r="K115" s="182" t="s">
        <v>5</v>
      </c>
      <c r="L115" s="39"/>
      <c r="M115" s="187" t="s">
        <v>5</v>
      </c>
      <c r="N115" s="188" t="s">
        <v>42</v>
      </c>
      <c r="O115" s="40"/>
      <c r="P115" s="189">
        <f t="shared" si="11"/>
        <v>0</v>
      </c>
      <c r="Q115" s="189">
        <v>0</v>
      </c>
      <c r="R115" s="189">
        <f t="shared" si="12"/>
        <v>0</v>
      </c>
      <c r="S115" s="189">
        <v>0</v>
      </c>
      <c r="T115" s="190">
        <f t="shared" si="13"/>
        <v>0</v>
      </c>
      <c r="AR115" s="22" t="s">
        <v>213</v>
      </c>
      <c r="AT115" s="22" t="s">
        <v>208</v>
      </c>
      <c r="AU115" s="22" t="s">
        <v>78</v>
      </c>
      <c r="AY115" s="22" t="s">
        <v>205</v>
      </c>
      <c r="BE115" s="191">
        <f t="shared" si="14"/>
        <v>0</v>
      </c>
      <c r="BF115" s="191">
        <f t="shared" si="15"/>
        <v>0</v>
      </c>
      <c r="BG115" s="191">
        <f t="shared" si="16"/>
        <v>0</v>
      </c>
      <c r="BH115" s="191">
        <f t="shared" si="17"/>
        <v>0</v>
      </c>
      <c r="BI115" s="191">
        <f t="shared" si="18"/>
        <v>0</v>
      </c>
      <c r="BJ115" s="22" t="s">
        <v>78</v>
      </c>
      <c r="BK115" s="191">
        <f t="shared" si="19"/>
        <v>0</v>
      </c>
      <c r="BL115" s="22" t="s">
        <v>213</v>
      </c>
      <c r="BM115" s="22" t="s">
        <v>3391</v>
      </c>
    </row>
    <row r="116" spans="2:65" s="1" customFormat="1" ht="16.5" customHeight="1">
      <c r="B116" s="179"/>
      <c r="C116" s="180" t="s">
        <v>308</v>
      </c>
      <c r="D116" s="180" t="s">
        <v>208</v>
      </c>
      <c r="E116" s="181" t="s">
        <v>873</v>
      </c>
      <c r="F116" s="182" t="s">
        <v>3392</v>
      </c>
      <c r="G116" s="183" t="s">
        <v>674</v>
      </c>
      <c r="H116" s="184">
        <v>33</v>
      </c>
      <c r="I116" s="185"/>
      <c r="J116" s="186">
        <f t="shared" si="10"/>
        <v>0</v>
      </c>
      <c r="K116" s="182" t="s">
        <v>5</v>
      </c>
      <c r="L116" s="39"/>
      <c r="M116" s="187" t="s">
        <v>5</v>
      </c>
      <c r="N116" s="188" t="s">
        <v>42</v>
      </c>
      <c r="O116" s="40"/>
      <c r="P116" s="189">
        <f t="shared" si="11"/>
        <v>0</v>
      </c>
      <c r="Q116" s="189">
        <v>0</v>
      </c>
      <c r="R116" s="189">
        <f t="shared" si="12"/>
        <v>0</v>
      </c>
      <c r="S116" s="189">
        <v>0</v>
      </c>
      <c r="T116" s="190">
        <f t="shared" si="13"/>
        <v>0</v>
      </c>
      <c r="AR116" s="22" t="s">
        <v>213</v>
      </c>
      <c r="AT116" s="22" t="s">
        <v>208</v>
      </c>
      <c r="AU116" s="22" t="s">
        <v>78</v>
      </c>
      <c r="AY116" s="22" t="s">
        <v>205</v>
      </c>
      <c r="BE116" s="191">
        <f t="shared" si="14"/>
        <v>0</v>
      </c>
      <c r="BF116" s="191">
        <f t="shared" si="15"/>
        <v>0</v>
      </c>
      <c r="BG116" s="191">
        <f t="shared" si="16"/>
        <v>0</v>
      </c>
      <c r="BH116" s="191">
        <f t="shared" si="17"/>
        <v>0</v>
      </c>
      <c r="BI116" s="191">
        <f t="shared" si="18"/>
        <v>0</v>
      </c>
      <c r="BJ116" s="22" t="s">
        <v>78</v>
      </c>
      <c r="BK116" s="191">
        <f t="shared" si="19"/>
        <v>0</v>
      </c>
      <c r="BL116" s="22" t="s">
        <v>213</v>
      </c>
      <c r="BM116" s="22" t="s">
        <v>3393</v>
      </c>
    </row>
    <row r="117" spans="2:65" s="1" customFormat="1" ht="16.5" customHeight="1">
      <c r="B117" s="179"/>
      <c r="C117" s="180" t="s">
        <v>312</v>
      </c>
      <c r="D117" s="180" t="s">
        <v>208</v>
      </c>
      <c r="E117" s="181" t="s">
        <v>877</v>
      </c>
      <c r="F117" s="182" t="s">
        <v>3394</v>
      </c>
      <c r="G117" s="183" t="s">
        <v>674</v>
      </c>
      <c r="H117" s="184">
        <v>190</v>
      </c>
      <c r="I117" s="185"/>
      <c r="J117" s="186">
        <f t="shared" si="10"/>
        <v>0</v>
      </c>
      <c r="K117" s="182" t="s">
        <v>5</v>
      </c>
      <c r="L117" s="39"/>
      <c r="M117" s="187" t="s">
        <v>5</v>
      </c>
      <c r="N117" s="188" t="s">
        <v>42</v>
      </c>
      <c r="O117" s="40"/>
      <c r="P117" s="189">
        <f t="shared" si="11"/>
        <v>0</v>
      </c>
      <c r="Q117" s="189">
        <v>0</v>
      </c>
      <c r="R117" s="189">
        <f t="shared" si="12"/>
        <v>0</v>
      </c>
      <c r="S117" s="189">
        <v>0</v>
      </c>
      <c r="T117" s="190">
        <f t="shared" si="13"/>
        <v>0</v>
      </c>
      <c r="AR117" s="22" t="s">
        <v>213</v>
      </c>
      <c r="AT117" s="22" t="s">
        <v>208</v>
      </c>
      <c r="AU117" s="22" t="s">
        <v>78</v>
      </c>
      <c r="AY117" s="22" t="s">
        <v>205</v>
      </c>
      <c r="BE117" s="191">
        <f t="shared" si="14"/>
        <v>0</v>
      </c>
      <c r="BF117" s="191">
        <f t="shared" si="15"/>
        <v>0</v>
      </c>
      <c r="BG117" s="191">
        <f t="shared" si="16"/>
        <v>0</v>
      </c>
      <c r="BH117" s="191">
        <f t="shared" si="17"/>
        <v>0</v>
      </c>
      <c r="BI117" s="191">
        <f t="shared" si="18"/>
        <v>0</v>
      </c>
      <c r="BJ117" s="22" t="s">
        <v>78</v>
      </c>
      <c r="BK117" s="191">
        <f t="shared" si="19"/>
        <v>0</v>
      </c>
      <c r="BL117" s="22" t="s">
        <v>213</v>
      </c>
      <c r="BM117" s="22" t="s">
        <v>3395</v>
      </c>
    </row>
    <row r="118" spans="2:65" s="1" customFormat="1" ht="16.5" customHeight="1">
      <c r="B118" s="179"/>
      <c r="C118" s="180" t="s">
        <v>316</v>
      </c>
      <c r="D118" s="180" t="s">
        <v>208</v>
      </c>
      <c r="E118" s="181" t="s">
        <v>3396</v>
      </c>
      <c r="F118" s="182" t="s">
        <v>3397</v>
      </c>
      <c r="G118" s="183" t="s">
        <v>674</v>
      </c>
      <c r="H118" s="184">
        <v>50</v>
      </c>
      <c r="I118" s="185"/>
      <c r="J118" s="186">
        <f t="shared" si="10"/>
        <v>0</v>
      </c>
      <c r="K118" s="182" t="s">
        <v>5</v>
      </c>
      <c r="L118" s="39"/>
      <c r="M118" s="187" t="s">
        <v>5</v>
      </c>
      <c r="N118" s="188" t="s">
        <v>42</v>
      </c>
      <c r="O118" s="40"/>
      <c r="P118" s="189">
        <f t="shared" si="11"/>
        <v>0</v>
      </c>
      <c r="Q118" s="189">
        <v>0</v>
      </c>
      <c r="R118" s="189">
        <f t="shared" si="12"/>
        <v>0</v>
      </c>
      <c r="S118" s="189">
        <v>0</v>
      </c>
      <c r="T118" s="190">
        <f t="shared" si="13"/>
        <v>0</v>
      </c>
      <c r="AR118" s="22" t="s">
        <v>213</v>
      </c>
      <c r="AT118" s="22" t="s">
        <v>208</v>
      </c>
      <c r="AU118" s="22" t="s">
        <v>78</v>
      </c>
      <c r="AY118" s="22" t="s">
        <v>205</v>
      </c>
      <c r="BE118" s="191">
        <f t="shared" si="14"/>
        <v>0</v>
      </c>
      <c r="BF118" s="191">
        <f t="shared" si="15"/>
        <v>0</v>
      </c>
      <c r="BG118" s="191">
        <f t="shared" si="16"/>
        <v>0</v>
      </c>
      <c r="BH118" s="191">
        <f t="shared" si="17"/>
        <v>0</v>
      </c>
      <c r="BI118" s="191">
        <f t="shared" si="18"/>
        <v>0</v>
      </c>
      <c r="BJ118" s="22" t="s">
        <v>78</v>
      </c>
      <c r="BK118" s="191">
        <f t="shared" si="19"/>
        <v>0</v>
      </c>
      <c r="BL118" s="22" t="s">
        <v>213</v>
      </c>
      <c r="BM118" s="22" t="s">
        <v>3398</v>
      </c>
    </row>
    <row r="119" spans="2:65" s="1" customFormat="1" ht="16.5" customHeight="1">
      <c r="B119" s="179"/>
      <c r="C119" s="180" t="s">
        <v>320</v>
      </c>
      <c r="D119" s="180" t="s">
        <v>208</v>
      </c>
      <c r="E119" s="181" t="s">
        <v>3399</v>
      </c>
      <c r="F119" s="182" t="s">
        <v>3400</v>
      </c>
      <c r="G119" s="183" t="s">
        <v>674</v>
      </c>
      <c r="H119" s="184">
        <v>2</v>
      </c>
      <c r="I119" s="185"/>
      <c r="J119" s="186">
        <f t="shared" si="10"/>
        <v>0</v>
      </c>
      <c r="K119" s="182" t="s">
        <v>5</v>
      </c>
      <c r="L119" s="39"/>
      <c r="M119" s="187" t="s">
        <v>5</v>
      </c>
      <c r="N119" s="188" t="s">
        <v>42</v>
      </c>
      <c r="O119" s="40"/>
      <c r="P119" s="189">
        <f t="shared" si="11"/>
        <v>0</v>
      </c>
      <c r="Q119" s="189">
        <v>0</v>
      </c>
      <c r="R119" s="189">
        <f t="shared" si="12"/>
        <v>0</v>
      </c>
      <c r="S119" s="189">
        <v>0</v>
      </c>
      <c r="T119" s="190">
        <f t="shared" si="13"/>
        <v>0</v>
      </c>
      <c r="AR119" s="22" t="s">
        <v>213</v>
      </c>
      <c r="AT119" s="22" t="s">
        <v>208</v>
      </c>
      <c r="AU119" s="22" t="s">
        <v>78</v>
      </c>
      <c r="AY119" s="22" t="s">
        <v>205</v>
      </c>
      <c r="BE119" s="191">
        <f t="shared" si="14"/>
        <v>0</v>
      </c>
      <c r="BF119" s="191">
        <f t="shared" si="15"/>
        <v>0</v>
      </c>
      <c r="BG119" s="191">
        <f t="shared" si="16"/>
        <v>0</v>
      </c>
      <c r="BH119" s="191">
        <f t="shared" si="17"/>
        <v>0</v>
      </c>
      <c r="BI119" s="191">
        <f t="shared" si="18"/>
        <v>0</v>
      </c>
      <c r="BJ119" s="22" t="s">
        <v>78</v>
      </c>
      <c r="BK119" s="191">
        <f t="shared" si="19"/>
        <v>0</v>
      </c>
      <c r="BL119" s="22" t="s">
        <v>213</v>
      </c>
      <c r="BM119" s="22" t="s">
        <v>3401</v>
      </c>
    </row>
    <row r="120" spans="2:65" s="1" customFormat="1" ht="16.5" customHeight="1">
      <c r="B120" s="179"/>
      <c r="C120" s="180" t="s">
        <v>324</v>
      </c>
      <c r="D120" s="180" t="s">
        <v>208</v>
      </c>
      <c r="E120" s="181" t="s">
        <v>3402</v>
      </c>
      <c r="F120" s="182" t="s">
        <v>3403</v>
      </c>
      <c r="G120" s="183" t="s">
        <v>674</v>
      </c>
      <c r="H120" s="184">
        <v>6</v>
      </c>
      <c r="I120" s="185"/>
      <c r="J120" s="186">
        <f t="shared" si="10"/>
        <v>0</v>
      </c>
      <c r="K120" s="182" t="s">
        <v>5</v>
      </c>
      <c r="L120" s="39"/>
      <c r="M120" s="187" t="s">
        <v>5</v>
      </c>
      <c r="N120" s="188" t="s">
        <v>42</v>
      </c>
      <c r="O120" s="40"/>
      <c r="P120" s="189">
        <f t="shared" si="11"/>
        <v>0</v>
      </c>
      <c r="Q120" s="189">
        <v>0</v>
      </c>
      <c r="R120" s="189">
        <f t="shared" si="12"/>
        <v>0</v>
      </c>
      <c r="S120" s="189">
        <v>0</v>
      </c>
      <c r="T120" s="190">
        <f t="shared" si="13"/>
        <v>0</v>
      </c>
      <c r="AR120" s="22" t="s">
        <v>213</v>
      </c>
      <c r="AT120" s="22" t="s">
        <v>208</v>
      </c>
      <c r="AU120" s="22" t="s">
        <v>78</v>
      </c>
      <c r="AY120" s="22" t="s">
        <v>205</v>
      </c>
      <c r="BE120" s="191">
        <f t="shared" si="14"/>
        <v>0</v>
      </c>
      <c r="BF120" s="191">
        <f t="shared" si="15"/>
        <v>0</v>
      </c>
      <c r="BG120" s="191">
        <f t="shared" si="16"/>
        <v>0</v>
      </c>
      <c r="BH120" s="191">
        <f t="shared" si="17"/>
        <v>0</v>
      </c>
      <c r="BI120" s="191">
        <f t="shared" si="18"/>
        <v>0</v>
      </c>
      <c r="BJ120" s="22" t="s">
        <v>78</v>
      </c>
      <c r="BK120" s="191">
        <f t="shared" si="19"/>
        <v>0</v>
      </c>
      <c r="BL120" s="22" t="s">
        <v>213</v>
      </c>
      <c r="BM120" s="22" t="s">
        <v>3404</v>
      </c>
    </row>
    <row r="121" spans="2:65" s="1" customFormat="1" ht="16.5" customHeight="1">
      <c r="B121" s="179"/>
      <c r="C121" s="180" t="s">
        <v>328</v>
      </c>
      <c r="D121" s="180" t="s">
        <v>208</v>
      </c>
      <c r="E121" s="181" t="s">
        <v>3405</v>
      </c>
      <c r="F121" s="182" t="s">
        <v>3406</v>
      </c>
      <c r="G121" s="183" t="s">
        <v>674</v>
      </c>
      <c r="H121" s="184">
        <v>4</v>
      </c>
      <c r="I121" s="185"/>
      <c r="J121" s="186">
        <f t="shared" si="10"/>
        <v>0</v>
      </c>
      <c r="K121" s="182" t="s">
        <v>5</v>
      </c>
      <c r="L121" s="39"/>
      <c r="M121" s="187" t="s">
        <v>5</v>
      </c>
      <c r="N121" s="195" t="s">
        <v>42</v>
      </c>
      <c r="O121" s="196"/>
      <c r="P121" s="197">
        <f t="shared" si="11"/>
        <v>0</v>
      </c>
      <c r="Q121" s="197">
        <v>0</v>
      </c>
      <c r="R121" s="197">
        <f t="shared" si="12"/>
        <v>0</v>
      </c>
      <c r="S121" s="197">
        <v>0</v>
      </c>
      <c r="T121" s="198">
        <f t="shared" si="13"/>
        <v>0</v>
      </c>
      <c r="AR121" s="22" t="s">
        <v>213</v>
      </c>
      <c r="AT121" s="22" t="s">
        <v>208</v>
      </c>
      <c r="AU121" s="22" t="s">
        <v>78</v>
      </c>
      <c r="AY121" s="22" t="s">
        <v>205</v>
      </c>
      <c r="BE121" s="191">
        <f t="shared" si="14"/>
        <v>0</v>
      </c>
      <c r="BF121" s="191">
        <f t="shared" si="15"/>
        <v>0</v>
      </c>
      <c r="BG121" s="191">
        <f t="shared" si="16"/>
        <v>0</v>
      </c>
      <c r="BH121" s="191">
        <f t="shared" si="17"/>
        <v>0</v>
      </c>
      <c r="BI121" s="191">
        <f t="shared" si="18"/>
        <v>0</v>
      </c>
      <c r="BJ121" s="22" t="s">
        <v>78</v>
      </c>
      <c r="BK121" s="191">
        <f t="shared" si="19"/>
        <v>0</v>
      </c>
      <c r="BL121" s="22" t="s">
        <v>213</v>
      </c>
      <c r="BM121" s="22" t="s">
        <v>3407</v>
      </c>
    </row>
    <row r="122" spans="2:65" s="1" customFormat="1" ht="6.95" customHeight="1">
      <c r="B122" s="54"/>
      <c r="C122" s="55"/>
      <c r="D122" s="55"/>
      <c r="E122" s="55"/>
      <c r="F122" s="55"/>
      <c r="G122" s="55"/>
      <c r="H122" s="55"/>
      <c r="I122" s="132"/>
      <c r="J122" s="55"/>
      <c r="K122" s="55"/>
      <c r="L122" s="39"/>
    </row>
  </sheetData>
  <autoFilter ref="C86:K121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158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>
      <c r="B8" s="26"/>
      <c r="C8" s="27"/>
      <c r="D8" s="35" t="s">
        <v>168</v>
      </c>
      <c r="E8" s="27"/>
      <c r="F8" s="27"/>
      <c r="G8" s="27"/>
      <c r="H8" s="27"/>
      <c r="I8" s="110"/>
      <c r="J8" s="27"/>
      <c r="K8" s="29"/>
    </row>
    <row r="9" spans="1:70" s="1" customFormat="1" ht="16.5" customHeight="1">
      <c r="B9" s="39"/>
      <c r="C9" s="40"/>
      <c r="D9" s="40"/>
      <c r="E9" s="341" t="s">
        <v>3068</v>
      </c>
      <c r="F9" s="343"/>
      <c r="G9" s="343"/>
      <c r="H9" s="343"/>
      <c r="I9" s="111"/>
      <c r="J9" s="40"/>
      <c r="K9" s="43"/>
    </row>
    <row r="10" spans="1:70" s="1" customFormat="1">
      <c r="B10" s="39"/>
      <c r="C10" s="40"/>
      <c r="D10" s="35" t="s">
        <v>170</v>
      </c>
      <c r="E10" s="40"/>
      <c r="F10" s="40"/>
      <c r="G10" s="40"/>
      <c r="H10" s="40"/>
      <c r="I10" s="111"/>
      <c r="J10" s="40"/>
      <c r="K10" s="43"/>
    </row>
    <row r="11" spans="1:70" s="1" customFormat="1" ht="36.950000000000003" customHeight="1">
      <c r="B11" s="39"/>
      <c r="C11" s="40"/>
      <c r="D11" s="40"/>
      <c r="E11" s="344" t="s">
        <v>3408</v>
      </c>
      <c r="F11" s="343"/>
      <c r="G11" s="343"/>
      <c r="H11" s="343"/>
      <c r="I11" s="111"/>
      <c r="J11" s="40"/>
      <c r="K11" s="43"/>
    </row>
    <row r="12" spans="1:70" s="1" customFormat="1" ht="13.5">
      <c r="B12" s="39"/>
      <c r="C12" s="40"/>
      <c r="D12" s="40"/>
      <c r="E12" s="40"/>
      <c r="F12" s="40"/>
      <c r="G12" s="40"/>
      <c r="H12" s="40"/>
      <c r="I12" s="111"/>
      <c r="J12" s="40"/>
      <c r="K12" s="43"/>
    </row>
    <row r="13" spans="1:70" s="1" customFormat="1" ht="14.45" customHeight="1">
      <c r="B13" s="39"/>
      <c r="C13" s="40"/>
      <c r="D13" s="35" t="s">
        <v>21</v>
      </c>
      <c r="E13" s="40"/>
      <c r="F13" s="33" t="s">
        <v>5</v>
      </c>
      <c r="G13" s="40"/>
      <c r="H13" s="40"/>
      <c r="I13" s="112" t="s">
        <v>22</v>
      </c>
      <c r="J13" s="33" t="s">
        <v>5</v>
      </c>
      <c r="K13" s="43"/>
    </row>
    <row r="14" spans="1:70" s="1" customFormat="1" ht="14.45" customHeight="1">
      <c r="B14" s="39"/>
      <c r="C14" s="40"/>
      <c r="D14" s="35" t="s">
        <v>23</v>
      </c>
      <c r="E14" s="40"/>
      <c r="F14" s="33" t="s">
        <v>24</v>
      </c>
      <c r="G14" s="40"/>
      <c r="H14" s="40"/>
      <c r="I14" s="112" t="s">
        <v>25</v>
      </c>
      <c r="J14" s="113" t="str">
        <f>'Rekapitulace stavby'!AN8</f>
        <v>16. 3. 2019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11"/>
      <c r="J15" s="40"/>
      <c r="K15" s="43"/>
    </row>
    <row r="16" spans="1:70" s="1" customFormat="1" ht="14.45" customHeight="1">
      <c r="B16" s="39"/>
      <c r="C16" s="40"/>
      <c r="D16" s="35" t="s">
        <v>27</v>
      </c>
      <c r="E16" s="40"/>
      <c r="F16" s="40"/>
      <c r="G16" s="40"/>
      <c r="H16" s="40"/>
      <c r="I16" s="112" t="s">
        <v>28</v>
      </c>
      <c r="J16" s="33" t="str">
        <f>IF('Rekapitulace stavby'!AN10="","",'Rekapitulace stavby'!AN10)</f>
        <v/>
      </c>
      <c r="K16" s="43"/>
    </row>
    <row r="17" spans="2:11" s="1" customFormat="1" ht="18" customHeight="1">
      <c r="B17" s="39"/>
      <c r="C17" s="40"/>
      <c r="D17" s="40"/>
      <c r="E17" s="33" t="str">
        <f>IF('Rekapitulace stavby'!E11="","",'Rekapitulace stavby'!E11)</f>
        <v xml:space="preserve"> </v>
      </c>
      <c r="F17" s="40"/>
      <c r="G17" s="40"/>
      <c r="H17" s="40"/>
      <c r="I17" s="112" t="s">
        <v>30</v>
      </c>
      <c r="J17" s="33" t="str">
        <f>IF('Rekapitulace stavby'!AN11="","",'Rekapitulace stavby'!AN11)</f>
        <v/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11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12" t="s">
        <v>28</v>
      </c>
      <c r="J19" s="33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stavby'!E14="Vyplň údaj","",IF('Rekapitulace stavby'!E14="","",'Rekapitulace stavby'!E14))</f>
        <v/>
      </c>
      <c r="F20" s="40"/>
      <c r="G20" s="40"/>
      <c r="H20" s="40"/>
      <c r="I20" s="112" t="s">
        <v>30</v>
      </c>
      <c r="J20" s="33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11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12" t="s">
        <v>28</v>
      </c>
      <c r="J22" s="33" t="s">
        <v>5</v>
      </c>
      <c r="K22" s="43"/>
    </row>
    <row r="23" spans="2:11" s="1" customFormat="1" ht="18" customHeight="1">
      <c r="B23" s="39"/>
      <c r="C23" s="40"/>
      <c r="D23" s="40"/>
      <c r="E23" s="33" t="s">
        <v>34</v>
      </c>
      <c r="F23" s="40"/>
      <c r="G23" s="40"/>
      <c r="H23" s="40"/>
      <c r="I23" s="112" t="s">
        <v>30</v>
      </c>
      <c r="J23" s="33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11"/>
      <c r="J24" s="40"/>
      <c r="K24" s="43"/>
    </row>
    <row r="25" spans="2:11" s="1" customFormat="1" ht="14.45" customHeight="1">
      <c r="B25" s="39"/>
      <c r="C25" s="40"/>
      <c r="D25" s="35" t="s">
        <v>36</v>
      </c>
      <c r="E25" s="40"/>
      <c r="F25" s="40"/>
      <c r="G25" s="40"/>
      <c r="H25" s="40"/>
      <c r="I25" s="111"/>
      <c r="J25" s="40"/>
      <c r="K25" s="43"/>
    </row>
    <row r="26" spans="2:11" s="7" customFormat="1" ht="270.75" customHeight="1">
      <c r="B26" s="114"/>
      <c r="C26" s="115"/>
      <c r="D26" s="115"/>
      <c r="E26" s="322" t="s">
        <v>172</v>
      </c>
      <c r="F26" s="322"/>
      <c r="G26" s="322"/>
      <c r="H26" s="322"/>
      <c r="I26" s="116"/>
      <c r="J26" s="115"/>
      <c r="K26" s="117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11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25.35" customHeight="1">
      <c r="B29" s="39"/>
      <c r="C29" s="40"/>
      <c r="D29" s="120" t="s">
        <v>37</v>
      </c>
      <c r="E29" s="40"/>
      <c r="F29" s="40"/>
      <c r="G29" s="40"/>
      <c r="H29" s="40"/>
      <c r="I29" s="111"/>
      <c r="J29" s="121">
        <f>ROUND(J88,2)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14.45" customHeight="1">
      <c r="B31" s="39"/>
      <c r="C31" s="40"/>
      <c r="D31" s="40"/>
      <c r="E31" s="40"/>
      <c r="F31" s="44" t="s">
        <v>39</v>
      </c>
      <c r="G31" s="40"/>
      <c r="H31" s="40"/>
      <c r="I31" s="122" t="s">
        <v>38</v>
      </c>
      <c r="J31" s="44" t="s">
        <v>40</v>
      </c>
      <c r="K31" s="43"/>
    </row>
    <row r="32" spans="2:11" s="1" customFormat="1" ht="14.45" customHeight="1">
      <c r="B32" s="39"/>
      <c r="C32" s="40"/>
      <c r="D32" s="47" t="s">
        <v>41</v>
      </c>
      <c r="E32" s="47" t="s">
        <v>42</v>
      </c>
      <c r="F32" s="123">
        <f>ROUND(SUM(BE88:BE116), 2)</f>
        <v>0</v>
      </c>
      <c r="G32" s="40"/>
      <c r="H32" s="40"/>
      <c r="I32" s="124">
        <v>0.21</v>
      </c>
      <c r="J32" s="123">
        <f>ROUND(ROUND((SUM(BE88:BE116)),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43</v>
      </c>
      <c r="F33" s="123">
        <f>ROUND(SUM(BF88:BF116), 2)</f>
        <v>0</v>
      </c>
      <c r="G33" s="40"/>
      <c r="H33" s="40"/>
      <c r="I33" s="124">
        <v>0.15</v>
      </c>
      <c r="J33" s="123">
        <f>ROUND(ROUND((SUM(BF88:BF116)),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3">
        <f>ROUND(SUM(BG88:BG116), 2)</f>
        <v>0</v>
      </c>
      <c r="G34" s="40"/>
      <c r="H34" s="40"/>
      <c r="I34" s="124">
        <v>0.21</v>
      </c>
      <c r="J34" s="123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ROUND(SUM(BH88:BH116), 2)</f>
        <v>0</v>
      </c>
      <c r="G35" s="40"/>
      <c r="H35" s="40"/>
      <c r="I35" s="124">
        <v>0.15</v>
      </c>
      <c r="J35" s="123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46</v>
      </c>
      <c r="F36" s="123">
        <f>ROUND(SUM(BI88:BI116), 2)</f>
        <v>0</v>
      </c>
      <c r="G36" s="40"/>
      <c r="H36" s="40"/>
      <c r="I36" s="124">
        <v>0</v>
      </c>
      <c r="J36" s="123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11"/>
      <c r="J37" s="40"/>
      <c r="K37" s="43"/>
    </row>
    <row r="38" spans="2:11" s="1" customFormat="1" ht="25.35" customHeight="1">
      <c r="B38" s="39"/>
      <c r="C38" s="125"/>
      <c r="D38" s="126" t="s">
        <v>47</v>
      </c>
      <c r="E38" s="69"/>
      <c r="F38" s="69"/>
      <c r="G38" s="127" t="s">
        <v>48</v>
      </c>
      <c r="H38" s="128" t="s">
        <v>49</v>
      </c>
      <c r="I38" s="129"/>
      <c r="J38" s="130">
        <f>SUM(J29:J36)</f>
        <v>0</v>
      </c>
      <c r="K38" s="131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32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133"/>
      <c r="J43" s="58"/>
      <c r="K43" s="134"/>
    </row>
    <row r="44" spans="2:11" s="1" customFormat="1" ht="36.950000000000003" customHeight="1">
      <c r="B44" s="39"/>
      <c r="C44" s="28" t="s">
        <v>173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11"/>
      <c r="J45" s="40"/>
      <c r="K45" s="43"/>
    </row>
    <row r="46" spans="2:11" s="1" customFormat="1" ht="14.45" customHeight="1">
      <c r="B46" s="39"/>
      <c r="C46" s="35" t="s">
        <v>19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6.5" customHeight="1">
      <c r="B47" s="39"/>
      <c r="C47" s="40"/>
      <c r="D47" s="40"/>
      <c r="E47" s="341" t="str">
        <f>E7</f>
        <v xml:space="preserve"> Dům hudby, Pardubice – modernizace</v>
      </c>
      <c r="F47" s="342"/>
      <c r="G47" s="342"/>
      <c r="H47" s="342"/>
      <c r="I47" s="111"/>
      <c r="J47" s="40"/>
      <c r="K47" s="43"/>
    </row>
    <row r="48" spans="2:11">
      <c r="B48" s="26"/>
      <c r="C48" s="35" t="s">
        <v>168</v>
      </c>
      <c r="D48" s="27"/>
      <c r="E48" s="27"/>
      <c r="F48" s="27"/>
      <c r="G48" s="27"/>
      <c r="H48" s="27"/>
      <c r="I48" s="110"/>
      <c r="J48" s="27"/>
      <c r="K48" s="29"/>
    </row>
    <row r="49" spans="2:47" s="1" customFormat="1" ht="16.5" customHeight="1">
      <c r="B49" s="39"/>
      <c r="C49" s="40"/>
      <c r="D49" s="40"/>
      <c r="E49" s="341" t="s">
        <v>3068</v>
      </c>
      <c r="F49" s="343"/>
      <c r="G49" s="343"/>
      <c r="H49" s="343"/>
      <c r="I49" s="111"/>
      <c r="J49" s="40"/>
      <c r="K49" s="43"/>
    </row>
    <row r="50" spans="2:47" s="1" customFormat="1" ht="14.45" customHeight="1">
      <c r="B50" s="39"/>
      <c r="C50" s="35" t="s">
        <v>170</v>
      </c>
      <c r="D50" s="40"/>
      <c r="E50" s="40"/>
      <c r="F50" s="40"/>
      <c r="G50" s="40"/>
      <c r="H50" s="40"/>
      <c r="I50" s="111"/>
      <c r="J50" s="40"/>
      <c r="K50" s="43"/>
    </row>
    <row r="51" spans="2:47" s="1" customFormat="1" ht="17.25" customHeight="1">
      <c r="B51" s="39"/>
      <c r="C51" s="40"/>
      <c r="D51" s="40"/>
      <c r="E51" s="344" t="str">
        <f>E11</f>
        <v>SO 03.4 - Silnoproudá elektroinstalace</v>
      </c>
      <c r="F51" s="343"/>
      <c r="G51" s="343"/>
      <c r="H51" s="343"/>
      <c r="I51" s="111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11"/>
      <c r="J52" s="40"/>
      <c r="K52" s="43"/>
    </row>
    <row r="53" spans="2:47" s="1" customFormat="1" ht="18" customHeight="1">
      <c r="B53" s="39"/>
      <c r="C53" s="35" t="s">
        <v>23</v>
      </c>
      <c r="D53" s="40"/>
      <c r="E53" s="40"/>
      <c r="F53" s="33" t="str">
        <f>F14</f>
        <v>Sukova třída 1260, 530 02 Pardubice</v>
      </c>
      <c r="G53" s="40"/>
      <c r="H53" s="40"/>
      <c r="I53" s="112" t="s">
        <v>25</v>
      </c>
      <c r="J53" s="113" t="str">
        <f>IF(J14="","",J14)</f>
        <v>16. 3. 2019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11"/>
      <c r="J54" s="40"/>
      <c r="K54" s="43"/>
    </row>
    <row r="55" spans="2:47" s="1" customFormat="1">
      <c r="B55" s="39"/>
      <c r="C55" s="35" t="s">
        <v>27</v>
      </c>
      <c r="D55" s="40"/>
      <c r="E55" s="40"/>
      <c r="F55" s="33" t="str">
        <f>E17</f>
        <v xml:space="preserve"> </v>
      </c>
      <c r="G55" s="40"/>
      <c r="H55" s="40"/>
      <c r="I55" s="112" t="s">
        <v>33</v>
      </c>
      <c r="J55" s="322" t="str">
        <f>E23</f>
        <v>ing. arch. Ondřej Tuček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11"/>
      <c r="J56" s="345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29.25" customHeight="1">
      <c r="B58" s="39"/>
      <c r="C58" s="135" t="s">
        <v>174</v>
      </c>
      <c r="D58" s="125"/>
      <c r="E58" s="125"/>
      <c r="F58" s="125"/>
      <c r="G58" s="125"/>
      <c r="H58" s="125"/>
      <c r="I58" s="136"/>
      <c r="J58" s="137" t="s">
        <v>175</v>
      </c>
      <c r="K58" s="138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29.25" customHeight="1">
      <c r="B60" s="39"/>
      <c r="C60" s="139" t="s">
        <v>176</v>
      </c>
      <c r="D60" s="40"/>
      <c r="E60" s="40"/>
      <c r="F60" s="40"/>
      <c r="G60" s="40"/>
      <c r="H60" s="40"/>
      <c r="I60" s="111"/>
      <c r="J60" s="121">
        <f>J88</f>
        <v>0</v>
      </c>
      <c r="K60" s="43"/>
      <c r="AU60" s="22" t="s">
        <v>177</v>
      </c>
    </row>
    <row r="61" spans="2:47" s="8" customFormat="1" ht="24.95" customHeight="1">
      <c r="B61" s="140"/>
      <c r="C61" s="141"/>
      <c r="D61" s="142" t="s">
        <v>938</v>
      </c>
      <c r="E61" s="143"/>
      <c r="F61" s="143"/>
      <c r="G61" s="143"/>
      <c r="H61" s="143"/>
      <c r="I61" s="144"/>
      <c r="J61" s="145">
        <f>J89</f>
        <v>0</v>
      </c>
      <c r="K61" s="146"/>
    </row>
    <row r="62" spans="2:47" s="9" customFormat="1" ht="19.899999999999999" customHeight="1">
      <c r="B62" s="147"/>
      <c r="C62" s="148"/>
      <c r="D62" s="149" t="s">
        <v>3409</v>
      </c>
      <c r="E62" s="150"/>
      <c r="F62" s="150"/>
      <c r="G62" s="150"/>
      <c r="H62" s="150"/>
      <c r="I62" s="151"/>
      <c r="J62" s="152">
        <f>J90</f>
        <v>0</v>
      </c>
      <c r="K62" s="153"/>
    </row>
    <row r="63" spans="2:47" s="9" customFormat="1" ht="19.899999999999999" customHeight="1">
      <c r="B63" s="147"/>
      <c r="C63" s="148"/>
      <c r="D63" s="149" t="s">
        <v>940</v>
      </c>
      <c r="E63" s="150"/>
      <c r="F63" s="150"/>
      <c r="G63" s="150"/>
      <c r="H63" s="150"/>
      <c r="I63" s="151"/>
      <c r="J63" s="152">
        <f>J93</f>
        <v>0</v>
      </c>
      <c r="K63" s="153"/>
    </row>
    <row r="64" spans="2:47" s="9" customFormat="1" ht="19.899999999999999" customHeight="1">
      <c r="B64" s="147"/>
      <c r="C64" s="148"/>
      <c r="D64" s="149" t="s">
        <v>941</v>
      </c>
      <c r="E64" s="150"/>
      <c r="F64" s="150"/>
      <c r="G64" s="150"/>
      <c r="H64" s="150"/>
      <c r="I64" s="151"/>
      <c r="J64" s="152">
        <f>J103</f>
        <v>0</v>
      </c>
      <c r="K64" s="153"/>
    </row>
    <row r="65" spans="2:12" s="9" customFormat="1" ht="19.899999999999999" customHeight="1">
      <c r="B65" s="147"/>
      <c r="C65" s="148"/>
      <c r="D65" s="149" t="s">
        <v>942</v>
      </c>
      <c r="E65" s="150"/>
      <c r="F65" s="150"/>
      <c r="G65" s="150"/>
      <c r="H65" s="150"/>
      <c r="I65" s="151"/>
      <c r="J65" s="152">
        <f>J108</f>
        <v>0</v>
      </c>
      <c r="K65" s="153"/>
    </row>
    <row r="66" spans="2:12" s="9" customFormat="1" ht="19.899999999999999" customHeight="1">
      <c r="B66" s="147"/>
      <c r="C66" s="148"/>
      <c r="D66" s="149" t="s">
        <v>943</v>
      </c>
      <c r="E66" s="150"/>
      <c r="F66" s="150"/>
      <c r="G66" s="150"/>
      <c r="H66" s="150"/>
      <c r="I66" s="151"/>
      <c r="J66" s="152">
        <f>J113</f>
        <v>0</v>
      </c>
      <c r="K66" s="153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111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132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33"/>
      <c r="J72" s="58"/>
      <c r="K72" s="58"/>
      <c r="L72" s="39"/>
    </row>
    <row r="73" spans="2:12" s="1" customFormat="1" ht="36.950000000000003" customHeight="1">
      <c r="B73" s="39"/>
      <c r="C73" s="59" t="s">
        <v>189</v>
      </c>
      <c r="I73" s="154"/>
      <c r="L73" s="39"/>
    </row>
    <row r="74" spans="2:12" s="1" customFormat="1" ht="6.95" customHeight="1">
      <c r="B74" s="39"/>
      <c r="I74" s="154"/>
      <c r="L74" s="39"/>
    </row>
    <row r="75" spans="2:12" s="1" customFormat="1" ht="14.45" customHeight="1">
      <c r="B75" s="39"/>
      <c r="C75" s="61" t="s">
        <v>19</v>
      </c>
      <c r="I75" s="154"/>
      <c r="L75" s="39"/>
    </row>
    <row r="76" spans="2:12" s="1" customFormat="1" ht="16.5" customHeight="1">
      <c r="B76" s="39"/>
      <c r="E76" s="346" t="str">
        <f>E7</f>
        <v xml:space="preserve"> Dům hudby, Pardubice – modernizace</v>
      </c>
      <c r="F76" s="347"/>
      <c r="G76" s="347"/>
      <c r="H76" s="347"/>
      <c r="I76" s="154"/>
      <c r="L76" s="39"/>
    </row>
    <row r="77" spans="2:12">
      <c r="B77" s="26"/>
      <c r="C77" s="61" t="s">
        <v>168</v>
      </c>
      <c r="L77" s="26"/>
    </row>
    <row r="78" spans="2:12" s="1" customFormat="1" ht="16.5" customHeight="1">
      <c r="B78" s="39"/>
      <c r="E78" s="346" t="s">
        <v>3068</v>
      </c>
      <c r="F78" s="348"/>
      <c r="G78" s="348"/>
      <c r="H78" s="348"/>
      <c r="I78" s="154"/>
      <c r="L78" s="39"/>
    </row>
    <row r="79" spans="2:12" s="1" customFormat="1" ht="14.45" customHeight="1">
      <c r="B79" s="39"/>
      <c r="C79" s="61" t="s">
        <v>170</v>
      </c>
      <c r="I79" s="154"/>
      <c r="L79" s="39"/>
    </row>
    <row r="80" spans="2:12" s="1" customFormat="1" ht="17.25" customHeight="1">
      <c r="B80" s="39"/>
      <c r="E80" s="334" t="str">
        <f>E11</f>
        <v>SO 03.4 - Silnoproudá elektroinstalace</v>
      </c>
      <c r="F80" s="348"/>
      <c r="G80" s="348"/>
      <c r="H80" s="348"/>
      <c r="I80" s="154"/>
      <c r="L80" s="39"/>
    </row>
    <row r="81" spans="2:65" s="1" customFormat="1" ht="6.95" customHeight="1">
      <c r="B81" s="39"/>
      <c r="I81" s="154"/>
      <c r="L81" s="39"/>
    </row>
    <row r="82" spans="2:65" s="1" customFormat="1" ht="18" customHeight="1">
      <c r="B82" s="39"/>
      <c r="C82" s="61" t="s">
        <v>23</v>
      </c>
      <c r="F82" s="155" t="str">
        <f>F14</f>
        <v>Sukova třída 1260, 530 02 Pardubice</v>
      </c>
      <c r="I82" s="156" t="s">
        <v>25</v>
      </c>
      <c r="J82" s="65" t="str">
        <f>IF(J14="","",J14)</f>
        <v>16. 3. 2019</v>
      </c>
      <c r="L82" s="39"/>
    </row>
    <row r="83" spans="2:65" s="1" customFormat="1" ht="6.95" customHeight="1">
      <c r="B83" s="39"/>
      <c r="I83" s="154"/>
      <c r="L83" s="39"/>
    </row>
    <row r="84" spans="2:65" s="1" customFormat="1">
      <c r="B84" s="39"/>
      <c r="C84" s="61" t="s">
        <v>27</v>
      </c>
      <c r="F84" s="155" t="str">
        <f>E17</f>
        <v xml:space="preserve"> </v>
      </c>
      <c r="I84" s="156" t="s">
        <v>33</v>
      </c>
      <c r="J84" s="155" t="str">
        <f>E23</f>
        <v>ing. arch. Ondřej Tuček</v>
      </c>
      <c r="L84" s="39"/>
    </row>
    <row r="85" spans="2:65" s="1" customFormat="1" ht="14.45" customHeight="1">
      <c r="B85" s="39"/>
      <c r="C85" s="61" t="s">
        <v>31</v>
      </c>
      <c r="F85" s="155" t="str">
        <f>IF(E20="","",E20)</f>
        <v/>
      </c>
      <c r="I85" s="154"/>
      <c r="L85" s="39"/>
    </row>
    <row r="86" spans="2:65" s="1" customFormat="1" ht="10.35" customHeight="1">
      <c r="B86" s="39"/>
      <c r="I86" s="154"/>
      <c r="L86" s="39"/>
    </row>
    <row r="87" spans="2:65" s="10" customFormat="1" ht="29.25" customHeight="1">
      <c r="B87" s="157"/>
      <c r="C87" s="158" t="s">
        <v>190</v>
      </c>
      <c r="D87" s="159" t="s">
        <v>56</v>
      </c>
      <c r="E87" s="159" t="s">
        <v>52</v>
      </c>
      <c r="F87" s="159" t="s">
        <v>191</v>
      </c>
      <c r="G87" s="159" t="s">
        <v>192</v>
      </c>
      <c r="H87" s="159" t="s">
        <v>193</v>
      </c>
      <c r="I87" s="160" t="s">
        <v>194</v>
      </c>
      <c r="J87" s="159" t="s">
        <v>175</v>
      </c>
      <c r="K87" s="161" t="s">
        <v>195</v>
      </c>
      <c r="L87" s="157"/>
      <c r="M87" s="71" t="s">
        <v>196</v>
      </c>
      <c r="N87" s="72" t="s">
        <v>41</v>
      </c>
      <c r="O87" s="72" t="s">
        <v>197</v>
      </c>
      <c r="P87" s="72" t="s">
        <v>198</v>
      </c>
      <c r="Q87" s="72" t="s">
        <v>199</v>
      </c>
      <c r="R87" s="72" t="s">
        <v>200</v>
      </c>
      <c r="S87" s="72" t="s">
        <v>201</v>
      </c>
      <c r="T87" s="73" t="s">
        <v>202</v>
      </c>
    </row>
    <row r="88" spans="2:65" s="1" customFormat="1" ht="29.25" customHeight="1">
      <c r="B88" s="39"/>
      <c r="C88" s="75" t="s">
        <v>176</v>
      </c>
      <c r="I88" s="154"/>
      <c r="J88" s="162">
        <f>BK88</f>
        <v>0</v>
      </c>
      <c r="L88" s="39"/>
      <c r="M88" s="74"/>
      <c r="N88" s="66"/>
      <c r="O88" s="66"/>
      <c r="P88" s="163">
        <f>P89</f>
        <v>0</v>
      </c>
      <c r="Q88" s="66"/>
      <c r="R88" s="163">
        <f>R89</f>
        <v>0.56999</v>
      </c>
      <c r="S88" s="66"/>
      <c r="T88" s="164">
        <f>T89</f>
        <v>0</v>
      </c>
      <c r="AT88" s="22" t="s">
        <v>70</v>
      </c>
      <c r="AU88" s="22" t="s">
        <v>177</v>
      </c>
      <c r="BK88" s="165">
        <f>BK89</f>
        <v>0</v>
      </c>
    </row>
    <row r="89" spans="2:65" s="11" customFormat="1" ht="37.35" customHeight="1">
      <c r="B89" s="166"/>
      <c r="D89" s="167" t="s">
        <v>70</v>
      </c>
      <c r="E89" s="168" t="s">
        <v>944</v>
      </c>
      <c r="F89" s="168" t="s">
        <v>945</v>
      </c>
      <c r="I89" s="169"/>
      <c r="J89" s="170">
        <f>BK89</f>
        <v>0</v>
      </c>
      <c r="L89" s="166"/>
      <c r="M89" s="171"/>
      <c r="N89" s="172"/>
      <c r="O89" s="172"/>
      <c r="P89" s="173">
        <f>P90+P93+P103+P108+P113</f>
        <v>0</v>
      </c>
      <c r="Q89" s="172"/>
      <c r="R89" s="173">
        <f>R90+R93+R103+R108+R113</f>
        <v>0.56999</v>
      </c>
      <c r="S89" s="172"/>
      <c r="T89" s="174">
        <f>T90+T93+T103+T108+T113</f>
        <v>0</v>
      </c>
      <c r="AR89" s="167" t="s">
        <v>97</v>
      </c>
      <c r="AT89" s="175" t="s">
        <v>70</v>
      </c>
      <c r="AU89" s="175" t="s">
        <v>71</v>
      </c>
      <c r="AY89" s="167" t="s">
        <v>205</v>
      </c>
      <c r="BK89" s="176">
        <f>BK90+BK93+BK103+BK108+BK113</f>
        <v>0</v>
      </c>
    </row>
    <row r="90" spans="2:65" s="11" customFormat="1" ht="19.899999999999999" customHeight="1">
      <c r="B90" s="166"/>
      <c r="D90" s="167" t="s">
        <v>70</v>
      </c>
      <c r="E90" s="177" t="s">
        <v>946</v>
      </c>
      <c r="F90" s="177" t="s">
        <v>3410</v>
      </c>
      <c r="I90" s="169"/>
      <c r="J90" s="178">
        <f>BK90</f>
        <v>0</v>
      </c>
      <c r="L90" s="166"/>
      <c r="M90" s="171"/>
      <c r="N90" s="172"/>
      <c r="O90" s="172"/>
      <c r="P90" s="173">
        <f>SUM(P91:P92)</f>
        <v>0</v>
      </c>
      <c r="Q90" s="172"/>
      <c r="R90" s="173">
        <f>SUM(R91:R92)</f>
        <v>0</v>
      </c>
      <c r="S90" s="172"/>
      <c r="T90" s="174">
        <f>SUM(T91:T92)</f>
        <v>0</v>
      </c>
      <c r="AR90" s="167" t="s">
        <v>97</v>
      </c>
      <c r="AT90" s="175" t="s">
        <v>70</v>
      </c>
      <c r="AU90" s="175" t="s">
        <v>78</v>
      </c>
      <c r="AY90" s="167" t="s">
        <v>205</v>
      </c>
      <c r="BK90" s="176">
        <f>SUM(BK91:BK92)</f>
        <v>0</v>
      </c>
    </row>
    <row r="91" spans="2:65" s="1" customFormat="1" ht="25.5" customHeight="1">
      <c r="B91" s="179"/>
      <c r="C91" s="180" t="s">
        <v>78</v>
      </c>
      <c r="D91" s="180" t="s">
        <v>208</v>
      </c>
      <c r="E91" s="181" t="s">
        <v>3411</v>
      </c>
      <c r="F91" s="182" t="s">
        <v>3412</v>
      </c>
      <c r="G91" s="183" t="s">
        <v>236</v>
      </c>
      <c r="H91" s="184">
        <v>2</v>
      </c>
      <c r="I91" s="185"/>
      <c r="J91" s="186">
        <f>ROUND(I91*H91,2)</f>
        <v>0</v>
      </c>
      <c r="K91" s="182" t="s">
        <v>5</v>
      </c>
      <c r="L91" s="39"/>
      <c r="M91" s="187" t="s">
        <v>5</v>
      </c>
      <c r="N91" s="188" t="s">
        <v>42</v>
      </c>
      <c r="O91" s="40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AR91" s="22" t="s">
        <v>663</v>
      </c>
      <c r="AT91" s="22" t="s">
        <v>208</v>
      </c>
      <c r="AU91" s="22" t="s">
        <v>80</v>
      </c>
      <c r="AY91" s="22" t="s">
        <v>205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22" t="s">
        <v>78</v>
      </c>
      <c r="BK91" s="191">
        <f>ROUND(I91*H91,2)</f>
        <v>0</v>
      </c>
      <c r="BL91" s="22" t="s">
        <v>663</v>
      </c>
      <c r="BM91" s="22" t="s">
        <v>3413</v>
      </c>
    </row>
    <row r="92" spans="2:65" s="1" customFormat="1" ht="16.5" customHeight="1">
      <c r="B92" s="179"/>
      <c r="C92" s="180" t="s">
        <v>80</v>
      </c>
      <c r="D92" s="180" t="s">
        <v>208</v>
      </c>
      <c r="E92" s="181" t="s">
        <v>3414</v>
      </c>
      <c r="F92" s="182" t="s">
        <v>3415</v>
      </c>
      <c r="G92" s="183" t="s">
        <v>236</v>
      </c>
      <c r="H92" s="184">
        <v>2</v>
      </c>
      <c r="I92" s="185"/>
      <c r="J92" s="186">
        <f>ROUND(I92*H92,2)</f>
        <v>0</v>
      </c>
      <c r="K92" s="182" t="s">
        <v>5</v>
      </c>
      <c r="L92" s="39"/>
      <c r="M92" s="187" t="s">
        <v>5</v>
      </c>
      <c r="N92" s="188" t="s">
        <v>42</v>
      </c>
      <c r="O92" s="40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22" t="s">
        <v>663</v>
      </c>
      <c r="AT92" s="22" t="s">
        <v>208</v>
      </c>
      <c r="AU92" s="22" t="s">
        <v>80</v>
      </c>
      <c r="AY92" s="22" t="s">
        <v>205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22" t="s">
        <v>78</v>
      </c>
      <c r="BK92" s="191">
        <f>ROUND(I92*H92,2)</f>
        <v>0</v>
      </c>
      <c r="BL92" s="22" t="s">
        <v>663</v>
      </c>
      <c r="BM92" s="22" t="s">
        <v>3416</v>
      </c>
    </row>
    <row r="93" spans="2:65" s="11" customFormat="1" ht="29.85" customHeight="1">
      <c r="B93" s="166"/>
      <c r="D93" s="167" t="s">
        <v>70</v>
      </c>
      <c r="E93" s="177" t="s">
        <v>981</v>
      </c>
      <c r="F93" s="177" t="s">
        <v>982</v>
      </c>
      <c r="I93" s="169"/>
      <c r="J93" s="178">
        <f>BK93</f>
        <v>0</v>
      </c>
      <c r="L93" s="166"/>
      <c r="M93" s="171"/>
      <c r="N93" s="172"/>
      <c r="O93" s="172"/>
      <c r="P93" s="173">
        <f>SUM(P94:P102)</f>
        <v>0</v>
      </c>
      <c r="Q93" s="172"/>
      <c r="R93" s="173">
        <f>SUM(R94:R102)</f>
        <v>0.44100000000000006</v>
      </c>
      <c r="S93" s="172"/>
      <c r="T93" s="174">
        <f>SUM(T94:T102)</f>
        <v>0</v>
      </c>
      <c r="AR93" s="167" t="s">
        <v>97</v>
      </c>
      <c r="AT93" s="175" t="s">
        <v>70</v>
      </c>
      <c r="AU93" s="175" t="s">
        <v>78</v>
      </c>
      <c r="AY93" s="167" t="s">
        <v>205</v>
      </c>
      <c r="BK93" s="176">
        <f>SUM(BK94:BK102)</f>
        <v>0</v>
      </c>
    </row>
    <row r="94" spans="2:65" s="1" customFormat="1" ht="16.5" customHeight="1">
      <c r="B94" s="179"/>
      <c r="C94" s="180" t="s">
        <v>97</v>
      </c>
      <c r="D94" s="180" t="s">
        <v>208</v>
      </c>
      <c r="E94" s="181" t="s">
        <v>3417</v>
      </c>
      <c r="F94" s="182" t="s">
        <v>3418</v>
      </c>
      <c r="G94" s="183" t="s">
        <v>236</v>
      </c>
      <c r="H94" s="184">
        <v>34</v>
      </c>
      <c r="I94" s="185"/>
      <c r="J94" s="186">
        <f t="shared" ref="J94:J102" si="0">ROUND(I94*H94,2)</f>
        <v>0</v>
      </c>
      <c r="K94" s="182" t="s">
        <v>5</v>
      </c>
      <c r="L94" s="39"/>
      <c r="M94" s="187" t="s">
        <v>5</v>
      </c>
      <c r="N94" s="188" t="s">
        <v>42</v>
      </c>
      <c r="O94" s="40"/>
      <c r="P94" s="189">
        <f t="shared" ref="P94:P102" si="1">O94*H94</f>
        <v>0</v>
      </c>
      <c r="Q94" s="189">
        <v>0</v>
      </c>
      <c r="R94" s="189">
        <f t="shared" ref="R94:R102" si="2">Q94*H94</f>
        <v>0</v>
      </c>
      <c r="S94" s="189">
        <v>0</v>
      </c>
      <c r="T94" s="190">
        <f t="shared" ref="T94:T102" si="3">S94*H94</f>
        <v>0</v>
      </c>
      <c r="AR94" s="22" t="s">
        <v>663</v>
      </c>
      <c r="AT94" s="22" t="s">
        <v>208</v>
      </c>
      <c r="AU94" s="22" t="s">
        <v>80</v>
      </c>
      <c r="AY94" s="22" t="s">
        <v>205</v>
      </c>
      <c r="BE94" s="191">
        <f t="shared" ref="BE94:BE102" si="4">IF(N94="základní",J94,0)</f>
        <v>0</v>
      </c>
      <c r="BF94" s="191">
        <f t="shared" ref="BF94:BF102" si="5">IF(N94="snížená",J94,0)</f>
        <v>0</v>
      </c>
      <c r="BG94" s="191">
        <f t="shared" ref="BG94:BG102" si="6">IF(N94="zákl. přenesená",J94,0)</f>
        <v>0</v>
      </c>
      <c r="BH94" s="191">
        <f t="shared" ref="BH94:BH102" si="7">IF(N94="sníž. přenesená",J94,0)</f>
        <v>0</v>
      </c>
      <c r="BI94" s="191">
        <f t="shared" ref="BI94:BI102" si="8">IF(N94="nulová",J94,0)</f>
        <v>0</v>
      </c>
      <c r="BJ94" s="22" t="s">
        <v>78</v>
      </c>
      <c r="BK94" s="191">
        <f t="shared" ref="BK94:BK102" si="9">ROUND(I94*H94,2)</f>
        <v>0</v>
      </c>
      <c r="BL94" s="22" t="s">
        <v>663</v>
      </c>
      <c r="BM94" s="22" t="s">
        <v>3419</v>
      </c>
    </row>
    <row r="95" spans="2:65" s="1" customFormat="1" ht="16.5" customHeight="1">
      <c r="B95" s="179"/>
      <c r="C95" s="200" t="s">
        <v>213</v>
      </c>
      <c r="D95" s="200" t="s">
        <v>791</v>
      </c>
      <c r="E95" s="201" t="s">
        <v>3420</v>
      </c>
      <c r="F95" s="202" t="s">
        <v>3421</v>
      </c>
      <c r="G95" s="203" t="s">
        <v>236</v>
      </c>
      <c r="H95" s="204">
        <v>34</v>
      </c>
      <c r="I95" s="205"/>
      <c r="J95" s="206">
        <f t="shared" si="0"/>
        <v>0</v>
      </c>
      <c r="K95" s="202" t="s">
        <v>5</v>
      </c>
      <c r="L95" s="207"/>
      <c r="M95" s="208" t="s">
        <v>5</v>
      </c>
      <c r="N95" s="209" t="s">
        <v>42</v>
      </c>
      <c r="O95" s="40"/>
      <c r="P95" s="189">
        <f t="shared" si="1"/>
        <v>0</v>
      </c>
      <c r="Q95" s="189">
        <v>1.2500000000000001E-2</v>
      </c>
      <c r="R95" s="189">
        <f t="shared" si="2"/>
        <v>0.42500000000000004</v>
      </c>
      <c r="S95" s="189">
        <v>0</v>
      </c>
      <c r="T95" s="190">
        <f t="shared" si="3"/>
        <v>0</v>
      </c>
      <c r="AR95" s="22" t="s">
        <v>954</v>
      </c>
      <c r="AT95" s="22" t="s">
        <v>791</v>
      </c>
      <c r="AU95" s="22" t="s">
        <v>80</v>
      </c>
      <c r="AY95" s="22" t="s">
        <v>205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22" t="s">
        <v>78</v>
      </c>
      <c r="BK95" s="191">
        <f t="shared" si="9"/>
        <v>0</v>
      </c>
      <c r="BL95" s="22" t="s">
        <v>954</v>
      </c>
      <c r="BM95" s="22" t="s">
        <v>3422</v>
      </c>
    </row>
    <row r="96" spans="2:65" s="1" customFormat="1" ht="25.5" customHeight="1">
      <c r="B96" s="179"/>
      <c r="C96" s="180" t="s">
        <v>225</v>
      </c>
      <c r="D96" s="180" t="s">
        <v>208</v>
      </c>
      <c r="E96" s="181" t="s">
        <v>3423</v>
      </c>
      <c r="F96" s="182" t="s">
        <v>3424</v>
      </c>
      <c r="G96" s="183" t="s">
        <v>236</v>
      </c>
      <c r="H96" s="184">
        <v>2</v>
      </c>
      <c r="I96" s="185"/>
      <c r="J96" s="186">
        <f t="shared" si="0"/>
        <v>0</v>
      </c>
      <c r="K96" s="182" t="s">
        <v>5</v>
      </c>
      <c r="L96" s="39"/>
      <c r="M96" s="187" t="s">
        <v>5</v>
      </c>
      <c r="N96" s="188" t="s">
        <v>42</v>
      </c>
      <c r="O96" s="40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AR96" s="22" t="s">
        <v>663</v>
      </c>
      <c r="AT96" s="22" t="s">
        <v>208</v>
      </c>
      <c r="AU96" s="22" t="s">
        <v>80</v>
      </c>
      <c r="AY96" s="22" t="s">
        <v>205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22" t="s">
        <v>78</v>
      </c>
      <c r="BK96" s="191">
        <f t="shared" si="9"/>
        <v>0</v>
      </c>
      <c r="BL96" s="22" t="s">
        <v>663</v>
      </c>
      <c r="BM96" s="22" t="s">
        <v>3425</v>
      </c>
    </row>
    <row r="97" spans="2:65" s="1" customFormat="1" ht="16.5" customHeight="1">
      <c r="B97" s="179"/>
      <c r="C97" s="200" t="s">
        <v>229</v>
      </c>
      <c r="D97" s="200" t="s">
        <v>791</v>
      </c>
      <c r="E97" s="201" t="s">
        <v>3426</v>
      </c>
      <c r="F97" s="202" t="s">
        <v>3427</v>
      </c>
      <c r="G97" s="203" t="s">
        <v>236</v>
      </c>
      <c r="H97" s="204">
        <v>2</v>
      </c>
      <c r="I97" s="205"/>
      <c r="J97" s="206">
        <f t="shared" si="0"/>
        <v>0</v>
      </c>
      <c r="K97" s="202" t="s">
        <v>5</v>
      </c>
      <c r="L97" s="207"/>
      <c r="M97" s="208" t="s">
        <v>5</v>
      </c>
      <c r="N97" s="209" t="s">
        <v>42</v>
      </c>
      <c r="O97" s="40"/>
      <c r="P97" s="189">
        <f t="shared" si="1"/>
        <v>0</v>
      </c>
      <c r="Q97" s="189">
        <v>7.4999999999999997E-3</v>
      </c>
      <c r="R97" s="189">
        <f t="shared" si="2"/>
        <v>1.4999999999999999E-2</v>
      </c>
      <c r="S97" s="189">
        <v>0</v>
      </c>
      <c r="T97" s="190">
        <f t="shared" si="3"/>
        <v>0</v>
      </c>
      <c r="AR97" s="22" t="s">
        <v>954</v>
      </c>
      <c r="AT97" s="22" t="s">
        <v>791</v>
      </c>
      <c r="AU97" s="22" t="s">
        <v>80</v>
      </c>
      <c r="AY97" s="22" t="s">
        <v>205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22" t="s">
        <v>78</v>
      </c>
      <c r="BK97" s="191">
        <f t="shared" si="9"/>
        <v>0</v>
      </c>
      <c r="BL97" s="22" t="s">
        <v>954</v>
      </c>
      <c r="BM97" s="22" t="s">
        <v>3428</v>
      </c>
    </row>
    <row r="98" spans="2:65" s="1" customFormat="1" ht="16.5" customHeight="1">
      <c r="B98" s="179"/>
      <c r="C98" s="180" t="s">
        <v>233</v>
      </c>
      <c r="D98" s="180" t="s">
        <v>208</v>
      </c>
      <c r="E98" s="181" t="s">
        <v>3429</v>
      </c>
      <c r="F98" s="182" t="s">
        <v>3430</v>
      </c>
      <c r="G98" s="183" t="s">
        <v>236</v>
      </c>
      <c r="H98" s="184">
        <v>2</v>
      </c>
      <c r="I98" s="185"/>
      <c r="J98" s="186">
        <f t="shared" si="0"/>
        <v>0</v>
      </c>
      <c r="K98" s="182" t="s">
        <v>5</v>
      </c>
      <c r="L98" s="39"/>
      <c r="M98" s="187" t="s">
        <v>5</v>
      </c>
      <c r="N98" s="188" t="s">
        <v>42</v>
      </c>
      <c r="O98" s="40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22" t="s">
        <v>663</v>
      </c>
      <c r="AT98" s="22" t="s">
        <v>208</v>
      </c>
      <c r="AU98" s="22" t="s">
        <v>80</v>
      </c>
      <c r="AY98" s="22" t="s">
        <v>205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22" t="s">
        <v>78</v>
      </c>
      <c r="BK98" s="191">
        <f t="shared" si="9"/>
        <v>0</v>
      </c>
      <c r="BL98" s="22" t="s">
        <v>663</v>
      </c>
      <c r="BM98" s="22" t="s">
        <v>3431</v>
      </c>
    </row>
    <row r="99" spans="2:65" s="1" customFormat="1" ht="16.5" customHeight="1">
      <c r="B99" s="179"/>
      <c r="C99" s="200" t="s">
        <v>239</v>
      </c>
      <c r="D99" s="200" t="s">
        <v>791</v>
      </c>
      <c r="E99" s="201" t="s">
        <v>3432</v>
      </c>
      <c r="F99" s="202" t="s">
        <v>3433</v>
      </c>
      <c r="G99" s="203" t="s">
        <v>236</v>
      </c>
      <c r="H99" s="204">
        <v>2</v>
      </c>
      <c r="I99" s="205"/>
      <c r="J99" s="206">
        <f t="shared" si="0"/>
        <v>0</v>
      </c>
      <c r="K99" s="202" t="s">
        <v>5</v>
      </c>
      <c r="L99" s="207"/>
      <c r="M99" s="208" t="s">
        <v>5</v>
      </c>
      <c r="N99" s="209" t="s">
        <v>42</v>
      </c>
      <c r="O99" s="40"/>
      <c r="P99" s="189">
        <f t="shared" si="1"/>
        <v>0</v>
      </c>
      <c r="Q99" s="189">
        <v>5.0000000000000001E-4</v>
      </c>
      <c r="R99" s="189">
        <f t="shared" si="2"/>
        <v>1E-3</v>
      </c>
      <c r="S99" s="189">
        <v>0</v>
      </c>
      <c r="T99" s="190">
        <f t="shared" si="3"/>
        <v>0</v>
      </c>
      <c r="AR99" s="22" t="s">
        <v>954</v>
      </c>
      <c r="AT99" s="22" t="s">
        <v>791</v>
      </c>
      <c r="AU99" s="22" t="s">
        <v>80</v>
      </c>
      <c r="AY99" s="22" t="s">
        <v>205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22" t="s">
        <v>78</v>
      </c>
      <c r="BK99" s="191">
        <f t="shared" si="9"/>
        <v>0</v>
      </c>
      <c r="BL99" s="22" t="s">
        <v>954</v>
      </c>
      <c r="BM99" s="22" t="s">
        <v>3434</v>
      </c>
    </row>
    <row r="100" spans="2:65" s="1" customFormat="1" ht="16.5" customHeight="1">
      <c r="B100" s="179"/>
      <c r="C100" s="180" t="s">
        <v>206</v>
      </c>
      <c r="D100" s="180" t="s">
        <v>208</v>
      </c>
      <c r="E100" s="181" t="s">
        <v>3435</v>
      </c>
      <c r="F100" s="182" t="s">
        <v>3436</v>
      </c>
      <c r="G100" s="183" t="s">
        <v>236</v>
      </c>
      <c r="H100" s="184">
        <v>2</v>
      </c>
      <c r="I100" s="185"/>
      <c r="J100" s="186">
        <f t="shared" si="0"/>
        <v>0</v>
      </c>
      <c r="K100" s="182" t="s">
        <v>5</v>
      </c>
      <c r="L100" s="39"/>
      <c r="M100" s="187" t="s">
        <v>5</v>
      </c>
      <c r="N100" s="188" t="s">
        <v>42</v>
      </c>
      <c r="O100" s="40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22" t="s">
        <v>663</v>
      </c>
      <c r="AT100" s="22" t="s">
        <v>208</v>
      </c>
      <c r="AU100" s="22" t="s">
        <v>80</v>
      </c>
      <c r="AY100" s="22" t="s">
        <v>205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22" t="s">
        <v>78</v>
      </c>
      <c r="BK100" s="191">
        <f t="shared" si="9"/>
        <v>0</v>
      </c>
      <c r="BL100" s="22" t="s">
        <v>663</v>
      </c>
      <c r="BM100" s="22" t="s">
        <v>3437</v>
      </c>
    </row>
    <row r="101" spans="2:65" s="1" customFormat="1" ht="16.5" customHeight="1">
      <c r="B101" s="179"/>
      <c r="C101" s="180" t="s">
        <v>246</v>
      </c>
      <c r="D101" s="180" t="s">
        <v>208</v>
      </c>
      <c r="E101" s="181" t="s">
        <v>3438</v>
      </c>
      <c r="F101" s="182" t="s">
        <v>3439</v>
      </c>
      <c r="G101" s="183" t="s">
        <v>236</v>
      </c>
      <c r="H101" s="184">
        <v>2</v>
      </c>
      <c r="I101" s="185"/>
      <c r="J101" s="186">
        <f t="shared" si="0"/>
        <v>0</v>
      </c>
      <c r="K101" s="182" t="s">
        <v>5</v>
      </c>
      <c r="L101" s="39"/>
      <c r="M101" s="187" t="s">
        <v>5</v>
      </c>
      <c r="N101" s="188" t="s">
        <v>42</v>
      </c>
      <c r="O101" s="40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22" t="s">
        <v>663</v>
      </c>
      <c r="AT101" s="22" t="s">
        <v>208</v>
      </c>
      <c r="AU101" s="22" t="s">
        <v>80</v>
      </c>
      <c r="AY101" s="22" t="s">
        <v>205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22" t="s">
        <v>78</v>
      </c>
      <c r="BK101" s="191">
        <f t="shared" si="9"/>
        <v>0</v>
      </c>
      <c r="BL101" s="22" t="s">
        <v>663</v>
      </c>
      <c r="BM101" s="22" t="s">
        <v>3440</v>
      </c>
    </row>
    <row r="102" spans="2:65" s="1" customFormat="1" ht="38.25" customHeight="1">
      <c r="B102" s="179"/>
      <c r="C102" s="180" t="s">
        <v>250</v>
      </c>
      <c r="D102" s="180" t="s">
        <v>208</v>
      </c>
      <c r="E102" s="181" t="s">
        <v>975</v>
      </c>
      <c r="F102" s="182" t="s">
        <v>976</v>
      </c>
      <c r="G102" s="183" t="s">
        <v>236</v>
      </c>
      <c r="H102" s="184">
        <v>1</v>
      </c>
      <c r="I102" s="185"/>
      <c r="J102" s="186">
        <f t="shared" si="0"/>
        <v>0</v>
      </c>
      <c r="K102" s="182" t="s">
        <v>5</v>
      </c>
      <c r="L102" s="39"/>
      <c r="M102" s="187" t="s">
        <v>5</v>
      </c>
      <c r="N102" s="188" t="s">
        <v>42</v>
      </c>
      <c r="O102" s="40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AR102" s="22" t="s">
        <v>663</v>
      </c>
      <c r="AT102" s="22" t="s">
        <v>208</v>
      </c>
      <c r="AU102" s="22" t="s">
        <v>80</v>
      </c>
      <c r="AY102" s="22" t="s">
        <v>205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22" t="s">
        <v>78</v>
      </c>
      <c r="BK102" s="191">
        <f t="shared" si="9"/>
        <v>0</v>
      </c>
      <c r="BL102" s="22" t="s">
        <v>663</v>
      </c>
      <c r="BM102" s="22" t="s">
        <v>3441</v>
      </c>
    </row>
    <row r="103" spans="2:65" s="11" customFormat="1" ht="29.85" customHeight="1">
      <c r="B103" s="166"/>
      <c r="D103" s="167" t="s">
        <v>70</v>
      </c>
      <c r="E103" s="177" t="s">
        <v>1044</v>
      </c>
      <c r="F103" s="177" t="s">
        <v>1045</v>
      </c>
      <c r="I103" s="169"/>
      <c r="J103" s="178">
        <f>BK103</f>
        <v>0</v>
      </c>
      <c r="L103" s="166"/>
      <c r="M103" s="171"/>
      <c r="N103" s="172"/>
      <c r="O103" s="172"/>
      <c r="P103" s="173">
        <f>SUM(P104:P107)</f>
        <v>0</v>
      </c>
      <c r="Q103" s="172"/>
      <c r="R103" s="173">
        <f>SUM(R104:R107)</f>
        <v>3.8999999999999999E-4</v>
      </c>
      <c r="S103" s="172"/>
      <c r="T103" s="174">
        <f>SUM(T104:T107)</f>
        <v>0</v>
      </c>
      <c r="AR103" s="167" t="s">
        <v>97</v>
      </c>
      <c r="AT103" s="175" t="s">
        <v>70</v>
      </c>
      <c r="AU103" s="175" t="s">
        <v>78</v>
      </c>
      <c r="AY103" s="167" t="s">
        <v>205</v>
      </c>
      <c r="BK103" s="176">
        <f>SUM(BK104:BK107)</f>
        <v>0</v>
      </c>
    </row>
    <row r="104" spans="2:65" s="1" customFormat="1" ht="38.25" customHeight="1">
      <c r="B104" s="179"/>
      <c r="C104" s="180" t="s">
        <v>256</v>
      </c>
      <c r="D104" s="180" t="s">
        <v>208</v>
      </c>
      <c r="E104" s="181" t="s">
        <v>3442</v>
      </c>
      <c r="F104" s="182" t="s">
        <v>3443</v>
      </c>
      <c r="G104" s="183" t="s">
        <v>236</v>
      </c>
      <c r="H104" s="184">
        <v>1</v>
      </c>
      <c r="I104" s="185"/>
      <c r="J104" s="186">
        <f>ROUND(I104*H104,2)</f>
        <v>0</v>
      </c>
      <c r="K104" s="182" t="s">
        <v>5</v>
      </c>
      <c r="L104" s="39"/>
      <c r="M104" s="187" t="s">
        <v>5</v>
      </c>
      <c r="N104" s="188" t="s">
        <v>42</v>
      </c>
      <c r="O104" s="40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22" t="s">
        <v>663</v>
      </c>
      <c r="AT104" s="22" t="s">
        <v>208</v>
      </c>
      <c r="AU104" s="22" t="s">
        <v>80</v>
      </c>
      <c r="AY104" s="22" t="s">
        <v>205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663</v>
      </c>
      <c r="BM104" s="22" t="s">
        <v>3444</v>
      </c>
    </row>
    <row r="105" spans="2:65" s="1" customFormat="1" ht="16.5" customHeight="1">
      <c r="B105" s="179"/>
      <c r="C105" s="200" t="s">
        <v>261</v>
      </c>
      <c r="D105" s="200" t="s">
        <v>791</v>
      </c>
      <c r="E105" s="201" t="s">
        <v>3445</v>
      </c>
      <c r="F105" s="202" t="s">
        <v>3446</v>
      </c>
      <c r="G105" s="203" t="s">
        <v>236</v>
      </c>
      <c r="H105" s="204">
        <v>1</v>
      </c>
      <c r="I105" s="205"/>
      <c r="J105" s="206">
        <f>ROUND(I105*H105,2)</f>
        <v>0</v>
      </c>
      <c r="K105" s="202" t="s">
        <v>5</v>
      </c>
      <c r="L105" s="207"/>
      <c r="M105" s="208" t="s">
        <v>5</v>
      </c>
      <c r="N105" s="209" t="s">
        <v>42</v>
      </c>
      <c r="O105" s="40"/>
      <c r="P105" s="189">
        <f>O105*H105</f>
        <v>0</v>
      </c>
      <c r="Q105" s="189">
        <v>2.4000000000000001E-4</v>
      </c>
      <c r="R105" s="189">
        <f>Q105*H105</f>
        <v>2.4000000000000001E-4</v>
      </c>
      <c r="S105" s="189">
        <v>0</v>
      </c>
      <c r="T105" s="190">
        <f>S105*H105</f>
        <v>0</v>
      </c>
      <c r="AR105" s="22" t="s">
        <v>954</v>
      </c>
      <c r="AT105" s="22" t="s">
        <v>791</v>
      </c>
      <c r="AU105" s="22" t="s">
        <v>80</v>
      </c>
      <c r="AY105" s="22" t="s">
        <v>205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22" t="s">
        <v>78</v>
      </c>
      <c r="BK105" s="191">
        <f>ROUND(I105*H105,2)</f>
        <v>0</v>
      </c>
      <c r="BL105" s="22" t="s">
        <v>954</v>
      </c>
      <c r="BM105" s="22" t="s">
        <v>3447</v>
      </c>
    </row>
    <row r="106" spans="2:65" s="1" customFormat="1" ht="16.5" customHeight="1">
      <c r="B106" s="179"/>
      <c r="C106" s="180" t="s">
        <v>265</v>
      </c>
      <c r="D106" s="180" t="s">
        <v>208</v>
      </c>
      <c r="E106" s="181" t="s">
        <v>3448</v>
      </c>
      <c r="F106" s="182" t="s">
        <v>3449</v>
      </c>
      <c r="G106" s="183" t="s">
        <v>236</v>
      </c>
      <c r="H106" s="184">
        <v>1</v>
      </c>
      <c r="I106" s="185"/>
      <c r="J106" s="186">
        <f>ROUND(I106*H106,2)</f>
        <v>0</v>
      </c>
      <c r="K106" s="182" t="s">
        <v>5</v>
      </c>
      <c r="L106" s="39"/>
      <c r="M106" s="187" t="s">
        <v>5</v>
      </c>
      <c r="N106" s="188" t="s">
        <v>42</v>
      </c>
      <c r="O106" s="40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AR106" s="22" t="s">
        <v>663</v>
      </c>
      <c r="AT106" s="22" t="s">
        <v>208</v>
      </c>
      <c r="AU106" s="22" t="s">
        <v>80</v>
      </c>
      <c r="AY106" s="22" t="s">
        <v>205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22" t="s">
        <v>78</v>
      </c>
      <c r="BK106" s="191">
        <f>ROUND(I106*H106,2)</f>
        <v>0</v>
      </c>
      <c r="BL106" s="22" t="s">
        <v>663</v>
      </c>
      <c r="BM106" s="22" t="s">
        <v>3450</v>
      </c>
    </row>
    <row r="107" spans="2:65" s="1" customFormat="1" ht="16.5" customHeight="1">
      <c r="B107" s="179"/>
      <c r="C107" s="200" t="s">
        <v>11</v>
      </c>
      <c r="D107" s="200" t="s">
        <v>791</v>
      </c>
      <c r="E107" s="201" t="s">
        <v>3451</v>
      </c>
      <c r="F107" s="202" t="s">
        <v>3452</v>
      </c>
      <c r="G107" s="203" t="s">
        <v>236</v>
      </c>
      <c r="H107" s="204">
        <v>1</v>
      </c>
      <c r="I107" s="205"/>
      <c r="J107" s="206">
        <f>ROUND(I107*H107,2)</f>
        <v>0</v>
      </c>
      <c r="K107" s="202" t="s">
        <v>5</v>
      </c>
      <c r="L107" s="207"/>
      <c r="M107" s="208" t="s">
        <v>5</v>
      </c>
      <c r="N107" s="209" t="s">
        <v>42</v>
      </c>
      <c r="O107" s="40"/>
      <c r="P107" s="189">
        <f>O107*H107</f>
        <v>0</v>
      </c>
      <c r="Q107" s="189">
        <v>1.4999999999999999E-4</v>
      </c>
      <c r="R107" s="189">
        <f>Q107*H107</f>
        <v>1.4999999999999999E-4</v>
      </c>
      <c r="S107" s="189">
        <v>0</v>
      </c>
      <c r="T107" s="190">
        <f>S107*H107</f>
        <v>0</v>
      </c>
      <c r="AR107" s="22" t="s">
        <v>954</v>
      </c>
      <c r="AT107" s="22" t="s">
        <v>791</v>
      </c>
      <c r="AU107" s="22" t="s">
        <v>80</v>
      </c>
      <c r="AY107" s="22" t="s">
        <v>205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22" t="s">
        <v>78</v>
      </c>
      <c r="BK107" s="191">
        <f>ROUND(I107*H107,2)</f>
        <v>0</v>
      </c>
      <c r="BL107" s="22" t="s">
        <v>954</v>
      </c>
      <c r="BM107" s="22" t="s">
        <v>3453</v>
      </c>
    </row>
    <row r="108" spans="2:65" s="11" customFormat="1" ht="29.85" customHeight="1">
      <c r="B108" s="166"/>
      <c r="D108" s="167" t="s">
        <v>70</v>
      </c>
      <c r="E108" s="177" t="s">
        <v>1076</v>
      </c>
      <c r="F108" s="177" t="s">
        <v>1077</v>
      </c>
      <c r="I108" s="169"/>
      <c r="J108" s="178">
        <f>BK108</f>
        <v>0</v>
      </c>
      <c r="L108" s="166"/>
      <c r="M108" s="171"/>
      <c r="N108" s="172"/>
      <c r="O108" s="172"/>
      <c r="P108" s="173">
        <f>SUM(P109:P112)</f>
        <v>0</v>
      </c>
      <c r="Q108" s="172"/>
      <c r="R108" s="173">
        <f>SUM(R109:R112)</f>
        <v>0.10009999999999999</v>
      </c>
      <c r="S108" s="172"/>
      <c r="T108" s="174">
        <f>SUM(T109:T112)</f>
        <v>0</v>
      </c>
      <c r="AR108" s="167" t="s">
        <v>97</v>
      </c>
      <c r="AT108" s="175" t="s">
        <v>70</v>
      </c>
      <c r="AU108" s="175" t="s">
        <v>78</v>
      </c>
      <c r="AY108" s="167" t="s">
        <v>205</v>
      </c>
      <c r="BK108" s="176">
        <f>SUM(BK109:BK112)</f>
        <v>0</v>
      </c>
    </row>
    <row r="109" spans="2:65" s="1" customFormat="1" ht="25.5" customHeight="1">
      <c r="B109" s="179"/>
      <c r="C109" s="180" t="s">
        <v>237</v>
      </c>
      <c r="D109" s="180" t="s">
        <v>208</v>
      </c>
      <c r="E109" s="181" t="s">
        <v>3454</v>
      </c>
      <c r="F109" s="182" t="s">
        <v>3455</v>
      </c>
      <c r="G109" s="183" t="s">
        <v>360</v>
      </c>
      <c r="H109" s="184">
        <v>50</v>
      </c>
      <c r="I109" s="185"/>
      <c r="J109" s="186">
        <f>ROUND(I109*H109,2)</f>
        <v>0</v>
      </c>
      <c r="K109" s="182" t="s">
        <v>5</v>
      </c>
      <c r="L109" s="39"/>
      <c r="M109" s="187" t="s">
        <v>5</v>
      </c>
      <c r="N109" s="188" t="s">
        <v>42</v>
      </c>
      <c r="O109" s="40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22" t="s">
        <v>663</v>
      </c>
      <c r="AT109" s="22" t="s">
        <v>208</v>
      </c>
      <c r="AU109" s="22" t="s">
        <v>80</v>
      </c>
      <c r="AY109" s="22" t="s">
        <v>205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22" t="s">
        <v>78</v>
      </c>
      <c r="BK109" s="191">
        <f>ROUND(I109*H109,2)</f>
        <v>0</v>
      </c>
      <c r="BL109" s="22" t="s">
        <v>663</v>
      </c>
      <c r="BM109" s="22" t="s">
        <v>3456</v>
      </c>
    </row>
    <row r="110" spans="2:65" s="1" customFormat="1" ht="38.25" customHeight="1">
      <c r="B110" s="179"/>
      <c r="C110" s="200" t="s">
        <v>275</v>
      </c>
      <c r="D110" s="200" t="s">
        <v>791</v>
      </c>
      <c r="E110" s="201" t="s">
        <v>3457</v>
      </c>
      <c r="F110" s="202" t="s">
        <v>3458</v>
      </c>
      <c r="G110" s="203" t="s">
        <v>360</v>
      </c>
      <c r="H110" s="204">
        <v>50</v>
      </c>
      <c r="I110" s="205"/>
      <c r="J110" s="206">
        <f>ROUND(I110*H110,2)</f>
        <v>0</v>
      </c>
      <c r="K110" s="202" t="s">
        <v>5</v>
      </c>
      <c r="L110" s="207"/>
      <c r="M110" s="208" t="s">
        <v>5</v>
      </c>
      <c r="N110" s="209" t="s">
        <v>42</v>
      </c>
      <c r="O110" s="40"/>
      <c r="P110" s="189">
        <f>O110*H110</f>
        <v>0</v>
      </c>
      <c r="Q110" s="189">
        <v>1.12E-4</v>
      </c>
      <c r="R110" s="189">
        <f>Q110*H110</f>
        <v>5.5999999999999999E-3</v>
      </c>
      <c r="S110" s="189">
        <v>0</v>
      </c>
      <c r="T110" s="190">
        <f>S110*H110</f>
        <v>0</v>
      </c>
      <c r="AR110" s="22" t="s">
        <v>954</v>
      </c>
      <c r="AT110" s="22" t="s">
        <v>791</v>
      </c>
      <c r="AU110" s="22" t="s">
        <v>80</v>
      </c>
      <c r="AY110" s="22" t="s">
        <v>205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22" t="s">
        <v>78</v>
      </c>
      <c r="BK110" s="191">
        <f>ROUND(I110*H110,2)</f>
        <v>0</v>
      </c>
      <c r="BL110" s="22" t="s">
        <v>954</v>
      </c>
      <c r="BM110" s="22" t="s">
        <v>3459</v>
      </c>
    </row>
    <row r="111" spans="2:65" s="1" customFormat="1" ht="38.25" customHeight="1">
      <c r="B111" s="179"/>
      <c r="C111" s="180" t="s">
        <v>279</v>
      </c>
      <c r="D111" s="180" t="s">
        <v>208</v>
      </c>
      <c r="E111" s="181" t="s">
        <v>1126</v>
      </c>
      <c r="F111" s="182" t="s">
        <v>1127</v>
      </c>
      <c r="G111" s="183" t="s">
        <v>360</v>
      </c>
      <c r="H111" s="184">
        <v>350</v>
      </c>
      <c r="I111" s="185"/>
      <c r="J111" s="186">
        <f>ROUND(I111*H111,2)</f>
        <v>0</v>
      </c>
      <c r="K111" s="182" t="s">
        <v>5</v>
      </c>
      <c r="L111" s="39"/>
      <c r="M111" s="187" t="s">
        <v>5</v>
      </c>
      <c r="N111" s="188" t="s">
        <v>42</v>
      </c>
      <c r="O111" s="40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AR111" s="22" t="s">
        <v>663</v>
      </c>
      <c r="AT111" s="22" t="s">
        <v>208</v>
      </c>
      <c r="AU111" s="22" t="s">
        <v>80</v>
      </c>
      <c r="AY111" s="22" t="s">
        <v>205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22" t="s">
        <v>78</v>
      </c>
      <c r="BK111" s="191">
        <f>ROUND(I111*H111,2)</f>
        <v>0</v>
      </c>
      <c r="BL111" s="22" t="s">
        <v>663</v>
      </c>
      <c r="BM111" s="22" t="s">
        <v>3460</v>
      </c>
    </row>
    <row r="112" spans="2:65" s="1" customFormat="1" ht="38.25" customHeight="1">
      <c r="B112" s="179"/>
      <c r="C112" s="200" t="s">
        <v>283</v>
      </c>
      <c r="D112" s="200" t="s">
        <v>791</v>
      </c>
      <c r="E112" s="201" t="s">
        <v>1129</v>
      </c>
      <c r="F112" s="202" t="s">
        <v>1130</v>
      </c>
      <c r="G112" s="203" t="s">
        <v>360</v>
      </c>
      <c r="H112" s="204">
        <v>350</v>
      </c>
      <c r="I112" s="205"/>
      <c r="J112" s="206">
        <f>ROUND(I112*H112,2)</f>
        <v>0</v>
      </c>
      <c r="K112" s="202" t="s">
        <v>5</v>
      </c>
      <c r="L112" s="207"/>
      <c r="M112" s="208" t="s">
        <v>5</v>
      </c>
      <c r="N112" s="209" t="s">
        <v>42</v>
      </c>
      <c r="O112" s="40"/>
      <c r="P112" s="189">
        <f>O112*H112</f>
        <v>0</v>
      </c>
      <c r="Q112" s="189">
        <v>2.7E-4</v>
      </c>
      <c r="R112" s="189">
        <f>Q112*H112</f>
        <v>9.4500000000000001E-2</v>
      </c>
      <c r="S112" s="189">
        <v>0</v>
      </c>
      <c r="T112" s="190">
        <f>S112*H112</f>
        <v>0</v>
      </c>
      <c r="AR112" s="22" t="s">
        <v>954</v>
      </c>
      <c r="AT112" s="22" t="s">
        <v>791</v>
      </c>
      <c r="AU112" s="22" t="s">
        <v>80</v>
      </c>
      <c r="AY112" s="22" t="s">
        <v>205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22" t="s">
        <v>78</v>
      </c>
      <c r="BK112" s="191">
        <f>ROUND(I112*H112,2)</f>
        <v>0</v>
      </c>
      <c r="BL112" s="22" t="s">
        <v>954</v>
      </c>
      <c r="BM112" s="22" t="s">
        <v>3461</v>
      </c>
    </row>
    <row r="113" spans="2:65" s="11" customFormat="1" ht="29.85" customHeight="1">
      <c r="B113" s="166"/>
      <c r="D113" s="167" t="s">
        <v>70</v>
      </c>
      <c r="E113" s="177" t="s">
        <v>1138</v>
      </c>
      <c r="F113" s="177" t="s">
        <v>1139</v>
      </c>
      <c r="I113" s="169"/>
      <c r="J113" s="178">
        <f>BK113</f>
        <v>0</v>
      </c>
      <c r="L113" s="166"/>
      <c r="M113" s="171"/>
      <c r="N113" s="172"/>
      <c r="O113" s="172"/>
      <c r="P113" s="173">
        <f>SUM(P114:P116)</f>
        <v>0</v>
      </c>
      <c r="Q113" s="172"/>
      <c r="R113" s="173">
        <f>SUM(R114:R116)</f>
        <v>2.8500000000000001E-2</v>
      </c>
      <c r="S113" s="172"/>
      <c r="T113" s="174">
        <f>SUM(T114:T116)</f>
        <v>0</v>
      </c>
      <c r="AR113" s="167" t="s">
        <v>97</v>
      </c>
      <c r="AT113" s="175" t="s">
        <v>70</v>
      </c>
      <c r="AU113" s="175" t="s">
        <v>78</v>
      </c>
      <c r="AY113" s="167" t="s">
        <v>205</v>
      </c>
      <c r="BK113" s="176">
        <f>SUM(BK114:BK116)</f>
        <v>0</v>
      </c>
    </row>
    <row r="114" spans="2:65" s="1" customFormat="1" ht="25.5" customHeight="1">
      <c r="B114" s="179"/>
      <c r="C114" s="180" t="s">
        <v>291</v>
      </c>
      <c r="D114" s="180" t="s">
        <v>208</v>
      </c>
      <c r="E114" s="181" t="s">
        <v>3462</v>
      </c>
      <c r="F114" s="182" t="s">
        <v>3463</v>
      </c>
      <c r="G114" s="183" t="s">
        <v>360</v>
      </c>
      <c r="H114" s="184">
        <v>150</v>
      </c>
      <c r="I114" s="185"/>
      <c r="J114" s="186">
        <f>ROUND(I114*H114,2)</f>
        <v>0</v>
      </c>
      <c r="K114" s="182" t="s">
        <v>5</v>
      </c>
      <c r="L114" s="39"/>
      <c r="M114" s="187" t="s">
        <v>5</v>
      </c>
      <c r="N114" s="188" t="s">
        <v>42</v>
      </c>
      <c r="O114" s="40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AR114" s="22" t="s">
        <v>663</v>
      </c>
      <c r="AT114" s="22" t="s">
        <v>208</v>
      </c>
      <c r="AU114" s="22" t="s">
        <v>80</v>
      </c>
      <c r="AY114" s="22" t="s">
        <v>205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2" t="s">
        <v>78</v>
      </c>
      <c r="BK114" s="191">
        <f>ROUND(I114*H114,2)</f>
        <v>0</v>
      </c>
      <c r="BL114" s="22" t="s">
        <v>663</v>
      </c>
      <c r="BM114" s="22" t="s">
        <v>3464</v>
      </c>
    </row>
    <row r="115" spans="2:65" s="1" customFormat="1" ht="16.5" customHeight="1">
      <c r="B115" s="179"/>
      <c r="C115" s="200" t="s">
        <v>10</v>
      </c>
      <c r="D115" s="200" t="s">
        <v>791</v>
      </c>
      <c r="E115" s="201" t="s">
        <v>1210</v>
      </c>
      <c r="F115" s="202" t="s">
        <v>3465</v>
      </c>
      <c r="G115" s="203" t="s">
        <v>360</v>
      </c>
      <c r="H115" s="204">
        <v>150</v>
      </c>
      <c r="I115" s="205"/>
      <c r="J115" s="206">
        <f>ROUND(I115*H115,2)</f>
        <v>0</v>
      </c>
      <c r="K115" s="202" t="s">
        <v>5</v>
      </c>
      <c r="L115" s="207"/>
      <c r="M115" s="208" t="s">
        <v>5</v>
      </c>
      <c r="N115" s="209" t="s">
        <v>42</v>
      </c>
      <c r="O115" s="40"/>
      <c r="P115" s="189">
        <f>O115*H115</f>
        <v>0</v>
      </c>
      <c r="Q115" s="189">
        <v>1.9000000000000001E-4</v>
      </c>
      <c r="R115" s="189">
        <f>Q115*H115</f>
        <v>2.8500000000000001E-2</v>
      </c>
      <c r="S115" s="189">
        <v>0</v>
      </c>
      <c r="T115" s="190">
        <f>S115*H115</f>
        <v>0</v>
      </c>
      <c r="AR115" s="22" t="s">
        <v>954</v>
      </c>
      <c r="AT115" s="22" t="s">
        <v>791</v>
      </c>
      <c r="AU115" s="22" t="s">
        <v>80</v>
      </c>
      <c r="AY115" s="22" t="s">
        <v>205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22" t="s">
        <v>78</v>
      </c>
      <c r="BK115" s="191">
        <f>ROUND(I115*H115,2)</f>
        <v>0</v>
      </c>
      <c r="BL115" s="22" t="s">
        <v>954</v>
      </c>
      <c r="BM115" s="22" t="s">
        <v>3466</v>
      </c>
    </row>
    <row r="116" spans="2:65" s="1" customFormat="1" ht="38.25" customHeight="1">
      <c r="B116" s="179"/>
      <c r="C116" s="180" t="s">
        <v>298</v>
      </c>
      <c r="D116" s="180" t="s">
        <v>208</v>
      </c>
      <c r="E116" s="181" t="s">
        <v>3467</v>
      </c>
      <c r="F116" s="182" t="s">
        <v>3468</v>
      </c>
      <c r="G116" s="183" t="s">
        <v>360</v>
      </c>
      <c r="H116" s="184">
        <v>150</v>
      </c>
      <c r="I116" s="185"/>
      <c r="J116" s="186">
        <f>ROUND(I116*H116,2)</f>
        <v>0</v>
      </c>
      <c r="K116" s="182" t="s">
        <v>5</v>
      </c>
      <c r="L116" s="39"/>
      <c r="M116" s="187" t="s">
        <v>5</v>
      </c>
      <c r="N116" s="195" t="s">
        <v>42</v>
      </c>
      <c r="O116" s="19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22" t="s">
        <v>663</v>
      </c>
      <c r="AT116" s="22" t="s">
        <v>208</v>
      </c>
      <c r="AU116" s="22" t="s">
        <v>80</v>
      </c>
      <c r="AY116" s="22" t="s">
        <v>205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22" t="s">
        <v>78</v>
      </c>
      <c r="BK116" s="191">
        <f>ROUND(I116*H116,2)</f>
        <v>0</v>
      </c>
      <c r="BL116" s="22" t="s">
        <v>663</v>
      </c>
      <c r="BM116" s="22" t="s">
        <v>3469</v>
      </c>
    </row>
    <row r="117" spans="2:65" s="1" customFormat="1" ht="6.95" customHeight="1">
      <c r="B117" s="54"/>
      <c r="C117" s="55"/>
      <c r="D117" s="55"/>
      <c r="E117" s="55"/>
      <c r="F117" s="55"/>
      <c r="G117" s="55"/>
      <c r="H117" s="55"/>
      <c r="I117" s="132"/>
      <c r="J117" s="55"/>
      <c r="K117" s="55"/>
      <c r="L117" s="39"/>
    </row>
  </sheetData>
  <autoFilter ref="C87:K116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162</v>
      </c>
      <c r="G1" s="349" t="s">
        <v>163</v>
      </c>
      <c r="H1" s="349"/>
      <c r="I1" s="108"/>
      <c r="J1" s="107" t="s">
        <v>164</v>
      </c>
      <c r="K1" s="106" t="s">
        <v>165</v>
      </c>
      <c r="L1" s="107" t="s">
        <v>166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7" t="s">
        <v>8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22" t="s">
        <v>161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167</v>
      </c>
      <c r="E4" s="27"/>
      <c r="F4" s="27"/>
      <c r="G4" s="27"/>
      <c r="H4" s="27"/>
      <c r="I4" s="11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341" t="str">
        <f>'Rekapitulace stavby'!K6</f>
        <v xml:space="preserve"> Dům hudby, Pardubice – modernizace</v>
      </c>
      <c r="F7" s="342"/>
      <c r="G7" s="342"/>
      <c r="H7" s="342"/>
      <c r="I7" s="110"/>
      <c r="J7" s="27"/>
      <c r="K7" s="29"/>
    </row>
    <row r="8" spans="1:70" s="1" customFormat="1">
      <c r="B8" s="39"/>
      <c r="C8" s="40"/>
      <c r="D8" s="35" t="s">
        <v>168</v>
      </c>
      <c r="E8" s="40"/>
      <c r="F8" s="40"/>
      <c r="G8" s="40"/>
      <c r="H8" s="40"/>
      <c r="I8" s="111"/>
      <c r="J8" s="40"/>
      <c r="K8" s="43"/>
    </row>
    <row r="9" spans="1:70" s="1" customFormat="1" ht="36.950000000000003" customHeight="1">
      <c r="B9" s="39"/>
      <c r="C9" s="40"/>
      <c r="D9" s="40"/>
      <c r="E9" s="344" t="s">
        <v>3470</v>
      </c>
      <c r="F9" s="343"/>
      <c r="G9" s="343"/>
      <c r="H9" s="343"/>
      <c r="I9" s="111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1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5</v>
      </c>
      <c r="G11" s="40"/>
      <c r="H11" s="40"/>
      <c r="I11" s="112" t="s">
        <v>22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2" t="s">
        <v>25</v>
      </c>
      <c r="J12" s="113" t="str">
        <f>'Rekapitulace stavby'!AN8</f>
        <v>16. 3. 2019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1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2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2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1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2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2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1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2" t="s">
        <v>28</v>
      </c>
      <c r="J20" s="33" t="s">
        <v>5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2" t="s">
        <v>30</v>
      </c>
      <c r="J21" s="33" t="s">
        <v>5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1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1"/>
      <c r="J23" s="40"/>
      <c r="K23" s="43"/>
    </row>
    <row r="24" spans="2:11" s="7" customFormat="1" ht="270.75" customHeight="1">
      <c r="B24" s="114"/>
      <c r="C24" s="115"/>
      <c r="D24" s="115"/>
      <c r="E24" s="322" t="s">
        <v>172</v>
      </c>
      <c r="F24" s="322"/>
      <c r="G24" s="322"/>
      <c r="H24" s="322"/>
      <c r="I24" s="116"/>
      <c r="J24" s="115"/>
      <c r="K24" s="117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1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8"/>
      <c r="J26" s="66"/>
      <c r="K26" s="119"/>
    </row>
    <row r="27" spans="2:11" s="1" customFormat="1" ht="25.35" customHeight="1">
      <c r="B27" s="39"/>
      <c r="C27" s="40"/>
      <c r="D27" s="120" t="s">
        <v>37</v>
      </c>
      <c r="E27" s="40"/>
      <c r="F27" s="40"/>
      <c r="G27" s="40"/>
      <c r="H27" s="40"/>
      <c r="I27" s="111"/>
      <c r="J27" s="121">
        <f>ROUND(J83,2)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8"/>
      <c r="J28" s="66"/>
      <c r="K28" s="119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2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3">
        <f>ROUND(SUM(BE83:BE107), 2)</f>
        <v>0</v>
      </c>
      <c r="G30" s="40"/>
      <c r="H30" s="40"/>
      <c r="I30" s="124">
        <v>0.21</v>
      </c>
      <c r="J30" s="123">
        <f>ROUND(ROUND((SUM(BE83:BE107)),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3">
        <f>ROUND(SUM(BF83:BF107), 2)</f>
        <v>0</v>
      </c>
      <c r="G31" s="40"/>
      <c r="H31" s="40"/>
      <c r="I31" s="124">
        <v>0.15</v>
      </c>
      <c r="J31" s="123">
        <f>ROUND(ROUND((SUM(BF83:BF107)),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3">
        <f>ROUND(SUM(BG83:BG107), 2)</f>
        <v>0</v>
      </c>
      <c r="G32" s="40"/>
      <c r="H32" s="40"/>
      <c r="I32" s="124">
        <v>0.21</v>
      </c>
      <c r="J32" s="123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3">
        <f>ROUND(SUM(BH83:BH107), 2)</f>
        <v>0</v>
      </c>
      <c r="G33" s="40"/>
      <c r="H33" s="40"/>
      <c r="I33" s="124">
        <v>0.15</v>
      </c>
      <c r="J33" s="123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3">
        <f>ROUND(SUM(BI83:BI107), 2)</f>
        <v>0</v>
      </c>
      <c r="G34" s="40"/>
      <c r="H34" s="40"/>
      <c r="I34" s="124">
        <v>0</v>
      </c>
      <c r="J34" s="123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1"/>
      <c r="J35" s="40"/>
      <c r="K35" s="43"/>
    </row>
    <row r="36" spans="2:11" s="1" customFormat="1" ht="25.35" customHeight="1">
      <c r="B36" s="39"/>
      <c r="C36" s="125"/>
      <c r="D36" s="126" t="s">
        <v>47</v>
      </c>
      <c r="E36" s="69"/>
      <c r="F36" s="69"/>
      <c r="G36" s="127" t="s">
        <v>48</v>
      </c>
      <c r="H36" s="128" t="s">
        <v>49</v>
      </c>
      <c r="I36" s="129"/>
      <c r="J36" s="130">
        <f>SUM(J27:J34)</f>
        <v>0</v>
      </c>
      <c r="K36" s="131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2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33"/>
      <c r="J41" s="58"/>
      <c r="K41" s="134"/>
    </row>
    <row r="42" spans="2:11" s="1" customFormat="1" ht="36.950000000000003" customHeight="1">
      <c r="B42" s="39"/>
      <c r="C42" s="28" t="s">
        <v>173</v>
      </c>
      <c r="D42" s="40"/>
      <c r="E42" s="40"/>
      <c r="F42" s="40"/>
      <c r="G42" s="40"/>
      <c r="H42" s="40"/>
      <c r="I42" s="111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1"/>
      <c r="J43" s="40"/>
      <c r="K43" s="43"/>
    </row>
    <row r="44" spans="2:11" s="1" customFormat="1" ht="14.45" customHeight="1">
      <c r="B44" s="39"/>
      <c r="C44" s="35" t="s">
        <v>19</v>
      </c>
      <c r="D44" s="40"/>
      <c r="E44" s="40"/>
      <c r="F44" s="40"/>
      <c r="G44" s="40"/>
      <c r="H44" s="40"/>
      <c r="I44" s="111"/>
      <c r="J44" s="40"/>
      <c r="K44" s="43"/>
    </row>
    <row r="45" spans="2:11" s="1" customFormat="1" ht="16.5" customHeight="1">
      <c r="B45" s="39"/>
      <c r="C45" s="40"/>
      <c r="D45" s="40"/>
      <c r="E45" s="341" t="str">
        <f>E7</f>
        <v xml:space="preserve"> Dům hudby, Pardubice – modernizace</v>
      </c>
      <c r="F45" s="342"/>
      <c r="G45" s="342"/>
      <c r="H45" s="342"/>
      <c r="I45" s="111"/>
      <c r="J45" s="40"/>
      <c r="K45" s="43"/>
    </row>
    <row r="46" spans="2:11" s="1" customFormat="1" ht="14.45" customHeight="1">
      <c r="B46" s="39"/>
      <c r="C46" s="35" t="s">
        <v>168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17.25" customHeight="1">
      <c r="B47" s="39"/>
      <c r="C47" s="40"/>
      <c r="D47" s="40"/>
      <c r="E47" s="344" t="str">
        <f>E9</f>
        <v>VRN - Vedlejší rozpočtové náklady</v>
      </c>
      <c r="F47" s="343"/>
      <c r="G47" s="343"/>
      <c r="H47" s="343"/>
      <c r="I47" s="111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1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Sukova třída 1260, 530 02 Pardubice</v>
      </c>
      <c r="G49" s="40"/>
      <c r="H49" s="40"/>
      <c r="I49" s="112" t="s">
        <v>25</v>
      </c>
      <c r="J49" s="113" t="str">
        <f>IF(J12="","",J12)</f>
        <v>16. 3. 2019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1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2" t="s">
        <v>33</v>
      </c>
      <c r="J51" s="322" t="str">
        <f>E21</f>
        <v>ing. arch. Ondřej Tuček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1"/>
      <c r="J52" s="345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1"/>
      <c r="J53" s="40"/>
      <c r="K53" s="43"/>
    </row>
    <row r="54" spans="2:47" s="1" customFormat="1" ht="29.25" customHeight="1">
      <c r="B54" s="39"/>
      <c r="C54" s="135" t="s">
        <v>174</v>
      </c>
      <c r="D54" s="125"/>
      <c r="E54" s="125"/>
      <c r="F54" s="125"/>
      <c r="G54" s="125"/>
      <c r="H54" s="125"/>
      <c r="I54" s="136"/>
      <c r="J54" s="137" t="s">
        <v>175</v>
      </c>
      <c r="K54" s="138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1"/>
      <c r="J55" s="40"/>
      <c r="K55" s="43"/>
    </row>
    <row r="56" spans="2:47" s="1" customFormat="1" ht="29.25" customHeight="1">
      <c r="B56" s="39"/>
      <c r="C56" s="139" t="s">
        <v>176</v>
      </c>
      <c r="D56" s="40"/>
      <c r="E56" s="40"/>
      <c r="F56" s="40"/>
      <c r="G56" s="40"/>
      <c r="H56" s="40"/>
      <c r="I56" s="111"/>
      <c r="J56" s="121">
        <f>J83</f>
        <v>0</v>
      </c>
      <c r="K56" s="43"/>
      <c r="AU56" s="22" t="s">
        <v>177</v>
      </c>
    </row>
    <row r="57" spans="2:47" s="8" customFormat="1" ht="24.95" customHeight="1">
      <c r="B57" s="140"/>
      <c r="C57" s="141"/>
      <c r="D57" s="142" t="s">
        <v>3470</v>
      </c>
      <c r="E57" s="143"/>
      <c r="F57" s="143"/>
      <c r="G57" s="143"/>
      <c r="H57" s="143"/>
      <c r="I57" s="144"/>
      <c r="J57" s="145">
        <f>J84</f>
        <v>0</v>
      </c>
      <c r="K57" s="146"/>
    </row>
    <row r="58" spans="2:47" s="9" customFormat="1" ht="19.899999999999999" customHeight="1">
      <c r="B58" s="147"/>
      <c r="C58" s="148"/>
      <c r="D58" s="149" t="s">
        <v>3471</v>
      </c>
      <c r="E58" s="150"/>
      <c r="F58" s="150"/>
      <c r="G58" s="150"/>
      <c r="H58" s="150"/>
      <c r="I58" s="151"/>
      <c r="J58" s="152">
        <f>J85</f>
        <v>0</v>
      </c>
      <c r="K58" s="153"/>
    </row>
    <row r="59" spans="2:47" s="9" customFormat="1" ht="19.899999999999999" customHeight="1">
      <c r="B59" s="147"/>
      <c r="C59" s="148"/>
      <c r="D59" s="149" t="s">
        <v>3472</v>
      </c>
      <c r="E59" s="150"/>
      <c r="F59" s="150"/>
      <c r="G59" s="150"/>
      <c r="H59" s="150"/>
      <c r="I59" s="151"/>
      <c r="J59" s="152">
        <f>J90</f>
        <v>0</v>
      </c>
      <c r="K59" s="153"/>
    </row>
    <row r="60" spans="2:47" s="9" customFormat="1" ht="19.899999999999999" customHeight="1">
      <c r="B60" s="147"/>
      <c r="C60" s="148"/>
      <c r="D60" s="149" t="s">
        <v>3473</v>
      </c>
      <c r="E60" s="150"/>
      <c r="F60" s="150"/>
      <c r="G60" s="150"/>
      <c r="H60" s="150"/>
      <c r="I60" s="151"/>
      <c r="J60" s="152">
        <f>J92</f>
        <v>0</v>
      </c>
      <c r="K60" s="153"/>
    </row>
    <row r="61" spans="2:47" s="9" customFormat="1" ht="19.899999999999999" customHeight="1">
      <c r="B61" s="147"/>
      <c r="C61" s="148"/>
      <c r="D61" s="149" t="s">
        <v>3474</v>
      </c>
      <c r="E61" s="150"/>
      <c r="F61" s="150"/>
      <c r="G61" s="150"/>
      <c r="H61" s="150"/>
      <c r="I61" s="151"/>
      <c r="J61" s="152">
        <f>J99</f>
        <v>0</v>
      </c>
      <c r="K61" s="153"/>
    </row>
    <row r="62" spans="2:47" s="9" customFormat="1" ht="19.899999999999999" customHeight="1">
      <c r="B62" s="147"/>
      <c r="C62" s="148"/>
      <c r="D62" s="149" t="s">
        <v>3475</v>
      </c>
      <c r="E62" s="150"/>
      <c r="F62" s="150"/>
      <c r="G62" s="150"/>
      <c r="H62" s="150"/>
      <c r="I62" s="151"/>
      <c r="J62" s="152">
        <f>J101</f>
        <v>0</v>
      </c>
      <c r="K62" s="153"/>
    </row>
    <row r="63" spans="2:47" s="9" customFormat="1" ht="19.899999999999999" customHeight="1">
      <c r="B63" s="147"/>
      <c r="C63" s="148"/>
      <c r="D63" s="149" t="s">
        <v>3476</v>
      </c>
      <c r="E63" s="150"/>
      <c r="F63" s="150"/>
      <c r="G63" s="150"/>
      <c r="H63" s="150"/>
      <c r="I63" s="151"/>
      <c r="J63" s="152">
        <f>J103</f>
        <v>0</v>
      </c>
      <c r="K63" s="153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1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32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3"/>
      <c r="J69" s="58"/>
      <c r="K69" s="58"/>
      <c r="L69" s="39"/>
    </row>
    <row r="70" spans="2:12" s="1" customFormat="1" ht="36.950000000000003" customHeight="1">
      <c r="B70" s="39"/>
      <c r="C70" s="59" t="s">
        <v>189</v>
      </c>
      <c r="I70" s="154"/>
      <c r="L70" s="39"/>
    </row>
    <row r="71" spans="2:12" s="1" customFormat="1" ht="6.95" customHeight="1">
      <c r="B71" s="39"/>
      <c r="I71" s="154"/>
      <c r="L71" s="39"/>
    </row>
    <row r="72" spans="2:12" s="1" customFormat="1" ht="14.45" customHeight="1">
      <c r="B72" s="39"/>
      <c r="C72" s="61" t="s">
        <v>19</v>
      </c>
      <c r="I72" s="154"/>
      <c r="L72" s="39"/>
    </row>
    <row r="73" spans="2:12" s="1" customFormat="1" ht="16.5" customHeight="1">
      <c r="B73" s="39"/>
      <c r="E73" s="346" t="str">
        <f>E7</f>
        <v xml:space="preserve"> Dům hudby, Pardubice – modernizace</v>
      </c>
      <c r="F73" s="347"/>
      <c r="G73" s="347"/>
      <c r="H73" s="347"/>
      <c r="I73" s="154"/>
      <c r="L73" s="39"/>
    </row>
    <row r="74" spans="2:12" s="1" customFormat="1" ht="14.45" customHeight="1">
      <c r="B74" s="39"/>
      <c r="C74" s="61" t="s">
        <v>168</v>
      </c>
      <c r="I74" s="154"/>
      <c r="L74" s="39"/>
    </row>
    <row r="75" spans="2:12" s="1" customFormat="1" ht="17.25" customHeight="1">
      <c r="B75" s="39"/>
      <c r="E75" s="334" t="str">
        <f>E9</f>
        <v>VRN - Vedlejší rozpočtové náklady</v>
      </c>
      <c r="F75" s="348"/>
      <c r="G75" s="348"/>
      <c r="H75" s="348"/>
      <c r="I75" s="154"/>
      <c r="L75" s="39"/>
    </row>
    <row r="76" spans="2:12" s="1" customFormat="1" ht="6.95" customHeight="1">
      <c r="B76" s="39"/>
      <c r="I76" s="154"/>
      <c r="L76" s="39"/>
    </row>
    <row r="77" spans="2:12" s="1" customFormat="1" ht="18" customHeight="1">
      <c r="B77" s="39"/>
      <c r="C77" s="61" t="s">
        <v>23</v>
      </c>
      <c r="F77" s="155" t="str">
        <f>F12</f>
        <v>Sukova třída 1260, 530 02 Pardubice</v>
      </c>
      <c r="I77" s="156" t="s">
        <v>25</v>
      </c>
      <c r="J77" s="65" t="str">
        <f>IF(J12="","",J12)</f>
        <v>16. 3. 2019</v>
      </c>
      <c r="L77" s="39"/>
    </row>
    <row r="78" spans="2:12" s="1" customFormat="1" ht="6.95" customHeight="1">
      <c r="B78" s="39"/>
      <c r="I78" s="154"/>
      <c r="L78" s="39"/>
    </row>
    <row r="79" spans="2:12" s="1" customFormat="1">
      <c r="B79" s="39"/>
      <c r="C79" s="61" t="s">
        <v>27</v>
      </c>
      <c r="F79" s="155" t="str">
        <f>E15</f>
        <v xml:space="preserve"> </v>
      </c>
      <c r="I79" s="156" t="s">
        <v>33</v>
      </c>
      <c r="J79" s="155" t="str">
        <f>E21</f>
        <v>ing. arch. Ondřej Tuček</v>
      </c>
      <c r="L79" s="39"/>
    </row>
    <row r="80" spans="2:12" s="1" customFormat="1" ht="14.45" customHeight="1">
      <c r="B80" s="39"/>
      <c r="C80" s="61" t="s">
        <v>31</v>
      </c>
      <c r="F80" s="155" t="str">
        <f>IF(E18="","",E18)</f>
        <v/>
      </c>
      <c r="I80" s="154"/>
      <c r="L80" s="39"/>
    </row>
    <row r="81" spans="2:65" s="1" customFormat="1" ht="10.35" customHeight="1">
      <c r="B81" s="39"/>
      <c r="I81" s="154"/>
      <c r="L81" s="39"/>
    </row>
    <row r="82" spans="2:65" s="10" customFormat="1" ht="29.25" customHeight="1">
      <c r="B82" s="157"/>
      <c r="C82" s="158" t="s">
        <v>190</v>
      </c>
      <c r="D82" s="159" t="s">
        <v>56</v>
      </c>
      <c r="E82" s="159" t="s">
        <v>52</v>
      </c>
      <c r="F82" s="159" t="s">
        <v>191</v>
      </c>
      <c r="G82" s="159" t="s">
        <v>192</v>
      </c>
      <c r="H82" s="159" t="s">
        <v>193</v>
      </c>
      <c r="I82" s="160" t="s">
        <v>194</v>
      </c>
      <c r="J82" s="159" t="s">
        <v>175</v>
      </c>
      <c r="K82" s="161" t="s">
        <v>195</v>
      </c>
      <c r="L82" s="157"/>
      <c r="M82" s="71" t="s">
        <v>196</v>
      </c>
      <c r="N82" s="72" t="s">
        <v>41</v>
      </c>
      <c r="O82" s="72" t="s">
        <v>197</v>
      </c>
      <c r="P82" s="72" t="s">
        <v>198</v>
      </c>
      <c r="Q82" s="72" t="s">
        <v>199</v>
      </c>
      <c r="R82" s="72" t="s">
        <v>200</v>
      </c>
      <c r="S82" s="72" t="s">
        <v>201</v>
      </c>
      <c r="T82" s="73" t="s">
        <v>202</v>
      </c>
    </row>
    <row r="83" spans="2:65" s="1" customFormat="1" ht="29.25" customHeight="1">
      <c r="B83" s="39"/>
      <c r="C83" s="75" t="s">
        <v>176</v>
      </c>
      <c r="I83" s="154"/>
      <c r="J83" s="162">
        <f>BK83</f>
        <v>0</v>
      </c>
      <c r="L83" s="39"/>
      <c r="M83" s="74"/>
      <c r="N83" s="66"/>
      <c r="O83" s="66"/>
      <c r="P83" s="163">
        <f>P84</f>
        <v>0</v>
      </c>
      <c r="Q83" s="66"/>
      <c r="R83" s="163">
        <f>R84</f>
        <v>0</v>
      </c>
      <c r="S83" s="66"/>
      <c r="T83" s="164">
        <f>T84</f>
        <v>0</v>
      </c>
      <c r="AT83" s="22" t="s">
        <v>70</v>
      </c>
      <c r="AU83" s="22" t="s">
        <v>177</v>
      </c>
      <c r="BK83" s="165">
        <f>BK84</f>
        <v>0</v>
      </c>
    </row>
    <row r="84" spans="2:65" s="11" customFormat="1" ht="37.35" customHeight="1">
      <c r="B84" s="166"/>
      <c r="D84" s="167" t="s">
        <v>70</v>
      </c>
      <c r="E84" s="168" t="s">
        <v>159</v>
      </c>
      <c r="F84" s="168" t="s">
        <v>160</v>
      </c>
      <c r="I84" s="169"/>
      <c r="J84" s="170">
        <f>BK84</f>
        <v>0</v>
      </c>
      <c r="L84" s="166"/>
      <c r="M84" s="171"/>
      <c r="N84" s="172"/>
      <c r="O84" s="172"/>
      <c r="P84" s="173">
        <f>P85+P90+P92+P99+P101+P103</f>
        <v>0</v>
      </c>
      <c r="Q84" s="172"/>
      <c r="R84" s="173">
        <f>R85+R90+R92+R99+R101+R103</f>
        <v>0</v>
      </c>
      <c r="S84" s="172"/>
      <c r="T84" s="174">
        <f>T85+T90+T92+T99+T101+T103</f>
        <v>0</v>
      </c>
      <c r="AR84" s="167" t="s">
        <v>225</v>
      </c>
      <c r="AT84" s="175" t="s">
        <v>70</v>
      </c>
      <c r="AU84" s="175" t="s">
        <v>71</v>
      </c>
      <c r="AY84" s="167" t="s">
        <v>205</v>
      </c>
      <c r="BK84" s="176">
        <f>BK85+BK90+BK92+BK99+BK101+BK103</f>
        <v>0</v>
      </c>
    </row>
    <row r="85" spans="2:65" s="11" customFormat="1" ht="19.899999999999999" customHeight="1">
      <c r="B85" s="166"/>
      <c r="D85" s="167" t="s">
        <v>70</v>
      </c>
      <c r="E85" s="177" t="s">
        <v>3477</v>
      </c>
      <c r="F85" s="177" t="s">
        <v>3478</v>
      </c>
      <c r="I85" s="169"/>
      <c r="J85" s="178">
        <f>BK85</f>
        <v>0</v>
      </c>
      <c r="L85" s="166"/>
      <c r="M85" s="171"/>
      <c r="N85" s="172"/>
      <c r="O85" s="172"/>
      <c r="P85" s="173">
        <f>SUM(P86:P89)</f>
        <v>0</v>
      </c>
      <c r="Q85" s="172"/>
      <c r="R85" s="173">
        <f>SUM(R86:R89)</f>
        <v>0</v>
      </c>
      <c r="S85" s="172"/>
      <c r="T85" s="174">
        <f>SUM(T86:T89)</f>
        <v>0</v>
      </c>
      <c r="AR85" s="167" t="s">
        <v>225</v>
      </c>
      <c r="AT85" s="175" t="s">
        <v>70</v>
      </c>
      <c r="AU85" s="175" t="s">
        <v>78</v>
      </c>
      <c r="AY85" s="167" t="s">
        <v>205</v>
      </c>
      <c r="BK85" s="176">
        <f>SUM(BK86:BK89)</f>
        <v>0</v>
      </c>
    </row>
    <row r="86" spans="2:65" s="1" customFormat="1" ht="16.5" customHeight="1">
      <c r="B86" s="179"/>
      <c r="C86" s="180" t="s">
        <v>78</v>
      </c>
      <c r="D86" s="180" t="s">
        <v>208</v>
      </c>
      <c r="E86" s="181" t="s">
        <v>3479</v>
      </c>
      <c r="F86" s="182" t="s">
        <v>3480</v>
      </c>
      <c r="G86" s="183" t="s">
        <v>441</v>
      </c>
      <c r="H86" s="184">
        <v>1</v>
      </c>
      <c r="I86" s="185"/>
      <c r="J86" s="186">
        <f>ROUND(I86*H86,2)</f>
        <v>0</v>
      </c>
      <c r="K86" s="182" t="s">
        <v>212</v>
      </c>
      <c r="L86" s="39"/>
      <c r="M86" s="187" t="s">
        <v>5</v>
      </c>
      <c r="N86" s="188" t="s">
        <v>42</v>
      </c>
      <c r="O86" s="40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AR86" s="22" t="s">
        <v>3481</v>
      </c>
      <c r="AT86" s="22" t="s">
        <v>208</v>
      </c>
      <c r="AU86" s="22" t="s">
        <v>80</v>
      </c>
      <c r="AY86" s="22" t="s">
        <v>205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22" t="s">
        <v>78</v>
      </c>
      <c r="BK86" s="191">
        <f>ROUND(I86*H86,2)</f>
        <v>0</v>
      </c>
      <c r="BL86" s="22" t="s">
        <v>3481</v>
      </c>
      <c r="BM86" s="22" t="s">
        <v>3482</v>
      </c>
    </row>
    <row r="87" spans="2:65" s="1" customFormat="1" ht="16.5" customHeight="1">
      <c r="B87" s="179"/>
      <c r="C87" s="180" t="s">
        <v>80</v>
      </c>
      <c r="D87" s="180" t="s">
        <v>208</v>
      </c>
      <c r="E87" s="181" t="s">
        <v>3483</v>
      </c>
      <c r="F87" s="182" t="s">
        <v>3484</v>
      </c>
      <c r="G87" s="183" t="s">
        <v>441</v>
      </c>
      <c r="H87" s="184">
        <v>1</v>
      </c>
      <c r="I87" s="185"/>
      <c r="J87" s="186">
        <f>ROUND(I87*H87,2)</f>
        <v>0</v>
      </c>
      <c r="K87" s="182" t="s">
        <v>212</v>
      </c>
      <c r="L87" s="39"/>
      <c r="M87" s="187" t="s">
        <v>5</v>
      </c>
      <c r="N87" s="188" t="s">
        <v>42</v>
      </c>
      <c r="O87" s="40"/>
      <c r="P87" s="189">
        <f>O87*H87</f>
        <v>0</v>
      </c>
      <c r="Q87" s="189">
        <v>0</v>
      </c>
      <c r="R87" s="189">
        <f>Q87*H87</f>
        <v>0</v>
      </c>
      <c r="S87" s="189">
        <v>0</v>
      </c>
      <c r="T87" s="190">
        <f>S87*H87</f>
        <v>0</v>
      </c>
      <c r="AR87" s="22" t="s">
        <v>3481</v>
      </c>
      <c r="AT87" s="22" t="s">
        <v>208</v>
      </c>
      <c r="AU87" s="22" t="s">
        <v>80</v>
      </c>
      <c r="AY87" s="22" t="s">
        <v>205</v>
      </c>
      <c r="BE87" s="191">
        <f>IF(N87="základní",J87,0)</f>
        <v>0</v>
      </c>
      <c r="BF87" s="191">
        <f>IF(N87="snížená",J87,0)</f>
        <v>0</v>
      </c>
      <c r="BG87" s="191">
        <f>IF(N87="zákl. přenesená",J87,0)</f>
        <v>0</v>
      </c>
      <c r="BH87" s="191">
        <f>IF(N87="sníž. přenesená",J87,0)</f>
        <v>0</v>
      </c>
      <c r="BI87" s="191">
        <f>IF(N87="nulová",J87,0)</f>
        <v>0</v>
      </c>
      <c r="BJ87" s="22" t="s">
        <v>78</v>
      </c>
      <c r="BK87" s="191">
        <f>ROUND(I87*H87,2)</f>
        <v>0</v>
      </c>
      <c r="BL87" s="22" t="s">
        <v>3481</v>
      </c>
      <c r="BM87" s="22" t="s">
        <v>3485</v>
      </c>
    </row>
    <row r="88" spans="2:65" s="1" customFormat="1" ht="16.5" customHeight="1">
      <c r="B88" s="179"/>
      <c r="C88" s="180" t="s">
        <v>97</v>
      </c>
      <c r="D88" s="180" t="s">
        <v>208</v>
      </c>
      <c r="E88" s="181" t="s">
        <v>3486</v>
      </c>
      <c r="F88" s="182" t="s">
        <v>3487</v>
      </c>
      <c r="G88" s="183" t="s">
        <v>441</v>
      </c>
      <c r="H88" s="184">
        <v>1</v>
      </c>
      <c r="I88" s="185"/>
      <c r="J88" s="186">
        <f>ROUND(I88*H88,2)</f>
        <v>0</v>
      </c>
      <c r="K88" s="182" t="s">
        <v>212</v>
      </c>
      <c r="L88" s="39"/>
      <c r="M88" s="187" t="s">
        <v>5</v>
      </c>
      <c r="N88" s="188" t="s">
        <v>42</v>
      </c>
      <c r="O88" s="40"/>
      <c r="P88" s="189">
        <f>O88*H88</f>
        <v>0</v>
      </c>
      <c r="Q88" s="189">
        <v>0</v>
      </c>
      <c r="R88" s="189">
        <f>Q88*H88</f>
        <v>0</v>
      </c>
      <c r="S88" s="189">
        <v>0</v>
      </c>
      <c r="T88" s="190">
        <f>S88*H88</f>
        <v>0</v>
      </c>
      <c r="AR88" s="22" t="s">
        <v>3481</v>
      </c>
      <c r="AT88" s="22" t="s">
        <v>208</v>
      </c>
      <c r="AU88" s="22" t="s">
        <v>80</v>
      </c>
      <c r="AY88" s="22" t="s">
        <v>205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22" t="s">
        <v>78</v>
      </c>
      <c r="BK88" s="191">
        <f>ROUND(I88*H88,2)</f>
        <v>0</v>
      </c>
      <c r="BL88" s="22" t="s">
        <v>3481</v>
      </c>
      <c r="BM88" s="22" t="s">
        <v>3488</v>
      </c>
    </row>
    <row r="89" spans="2:65" s="1" customFormat="1" ht="54">
      <c r="B89" s="39"/>
      <c r="D89" s="192" t="s">
        <v>336</v>
      </c>
      <c r="F89" s="193" t="s">
        <v>3489</v>
      </c>
      <c r="I89" s="154"/>
      <c r="L89" s="39"/>
      <c r="M89" s="194"/>
      <c r="N89" s="40"/>
      <c r="O89" s="40"/>
      <c r="P89" s="40"/>
      <c r="Q89" s="40"/>
      <c r="R89" s="40"/>
      <c r="S89" s="40"/>
      <c r="T89" s="68"/>
      <c r="AT89" s="22" t="s">
        <v>336</v>
      </c>
      <c r="AU89" s="22" t="s">
        <v>80</v>
      </c>
    </row>
    <row r="90" spans="2:65" s="11" customFormat="1" ht="29.85" customHeight="1">
      <c r="B90" s="166"/>
      <c r="D90" s="167" t="s">
        <v>70</v>
      </c>
      <c r="E90" s="177" t="s">
        <v>3490</v>
      </c>
      <c r="F90" s="177" t="s">
        <v>3491</v>
      </c>
      <c r="I90" s="169"/>
      <c r="J90" s="178">
        <f>BK90</f>
        <v>0</v>
      </c>
      <c r="L90" s="166"/>
      <c r="M90" s="171"/>
      <c r="N90" s="172"/>
      <c r="O90" s="172"/>
      <c r="P90" s="173">
        <f>P91</f>
        <v>0</v>
      </c>
      <c r="Q90" s="172"/>
      <c r="R90" s="173">
        <f>R91</f>
        <v>0</v>
      </c>
      <c r="S90" s="172"/>
      <c r="T90" s="174">
        <f>T91</f>
        <v>0</v>
      </c>
      <c r="AR90" s="167" t="s">
        <v>225</v>
      </c>
      <c r="AT90" s="175" t="s">
        <v>70</v>
      </c>
      <c r="AU90" s="175" t="s">
        <v>78</v>
      </c>
      <c r="AY90" s="167" t="s">
        <v>205</v>
      </c>
      <c r="BK90" s="176">
        <f>BK91</f>
        <v>0</v>
      </c>
    </row>
    <row r="91" spans="2:65" s="1" customFormat="1" ht="16.5" customHeight="1">
      <c r="B91" s="179"/>
      <c r="C91" s="180" t="s">
        <v>213</v>
      </c>
      <c r="D91" s="180" t="s">
        <v>208</v>
      </c>
      <c r="E91" s="181" t="s">
        <v>3492</v>
      </c>
      <c r="F91" s="182" t="s">
        <v>3491</v>
      </c>
      <c r="G91" s="183" t="s">
        <v>441</v>
      </c>
      <c r="H91" s="184">
        <v>1</v>
      </c>
      <c r="I91" s="185"/>
      <c r="J91" s="186">
        <f>ROUND(I91*H91,2)</f>
        <v>0</v>
      </c>
      <c r="K91" s="182" t="s">
        <v>212</v>
      </c>
      <c r="L91" s="39"/>
      <c r="M91" s="187" t="s">
        <v>5</v>
      </c>
      <c r="N91" s="188" t="s">
        <v>42</v>
      </c>
      <c r="O91" s="40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AR91" s="22" t="s">
        <v>3481</v>
      </c>
      <c r="AT91" s="22" t="s">
        <v>208</v>
      </c>
      <c r="AU91" s="22" t="s">
        <v>80</v>
      </c>
      <c r="AY91" s="22" t="s">
        <v>205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22" t="s">
        <v>78</v>
      </c>
      <c r="BK91" s="191">
        <f>ROUND(I91*H91,2)</f>
        <v>0</v>
      </c>
      <c r="BL91" s="22" t="s">
        <v>3481</v>
      </c>
      <c r="BM91" s="22" t="s">
        <v>3493</v>
      </c>
    </row>
    <row r="92" spans="2:65" s="11" customFormat="1" ht="29.85" customHeight="1">
      <c r="B92" s="166"/>
      <c r="D92" s="167" t="s">
        <v>70</v>
      </c>
      <c r="E92" s="177" t="s">
        <v>3494</v>
      </c>
      <c r="F92" s="177" t="s">
        <v>3495</v>
      </c>
      <c r="I92" s="169"/>
      <c r="J92" s="178">
        <f>BK92</f>
        <v>0</v>
      </c>
      <c r="L92" s="166"/>
      <c r="M92" s="171"/>
      <c r="N92" s="172"/>
      <c r="O92" s="172"/>
      <c r="P92" s="173">
        <f>SUM(P93:P98)</f>
        <v>0</v>
      </c>
      <c r="Q92" s="172"/>
      <c r="R92" s="173">
        <f>SUM(R93:R98)</f>
        <v>0</v>
      </c>
      <c r="S92" s="172"/>
      <c r="T92" s="174">
        <f>SUM(T93:T98)</f>
        <v>0</v>
      </c>
      <c r="AR92" s="167" t="s">
        <v>225</v>
      </c>
      <c r="AT92" s="175" t="s">
        <v>70</v>
      </c>
      <c r="AU92" s="175" t="s">
        <v>78</v>
      </c>
      <c r="AY92" s="167" t="s">
        <v>205</v>
      </c>
      <c r="BK92" s="176">
        <f>SUM(BK93:BK98)</f>
        <v>0</v>
      </c>
    </row>
    <row r="93" spans="2:65" s="1" customFormat="1" ht="16.5" customHeight="1">
      <c r="B93" s="179"/>
      <c r="C93" s="180" t="s">
        <v>225</v>
      </c>
      <c r="D93" s="180" t="s">
        <v>208</v>
      </c>
      <c r="E93" s="181" t="s">
        <v>3496</v>
      </c>
      <c r="F93" s="182" t="s">
        <v>3497</v>
      </c>
      <c r="G93" s="183" t="s">
        <v>441</v>
      </c>
      <c r="H93" s="184">
        <v>1</v>
      </c>
      <c r="I93" s="185"/>
      <c r="J93" s="186">
        <f>ROUND(I93*H93,2)</f>
        <v>0</v>
      </c>
      <c r="K93" s="182" t="s">
        <v>5</v>
      </c>
      <c r="L93" s="39"/>
      <c r="M93" s="187" t="s">
        <v>5</v>
      </c>
      <c r="N93" s="188" t="s">
        <v>42</v>
      </c>
      <c r="O93" s="40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22" t="s">
        <v>3481</v>
      </c>
      <c r="AT93" s="22" t="s">
        <v>208</v>
      </c>
      <c r="AU93" s="22" t="s">
        <v>80</v>
      </c>
      <c r="AY93" s="22" t="s">
        <v>205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22" t="s">
        <v>78</v>
      </c>
      <c r="BK93" s="191">
        <f>ROUND(I93*H93,2)</f>
        <v>0</v>
      </c>
      <c r="BL93" s="22" t="s">
        <v>3481</v>
      </c>
      <c r="BM93" s="22" t="s">
        <v>3498</v>
      </c>
    </row>
    <row r="94" spans="2:65" s="1" customFormat="1" ht="40.5">
      <c r="B94" s="39"/>
      <c r="D94" s="192" t="s">
        <v>336</v>
      </c>
      <c r="F94" s="193" t="s">
        <v>3499</v>
      </c>
      <c r="I94" s="154"/>
      <c r="L94" s="39"/>
      <c r="M94" s="194"/>
      <c r="N94" s="40"/>
      <c r="O94" s="40"/>
      <c r="P94" s="40"/>
      <c r="Q94" s="40"/>
      <c r="R94" s="40"/>
      <c r="S94" s="40"/>
      <c r="T94" s="68"/>
      <c r="AT94" s="22" t="s">
        <v>336</v>
      </c>
      <c r="AU94" s="22" t="s">
        <v>80</v>
      </c>
    </row>
    <row r="95" spans="2:65" s="1" customFormat="1" ht="16.5" customHeight="1">
      <c r="B95" s="179"/>
      <c r="C95" s="180" t="s">
        <v>229</v>
      </c>
      <c r="D95" s="180" t="s">
        <v>208</v>
      </c>
      <c r="E95" s="181" t="s">
        <v>3500</v>
      </c>
      <c r="F95" s="182" t="s">
        <v>3501</v>
      </c>
      <c r="G95" s="183" t="s">
        <v>441</v>
      </c>
      <c r="H95" s="184">
        <v>1</v>
      </c>
      <c r="I95" s="185"/>
      <c r="J95" s="186">
        <f>ROUND(I95*H95,2)</f>
        <v>0</v>
      </c>
      <c r="K95" s="182" t="s">
        <v>5</v>
      </c>
      <c r="L95" s="39"/>
      <c r="M95" s="187" t="s">
        <v>5</v>
      </c>
      <c r="N95" s="188" t="s">
        <v>42</v>
      </c>
      <c r="O95" s="40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22" t="s">
        <v>3481</v>
      </c>
      <c r="AT95" s="22" t="s">
        <v>208</v>
      </c>
      <c r="AU95" s="22" t="s">
        <v>80</v>
      </c>
      <c r="AY95" s="22" t="s">
        <v>205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22" t="s">
        <v>78</v>
      </c>
      <c r="BK95" s="191">
        <f>ROUND(I95*H95,2)</f>
        <v>0</v>
      </c>
      <c r="BL95" s="22" t="s">
        <v>3481</v>
      </c>
      <c r="BM95" s="22" t="s">
        <v>3502</v>
      </c>
    </row>
    <row r="96" spans="2:65" s="1" customFormat="1" ht="40.5">
      <c r="B96" s="39"/>
      <c r="D96" s="192" t="s">
        <v>336</v>
      </c>
      <c r="F96" s="193" t="s">
        <v>3503</v>
      </c>
      <c r="I96" s="154"/>
      <c r="L96" s="39"/>
      <c r="M96" s="194"/>
      <c r="N96" s="40"/>
      <c r="O96" s="40"/>
      <c r="P96" s="40"/>
      <c r="Q96" s="40"/>
      <c r="R96" s="40"/>
      <c r="S96" s="40"/>
      <c r="T96" s="68"/>
      <c r="AT96" s="22" t="s">
        <v>336</v>
      </c>
      <c r="AU96" s="22" t="s">
        <v>80</v>
      </c>
    </row>
    <row r="97" spans="2:65" s="1" customFormat="1" ht="16.5" customHeight="1">
      <c r="B97" s="179"/>
      <c r="C97" s="180" t="s">
        <v>233</v>
      </c>
      <c r="D97" s="180" t="s">
        <v>208</v>
      </c>
      <c r="E97" s="181" t="s">
        <v>3504</v>
      </c>
      <c r="F97" s="182" t="s">
        <v>3505</v>
      </c>
      <c r="G97" s="183" t="s">
        <v>441</v>
      </c>
      <c r="H97" s="184">
        <v>1</v>
      </c>
      <c r="I97" s="185"/>
      <c r="J97" s="186">
        <f>ROUND(I97*H97,2)</f>
        <v>0</v>
      </c>
      <c r="K97" s="182" t="s">
        <v>212</v>
      </c>
      <c r="L97" s="39"/>
      <c r="M97" s="187" t="s">
        <v>5</v>
      </c>
      <c r="N97" s="188" t="s">
        <v>42</v>
      </c>
      <c r="O97" s="40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AR97" s="22" t="s">
        <v>3481</v>
      </c>
      <c r="AT97" s="22" t="s">
        <v>208</v>
      </c>
      <c r="AU97" s="22" t="s">
        <v>80</v>
      </c>
      <c r="AY97" s="22" t="s">
        <v>205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22" t="s">
        <v>78</v>
      </c>
      <c r="BK97" s="191">
        <f>ROUND(I97*H97,2)</f>
        <v>0</v>
      </c>
      <c r="BL97" s="22" t="s">
        <v>3481</v>
      </c>
      <c r="BM97" s="22" t="s">
        <v>3506</v>
      </c>
    </row>
    <row r="98" spans="2:65" s="1" customFormat="1" ht="40.5">
      <c r="B98" s="39"/>
      <c r="D98" s="192" t="s">
        <v>336</v>
      </c>
      <c r="F98" s="193" t="s">
        <v>3507</v>
      </c>
      <c r="I98" s="154"/>
      <c r="L98" s="39"/>
      <c r="M98" s="194"/>
      <c r="N98" s="40"/>
      <c r="O98" s="40"/>
      <c r="P98" s="40"/>
      <c r="Q98" s="40"/>
      <c r="R98" s="40"/>
      <c r="S98" s="40"/>
      <c r="T98" s="68"/>
      <c r="AT98" s="22" t="s">
        <v>336</v>
      </c>
      <c r="AU98" s="22" t="s">
        <v>80</v>
      </c>
    </row>
    <row r="99" spans="2:65" s="11" customFormat="1" ht="29.85" customHeight="1">
      <c r="B99" s="166"/>
      <c r="D99" s="167" t="s">
        <v>70</v>
      </c>
      <c r="E99" s="177" t="s">
        <v>3508</v>
      </c>
      <c r="F99" s="177" t="s">
        <v>3509</v>
      </c>
      <c r="I99" s="169"/>
      <c r="J99" s="178">
        <f>BK99</f>
        <v>0</v>
      </c>
      <c r="L99" s="166"/>
      <c r="M99" s="171"/>
      <c r="N99" s="172"/>
      <c r="O99" s="172"/>
      <c r="P99" s="173">
        <f>P100</f>
        <v>0</v>
      </c>
      <c r="Q99" s="172"/>
      <c r="R99" s="173">
        <f>R100</f>
        <v>0</v>
      </c>
      <c r="S99" s="172"/>
      <c r="T99" s="174">
        <f>T100</f>
        <v>0</v>
      </c>
      <c r="AR99" s="167" t="s">
        <v>225</v>
      </c>
      <c r="AT99" s="175" t="s">
        <v>70</v>
      </c>
      <c r="AU99" s="175" t="s">
        <v>78</v>
      </c>
      <c r="AY99" s="167" t="s">
        <v>205</v>
      </c>
      <c r="BK99" s="176">
        <f>BK100</f>
        <v>0</v>
      </c>
    </row>
    <row r="100" spans="2:65" s="1" customFormat="1" ht="16.5" customHeight="1">
      <c r="B100" s="179"/>
      <c r="C100" s="180" t="s">
        <v>239</v>
      </c>
      <c r="D100" s="180" t="s">
        <v>208</v>
      </c>
      <c r="E100" s="181" t="s">
        <v>3510</v>
      </c>
      <c r="F100" s="182" t="s">
        <v>3509</v>
      </c>
      <c r="G100" s="183" t="s">
        <v>441</v>
      </c>
      <c r="H100" s="184">
        <v>1</v>
      </c>
      <c r="I100" s="185"/>
      <c r="J100" s="186">
        <f>ROUND(I100*H100,2)</f>
        <v>0</v>
      </c>
      <c r="K100" s="182" t="s">
        <v>212</v>
      </c>
      <c r="L100" s="39"/>
      <c r="M100" s="187" t="s">
        <v>5</v>
      </c>
      <c r="N100" s="188" t="s">
        <v>42</v>
      </c>
      <c r="O100" s="40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AR100" s="22" t="s">
        <v>3481</v>
      </c>
      <c r="AT100" s="22" t="s">
        <v>208</v>
      </c>
      <c r="AU100" s="22" t="s">
        <v>80</v>
      </c>
      <c r="AY100" s="22" t="s">
        <v>205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2" t="s">
        <v>78</v>
      </c>
      <c r="BK100" s="191">
        <f>ROUND(I100*H100,2)</f>
        <v>0</v>
      </c>
      <c r="BL100" s="22" t="s">
        <v>3481</v>
      </c>
      <c r="BM100" s="22" t="s">
        <v>3511</v>
      </c>
    </row>
    <row r="101" spans="2:65" s="11" customFormat="1" ht="29.85" customHeight="1">
      <c r="B101" s="166"/>
      <c r="D101" s="167" t="s">
        <v>70</v>
      </c>
      <c r="E101" s="177" t="s">
        <v>3512</v>
      </c>
      <c r="F101" s="177" t="s">
        <v>3513</v>
      </c>
      <c r="I101" s="169"/>
      <c r="J101" s="178">
        <f>BK101</f>
        <v>0</v>
      </c>
      <c r="L101" s="166"/>
      <c r="M101" s="171"/>
      <c r="N101" s="172"/>
      <c r="O101" s="172"/>
      <c r="P101" s="173">
        <f>P102</f>
        <v>0</v>
      </c>
      <c r="Q101" s="172"/>
      <c r="R101" s="173">
        <f>R102</f>
        <v>0</v>
      </c>
      <c r="S101" s="172"/>
      <c r="T101" s="174">
        <f>T102</f>
        <v>0</v>
      </c>
      <c r="AR101" s="167" t="s">
        <v>225</v>
      </c>
      <c r="AT101" s="175" t="s">
        <v>70</v>
      </c>
      <c r="AU101" s="175" t="s">
        <v>78</v>
      </c>
      <c r="AY101" s="167" t="s">
        <v>205</v>
      </c>
      <c r="BK101" s="176">
        <f>BK102</f>
        <v>0</v>
      </c>
    </row>
    <row r="102" spans="2:65" s="1" customFormat="1" ht="16.5" customHeight="1">
      <c r="B102" s="179"/>
      <c r="C102" s="180" t="s">
        <v>206</v>
      </c>
      <c r="D102" s="180" t="s">
        <v>208</v>
      </c>
      <c r="E102" s="181" t="s">
        <v>3514</v>
      </c>
      <c r="F102" s="182" t="s">
        <v>3513</v>
      </c>
      <c r="G102" s="183" t="s">
        <v>441</v>
      </c>
      <c r="H102" s="184">
        <v>1</v>
      </c>
      <c r="I102" s="185"/>
      <c r="J102" s="186">
        <f>ROUND(I102*H102,2)</f>
        <v>0</v>
      </c>
      <c r="K102" s="182" t="s">
        <v>212</v>
      </c>
      <c r="L102" s="39"/>
      <c r="M102" s="187" t="s">
        <v>5</v>
      </c>
      <c r="N102" s="188" t="s">
        <v>42</v>
      </c>
      <c r="O102" s="40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AR102" s="22" t="s">
        <v>3481</v>
      </c>
      <c r="AT102" s="22" t="s">
        <v>208</v>
      </c>
      <c r="AU102" s="22" t="s">
        <v>80</v>
      </c>
      <c r="AY102" s="22" t="s">
        <v>205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22" t="s">
        <v>78</v>
      </c>
      <c r="BK102" s="191">
        <f>ROUND(I102*H102,2)</f>
        <v>0</v>
      </c>
      <c r="BL102" s="22" t="s">
        <v>3481</v>
      </c>
      <c r="BM102" s="22" t="s">
        <v>3515</v>
      </c>
    </row>
    <row r="103" spans="2:65" s="11" customFormat="1" ht="29.85" customHeight="1">
      <c r="B103" s="166"/>
      <c r="D103" s="167" t="s">
        <v>70</v>
      </c>
      <c r="E103" s="177" t="s">
        <v>3516</v>
      </c>
      <c r="F103" s="177" t="s">
        <v>3517</v>
      </c>
      <c r="I103" s="169"/>
      <c r="J103" s="178">
        <f>BK103</f>
        <v>0</v>
      </c>
      <c r="L103" s="166"/>
      <c r="M103" s="171"/>
      <c r="N103" s="172"/>
      <c r="O103" s="172"/>
      <c r="P103" s="173">
        <f>SUM(P104:P107)</f>
        <v>0</v>
      </c>
      <c r="Q103" s="172"/>
      <c r="R103" s="173">
        <f>SUM(R104:R107)</f>
        <v>0</v>
      </c>
      <c r="S103" s="172"/>
      <c r="T103" s="174">
        <f>SUM(T104:T107)</f>
        <v>0</v>
      </c>
      <c r="AR103" s="167" t="s">
        <v>225</v>
      </c>
      <c r="AT103" s="175" t="s">
        <v>70</v>
      </c>
      <c r="AU103" s="175" t="s">
        <v>78</v>
      </c>
      <c r="AY103" s="167" t="s">
        <v>205</v>
      </c>
      <c r="BK103" s="176">
        <f>SUM(BK104:BK107)</f>
        <v>0</v>
      </c>
    </row>
    <row r="104" spans="2:65" s="1" customFormat="1" ht="16.5" customHeight="1">
      <c r="B104" s="179"/>
      <c r="C104" s="180" t="s">
        <v>246</v>
      </c>
      <c r="D104" s="180" t="s">
        <v>208</v>
      </c>
      <c r="E104" s="181" t="s">
        <v>3518</v>
      </c>
      <c r="F104" s="182" t="s">
        <v>3519</v>
      </c>
      <c r="G104" s="183" t="s">
        <v>441</v>
      </c>
      <c r="H104" s="184">
        <v>1</v>
      </c>
      <c r="I104" s="185"/>
      <c r="J104" s="186">
        <f>ROUND(I104*H104,2)</f>
        <v>0</v>
      </c>
      <c r="K104" s="182" t="s">
        <v>212</v>
      </c>
      <c r="L104" s="39"/>
      <c r="M104" s="187" t="s">
        <v>5</v>
      </c>
      <c r="N104" s="188" t="s">
        <v>42</v>
      </c>
      <c r="O104" s="40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22" t="s">
        <v>3481</v>
      </c>
      <c r="AT104" s="22" t="s">
        <v>208</v>
      </c>
      <c r="AU104" s="22" t="s">
        <v>80</v>
      </c>
      <c r="AY104" s="22" t="s">
        <v>205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2" t="s">
        <v>78</v>
      </c>
      <c r="BK104" s="191">
        <f>ROUND(I104*H104,2)</f>
        <v>0</v>
      </c>
      <c r="BL104" s="22" t="s">
        <v>3481</v>
      </c>
      <c r="BM104" s="22" t="s">
        <v>3520</v>
      </c>
    </row>
    <row r="105" spans="2:65" s="1" customFormat="1" ht="16.5" customHeight="1">
      <c r="B105" s="179"/>
      <c r="C105" s="180" t="s">
        <v>250</v>
      </c>
      <c r="D105" s="180" t="s">
        <v>208</v>
      </c>
      <c r="E105" s="181" t="s">
        <v>3521</v>
      </c>
      <c r="F105" s="182" t="s">
        <v>3522</v>
      </c>
      <c r="G105" s="183" t="s">
        <v>441</v>
      </c>
      <c r="H105" s="184">
        <v>1</v>
      </c>
      <c r="I105" s="185"/>
      <c r="J105" s="186">
        <f>ROUND(I105*H105,2)</f>
        <v>0</v>
      </c>
      <c r="K105" s="182" t="s">
        <v>212</v>
      </c>
      <c r="L105" s="39"/>
      <c r="M105" s="187" t="s">
        <v>5</v>
      </c>
      <c r="N105" s="188" t="s">
        <v>42</v>
      </c>
      <c r="O105" s="40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AR105" s="22" t="s">
        <v>3481</v>
      </c>
      <c r="AT105" s="22" t="s">
        <v>208</v>
      </c>
      <c r="AU105" s="22" t="s">
        <v>80</v>
      </c>
      <c r="AY105" s="22" t="s">
        <v>205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22" t="s">
        <v>78</v>
      </c>
      <c r="BK105" s="191">
        <f>ROUND(I105*H105,2)</f>
        <v>0</v>
      </c>
      <c r="BL105" s="22" t="s">
        <v>3481</v>
      </c>
      <c r="BM105" s="22" t="s">
        <v>3523</v>
      </c>
    </row>
    <row r="106" spans="2:65" s="1" customFormat="1" ht="54">
      <c r="B106" s="39"/>
      <c r="D106" s="192" t="s">
        <v>336</v>
      </c>
      <c r="F106" s="193" t="s">
        <v>3524</v>
      </c>
      <c r="I106" s="154"/>
      <c r="L106" s="39"/>
      <c r="M106" s="194"/>
      <c r="N106" s="40"/>
      <c r="O106" s="40"/>
      <c r="P106" s="40"/>
      <c r="Q106" s="40"/>
      <c r="R106" s="40"/>
      <c r="S106" s="40"/>
      <c r="T106" s="68"/>
      <c r="AT106" s="22" t="s">
        <v>336</v>
      </c>
      <c r="AU106" s="22" t="s">
        <v>80</v>
      </c>
    </row>
    <row r="107" spans="2:65" s="1" customFormat="1" ht="16.5" customHeight="1">
      <c r="B107" s="179"/>
      <c r="C107" s="180" t="s">
        <v>256</v>
      </c>
      <c r="D107" s="180" t="s">
        <v>208</v>
      </c>
      <c r="E107" s="181" t="s">
        <v>3525</v>
      </c>
      <c r="F107" s="182" t="s">
        <v>3526</v>
      </c>
      <c r="G107" s="183" t="s">
        <v>441</v>
      </c>
      <c r="H107" s="184">
        <v>2</v>
      </c>
      <c r="I107" s="185"/>
      <c r="J107" s="186">
        <f>ROUND(I107*H107,2)</f>
        <v>0</v>
      </c>
      <c r="K107" s="182" t="s">
        <v>5</v>
      </c>
      <c r="L107" s="39"/>
      <c r="M107" s="187" t="s">
        <v>5</v>
      </c>
      <c r="N107" s="195" t="s">
        <v>42</v>
      </c>
      <c r="O107" s="19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22" t="s">
        <v>3481</v>
      </c>
      <c r="AT107" s="22" t="s">
        <v>208</v>
      </c>
      <c r="AU107" s="22" t="s">
        <v>80</v>
      </c>
      <c r="AY107" s="22" t="s">
        <v>205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22" t="s">
        <v>78</v>
      </c>
      <c r="BK107" s="191">
        <f>ROUND(I107*H107,2)</f>
        <v>0</v>
      </c>
      <c r="BL107" s="22" t="s">
        <v>3481</v>
      </c>
      <c r="BM107" s="22" t="s">
        <v>3527</v>
      </c>
    </row>
    <row r="108" spans="2:65" s="1" customFormat="1" ht="6.95" customHeight="1">
      <c r="B108" s="54"/>
      <c r="C108" s="55"/>
      <c r="D108" s="55"/>
      <c r="E108" s="55"/>
      <c r="F108" s="55"/>
      <c r="G108" s="55"/>
      <c r="H108" s="55"/>
      <c r="I108" s="132"/>
      <c r="J108" s="55"/>
      <c r="K108" s="55"/>
      <c r="L108" s="39"/>
    </row>
  </sheetData>
  <autoFilter ref="C82:K107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1" customWidth="1"/>
    <col min="2" max="2" width="1.6640625" style="221" customWidth="1"/>
    <col min="3" max="4" width="5" style="221" customWidth="1"/>
    <col min="5" max="5" width="11.6640625" style="221" customWidth="1"/>
    <col min="6" max="6" width="9.1640625" style="221" customWidth="1"/>
    <col min="7" max="7" width="5" style="221" customWidth="1"/>
    <col min="8" max="8" width="77.83203125" style="221" customWidth="1"/>
    <col min="9" max="10" width="20" style="221" customWidth="1"/>
    <col min="11" max="11" width="1.6640625" style="221" customWidth="1"/>
  </cols>
  <sheetData>
    <row r="1" spans="2:11" ht="37.5" customHeight="1"/>
    <row r="2" spans="2:1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pans="2:11" s="13" customFormat="1" ht="45" customHeight="1">
      <c r="B3" s="225"/>
      <c r="C3" s="354" t="s">
        <v>3528</v>
      </c>
      <c r="D3" s="354"/>
      <c r="E3" s="354"/>
      <c r="F3" s="354"/>
      <c r="G3" s="354"/>
      <c r="H3" s="354"/>
      <c r="I3" s="354"/>
      <c r="J3" s="354"/>
      <c r="K3" s="226"/>
    </row>
    <row r="4" spans="2:11" ht="25.5" customHeight="1">
      <c r="B4" s="227"/>
      <c r="C4" s="358" t="s">
        <v>3529</v>
      </c>
      <c r="D4" s="358"/>
      <c r="E4" s="358"/>
      <c r="F4" s="358"/>
      <c r="G4" s="358"/>
      <c r="H4" s="358"/>
      <c r="I4" s="358"/>
      <c r="J4" s="358"/>
      <c r="K4" s="228"/>
    </row>
    <row r="5" spans="2:11" ht="5.25" customHeight="1">
      <c r="B5" s="227"/>
      <c r="C5" s="229"/>
      <c r="D5" s="229"/>
      <c r="E5" s="229"/>
      <c r="F5" s="229"/>
      <c r="G5" s="229"/>
      <c r="H5" s="229"/>
      <c r="I5" s="229"/>
      <c r="J5" s="229"/>
      <c r="K5" s="228"/>
    </row>
    <row r="6" spans="2:11" ht="15" customHeight="1">
      <c r="B6" s="227"/>
      <c r="C6" s="356" t="s">
        <v>3530</v>
      </c>
      <c r="D6" s="356"/>
      <c r="E6" s="356"/>
      <c r="F6" s="356"/>
      <c r="G6" s="356"/>
      <c r="H6" s="356"/>
      <c r="I6" s="356"/>
      <c r="J6" s="356"/>
      <c r="K6" s="228"/>
    </row>
    <row r="7" spans="2:11" ht="15" customHeight="1">
      <c r="B7" s="231"/>
      <c r="C7" s="356" t="s">
        <v>3531</v>
      </c>
      <c r="D7" s="356"/>
      <c r="E7" s="356"/>
      <c r="F7" s="356"/>
      <c r="G7" s="356"/>
      <c r="H7" s="356"/>
      <c r="I7" s="356"/>
      <c r="J7" s="356"/>
      <c r="K7" s="228"/>
    </row>
    <row r="8" spans="2:11" ht="12.75" customHeight="1">
      <c r="B8" s="231"/>
      <c r="C8" s="230"/>
      <c r="D8" s="230"/>
      <c r="E8" s="230"/>
      <c r="F8" s="230"/>
      <c r="G8" s="230"/>
      <c r="H8" s="230"/>
      <c r="I8" s="230"/>
      <c r="J8" s="230"/>
      <c r="K8" s="228"/>
    </row>
    <row r="9" spans="2:11" ht="15" customHeight="1">
      <c r="B9" s="231"/>
      <c r="C9" s="356" t="s">
        <v>3532</v>
      </c>
      <c r="D9" s="356"/>
      <c r="E9" s="356"/>
      <c r="F9" s="356"/>
      <c r="G9" s="356"/>
      <c r="H9" s="356"/>
      <c r="I9" s="356"/>
      <c r="J9" s="356"/>
      <c r="K9" s="228"/>
    </row>
    <row r="10" spans="2:11" ht="15" customHeight="1">
      <c r="B10" s="231"/>
      <c r="C10" s="230"/>
      <c r="D10" s="356" t="s">
        <v>3533</v>
      </c>
      <c r="E10" s="356"/>
      <c r="F10" s="356"/>
      <c r="G10" s="356"/>
      <c r="H10" s="356"/>
      <c r="I10" s="356"/>
      <c r="J10" s="356"/>
      <c r="K10" s="228"/>
    </row>
    <row r="11" spans="2:11" ht="15" customHeight="1">
      <c r="B11" s="231"/>
      <c r="C11" s="232"/>
      <c r="D11" s="356" t="s">
        <v>3534</v>
      </c>
      <c r="E11" s="356"/>
      <c r="F11" s="356"/>
      <c r="G11" s="356"/>
      <c r="H11" s="356"/>
      <c r="I11" s="356"/>
      <c r="J11" s="356"/>
      <c r="K11" s="228"/>
    </row>
    <row r="12" spans="2:11" ht="12.75" customHeight="1">
      <c r="B12" s="231"/>
      <c r="C12" s="232"/>
      <c r="D12" s="232"/>
      <c r="E12" s="232"/>
      <c r="F12" s="232"/>
      <c r="G12" s="232"/>
      <c r="H12" s="232"/>
      <c r="I12" s="232"/>
      <c r="J12" s="232"/>
      <c r="K12" s="228"/>
    </row>
    <row r="13" spans="2:11" ht="15" customHeight="1">
      <c r="B13" s="231"/>
      <c r="C13" s="232"/>
      <c r="D13" s="356" t="s">
        <v>3535</v>
      </c>
      <c r="E13" s="356"/>
      <c r="F13" s="356"/>
      <c r="G13" s="356"/>
      <c r="H13" s="356"/>
      <c r="I13" s="356"/>
      <c r="J13" s="356"/>
      <c r="K13" s="228"/>
    </row>
    <row r="14" spans="2:11" ht="15" customHeight="1">
      <c r="B14" s="231"/>
      <c r="C14" s="232"/>
      <c r="D14" s="356" t="s">
        <v>3536</v>
      </c>
      <c r="E14" s="356"/>
      <c r="F14" s="356"/>
      <c r="G14" s="356"/>
      <c r="H14" s="356"/>
      <c r="I14" s="356"/>
      <c r="J14" s="356"/>
      <c r="K14" s="228"/>
    </row>
    <row r="15" spans="2:11" ht="15" customHeight="1">
      <c r="B15" s="231"/>
      <c r="C15" s="232"/>
      <c r="D15" s="356" t="s">
        <v>3537</v>
      </c>
      <c r="E15" s="356"/>
      <c r="F15" s="356"/>
      <c r="G15" s="356"/>
      <c r="H15" s="356"/>
      <c r="I15" s="356"/>
      <c r="J15" s="356"/>
      <c r="K15" s="228"/>
    </row>
    <row r="16" spans="2:11" ht="15" customHeight="1">
      <c r="B16" s="231"/>
      <c r="C16" s="232"/>
      <c r="D16" s="232"/>
      <c r="E16" s="233" t="s">
        <v>77</v>
      </c>
      <c r="F16" s="356" t="s">
        <v>3538</v>
      </c>
      <c r="G16" s="356"/>
      <c r="H16" s="356"/>
      <c r="I16" s="356"/>
      <c r="J16" s="356"/>
      <c r="K16" s="228"/>
    </row>
    <row r="17" spans="2:11" ht="15" customHeight="1">
      <c r="B17" s="231"/>
      <c r="C17" s="232"/>
      <c r="D17" s="232"/>
      <c r="E17" s="233" t="s">
        <v>3539</v>
      </c>
      <c r="F17" s="356" t="s">
        <v>3540</v>
      </c>
      <c r="G17" s="356"/>
      <c r="H17" s="356"/>
      <c r="I17" s="356"/>
      <c r="J17" s="356"/>
      <c r="K17" s="228"/>
    </row>
    <row r="18" spans="2:11" ht="15" customHeight="1">
      <c r="B18" s="231"/>
      <c r="C18" s="232"/>
      <c r="D18" s="232"/>
      <c r="E18" s="233" t="s">
        <v>3541</v>
      </c>
      <c r="F18" s="356" t="s">
        <v>3542</v>
      </c>
      <c r="G18" s="356"/>
      <c r="H18" s="356"/>
      <c r="I18" s="356"/>
      <c r="J18" s="356"/>
      <c r="K18" s="228"/>
    </row>
    <row r="19" spans="2:11" ht="15" customHeight="1">
      <c r="B19" s="231"/>
      <c r="C19" s="232"/>
      <c r="D19" s="232"/>
      <c r="E19" s="233" t="s">
        <v>3543</v>
      </c>
      <c r="F19" s="356" t="s">
        <v>3544</v>
      </c>
      <c r="G19" s="356"/>
      <c r="H19" s="356"/>
      <c r="I19" s="356"/>
      <c r="J19" s="356"/>
      <c r="K19" s="228"/>
    </row>
    <row r="20" spans="2:11" ht="15" customHeight="1">
      <c r="B20" s="231"/>
      <c r="C20" s="232"/>
      <c r="D20" s="232"/>
      <c r="E20" s="233" t="s">
        <v>819</v>
      </c>
      <c r="F20" s="356" t="s">
        <v>437</v>
      </c>
      <c r="G20" s="356"/>
      <c r="H20" s="356"/>
      <c r="I20" s="356"/>
      <c r="J20" s="356"/>
      <c r="K20" s="228"/>
    </row>
    <row r="21" spans="2:11" ht="15" customHeight="1">
      <c r="B21" s="231"/>
      <c r="C21" s="232"/>
      <c r="D21" s="232"/>
      <c r="E21" s="233" t="s">
        <v>84</v>
      </c>
      <c r="F21" s="356" t="s">
        <v>3545</v>
      </c>
      <c r="G21" s="356"/>
      <c r="H21" s="356"/>
      <c r="I21" s="356"/>
      <c r="J21" s="356"/>
      <c r="K21" s="228"/>
    </row>
    <row r="22" spans="2:11" ht="12.75" customHeight="1">
      <c r="B22" s="231"/>
      <c r="C22" s="232"/>
      <c r="D22" s="232"/>
      <c r="E22" s="232"/>
      <c r="F22" s="232"/>
      <c r="G22" s="232"/>
      <c r="H22" s="232"/>
      <c r="I22" s="232"/>
      <c r="J22" s="232"/>
      <c r="K22" s="228"/>
    </row>
    <row r="23" spans="2:11" ht="15" customHeight="1">
      <c r="B23" s="231"/>
      <c r="C23" s="356" t="s">
        <v>3546</v>
      </c>
      <c r="D23" s="356"/>
      <c r="E23" s="356"/>
      <c r="F23" s="356"/>
      <c r="G23" s="356"/>
      <c r="H23" s="356"/>
      <c r="I23" s="356"/>
      <c r="J23" s="356"/>
      <c r="K23" s="228"/>
    </row>
    <row r="24" spans="2:11" ht="15" customHeight="1">
      <c r="B24" s="231"/>
      <c r="C24" s="356" t="s">
        <v>3547</v>
      </c>
      <c r="D24" s="356"/>
      <c r="E24" s="356"/>
      <c r="F24" s="356"/>
      <c r="G24" s="356"/>
      <c r="H24" s="356"/>
      <c r="I24" s="356"/>
      <c r="J24" s="356"/>
      <c r="K24" s="228"/>
    </row>
    <row r="25" spans="2:11" ht="15" customHeight="1">
      <c r="B25" s="231"/>
      <c r="C25" s="230"/>
      <c r="D25" s="356" t="s">
        <v>3548</v>
      </c>
      <c r="E25" s="356"/>
      <c r="F25" s="356"/>
      <c r="G25" s="356"/>
      <c r="H25" s="356"/>
      <c r="I25" s="356"/>
      <c r="J25" s="356"/>
      <c r="K25" s="228"/>
    </row>
    <row r="26" spans="2:11" ht="15" customHeight="1">
      <c r="B26" s="231"/>
      <c r="C26" s="232"/>
      <c r="D26" s="356" t="s">
        <v>3549</v>
      </c>
      <c r="E26" s="356"/>
      <c r="F26" s="356"/>
      <c r="G26" s="356"/>
      <c r="H26" s="356"/>
      <c r="I26" s="356"/>
      <c r="J26" s="356"/>
      <c r="K26" s="228"/>
    </row>
    <row r="27" spans="2:11" ht="12.75" customHeight="1">
      <c r="B27" s="231"/>
      <c r="C27" s="232"/>
      <c r="D27" s="232"/>
      <c r="E27" s="232"/>
      <c r="F27" s="232"/>
      <c r="G27" s="232"/>
      <c r="H27" s="232"/>
      <c r="I27" s="232"/>
      <c r="J27" s="232"/>
      <c r="K27" s="228"/>
    </row>
    <row r="28" spans="2:11" ht="15" customHeight="1">
      <c r="B28" s="231"/>
      <c r="C28" s="232"/>
      <c r="D28" s="356" t="s">
        <v>3550</v>
      </c>
      <c r="E28" s="356"/>
      <c r="F28" s="356"/>
      <c r="G28" s="356"/>
      <c r="H28" s="356"/>
      <c r="I28" s="356"/>
      <c r="J28" s="356"/>
      <c r="K28" s="228"/>
    </row>
    <row r="29" spans="2:11" ht="15" customHeight="1">
      <c r="B29" s="231"/>
      <c r="C29" s="232"/>
      <c r="D29" s="356" t="s">
        <v>3551</v>
      </c>
      <c r="E29" s="356"/>
      <c r="F29" s="356"/>
      <c r="G29" s="356"/>
      <c r="H29" s="356"/>
      <c r="I29" s="356"/>
      <c r="J29" s="356"/>
      <c r="K29" s="228"/>
    </row>
    <row r="30" spans="2:11" ht="12.75" customHeight="1">
      <c r="B30" s="231"/>
      <c r="C30" s="232"/>
      <c r="D30" s="232"/>
      <c r="E30" s="232"/>
      <c r="F30" s="232"/>
      <c r="G30" s="232"/>
      <c r="H30" s="232"/>
      <c r="I30" s="232"/>
      <c r="J30" s="232"/>
      <c r="K30" s="228"/>
    </row>
    <row r="31" spans="2:11" ht="15" customHeight="1">
      <c r="B31" s="231"/>
      <c r="C31" s="232"/>
      <c r="D31" s="356" t="s">
        <v>3552</v>
      </c>
      <c r="E31" s="356"/>
      <c r="F31" s="356"/>
      <c r="G31" s="356"/>
      <c r="H31" s="356"/>
      <c r="I31" s="356"/>
      <c r="J31" s="356"/>
      <c r="K31" s="228"/>
    </row>
    <row r="32" spans="2:11" ht="15" customHeight="1">
      <c r="B32" s="231"/>
      <c r="C32" s="232"/>
      <c r="D32" s="356" t="s">
        <v>3553</v>
      </c>
      <c r="E32" s="356"/>
      <c r="F32" s="356"/>
      <c r="G32" s="356"/>
      <c r="H32" s="356"/>
      <c r="I32" s="356"/>
      <c r="J32" s="356"/>
      <c r="K32" s="228"/>
    </row>
    <row r="33" spans="2:11" ht="15" customHeight="1">
      <c r="B33" s="231"/>
      <c r="C33" s="232"/>
      <c r="D33" s="356" t="s">
        <v>3554</v>
      </c>
      <c r="E33" s="356"/>
      <c r="F33" s="356"/>
      <c r="G33" s="356"/>
      <c r="H33" s="356"/>
      <c r="I33" s="356"/>
      <c r="J33" s="356"/>
      <c r="K33" s="228"/>
    </row>
    <row r="34" spans="2:11" ht="15" customHeight="1">
      <c r="B34" s="231"/>
      <c r="C34" s="232"/>
      <c r="D34" s="230"/>
      <c r="E34" s="234" t="s">
        <v>190</v>
      </c>
      <c r="F34" s="230"/>
      <c r="G34" s="356" t="s">
        <v>3555</v>
      </c>
      <c r="H34" s="356"/>
      <c r="I34" s="356"/>
      <c r="J34" s="356"/>
      <c r="K34" s="228"/>
    </row>
    <row r="35" spans="2:11" ht="30.75" customHeight="1">
      <c r="B35" s="231"/>
      <c r="C35" s="232"/>
      <c r="D35" s="230"/>
      <c r="E35" s="234" t="s">
        <v>3556</v>
      </c>
      <c r="F35" s="230"/>
      <c r="G35" s="356" t="s">
        <v>3557</v>
      </c>
      <c r="H35" s="356"/>
      <c r="I35" s="356"/>
      <c r="J35" s="356"/>
      <c r="K35" s="228"/>
    </row>
    <row r="36" spans="2:11" ht="15" customHeight="1">
      <c r="B36" s="231"/>
      <c r="C36" s="232"/>
      <c r="D36" s="230"/>
      <c r="E36" s="234" t="s">
        <v>52</v>
      </c>
      <c r="F36" s="230"/>
      <c r="G36" s="356" t="s">
        <v>3558</v>
      </c>
      <c r="H36" s="356"/>
      <c r="I36" s="356"/>
      <c r="J36" s="356"/>
      <c r="K36" s="228"/>
    </row>
    <row r="37" spans="2:11" ht="15" customHeight="1">
      <c r="B37" s="231"/>
      <c r="C37" s="232"/>
      <c r="D37" s="230"/>
      <c r="E37" s="234" t="s">
        <v>191</v>
      </c>
      <c r="F37" s="230"/>
      <c r="G37" s="356" t="s">
        <v>3559</v>
      </c>
      <c r="H37" s="356"/>
      <c r="I37" s="356"/>
      <c r="J37" s="356"/>
      <c r="K37" s="228"/>
    </row>
    <row r="38" spans="2:11" ht="15" customHeight="1">
      <c r="B38" s="231"/>
      <c r="C38" s="232"/>
      <c r="D38" s="230"/>
      <c r="E38" s="234" t="s">
        <v>192</v>
      </c>
      <c r="F38" s="230"/>
      <c r="G38" s="356" t="s">
        <v>3560</v>
      </c>
      <c r="H38" s="356"/>
      <c r="I38" s="356"/>
      <c r="J38" s="356"/>
      <c r="K38" s="228"/>
    </row>
    <row r="39" spans="2:11" ht="15" customHeight="1">
      <c r="B39" s="231"/>
      <c r="C39" s="232"/>
      <c r="D39" s="230"/>
      <c r="E39" s="234" t="s">
        <v>193</v>
      </c>
      <c r="F39" s="230"/>
      <c r="G39" s="356" t="s">
        <v>3561</v>
      </c>
      <c r="H39" s="356"/>
      <c r="I39" s="356"/>
      <c r="J39" s="356"/>
      <c r="K39" s="228"/>
    </row>
    <row r="40" spans="2:11" ht="15" customHeight="1">
      <c r="B40" s="231"/>
      <c r="C40" s="232"/>
      <c r="D40" s="230"/>
      <c r="E40" s="234" t="s">
        <v>3562</v>
      </c>
      <c r="F40" s="230"/>
      <c r="G40" s="356" t="s">
        <v>3563</v>
      </c>
      <c r="H40" s="356"/>
      <c r="I40" s="356"/>
      <c r="J40" s="356"/>
      <c r="K40" s="228"/>
    </row>
    <row r="41" spans="2:11" ht="15" customHeight="1">
      <c r="B41" s="231"/>
      <c r="C41" s="232"/>
      <c r="D41" s="230"/>
      <c r="E41" s="234"/>
      <c r="F41" s="230"/>
      <c r="G41" s="356" t="s">
        <v>3564</v>
      </c>
      <c r="H41" s="356"/>
      <c r="I41" s="356"/>
      <c r="J41" s="356"/>
      <c r="K41" s="228"/>
    </row>
    <row r="42" spans="2:11" ht="15" customHeight="1">
      <c r="B42" s="231"/>
      <c r="C42" s="232"/>
      <c r="D42" s="230"/>
      <c r="E42" s="234" t="s">
        <v>3565</v>
      </c>
      <c r="F42" s="230"/>
      <c r="G42" s="356" t="s">
        <v>3566</v>
      </c>
      <c r="H42" s="356"/>
      <c r="I42" s="356"/>
      <c r="J42" s="356"/>
      <c r="K42" s="228"/>
    </row>
    <row r="43" spans="2:11" ht="15" customHeight="1">
      <c r="B43" s="231"/>
      <c r="C43" s="232"/>
      <c r="D43" s="230"/>
      <c r="E43" s="234" t="s">
        <v>195</v>
      </c>
      <c r="F43" s="230"/>
      <c r="G43" s="356" t="s">
        <v>3567</v>
      </c>
      <c r="H43" s="356"/>
      <c r="I43" s="356"/>
      <c r="J43" s="356"/>
      <c r="K43" s="228"/>
    </row>
    <row r="44" spans="2:11" ht="12.75" customHeight="1">
      <c r="B44" s="231"/>
      <c r="C44" s="232"/>
      <c r="D44" s="230"/>
      <c r="E44" s="230"/>
      <c r="F44" s="230"/>
      <c r="G44" s="230"/>
      <c r="H44" s="230"/>
      <c r="I44" s="230"/>
      <c r="J44" s="230"/>
      <c r="K44" s="228"/>
    </row>
    <row r="45" spans="2:11" ht="15" customHeight="1">
      <c r="B45" s="231"/>
      <c r="C45" s="232"/>
      <c r="D45" s="356" t="s">
        <v>3568</v>
      </c>
      <c r="E45" s="356"/>
      <c r="F45" s="356"/>
      <c r="G45" s="356"/>
      <c r="H45" s="356"/>
      <c r="I45" s="356"/>
      <c r="J45" s="356"/>
      <c r="K45" s="228"/>
    </row>
    <row r="46" spans="2:11" ht="15" customHeight="1">
      <c r="B46" s="231"/>
      <c r="C46" s="232"/>
      <c r="D46" s="232"/>
      <c r="E46" s="356" t="s">
        <v>3569</v>
      </c>
      <c r="F46" s="356"/>
      <c r="G46" s="356"/>
      <c r="H46" s="356"/>
      <c r="I46" s="356"/>
      <c r="J46" s="356"/>
      <c r="K46" s="228"/>
    </row>
    <row r="47" spans="2:11" ht="15" customHeight="1">
      <c r="B47" s="231"/>
      <c r="C47" s="232"/>
      <c r="D47" s="232"/>
      <c r="E47" s="356" t="s">
        <v>3570</v>
      </c>
      <c r="F47" s="356"/>
      <c r="G47" s="356"/>
      <c r="H47" s="356"/>
      <c r="I47" s="356"/>
      <c r="J47" s="356"/>
      <c r="K47" s="228"/>
    </row>
    <row r="48" spans="2:11" ht="15" customHeight="1">
      <c r="B48" s="231"/>
      <c r="C48" s="232"/>
      <c r="D48" s="232"/>
      <c r="E48" s="356" t="s">
        <v>3571</v>
      </c>
      <c r="F48" s="356"/>
      <c r="G48" s="356"/>
      <c r="H48" s="356"/>
      <c r="I48" s="356"/>
      <c r="J48" s="356"/>
      <c r="K48" s="228"/>
    </row>
    <row r="49" spans="2:11" ht="15" customHeight="1">
      <c r="B49" s="231"/>
      <c r="C49" s="232"/>
      <c r="D49" s="356" t="s">
        <v>3572</v>
      </c>
      <c r="E49" s="356"/>
      <c r="F49" s="356"/>
      <c r="G49" s="356"/>
      <c r="H49" s="356"/>
      <c r="I49" s="356"/>
      <c r="J49" s="356"/>
      <c r="K49" s="228"/>
    </row>
    <row r="50" spans="2:11" ht="25.5" customHeight="1">
      <c r="B50" s="227"/>
      <c r="C50" s="358" t="s">
        <v>3573</v>
      </c>
      <c r="D50" s="358"/>
      <c r="E50" s="358"/>
      <c r="F50" s="358"/>
      <c r="G50" s="358"/>
      <c r="H50" s="358"/>
      <c r="I50" s="358"/>
      <c r="J50" s="358"/>
      <c r="K50" s="228"/>
    </row>
    <row r="51" spans="2:11" ht="5.25" customHeight="1">
      <c r="B51" s="227"/>
      <c r="C51" s="229"/>
      <c r="D51" s="229"/>
      <c r="E51" s="229"/>
      <c r="F51" s="229"/>
      <c r="G51" s="229"/>
      <c r="H51" s="229"/>
      <c r="I51" s="229"/>
      <c r="J51" s="229"/>
      <c r="K51" s="228"/>
    </row>
    <row r="52" spans="2:11" ht="15" customHeight="1">
      <c r="B52" s="227"/>
      <c r="C52" s="356" t="s">
        <v>3574</v>
      </c>
      <c r="D52" s="356"/>
      <c r="E52" s="356"/>
      <c r="F52" s="356"/>
      <c r="G52" s="356"/>
      <c r="H52" s="356"/>
      <c r="I52" s="356"/>
      <c r="J52" s="356"/>
      <c r="K52" s="228"/>
    </row>
    <row r="53" spans="2:11" ht="15" customHeight="1">
      <c r="B53" s="227"/>
      <c r="C53" s="356" t="s">
        <v>3575</v>
      </c>
      <c r="D53" s="356"/>
      <c r="E53" s="356"/>
      <c r="F53" s="356"/>
      <c r="G53" s="356"/>
      <c r="H53" s="356"/>
      <c r="I53" s="356"/>
      <c r="J53" s="356"/>
      <c r="K53" s="228"/>
    </row>
    <row r="54" spans="2:11" ht="12.75" customHeight="1">
      <c r="B54" s="227"/>
      <c r="C54" s="230"/>
      <c r="D54" s="230"/>
      <c r="E54" s="230"/>
      <c r="F54" s="230"/>
      <c r="G54" s="230"/>
      <c r="H54" s="230"/>
      <c r="I54" s="230"/>
      <c r="J54" s="230"/>
      <c r="K54" s="228"/>
    </row>
    <row r="55" spans="2:11" ht="15" customHeight="1">
      <c r="B55" s="227"/>
      <c r="C55" s="356" t="s">
        <v>3576</v>
      </c>
      <c r="D55" s="356"/>
      <c r="E55" s="356"/>
      <c r="F55" s="356"/>
      <c r="G55" s="356"/>
      <c r="H55" s="356"/>
      <c r="I55" s="356"/>
      <c r="J55" s="356"/>
      <c r="K55" s="228"/>
    </row>
    <row r="56" spans="2:11" ht="15" customHeight="1">
      <c r="B56" s="227"/>
      <c r="C56" s="232"/>
      <c r="D56" s="356" t="s">
        <v>3577</v>
      </c>
      <c r="E56" s="356"/>
      <c r="F56" s="356"/>
      <c r="G56" s="356"/>
      <c r="H56" s="356"/>
      <c r="I56" s="356"/>
      <c r="J56" s="356"/>
      <c r="K56" s="228"/>
    </row>
    <row r="57" spans="2:11" ht="15" customHeight="1">
      <c r="B57" s="227"/>
      <c r="C57" s="232"/>
      <c r="D57" s="356" t="s">
        <v>3578</v>
      </c>
      <c r="E57" s="356"/>
      <c r="F57" s="356"/>
      <c r="G57" s="356"/>
      <c r="H57" s="356"/>
      <c r="I57" s="356"/>
      <c r="J57" s="356"/>
      <c r="K57" s="228"/>
    </row>
    <row r="58" spans="2:11" ht="15" customHeight="1">
      <c r="B58" s="227"/>
      <c r="C58" s="232"/>
      <c r="D58" s="356" t="s">
        <v>3579</v>
      </c>
      <c r="E58" s="356"/>
      <c r="F58" s="356"/>
      <c r="G58" s="356"/>
      <c r="H58" s="356"/>
      <c r="I58" s="356"/>
      <c r="J58" s="356"/>
      <c r="K58" s="228"/>
    </row>
    <row r="59" spans="2:11" ht="15" customHeight="1">
      <c r="B59" s="227"/>
      <c r="C59" s="232"/>
      <c r="D59" s="356" t="s">
        <v>3580</v>
      </c>
      <c r="E59" s="356"/>
      <c r="F59" s="356"/>
      <c r="G59" s="356"/>
      <c r="H59" s="356"/>
      <c r="I59" s="356"/>
      <c r="J59" s="356"/>
      <c r="K59" s="228"/>
    </row>
    <row r="60" spans="2:11" ht="15" customHeight="1">
      <c r="B60" s="227"/>
      <c r="C60" s="232"/>
      <c r="D60" s="357" t="s">
        <v>3581</v>
      </c>
      <c r="E60" s="357"/>
      <c r="F60" s="357"/>
      <c r="G60" s="357"/>
      <c r="H60" s="357"/>
      <c r="I60" s="357"/>
      <c r="J60" s="357"/>
      <c r="K60" s="228"/>
    </row>
    <row r="61" spans="2:11" ht="15" customHeight="1">
      <c r="B61" s="227"/>
      <c r="C61" s="232"/>
      <c r="D61" s="356" t="s">
        <v>3582</v>
      </c>
      <c r="E61" s="356"/>
      <c r="F61" s="356"/>
      <c r="G61" s="356"/>
      <c r="H61" s="356"/>
      <c r="I61" s="356"/>
      <c r="J61" s="356"/>
      <c r="K61" s="228"/>
    </row>
    <row r="62" spans="2:11" ht="12.75" customHeight="1">
      <c r="B62" s="227"/>
      <c r="C62" s="232"/>
      <c r="D62" s="232"/>
      <c r="E62" s="235"/>
      <c r="F62" s="232"/>
      <c r="G62" s="232"/>
      <c r="H62" s="232"/>
      <c r="I62" s="232"/>
      <c r="J62" s="232"/>
      <c r="K62" s="228"/>
    </row>
    <row r="63" spans="2:11" ht="15" customHeight="1">
      <c r="B63" s="227"/>
      <c r="C63" s="232"/>
      <c r="D63" s="356" t="s">
        <v>3583</v>
      </c>
      <c r="E63" s="356"/>
      <c r="F63" s="356"/>
      <c r="G63" s="356"/>
      <c r="H63" s="356"/>
      <c r="I63" s="356"/>
      <c r="J63" s="356"/>
      <c r="K63" s="228"/>
    </row>
    <row r="64" spans="2:11" ht="15" customHeight="1">
      <c r="B64" s="227"/>
      <c r="C64" s="232"/>
      <c r="D64" s="357" t="s">
        <v>3584</v>
      </c>
      <c r="E64" s="357"/>
      <c r="F64" s="357"/>
      <c r="G64" s="357"/>
      <c r="H64" s="357"/>
      <c r="I64" s="357"/>
      <c r="J64" s="357"/>
      <c r="K64" s="228"/>
    </row>
    <row r="65" spans="2:11" ht="15" customHeight="1">
      <c r="B65" s="227"/>
      <c r="C65" s="232"/>
      <c r="D65" s="356" t="s">
        <v>3585</v>
      </c>
      <c r="E65" s="356"/>
      <c r="F65" s="356"/>
      <c r="G65" s="356"/>
      <c r="H65" s="356"/>
      <c r="I65" s="356"/>
      <c r="J65" s="356"/>
      <c r="K65" s="228"/>
    </row>
    <row r="66" spans="2:11" ht="15" customHeight="1">
      <c r="B66" s="227"/>
      <c r="C66" s="232"/>
      <c r="D66" s="356" t="s">
        <v>3586</v>
      </c>
      <c r="E66" s="356"/>
      <c r="F66" s="356"/>
      <c r="G66" s="356"/>
      <c r="H66" s="356"/>
      <c r="I66" s="356"/>
      <c r="J66" s="356"/>
      <c r="K66" s="228"/>
    </row>
    <row r="67" spans="2:11" ht="15" customHeight="1">
      <c r="B67" s="227"/>
      <c r="C67" s="232"/>
      <c r="D67" s="356" t="s">
        <v>3587</v>
      </c>
      <c r="E67" s="356"/>
      <c r="F67" s="356"/>
      <c r="G67" s="356"/>
      <c r="H67" s="356"/>
      <c r="I67" s="356"/>
      <c r="J67" s="356"/>
      <c r="K67" s="228"/>
    </row>
    <row r="68" spans="2:11" ht="15" customHeight="1">
      <c r="B68" s="227"/>
      <c r="C68" s="232"/>
      <c r="D68" s="356" t="s">
        <v>3588</v>
      </c>
      <c r="E68" s="356"/>
      <c r="F68" s="356"/>
      <c r="G68" s="356"/>
      <c r="H68" s="356"/>
      <c r="I68" s="356"/>
      <c r="J68" s="356"/>
      <c r="K68" s="228"/>
    </row>
    <row r="69" spans="2:11" ht="12.75" customHeight="1">
      <c r="B69" s="236"/>
      <c r="C69" s="237"/>
      <c r="D69" s="237"/>
      <c r="E69" s="237"/>
      <c r="F69" s="237"/>
      <c r="G69" s="237"/>
      <c r="H69" s="237"/>
      <c r="I69" s="237"/>
      <c r="J69" s="237"/>
      <c r="K69" s="238"/>
    </row>
    <row r="70" spans="2:11" ht="18.75" customHeight="1">
      <c r="B70" s="239"/>
      <c r="C70" s="239"/>
      <c r="D70" s="239"/>
      <c r="E70" s="239"/>
      <c r="F70" s="239"/>
      <c r="G70" s="239"/>
      <c r="H70" s="239"/>
      <c r="I70" s="239"/>
      <c r="J70" s="239"/>
      <c r="K70" s="240"/>
    </row>
    <row r="71" spans="2:11" ht="18.75" customHeight="1">
      <c r="B71" s="240"/>
      <c r="C71" s="240"/>
      <c r="D71" s="240"/>
      <c r="E71" s="240"/>
      <c r="F71" s="240"/>
      <c r="G71" s="240"/>
      <c r="H71" s="240"/>
      <c r="I71" s="240"/>
      <c r="J71" s="240"/>
      <c r="K71" s="240"/>
    </row>
    <row r="72" spans="2:11" ht="7.5" customHeight="1">
      <c r="B72" s="241"/>
      <c r="C72" s="242"/>
      <c r="D72" s="242"/>
      <c r="E72" s="242"/>
      <c r="F72" s="242"/>
      <c r="G72" s="242"/>
      <c r="H72" s="242"/>
      <c r="I72" s="242"/>
      <c r="J72" s="242"/>
      <c r="K72" s="243"/>
    </row>
    <row r="73" spans="2:11" ht="45" customHeight="1">
      <c r="B73" s="244"/>
      <c r="C73" s="355" t="s">
        <v>166</v>
      </c>
      <c r="D73" s="355"/>
      <c r="E73" s="355"/>
      <c r="F73" s="355"/>
      <c r="G73" s="355"/>
      <c r="H73" s="355"/>
      <c r="I73" s="355"/>
      <c r="J73" s="355"/>
      <c r="K73" s="245"/>
    </row>
    <row r="74" spans="2:11" ht="17.25" customHeight="1">
      <c r="B74" s="244"/>
      <c r="C74" s="246" t="s">
        <v>3589</v>
      </c>
      <c r="D74" s="246"/>
      <c r="E74" s="246"/>
      <c r="F74" s="246" t="s">
        <v>3590</v>
      </c>
      <c r="G74" s="247"/>
      <c r="H74" s="246" t="s">
        <v>191</v>
      </c>
      <c r="I74" s="246" t="s">
        <v>56</v>
      </c>
      <c r="J74" s="246" t="s">
        <v>3591</v>
      </c>
      <c r="K74" s="245"/>
    </row>
    <row r="75" spans="2:11" ht="17.25" customHeight="1">
      <c r="B75" s="244"/>
      <c r="C75" s="248" t="s">
        <v>3592</v>
      </c>
      <c r="D75" s="248"/>
      <c r="E75" s="248"/>
      <c r="F75" s="249" t="s">
        <v>3593</v>
      </c>
      <c r="G75" s="250"/>
      <c r="H75" s="248"/>
      <c r="I75" s="248"/>
      <c r="J75" s="248" t="s">
        <v>3594</v>
      </c>
      <c r="K75" s="245"/>
    </row>
    <row r="76" spans="2:11" ht="5.25" customHeight="1">
      <c r="B76" s="244"/>
      <c r="C76" s="251"/>
      <c r="D76" s="251"/>
      <c r="E76" s="251"/>
      <c r="F76" s="251"/>
      <c r="G76" s="252"/>
      <c r="H76" s="251"/>
      <c r="I76" s="251"/>
      <c r="J76" s="251"/>
      <c r="K76" s="245"/>
    </row>
    <row r="77" spans="2:11" ht="15" customHeight="1">
      <c r="B77" s="244"/>
      <c r="C77" s="234" t="s">
        <v>52</v>
      </c>
      <c r="D77" s="251"/>
      <c r="E77" s="251"/>
      <c r="F77" s="253" t="s">
        <v>3595</v>
      </c>
      <c r="G77" s="252"/>
      <c r="H77" s="234" t="s">
        <v>3596</v>
      </c>
      <c r="I77" s="234" t="s">
        <v>3597</v>
      </c>
      <c r="J77" s="234">
        <v>20</v>
      </c>
      <c r="K77" s="245"/>
    </row>
    <row r="78" spans="2:11" ht="15" customHeight="1">
      <c r="B78" s="244"/>
      <c r="C78" s="234" t="s">
        <v>3598</v>
      </c>
      <c r="D78" s="234"/>
      <c r="E78" s="234"/>
      <c r="F78" s="253" t="s">
        <v>3595</v>
      </c>
      <c r="G78" s="252"/>
      <c r="H78" s="234" t="s">
        <v>3599</v>
      </c>
      <c r="I78" s="234" t="s">
        <v>3597</v>
      </c>
      <c r="J78" s="234">
        <v>120</v>
      </c>
      <c r="K78" s="245"/>
    </row>
    <row r="79" spans="2:11" ht="15" customHeight="1">
      <c r="B79" s="254"/>
      <c r="C79" s="234" t="s">
        <v>3600</v>
      </c>
      <c r="D79" s="234"/>
      <c r="E79" s="234"/>
      <c r="F79" s="253" t="s">
        <v>3601</v>
      </c>
      <c r="G79" s="252"/>
      <c r="H79" s="234" t="s">
        <v>3602</v>
      </c>
      <c r="I79" s="234" t="s">
        <v>3597</v>
      </c>
      <c r="J79" s="234">
        <v>50</v>
      </c>
      <c r="K79" s="245"/>
    </row>
    <row r="80" spans="2:11" ht="15" customHeight="1">
      <c r="B80" s="254"/>
      <c r="C80" s="234" t="s">
        <v>3603</v>
      </c>
      <c r="D80" s="234"/>
      <c r="E80" s="234"/>
      <c r="F80" s="253" t="s">
        <v>3595</v>
      </c>
      <c r="G80" s="252"/>
      <c r="H80" s="234" t="s">
        <v>3604</v>
      </c>
      <c r="I80" s="234" t="s">
        <v>3605</v>
      </c>
      <c r="J80" s="234"/>
      <c r="K80" s="245"/>
    </row>
    <row r="81" spans="2:11" ht="15" customHeight="1">
      <c r="B81" s="254"/>
      <c r="C81" s="255" t="s">
        <v>3606</v>
      </c>
      <c r="D81" s="255"/>
      <c r="E81" s="255"/>
      <c r="F81" s="256" t="s">
        <v>3601</v>
      </c>
      <c r="G81" s="255"/>
      <c r="H81" s="255" t="s">
        <v>3607</v>
      </c>
      <c r="I81" s="255" t="s">
        <v>3597</v>
      </c>
      <c r="J81" s="255">
        <v>15</v>
      </c>
      <c r="K81" s="245"/>
    </row>
    <row r="82" spans="2:11" ht="15" customHeight="1">
      <c r="B82" s="254"/>
      <c r="C82" s="255" t="s">
        <v>3608</v>
      </c>
      <c r="D82" s="255"/>
      <c r="E82" s="255"/>
      <c r="F82" s="256" t="s">
        <v>3601</v>
      </c>
      <c r="G82" s="255"/>
      <c r="H82" s="255" t="s">
        <v>3609</v>
      </c>
      <c r="I82" s="255" t="s">
        <v>3597</v>
      </c>
      <c r="J82" s="255">
        <v>15</v>
      </c>
      <c r="K82" s="245"/>
    </row>
    <row r="83" spans="2:11" ht="15" customHeight="1">
      <c r="B83" s="254"/>
      <c r="C83" s="255" t="s">
        <v>3610</v>
      </c>
      <c r="D83" s="255"/>
      <c r="E83" s="255"/>
      <c r="F83" s="256" t="s">
        <v>3601</v>
      </c>
      <c r="G83" s="255"/>
      <c r="H83" s="255" t="s">
        <v>3611</v>
      </c>
      <c r="I83" s="255" t="s">
        <v>3597</v>
      </c>
      <c r="J83" s="255">
        <v>20</v>
      </c>
      <c r="K83" s="245"/>
    </row>
    <row r="84" spans="2:11" ht="15" customHeight="1">
      <c r="B84" s="254"/>
      <c r="C84" s="255" t="s">
        <v>3612</v>
      </c>
      <c r="D84" s="255"/>
      <c r="E84" s="255"/>
      <c r="F84" s="256" t="s">
        <v>3601</v>
      </c>
      <c r="G84" s="255"/>
      <c r="H84" s="255" t="s">
        <v>3613</v>
      </c>
      <c r="I84" s="255" t="s">
        <v>3597</v>
      </c>
      <c r="J84" s="255">
        <v>20</v>
      </c>
      <c r="K84" s="245"/>
    </row>
    <row r="85" spans="2:11" ht="15" customHeight="1">
      <c r="B85" s="254"/>
      <c r="C85" s="234" t="s">
        <v>3614</v>
      </c>
      <c r="D85" s="234"/>
      <c r="E85" s="234"/>
      <c r="F85" s="253" t="s">
        <v>3601</v>
      </c>
      <c r="G85" s="252"/>
      <c r="H85" s="234" t="s">
        <v>3615</v>
      </c>
      <c r="I85" s="234" t="s">
        <v>3597</v>
      </c>
      <c r="J85" s="234">
        <v>50</v>
      </c>
      <c r="K85" s="245"/>
    </row>
    <row r="86" spans="2:11" ht="15" customHeight="1">
      <c r="B86" s="254"/>
      <c r="C86" s="234" t="s">
        <v>3616</v>
      </c>
      <c r="D86" s="234"/>
      <c r="E86" s="234"/>
      <c r="F86" s="253" t="s">
        <v>3601</v>
      </c>
      <c r="G86" s="252"/>
      <c r="H86" s="234" t="s">
        <v>3617</v>
      </c>
      <c r="I86" s="234" t="s">
        <v>3597</v>
      </c>
      <c r="J86" s="234">
        <v>20</v>
      </c>
      <c r="K86" s="245"/>
    </row>
    <row r="87" spans="2:11" ht="15" customHeight="1">
      <c r="B87" s="254"/>
      <c r="C87" s="234" t="s">
        <v>3618</v>
      </c>
      <c r="D87" s="234"/>
      <c r="E87" s="234"/>
      <c r="F87" s="253" t="s">
        <v>3601</v>
      </c>
      <c r="G87" s="252"/>
      <c r="H87" s="234" t="s">
        <v>3619</v>
      </c>
      <c r="I87" s="234" t="s">
        <v>3597</v>
      </c>
      <c r="J87" s="234">
        <v>20</v>
      </c>
      <c r="K87" s="245"/>
    </row>
    <row r="88" spans="2:11" ht="15" customHeight="1">
      <c r="B88" s="254"/>
      <c r="C88" s="234" t="s">
        <v>3620</v>
      </c>
      <c r="D88" s="234"/>
      <c r="E88" s="234"/>
      <c r="F88" s="253" t="s">
        <v>3601</v>
      </c>
      <c r="G88" s="252"/>
      <c r="H88" s="234" t="s">
        <v>3621</v>
      </c>
      <c r="I88" s="234" t="s">
        <v>3597</v>
      </c>
      <c r="J88" s="234">
        <v>50</v>
      </c>
      <c r="K88" s="245"/>
    </row>
    <row r="89" spans="2:11" ht="15" customHeight="1">
      <c r="B89" s="254"/>
      <c r="C89" s="234" t="s">
        <v>3622</v>
      </c>
      <c r="D89" s="234"/>
      <c r="E89" s="234"/>
      <c r="F89" s="253" t="s">
        <v>3601</v>
      </c>
      <c r="G89" s="252"/>
      <c r="H89" s="234" t="s">
        <v>3622</v>
      </c>
      <c r="I89" s="234" t="s">
        <v>3597</v>
      </c>
      <c r="J89" s="234">
        <v>50</v>
      </c>
      <c r="K89" s="245"/>
    </row>
    <row r="90" spans="2:11" ht="15" customHeight="1">
      <c r="B90" s="254"/>
      <c r="C90" s="234" t="s">
        <v>196</v>
      </c>
      <c r="D90" s="234"/>
      <c r="E90" s="234"/>
      <c r="F90" s="253" t="s">
        <v>3601</v>
      </c>
      <c r="G90" s="252"/>
      <c r="H90" s="234" t="s">
        <v>3623</v>
      </c>
      <c r="I90" s="234" t="s">
        <v>3597</v>
      </c>
      <c r="J90" s="234">
        <v>255</v>
      </c>
      <c r="K90" s="245"/>
    </row>
    <row r="91" spans="2:11" ht="15" customHeight="1">
      <c r="B91" s="254"/>
      <c r="C91" s="234" t="s">
        <v>3624</v>
      </c>
      <c r="D91" s="234"/>
      <c r="E91" s="234"/>
      <c r="F91" s="253" t="s">
        <v>3595</v>
      </c>
      <c r="G91" s="252"/>
      <c r="H91" s="234" t="s">
        <v>3625</v>
      </c>
      <c r="I91" s="234" t="s">
        <v>3626</v>
      </c>
      <c r="J91" s="234"/>
      <c r="K91" s="245"/>
    </row>
    <row r="92" spans="2:11" ht="15" customHeight="1">
      <c r="B92" s="254"/>
      <c r="C92" s="234" t="s">
        <v>3627</v>
      </c>
      <c r="D92" s="234"/>
      <c r="E92" s="234"/>
      <c r="F92" s="253" t="s">
        <v>3595</v>
      </c>
      <c r="G92" s="252"/>
      <c r="H92" s="234" t="s">
        <v>3628</v>
      </c>
      <c r="I92" s="234" t="s">
        <v>3629</v>
      </c>
      <c r="J92" s="234"/>
      <c r="K92" s="245"/>
    </row>
    <row r="93" spans="2:11" ht="15" customHeight="1">
      <c r="B93" s="254"/>
      <c r="C93" s="234" t="s">
        <v>3630</v>
      </c>
      <c r="D93" s="234"/>
      <c r="E93" s="234"/>
      <c r="F93" s="253" t="s">
        <v>3595</v>
      </c>
      <c r="G93" s="252"/>
      <c r="H93" s="234" t="s">
        <v>3630</v>
      </c>
      <c r="I93" s="234" t="s">
        <v>3629</v>
      </c>
      <c r="J93" s="234"/>
      <c r="K93" s="245"/>
    </row>
    <row r="94" spans="2:11" ht="15" customHeight="1">
      <c r="B94" s="254"/>
      <c r="C94" s="234" t="s">
        <v>37</v>
      </c>
      <c r="D94" s="234"/>
      <c r="E94" s="234"/>
      <c r="F94" s="253" t="s">
        <v>3595</v>
      </c>
      <c r="G94" s="252"/>
      <c r="H94" s="234" t="s">
        <v>3631</v>
      </c>
      <c r="I94" s="234" t="s">
        <v>3629</v>
      </c>
      <c r="J94" s="234"/>
      <c r="K94" s="245"/>
    </row>
    <row r="95" spans="2:11" ht="15" customHeight="1">
      <c r="B95" s="254"/>
      <c r="C95" s="234" t="s">
        <v>47</v>
      </c>
      <c r="D95" s="234"/>
      <c r="E95" s="234"/>
      <c r="F95" s="253" t="s">
        <v>3595</v>
      </c>
      <c r="G95" s="252"/>
      <c r="H95" s="234" t="s">
        <v>3632</v>
      </c>
      <c r="I95" s="234" t="s">
        <v>3629</v>
      </c>
      <c r="J95" s="234"/>
      <c r="K95" s="245"/>
    </row>
    <row r="96" spans="2:11" ht="15" customHeight="1">
      <c r="B96" s="257"/>
      <c r="C96" s="258"/>
      <c r="D96" s="258"/>
      <c r="E96" s="258"/>
      <c r="F96" s="258"/>
      <c r="G96" s="258"/>
      <c r="H96" s="258"/>
      <c r="I96" s="258"/>
      <c r="J96" s="258"/>
      <c r="K96" s="259"/>
    </row>
    <row r="97" spans="2:11" ht="18.75" customHeight="1">
      <c r="B97" s="260"/>
      <c r="C97" s="261"/>
      <c r="D97" s="261"/>
      <c r="E97" s="261"/>
      <c r="F97" s="261"/>
      <c r="G97" s="261"/>
      <c r="H97" s="261"/>
      <c r="I97" s="261"/>
      <c r="J97" s="261"/>
      <c r="K97" s="260"/>
    </row>
    <row r="98" spans="2:11" ht="18.75" customHeight="1">
      <c r="B98" s="240"/>
      <c r="C98" s="240"/>
      <c r="D98" s="240"/>
      <c r="E98" s="240"/>
      <c r="F98" s="240"/>
      <c r="G98" s="240"/>
      <c r="H98" s="240"/>
      <c r="I98" s="240"/>
      <c r="J98" s="240"/>
      <c r="K98" s="240"/>
    </row>
    <row r="99" spans="2:11" ht="7.5" customHeight="1">
      <c r="B99" s="241"/>
      <c r="C99" s="242"/>
      <c r="D99" s="242"/>
      <c r="E99" s="242"/>
      <c r="F99" s="242"/>
      <c r="G99" s="242"/>
      <c r="H99" s="242"/>
      <c r="I99" s="242"/>
      <c r="J99" s="242"/>
      <c r="K99" s="243"/>
    </row>
    <row r="100" spans="2:11" ht="45" customHeight="1">
      <c r="B100" s="244"/>
      <c r="C100" s="355" t="s">
        <v>3633</v>
      </c>
      <c r="D100" s="355"/>
      <c r="E100" s="355"/>
      <c r="F100" s="355"/>
      <c r="G100" s="355"/>
      <c r="H100" s="355"/>
      <c r="I100" s="355"/>
      <c r="J100" s="355"/>
      <c r="K100" s="245"/>
    </row>
    <row r="101" spans="2:11" ht="17.25" customHeight="1">
      <c r="B101" s="244"/>
      <c r="C101" s="246" t="s">
        <v>3589</v>
      </c>
      <c r="D101" s="246"/>
      <c r="E101" s="246"/>
      <c r="F101" s="246" t="s">
        <v>3590</v>
      </c>
      <c r="G101" s="247"/>
      <c r="H101" s="246" t="s">
        <v>191</v>
      </c>
      <c r="I101" s="246" t="s">
        <v>56</v>
      </c>
      <c r="J101" s="246" t="s">
        <v>3591</v>
      </c>
      <c r="K101" s="245"/>
    </row>
    <row r="102" spans="2:11" ht="17.25" customHeight="1">
      <c r="B102" s="244"/>
      <c r="C102" s="248" t="s">
        <v>3592</v>
      </c>
      <c r="D102" s="248"/>
      <c r="E102" s="248"/>
      <c r="F102" s="249" t="s">
        <v>3593</v>
      </c>
      <c r="G102" s="250"/>
      <c r="H102" s="248"/>
      <c r="I102" s="248"/>
      <c r="J102" s="248" t="s">
        <v>3594</v>
      </c>
      <c r="K102" s="245"/>
    </row>
    <row r="103" spans="2:11" ht="5.25" customHeight="1">
      <c r="B103" s="244"/>
      <c r="C103" s="246"/>
      <c r="D103" s="246"/>
      <c r="E103" s="246"/>
      <c r="F103" s="246"/>
      <c r="G103" s="262"/>
      <c r="H103" s="246"/>
      <c r="I103" s="246"/>
      <c r="J103" s="246"/>
      <c r="K103" s="245"/>
    </row>
    <row r="104" spans="2:11" ht="15" customHeight="1">
      <c r="B104" s="244"/>
      <c r="C104" s="234" t="s">
        <v>52</v>
      </c>
      <c r="D104" s="251"/>
      <c r="E104" s="251"/>
      <c r="F104" s="253" t="s">
        <v>3595</v>
      </c>
      <c r="G104" s="262"/>
      <c r="H104" s="234" t="s">
        <v>3634</v>
      </c>
      <c r="I104" s="234" t="s">
        <v>3597</v>
      </c>
      <c r="J104" s="234">
        <v>20</v>
      </c>
      <c r="K104" s="245"/>
    </row>
    <row r="105" spans="2:11" ht="15" customHeight="1">
      <c r="B105" s="244"/>
      <c r="C105" s="234" t="s">
        <v>3598</v>
      </c>
      <c r="D105" s="234"/>
      <c r="E105" s="234"/>
      <c r="F105" s="253" t="s">
        <v>3595</v>
      </c>
      <c r="G105" s="234"/>
      <c r="H105" s="234" t="s">
        <v>3634</v>
      </c>
      <c r="I105" s="234" t="s">
        <v>3597</v>
      </c>
      <c r="J105" s="234">
        <v>120</v>
      </c>
      <c r="K105" s="245"/>
    </row>
    <row r="106" spans="2:11" ht="15" customHeight="1">
      <c r="B106" s="254"/>
      <c r="C106" s="234" t="s">
        <v>3600</v>
      </c>
      <c r="D106" s="234"/>
      <c r="E106" s="234"/>
      <c r="F106" s="253" t="s">
        <v>3601</v>
      </c>
      <c r="G106" s="234"/>
      <c r="H106" s="234" t="s">
        <v>3634</v>
      </c>
      <c r="I106" s="234" t="s">
        <v>3597</v>
      </c>
      <c r="J106" s="234">
        <v>50</v>
      </c>
      <c r="K106" s="245"/>
    </row>
    <row r="107" spans="2:11" ht="15" customHeight="1">
      <c r="B107" s="254"/>
      <c r="C107" s="234" t="s">
        <v>3603</v>
      </c>
      <c r="D107" s="234"/>
      <c r="E107" s="234"/>
      <c r="F107" s="253" t="s">
        <v>3595</v>
      </c>
      <c r="G107" s="234"/>
      <c r="H107" s="234" t="s">
        <v>3634</v>
      </c>
      <c r="I107" s="234" t="s">
        <v>3605</v>
      </c>
      <c r="J107" s="234"/>
      <c r="K107" s="245"/>
    </row>
    <row r="108" spans="2:11" ht="15" customHeight="1">
      <c r="B108" s="254"/>
      <c r="C108" s="234" t="s">
        <v>3614</v>
      </c>
      <c r="D108" s="234"/>
      <c r="E108" s="234"/>
      <c r="F108" s="253" t="s">
        <v>3601</v>
      </c>
      <c r="G108" s="234"/>
      <c r="H108" s="234" t="s">
        <v>3634</v>
      </c>
      <c r="I108" s="234" t="s">
        <v>3597</v>
      </c>
      <c r="J108" s="234">
        <v>50</v>
      </c>
      <c r="K108" s="245"/>
    </row>
    <row r="109" spans="2:11" ht="15" customHeight="1">
      <c r="B109" s="254"/>
      <c r="C109" s="234" t="s">
        <v>3622</v>
      </c>
      <c r="D109" s="234"/>
      <c r="E109" s="234"/>
      <c r="F109" s="253" t="s">
        <v>3601</v>
      </c>
      <c r="G109" s="234"/>
      <c r="H109" s="234" t="s">
        <v>3634</v>
      </c>
      <c r="I109" s="234" t="s">
        <v>3597</v>
      </c>
      <c r="J109" s="234">
        <v>50</v>
      </c>
      <c r="K109" s="245"/>
    </row>
    <row r="110" spans="2:11" ht="15" customHeight="1">
      <c r="B110" s="254"/>
      <c r="C110" s="234" t="s">
        <v>3620</v>
      </c>
      <c r="D110" s="234"/>
      <c r="E110" s="234"/>
      <c r="F110" s="253" t="s">
        <v>3601</v>
      </c>
      <c r="G110" s="234"/>
      <c r="H110" s="234" t="s">
        <v>3634</v>
      </c>
      <c r="I110" s="234" t="s">
        <v>3597</v>
      </c>
      <c r="J110" s="234">
        <v>50</v>
      </c>
      <c r="K110" s="245"/>
    </row>
    <row r="111" spans="2:11" ht="15" customHeight="1">
      <c r="B111" s="254"/>
      <c r="C111" s="234" t="s">
        <v>52</v>
      </c>
      <c r="D111" s="234"/>
      <c r="E111" s="234"/>
      <c r="F111" s="253" t="s">
        <v>3595</v>
      </c>
      <c r="G111" s="234"/>
      <c r="H111" s="234" t="s">
        <v>3635</v>
      </c>
      <c r="I111" s="234" t="s">
        <v>3597</v>
      </c>
      <c r="J111" s="234">
        <v>20</v>
      </c>
      <c r="K111" s="245"/>
    </row>
    <row r="112" spans="2:11" ht="15" customHeight="1">
      <c r="B112" s="254"/>
      <c r="C112" s="234" t="s">
        <v>3636</v>
      </c>
      <c r="D112" s="234"/>
      <c r="E112" s="234"/>
      <c r="F112" s="253" t="s">
        <v>3595</v>
      </c>
      <c r="G112" s="234"/>
      <c r="H112" s="234" t="s">
        <v>3637</v>
      </c>
      <c r="I112" s="234" t="s">
        <v>3597</v>
      </c>
      <c r="J112" s="234">
        <v>120</v>
      </c>
      <c r="K112" s="245"/>
    </row>
    <row r="113" spans="2:11" ht="15" customHeight="1">
      <c r="B113" s="254"/>
      <c r="C113" s="234" t="s">
        <v>37</v>
      </c>
      <c r="D113" s="234"/>
      <c r="E113" s="234"/>
      <c r="F113" s="253" t="s">
        <v>3595</v>
      </c>
      <c r="G113" s="234"/>
      <c r="H113" s="234" t="s">
        <v>3638</v>
      </c>
      <c r="I113" s="234" t="s">
        <v>3629</v>
      </c>
      <c r="J113" s="234"/>
      <c r="K113" s="245"/>
    </row>
    <row r="114" spans="2:11" ht="15" customHeight="1">
      <c r="B114" s="254"/>
      <c r="C114" s="234" t="s">
        <v>47</v>
      </c>
      <c r="D114" s="234"/>
      <c r="E114" s="234"/>
      <c r="F114" s="253" t="s">
        <v>3595</v>
      </c>
      <c r="G114" s="234"/>
      <c r="H114" s="234" t="s">
        <v>3639</v>
      </c>
      <c r="I114" s="234" t="s">
        <v>3629</v>
      </c>
      <c r="J114" s="234"/>
      <c r="K114" s="245"/>
    </row>
    <row r="115" spans="2:11" ht="15" customHeight="1">
      <c r="B115" s="254"/>
      <c r="C115" s="234" t="s">
        <v>56</v>
      </c>
      <c r="D115" s="234"/>
      <c r="E115" s="234"/>
      <c r="F115" s="253" t="s">
        <v>3595</v>
      </c>
      <c r="G115" s="234"/>
      <c r="H115" s="234" t="s">
        <v>3640</v>
      </c>
      <c r="I115" s="234" t="s">
        <v>3641</v>
      </c>
      <c r="J115" s="234"/>
      <c r="K115" s="245"/>
    </row>
    <row r="116" spans="2:11" ht="15" customHeight="1">
      <c r="B116" s="257"/>
      <c r="C116" s="263"/>
      <c r="D116" s="263"/>
      <c r="E116" s="263"/>
      <c r="F116" s="263"/>
      <c r="G116" s="263"/>
      <c r="H116" s="263"/>
      <c r="I116" s="263"/>
      <c r="J116" s="263"/>
      <c r="K116" s="259"/>
    </row>
    <row r="117" spans="2:11" ht="18.75" customHeight="1">
      <c r="B117" s="264"/>
      <c r="C117" s="230"/>
      <c r="D117" s="230"/>
      <c r="E117" s="230"/>
      <c r="F117" s="265"/>
      <c r="G117" s="230"/>
      <c r="H117" s="230"/>
      <c r="I117" s="230"/>
      <c r="J117" s="230"/>
      <c r="K117" s="264"/>
    </row>
    <row r="118" spans="2:11" ht="18.75" customHeight="1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</row>
    <row r="119" spans="2:11" ht="7.5" customHeight="1">
      <c r="B119" s="266"/>
      <c r="C119" s="267"/>
      <c r="D119" s="267"/>
      <c r="E119" s="267"/>
      <c r="F119" s="267"/>
      <c r="G119" s="267"/>
      <c r="H119" s="267"/>
      <c r="I119" s="267"/>
      <c r="J119" s="267"/>
      <c r="K119" s="268"/>
    </row>
    <row r="120" spans="2:11" ht="45" customHeight="1">
      <c r="B120" s="269"/>
      <c r="C120" s="354" t="s">
        <v>3642</v>
      </c>
      <c r="D120" s="354"/>
      <c r="E120" s="354"/>
      <c r="F120" s="354"/>
      <c r="G120" s="354"/>
      <c r="H120" s="354"/>
      <c r="I120" s="354"/>
      <c r="J120" s="354"/>
      <c r="K120" s="270"/>
    </row>
    <row r="121" spans="2:11" ht="17.25" customHeight="1">
      <c r="B121" s="271"/>
      <c r="C121" s="246" t="s">
        <v>3589</v>
      </c>
      <c r="D121" s="246"/>
      <c r="E121" s="246"/>
      <c r="F121" s="246" t="s">
        <v>3590</v>
      </c>
      <c r="G121" s="247"/>
      <c r="H121" s="246" t="s">
        <v>191</v>
      </c>
      <c r="I121" s="246" t="s">
        <v>56</v>
      </c>
      <c r="J121" s="246" t="s">
        <v>3591</v>
      </c>
      <c r="K121" s="272"/>
    </row>
    <row r="122" spans="2:11" ht="17.25" customHeight="1">
      <c r="B122" s="271"/>
      <c r="C122" s="248" t="s">
        <v>3592</v>
      </c>
      <c r="D122" s="248"/>
      <c r="E122" s="248"/>
      <c r="F122" s="249" t="s">
        <v>3593</v>
      </c>
      <c r="G122" s="250"/>
      <c r="H122" s="248"/>
      <c r="I122" s="248"/>
      <c r="J122" s="248" t="s">
        <v>3594</v>
      </c>
      <c r="K122" s="272"/>
    </row>
    <row r="123" spans="2:11" ht="5.25" customHeight="1">
      <c r="B123" s="273"/>
      <c r="C123" s="251"/>
      <c r="D123" s="251"/>
      <c r="E123" s="251"/>
      <c r="F123" s="251"/>
      <c r="G123" s="234"/>
      <c r="H123" s="251"/>
      <c r="I123" s="251"/>
      <c r="J123" s="251"/>
      <c r="K123" s="274"/>
    </row>
    <row r="124" spans="2:11" ht="15" customHeight="1">
      <c r="B124" s="273"/>
      <c r="C124" s="234" t="s">
        <v>3598</v>
      </c>
      <c r="D124" s="251"/>
      <c r="E124" s="251"/>
      <c r="F124" s="253" t="s">
        <v>3595</v>
      </c>
      <c r="G124" s="234"/>
      <c r="H124" s="234" t="s">
        <v>3634</v>
      </c>
      <c r="I124" s="234" t="s">
        <v>3597</v>
      </c>
      <c r="J124" s="234">
        <v>120</v>
      </c>
      <c r="K124" s="275"/>
    </row>
    <row r="125" spans="2:11" ht="15" customHeight="1">
      <c r="B125" s="273"/>
      <c r="C125" s="234" t="s">
        <v>3643</v>
      </c>
      <c r="D125" s="234"/>
      <c r="E125" s="234"/>
      <c r="F125" s="253" t="s">
        <v>3595</v>
      </c>
      <c r="G125" s="234"/>
      <c r="H125" s="234" t="s">
        <v>3644</v>
      </c>
      <c r="I125" s="234" t="s">
        <v>3597</v>
      </c>
      <c r="J125" s="234" t="s">
        <v>3645</v>
      </c>
      <c r="K125" s="275"/>
    </row>
    <row r="126" spans="2:11" ht="15" customHeight="1">
      <c r="B126" s="273"/>
      <c r="C126" s="234" t="s">
        <v>84</v>
      </c>
      <c r="D126" s="234"/>
      <c r="E126" s="234"/>
      <c r="F126" s="253" t="s">
        <v>3595</v>
      </c>
      <c r="G126" s="234"/>
      <c r="H126" s="234" t="s">
        <v>3646</v>
      </c>
      <c r="I126" s="234" t="s">
        <v>3597</v>
      </c>
      <c r="J126" s="234" t="s">
        <v>3645</v>
      </c>
      <c r="K126" s="275"/>
    </row>
    <row r="127" spans="2:11" ht="15" customHeight="1">
      <c r="B127" s="273"/>
      <c r="C127" s="234" t="s">
        <v>3606</v>
      </c>
      <c r="D127" s="234"/>
      <c r="E127" s="234"/>
      <c r="F127" s="253" t="s">
        <v>3601</v>
      </c>
      <c r="G127" s="234"/>
      <c r="H127" s="234" t="s">
        <v>3607</v>
      </c>
      <c r="I127" s="234" t="s">
        <v>3597</v>
      </c>
      <c r="J127" s="234">
        <v>15</v>
      </c>
      <c r="K127" s="275"/>
    </row>
    <row r="128" spans="2:11" ht="15" customHeight="1">
      <c r="B128" s="273"/>
      <c r="C128" s="255" t="s">
        <v>3608</v>
      </c>
      <c r="D128" s="255"/>
      <c r="E128" s="255"/>
      <c r="F128" s="256" t="s">
        <v>3601</v>
      </c>
      <c r="G128" s="255"/>
      <c r="H128" s="255" t="s">
        <v>3609</v>
      </c>
      <c r="I128" s="255" t="s">
        <v>3597</v>
      </c>
      <c r="J128" s="255">
        <v>15</v>
      </c>
      <c r="K128" s="275"/>
    </row>
    <row r="129" spans="2:11" ht="15" customHeight="1">
      <c r="B129" s="273"/>
      <c r="C129" s="255" t="s">
        <v>3610</v>
      </c>
      <c r="D129" s="255"/>
      <c r="E129" s="255"/>
      <c r="F129" s="256" t="s">
        <v>3601</v>
      </c>
      <c r="G129" s="255"/>
      <c r="H129" s="255" t="s">
        <v>3611</v>
      </c>
      <c r="I129" s="255" t="s">
        <v>3597</v>
      </c>
      <c r="J129" s="255">
        <v>20</v>
      </c>
      <c r="K129" s="275"/>
    </row>
    <row r="130" spans="2:11" ht="15" customHeight="1">
      <c r="B130" s="273"/>
      <c r="C130" s="255" t="s">
        <v>3612</v>
      </c>
      <c r="D130" s="255"/>
      <c r="E130" s="255"/>
      <c r="F130" s="256" t="s">
        <v>3601</v>
      </c>
      <c r="G130" s="255"/>
      <c r="H130" s="255" t="s">
        <v>3613</v>
      </c>
      <c r="I130" s="255" t="s">
        <v>3597</v>
      </c>
      <c r="J130" s="255">
        <v>20</v>
      </c>
      <c r="K130" s="275"/>
    </row>
    <row r="131" spans="2:11" ht="15" customHeight="1">
      <c r="B131" s="273"/>
      <c r="C131" s="234" t="s">
        <v>3600</v>
      </c>
      <c r="D131" s="234"/>
      <c r="E131" s="234"/>
      <c r="F131" s="253" t="s">
        <v>3601</v>
      </c>
      <c r="G131" s="234"/>
      <c r="H131" s="234" t="s">
        <v>3634</v>
      </c>
      <c r="I131" s="234" t="s">
        <v>3597</v>
      </c>
      <c r="J131" s="234">
        <v>50</v>
      </c>
      <c r="K131" s="275"/>
    </row>
    <row r="132" spans="2:11" ht="15" customHeight="1">
      <c r="B132" s="273"/>
      <c r="C132" s="234" t="s">
        <v>3614</v>
      </c>
      <c r="D132" s="234"/>
      <c r="E132" s="234"/>
      <c r="F132" s="253" t="s">
        <v>3601</v>
      </c>
      <c r="G132" s="234"/>
      <c r="H132" s="234" t="s">
        <v>3634</v>
      </c>
      <c r="I132" s="234" t="s">
        <v>3597</v>
      </c>
      <c r="J132" s="234">
        <v>50</v>
      </c>
      <c r="K132" s="275"/>
    </row>
    <row r="133" spans="2:11" ht="15" customHeight="1">
      <c r="B133" s="273"/>
      <c r="C133" s="234" t="s">
        <v>3620</v>
      </c>
      <c r="D133" s="234"/>
      <c r="E133" s="234"/>
      <c r="F133" s="253" t="s">
        <v>3601</v>
      </c>
      <c r="G133" s="234"/>
      <c r="H133" s="234" t="s">
        <v>3634</v>
      </c>
      <c r="I133" s="234" t="s">
        <v>3597</v>
      </c>
      <c r="J133" s="234">
        <v>50</v>
      </c>
      <c r="K133" s="275"/>
    </row>
    <row r="134" spans="2:11" ht="15" customHeight="1">
      <c r="B134" s="273"/>
      <c r="C134" s="234" t="s">
        <v>3622</v>
      </c>
      <c r="D134" s="234"/>
      <c r="E134" s="234"/>
      <c r="F134" s="253" t="s">
        <v>3601</v>
      </c>
      <c r="G134" s="234"/>
      <c r="H134" s="234" t="s">
        <v>3634</v>
      </c>
      <c r="I134" s="234" t="s">
        <v>3597</v>
      </c>
      <c r="J134" s="234">
        <v>50</v>
      </c>
      <c r="K134" s="275"/>
    </row>
    <row r="135" spans="2:11" ht="15" customHeight="1">
      <c r="B135" s="273"/>
      <c r="C135" s="234" t="s">
        <v>196</v>
      </c>
      <c r="D135" s="234"/>
      <c r="E135" s="234"/>
      <c r="F135" s="253" t="s">
        <v>3601</v>
      </c>
      <c r="G135" s="234"/>
      <c r="H135" s="234" t="s">
        <v>3647</v>
      </c>
      <c r="I135" s="234" t="s">
        <v>3597</v>
      </c>
      <c r="J135" s="234">
        <v>255</v>
      </c>
      <c r="K135" s="275"/>
    </row>
    <row r="136" spans="2:11" ht="15" customHeight="1">
      <c r="B136" s="273"/>
      <c r="C136" s="234" t="s">
        <v>3624</v>
      </c>
      <c r="D136" s="234"/>
      <c r="E136" s="234"/>
      <c r="F136" s="253" t="s">
        <v>3595</v>
      </c>
      <c r="G136" s="234"/>
      <c r="H136" s="234" t="s">
        <v>3648</v>
      </c>
      <c r="I136" s="234" t="s">
        <v>3626</v>
      </c>
      <c r="J136" s="234"/>
      <c r="K136" s="275"/>
    </row>
    <row r="137" spans="2:11" ht="15" customHeight="1">
      <c r="B137" s="273"/>
      <c r="C137" s="234" t="s">
        <v>3627</v>
      </c>
      <c r="D137" s="234"/>
      <c r="E137" s="234"/>
      <c r="F137" s="253" t="s">
        <v>3595</v>
      </c>
      <c r="G137" s="234"/>
      <c r="H137" s="234" t="s">
        <v>3649</v>
      </c>
      <c r="I137" s="234" t="s">
        <v>3629</v>
      </c>
      <c r="J137" s="234"/>
      <c r="K137" s="275"/>
    </row>
    <row r="138" spans="2:11" ht="15" customHeight="1">
      <c r="B138" s="273"/>
      <c r="C138" s="234" t="s">
        <v>3630</v>
      </c>
      <c r="D138" s="234"/>
      <c r="E138" s="234"/>
      <c r="F138" s="253" t="s">
        <v>3595</v>
      </c>
      <c r="G138" s="234"/>
      <c r="H138" s="234" t="s">
        <v>3630</v>
      </c>
      <c r="I138" s="234" t="s">
        <v>3629</v>
      </c>
      <c r="J138" s="234"/>
      <c r="K138" s="275"/>
    </row>
    <row r="139" spans="2:11" ht="15" customHeight="1">
      <c r="B139" s="273"/>
      <c r="C139" s="234" t="s">
        <v>37</v>
      </c>
      <c r="D139" s="234"/>
      <c r="E139" s="234"/>
      <c r="F139" s="253" t="s">
        <v>3595</v>
      </c>
      <c r="G139" s="234"/>
      <c r="H139" s="234" t="s">
        <v>3650</v>
      </c>
      <c r="I139" s="234" t="s">
        <v>3629</v>
      </c>
      <c r="J139" s="234"/>
      <c r="K139" s="275"/>
    </row>
    <row r="140" spans="2:11" ht="15" customHeight="1">
      <c r="B140" s="273"/>
      <c r="C140" s="234" t="s">
        <v>3651</v>
      </c>
      <c r="D140" s="234"/>
      <c r="E140" s="234"/>
      <c r="F140" s="253" t="s">
        <v>3595</v>
      </c>
      <c r="G140" s="234"/>
      <c r="H140" s="234" t="s">
        <v>3652</v>
      </c>
      <c r="I140" s="234" t="s">
        <v>3629</v>
      </c>
      <c r="J140" s="234"/>
      <c r="K140" s="275"/>
    </row>
    <row r="141" spans="2:11" ht="15" customHeight="1">
      <c r="B141" s="276"/>
      <c r="C141" s="277"/>
      <c r="D141" s="277"/>
      <c r="E141" s="277"/>
      <c r="F141" s="277"/>
      <c r="G141" s="277"/>
      <c r="H141" s="277"/>
      <c r="I141" s="277"/>
      <c r="J141" s="277"/>
      <c r="K141" s="278"/>
    </row>
    <row r="142" spans="2:11" ht="18.75" customHeight="1">
      <c r="B142" s="230"/>
      <c r="C142" s="230"/>
      <c r="D142" s="230"/>
      <c r="E142" s="230"/>
      <c r="F142" s="265"/>
      <c r="G142" s="230"/>
      <c r="H142" s="230"/>
      <c r="I142" s="230"/>
      <c r="J142" s="230"/>
      <c r="K142" s="230"/>
    </row>
    <row r="143" spans="2:11" ht="18.75" customHeight="1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</row>
    <row r="144" spans="2:11" ht="7.5" customHeight="1">
      <c r="B144" s="241"/>
      <c r="C144" s="242"/>
      <c r="D144" s="242"/>
      <c r="E144" s="242"/>
      <c r="F144" s="242"/>
      <c r="G144" s="242"/>
      <c r="H144" s="242"/>
      <c r="I144" s="242"/>
      <c r="J144" s="242"/>
      <c r="K144" s="243"/>
    </row>
    <row r="145" spans="2:11" ht="45" customHeight="1">
      <c r="B145" s="244"/>
      <c r="C145" s="355" t="s">
        <v>3653</v>
      </c>
      <c r="D145" s="355"/>
      <c r="E145" s="355"/>
      <c r="F145" s="355"/>
      <c r="G145" s="355"/>
      <c r="H145" s="355"/>
      <c r="I145" s="355"/>
      <c r="J145" s="355"/>
      <c r="K145" s="245"/>
    </row>
    <row r="146" spans="2:11" ht="17.25" customHeight="1">
      <c r="B146" s="244"/>
      <c r="C146" s="246" t="s">
        <v>3589</v>
      </c>
      <c r="D146" s="246"/>
      <c r="E146" s="246"/>
      <c r="F146" s="246" t="s">
        <v>3590</v>
      </c>
      <c r="G146" s="247"/>
      <c r="H146" s="246" t="s">
        <v>191</v>
      </c>
      <c r="I146" s="246" t="s">
        <v>56</v>
      </c>
      <c r="J146" s="246" t="s">
        <v>3591</v>
      </c>
      <c r="K146" s="245"/>
    </row>
    <row r="147" spans="2:11" ht="17.25" customHeight="1">
      <c r="B147" s="244"/>
      <c r="C147" s="248" t="s">
        <v>3592</v>
      </c>
      <c r="D147" s="248"/>
      <c r="E147" s="248"/>
      <c r="F147" s="249" t="s">
        <v>3593</v>
      </c>
      <c r="G147" s="250"/>
      <c r="H147" s="248"/>
      <c r="I147" s="248"/>
      <c r="J147" s="248" t="s">
        <v>3594</v>
      </c>
      <c r="K147" s="245"/>
    </row>
    <row r="148" spans="2:11" ht="5.25" customHeight="1">
      <c r="B148" s="254"/>
      <c r="C148" s="251"/>
      <c r="D148" s="251"/>
      <c r="E148" s="251"/>
      <c r="F148" s="251"/>
      <c r="G148" s="252"/>
      <c r="H148" s="251"/>
      <c r="I148" s="251"/>
      <c r="J148" s="251"/>
      <c r="K148" s="275"/>
    </row>
    <row r="149" spans="2:11" ht="15" customHeight="1">
      <c r="B149" s="254"/>
      <c r="C149" s="279" t="s">
        <v>3598</v>
      </c>
      <c r="D149" s="234"/>
      <c r="E149" s="234"/>
      <c r="F149" s="280" t="s">
        <v>3595</v>
      </c>
      <c r="G149" s="234"/>
      <c r="H149" s="279" t="s">
        <v>3634</v>
      </c>
      <c r="I149" s="279" t="s">
        <v>3597</v>
      </c>
      <c r="J149" s="279">
        <v>120</v>
      </c>
      <c r="K149" s="275"/>
    </row>
    <row r="150" spans="2:11" ht="15" customHeight="1">
      <c r="B150" s="254"/>
      <c r="C150" s="279" t="s">
        <v>3643</v>
      </c>
      <c r="D150" s="234"/>
      <c r="E150" s="234"/>
      <c r="F150" s="280" t="s">
        <v>3595</v>
      </c>
      <c r="G150" s="234"/>
      <c r="H150" s="279" t="s">
        <v>3654</v>
      </c>
      <c r="I150" s="279" t="s">
        <v>3597</v>
      </c>
      <c r="J150" s="279" t="s">
        <v>3645</v>
      </c>
      <c r="K150" s="275"/>
    </row>
    <row r="151" spans="2:11" ht="15" customHeight="1">
      <c r="B151" s="254"/>
      <c r="C151" s="279" t="s">
        <v>84</v>
      </c>
      <c r="D151" s="234"/>
      <c r="E151" s="234"/>
      <c r="F151" s="280" t="s">
        <v>3595</v>
      </c>
      <c r="G151" s="234"/>
      <c r="H151" s="279" t="s">
        <v>3655</v>
      </c>
      <c r="I151" s="279" t="s">
        <v>3597</v>
      </c>
      <c r="J151" s="279" t="s">
        <v>3645</v>
      </c>
      <c r="K151" s="275"/>
    </row>
    <row r="152" spans="2:11" ht="15" customHeight="1">
      <c r="B152" s="254"/>
      <c r="C152" s="279" t="s">
        <v>3600</v>
      </c>
      <c r="D152" s="234"/>
      <c r="E152" s="234"/>
      <c r="F152" s="280" t="s">
        <v>3601</v>
      </c>
      <c r="G152" s="234"/>
      <c r="H152" s="279" t="s">
        <v>3634</v>
      </c>
      <c r="I152" s="279" t="s">
        <v>3597</v>
      </c>
      <c r="J152" s="279">
        <v>50</v>
      </c>
      <c r="K152" s="275"/>
    </row>
    <row r="153" spans="2:11" ht="15" customHeight="1">
      <c r="B153" s="254"/>
      <c r="C153" s="279" t="s">
        <v>3603</v>
      </c>
      <c r="D153" s="234"/>
      <c r="E153" s="234"/>
      <c r="F153" s="280" t="s">
        <v>3595</v>
      </c>
      <c r="G153" s="234"/>
      <c r="H153" s="279" t="s">
        <v>3634</v>
      </c>
      <c r="I153" s="279" t="s">
        <v>3605</v>
      </c>
      <c r="J153" s="279"/>
      <c r="K153" s="275"/>
    </row>
    <row r="154" spans="2:11" ht="15" customHeight="1">
      <c r="B154" s="254"/>
      <c r="C154" s="279" t="s">
        <v>3614</v>
      </c>
      <c r="D154" s="234"/>
      <c r="E154" s="234"/>
      <c r="F154" s="280" t="s">
        <v>3601</v>
      </c>
      <c r="G154" s="234"/>
      <c r="H154" s="279" t="s">
        <v>3634</v>
      </c>
      <c r="I154" s="279" t="s">
        <v>3597</v>
      </c>
      <c r="J154" s="279">
        <v>50</v>
      </c>
      <c r="K154" s="275"/>
    </row>
    <row r="155" spans="2:11" ht="15" customHeight="1">
      <c r="B155" s="254"/>
      <c r="C155" s="279" t="s">
        <v>3622</v>
      </c>
      <c r="D155" s="234"/>
      <c r="E155" s="234"/>
      <c r="F155" s="280" t="s">
        <v>3601</v>
      </c>
      <c r="G155" s="234"/>
      <c r="H155" s="279" t="s">
        <v>3634</v>
      </c>
      <c r="I155" s="279" t="s">
        <v>3597</v>
      </c>
      <c r="J155" s="279">
        <v>50</v>
      </c>
      <c r="K155" s="275"/>
    </row>
    <row r="156" spans="2:11" ht="15" customHeight="1">
      <c r="B156" s="254"/>
      <c r="C156" s="279" t="s">
        <v>3620</v>
      </c>
      <c r="D156" s="234"/>
      <c r="E156" s="234"/>
      <c r="F156" s="280" t="s">
        <v>3601</v>
      </c>
      <c r="G156" s="234"/>
      <c r="H156" s="279" t="s">
        <v>3634</v>
      </c>
      <c r="I156" s="279" t="s">
        <v>3597</v>
      </c>
      <c r="J156" s="279">
        <v>50</v>
      </c>
      <c r="K156" s="275"/>
    </row>
    <row r="157" spans="2:11" ht="15" customHeight="1">
      <c r="B157" s="254"/>
      <c r="C157" s="279" t="s">
        <v>174</v>
      </c>
      <c r="D157" s="234"/>
      <c r="E157" s="234"/>
      <c r="F157" s="280" t="s">
        <v>3595</v>
      </c>
      <c r="G157" s="234"/>
      <c r="H157" s="279" t="s">
        <v>3656</v>
      </c>
      <c r="I157" s="279" t="s">
        <v>3597</v>
      </c>
      <c r="J157" s="279" t="s">
        <v>3657</v>
      </c>
      <c r="K157" s="275"/>
    </row>
    <row r="158" spans="2:11" ht="15" customHeight="1">
      <c r="B158" s="254"/>
      <c r="C158" s="279" t="s">
        <v>3658</v>
      </c>
      <c r="D158" s="234"/>
      <c r="E158" s="234"/>
      <c r="F158" s="280" t="s">
        <v>3595</v>
      </c>
      <c r="G158" s="234"/>
      <c r="H158" s="279" t="s">
        <v>3659</v>
      </c>
      <c r="I158" s="279" t="s">
        <v>3629</v>
      </c>
      <c r="J158" s="279"/>
      <c r="K158" s="275"/>
    </row>
    <row r="159" spans="2:11" ht="15" customHeight="1">
      <c r="B159" s="281"/>
      <c r="C159" s="263"/>
      <c r="D159" s="263"/>
      <c r="E159" s="263"/>
      <c r="F159" s="263"/>
      <c r="G159" s="263"/>
      <c r="H159" s="263"/>
      <c r="I159" s="263"/>
      <c r="J159" s="263"/>
      <c r="K159" s="282"/>
    </row>
    <row r="160" spans="2:11" ht="18.75" customHeight="1">
      <c r="B160" s="230"/>
      <c r="C160" s="234"/>
      <c r="D160" s="234"/>
      <c r="E160" s="234"/>
      <c r="F160" s="253"/>
      <c r="G160" s="234"/>
      <c r="H160" s="234"/>
      <c r="I160" s="234"/>
      <c r="J160" s="234"/>
      <c r="K160" s="230"/>
    </row>
    <row r="161" spans="2:11" ht="18.75" customHeight="1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</row>
    <row r="162" spans="2:11" ht="7.5" customHeight="1">
      <c r="B162" s="222"/>
      <c r="C162" s="223"/>
      <c r="D162" s="223"/>
      <c r="E162" s="223"/>
      <c r="F162" s="223"/>
      <c r="G162" s="223"/>
      <c r="H162" s="223"/>
      <c r="I162" s="223"/>
      <c r="J162" s="223"/>
      <c r="K162" s="224"/>
    </row>
    <row r="163" spans="2:11" ht="45" customHeight="1">
      <c r="B163" s="225"/>
      <c r="C163" s="354" t="s">
        <v>3660</v>
      </c>
      <c r="D163" s="354"/>
      <c r="E163" s="354"/>
      <c r="F163" s="354"/>
      <c r="G163" s="354"/>
      <c r="H163" s="354"/>
      <c r="I163" s="354"/>
      <c r="J163" s="354"/>
      <c r="K163" s="226"/>
    </row>
    <row r="164" spans="2:11" ht="17.25" customHeight="1">
      <c r="B164" s="225"/>
      <c r="C164" s="246" t="s">
        <v>3589</v>
      </c>
      <c r="D164" s="246"/>
      <c r="E164" s="246"/>
      <c r="F164" s="246" t="s">
        <v>3590</v>
      </c>
      <c r="G164" s="283"/>
      <c r="H164" s="284" t="s">
        <v>191</v>
      </c>
      <c r="I164" s="284" t="s">
        <v>56</v>
      </c>
      <c r="J164" s="246" t="s">
        <v>3591</v>
      </c>
      <c r="K164" s="226"/>
    </row>
    <row r="165" spans="2:11" ht="17.25" customHeight="1">
      <c r="B165" s="227"/>
      <c r="C165" s="248" t="s">
        <v>3592</v>
      </c>
      <c r="D165" s="248"/>
      <c r="E165" s="248"/>
      <c r="F165" s="249" t="s">
        <v>3593</v>
      </c>
      <c r="G165" s="285"/>
      <c r="H165" s="286"/>
      <c r="I165" s="286"/>
      <c r="J165" s="248" t="s">
        <v>3594</v>
      </c>
      <c r="K165" s="228"/>
    </row>
    <row r="166" spans="2:11" ht="5.25" customHeight="1">
      <c r="B166" s="254"/>
      <c r="C166" s="251"/>
      <c r="D166" s="251"/>
      <c r="E166" s="251"/>
      <c r="F166" s="251"/>
      <c r="G166" s="252"/>
      <c r="H166" s="251"/>
      <c r="I166" s="251"/>
      <c r="J166" s="251"/>
      <c r="K166" s="275"/>
    </row>
    <row r="167" spans="2:11" ht="15" customHeight="1">
      <c r="B167" s="254"/>
      <c r="C167" s="234" t="s">
        <v>3598</v>
      </c>
      <c r="D167" s="234"/>
      <c r="E167" s="234"/>
      <c r="F167" s="253" t="s">
        <v>3595</v>
      </c>
      <c r="G167" s="234"/>
      <c r="H167" s="234" t="s">
        <v>3634</v>
      </c>
      <c r="I167" s="234" t="s">
        <v>3597</v>
      </c>
      <c r="J167" s="234">
        <v>120</v>
      </c>
      <c r="K167" s="275"/>
    </row>
    <row r="168" spans="2:11" ht="15" customHeight="1">
      <c r="B168" s="254"/>
      <c r="C168" s="234" t="s">
        <v>3643</v>
      </c>
      <c r="D168" s="234"/>
      <c r="E168" s="234"/>
      <c r="F168" s="253" t="s">
        <v>3595</v>
      </c>
      <c r="G168" s="234"/>
      <c r="H168" s="234" t="s">
        <v>3644</v>
      </c>
      <c r="I168" s="234" t="s">
        <v>3597</v>
      </c>
      <c r="J168" s="234" t="s">
        <v>3645</v>
      </c>
      <c r="K168" s="275"/>
    </row>
    <row r="169" spans="2:11" ht="15" customHeight="1">
      <c r="B169" s="254"/>
      <c r="C169" s="234" t="s">
        <v>84</v>
      </c>
      <c r="D169" s="234"/>
      <c r="E169" s="234"/>
      <c r="F169" s="253" t="s">
        <v>3595</v>
      </c>
      <c r="G169" s="234"/>
      <c r="H169" s="234" t="s">
        <v>3661</v>
      </c>
      <c r="I169" s="234" t="s">
        <v>3597</v>
      </c>
      <c r="J169" s="234" t="s">
        <v>3645</v>
      </c>
      <c r="K169" s="275"/>
    </row>
    <row r="170" spans="2:11" ht="15" customHeight="1">
      <c r="B170" s="254"/>
      <c r="C170" s="234" t="s">
        <v>3600</v>
      </c>
      <c r="D170" s="234"/>
      <c r="E170" s="234"/>
      <c r="F170" s="253" t="s">
        <v>3601</v>
      </c>
      <c r="G170" s="234"/>
      <c r="H170" s="234" t="s">
        <v>3661</v>
      </c>
      <c r="I170" s="234" t="s">
        <v>3597</v>
      </c>
      <c r="J170" s="234">
        <v>50</v>
      </c>
      <c r="K170" s="275"/>
    </row>
    <row r="171" spans="2:11" ht="15" customHeight="1">
      <c r="B171" s="254"/>
      <c r="C171" s="234" t="s">
        <v>3603</v>
      </c>
      <c r="D171" s="234"/>
      <c r="E171" s="234"/>
      <c r="F171" s="253" t="s">
        <v>3595</v>
      </c>
      <c r="G171" s="234"/>
      <c r="H171" s="234" t="s">
        <v>3661</v>
      </c>
      <c r="I171" s="234" t="s">
        <v>3605</v>
      </c>
      <c r="J171" s="234"/>
      <c r="K171" s="275"/>
    </row>
    <row r="172" spans="2:11" ht="15" customHeight="1">
      <c r="B172" s="254"/>
      <c r="C172" s="234" t="s">
        <v>3614</v>
      </c>
      <c r="D172" s="234"/>
      <c r="E172" s="234"/>
      <c r="F172" s="253" t="s">
        <v>3601</v>
      </c>
      <c r="G172" s="234"/>
      <c r="H172" s="234" t="s">
        <v>3661</v>
      </c>
      <c r="I172" s="234" t="s">
        <v>3597</v>
      </c>
      <c r="J172" s="234">
        <v>50</v>
      </c>
      <c r="K172" s="275"/>
    </row>
    <row r="173" spans="2:11" ht="15" customHeight="1">
      <c r="B173" s="254"/>
      <c r="C173" s="234" t="s">
        <v>3622</v>
      </c>
      <c r="D173" s="234"/>
      <c r="E173" s="234"/>
      <c r="F173" s="253" t="s">
        <v>3601</v>
      </c>
      <c r="G173" s="234"/>
      <c r="H173" s="234" t="s">
        <v>3661</v>
      </c>
      <c r="I173" s="234" t="s">
        <v>3597</v>
      </c>
      <c r="J173" s="234">
        <v>50</v>
      </c>
      <c r="K173" s="275"/>
    </row>
    <row r="174" spans="2:11" ht="15" customHeight="1">
      <c r="B174" s="254"/>
      <c r="C174" s="234" t="s">
        <v>3620</v>
      </c>
      <c r="D174" s="234"/>
      <c r="E174" s="234"/>
      <c r="F174" s="253" t="s">
        <v>3601</v>
      </c>
      <c r="G174" s="234"/>
      <c r="H174" s="234" t="s">
        <v>3661</v>
      </c>
      <c r="I174" s="234" t="s">
        <v>3597</v>
      </c>
      <c r="J174" s="234">
        <v>50</v>
      </c>
      <c r="K174" s="275"/>
    </row>
    <row r="175" spans="2:11" ht="15" customHeight="1">
      <c r="B175" s="254"/>
      <c r="C175" s="234" t="s">
        <v>190</v>
      </c>
      <c r="D175" s="234"/>
      <c r="E175" s="234"/>
      <c r="F175" s="253" t="s">
        <v>3595</v>
      </c>
      <c r="G175" s="234"/>
      <c r="H175" s="234" t="s">
        <v>3662</v>
      </c>
      <c r="I175" s="234" t="s">
        <v>3663</v>
      </c>
      <c r="J175" s="234"/>
      <c r="K175" s="275"/>
    </row>
    <row r="176" spans="2:11" ht="15" customHeight="1">
      <c r="B176" s="254"/>
      <c r="C176" s="234" t="s">
        <v>56</v>
      </c>
      <c r="D176" s="234"/>
      <c r="E176" s="234"/>
      <c r="F176" s="253" t="s">
        <v>3595</v>
      </c>
      <c r="G176" s="234"/>
      <c r="H176" s="234" t="s">
        <v>3664</v>
      </c>
      <c r="I176" s="234" t="s">
        <v>3665</v>
      </c>
      <c r="J176" s="234">
        <v>1</v>
      </c>
      <c r="K176" s="275"/>
    </row>
    <row r="177" spans="2:11" ht="15" customHeight="1">
      <c r="B177" s="254"/>
      <c r="C177" s="234" t="s">
        <v>52</v>
      </c>
      <c r="D177" s="234"/>
      <c r="E177" s="234"/>
      <c r="F177" s="253" t="s">
        <v>3595</v>
      </c>
      <c r="G177" s="234"/>
      <c r="H177" s="234" t="s">
        <v>3666</v>
      </c>
      <c r="I177" s="234" t="s">
        <v>3597</v>
      </c>
      <c r="J177" s="234">
        <v>20</v>
      </c>
      <c r="K177" s="275"/>
    </row>
    <row r="178" spans="2:11" ht="15" customHeight="1">
      <c r="B178" s="254"/>
      <c r="C178" s="234" t="s">
        <v>191</v>
      </c>
      <c r="D178" s="234"/>
      <c r="E178" s="234"/>
      <c r="F178" s="253" t="s">
        <v>3595</v>
      </c>
      <c r="G178" s="234"/>
      <c r="H178" s="234" t="s">
        <v>3667</v>
      </c>
      <c r="I178" s="234" t="s">
        <v>3597</v>
      </c>
      <c r="J178" s="234">
        <v>255</v>
      </c>
      <c r="K178" s="275"/>
    </row>
    <row r="179" spans="2:11" ht="15" customHeight="1">
      <c r="B179" s="254"/>
      <c r="C179" s="234" t="s">
        <v>192</v>
      </c>
      <c r="D179" s="234"/>
      <c r="E179" s="234"/>
      <c r="F179" s="253" t="s">
        <v>3595</v>
      </c>
      <c r="G179" s="234"/>
      <c r="H179" s="234" t="s">
        <v>3560</v>
      </c>
      <c r="I179" s="234" t="s">
        <v>3597</v>
      </c>
      <c r="J179" s="234">
        <v>10</v>
      </c>
      <c r="K179" s="275"/>
    </row>
    <row r="180" spans="2:11" ht="15" customHeight="1">
      <c r="B180" s="254"/>
      <c r="C180" s="234" t="s">
        <v>193</v>
      </c>
      <c r="D180" s="234"/>
      <c r="E180" s="234"/>
      <c r="F180" s="253" t="s">
        <v>3595</v>
      </c>
      <c r="G180" s="234"/>
      <c r="H180" s="234" t="s">
        <v>3668</v>
      </c>
      <c r="I180" s="234" t="s">
        <v>3629</v>
      </c>
      <c r="J180" s="234"/>
      <c r="K180" s="275"/>
    </row>
    <row r="181" spans="2:11" ht="15" customHeight="1">
      <c r="B181" s="254"/>
      <c r="C181" s="234" t="s">
        <v>3669</v>
      </c>
      <c r="D181" s="234"/>
      <c r="E181" s="234"/>
      <c r="F181" s="253" t="s">
        <v>3595</v>
      </c>
      <c r="G181" s="234"/>
      <c r="H181" s="234" t="s">
        <v>3670</v>
      </c>
      <c r="I181" s="234" t="s">
        <v>3629</v>
      </c>
      <c r="J181" s="234"/>
      <c r="K181" s="275"/>
    </row>
    <row r="182" spans="2:11" ht="15" customHeight="1">
      <c r="B182" s="254"/>
      <c r="C182" s="234" t="s">
        <v>3658</v>
      </c>
      <c r="D182" s="234"/>
      <c r="E182" s="234"/>
      <c r="F182" s="253" t="s">
        <v>3595</v>
      </c>
      <c r="G182" s="234"/>
      <c r="H182" s="234" t="s">
        <v>3671</v>
      </c>
      <c r="I182" s="234" t="s">
        <v>3629</v>
      </c>
      <c r="J182" s="234"/>
      <c r="K182" s="275"/>
    </row>
    <row r="183" spans="2:11" ht="15" customHeight="1">
      <c r="B183" s="254"/>
      <c r="C183" s="234" t="s">
        <v>195</v>
      </c>
      <c r="D183" s="234"/>
      <c r="E183" s="234"/>
      <c r="F183" s="253" t="s">
        <v>3601</v>
      </c>
      <c r="G183" s="234"/>
      <c r="H183" s="234" t="s">
        <v>3672</v>
      </c>
      <c r="I183" s="234" t="s">
        <v>3597</v>
      </c>
      <c r="J183" s="234">
        <v>50</v>
      </c>
      <c r="K183" s="275"/>
    </row>
    <row r="184" spans="2:11" ht="15" customHeight="1">
      <c r="B184" s="254"/>
      <c r="C184" s="234" t="s">
        <v>3673</v>
      </c>
      <c r="D184" s="234"/>
      <c r="E184" s="234"/>
      <c r="F184" s="253" t="s">
        <v>3601</v>
      </c>
      <c r="G184" s="234"/>
      <c r="H184" s="234" t="s">
        <v>3674</v>
      </c>
      <c r="I184" s="234" t="s">
        <v>3675</v>
      </c>
      <c r="J184" s="234"/>
      <c r="K184" s="275"/>
    </row>
    <row r="185" spans="2:11" ht="15" customHeight="1">
      <c r="B185" s="254"/>
      <c r="C185" s="234" t="s">
        <v>3676</v>
      </c>
      <c r="D185" s="234"/>
      <c r="E185" s="234"/>
      <c r="F185" s="253" t="s">
        <v>3601</v>
      </c>
      <c r="G185" s="234"/>
      <c r="H185" s="234" t="s">
        <v>3677</v>
      </c>
      <c r="I185" s="234" t="s">
        <v>3675</v>
      </c>
      <c r="J185" s="234"/>
      <c r="K185" s="275"/>
    </row>
    <row r="186" spans="2:11" ht="15" customHeight="1">
      <c r="B186" s="254"/>
      <c r="C186" s="234" t="s">
        <v>3678</v>
      </c>
      <c r="D186" s="234"/>
      <c r="E186" s="234"/>
      <c r="F186" s="253" t="s">
        <v>3601</v>
      </c>
      <c r="G186" s="234"/>
      <c r="H186" s="234" t="s">
        <v>3679</v>
      </c>
      <c r="I186" s="234" t="s">
        <v>3675</v>
      </c>
      <c r="J186" s="234"/>
      <c r="K186" s="275"/>
    </row>
    <row r="187" spans="2:11" ht="15" customHeight="1">
      <c r="B187" s="254"/>
      <c r="C187" s="287" t="s">
        <v>3680</v>
      </c>
      <c r="D187" s="234"/>
      <c r="E187" s="234"/>
      <c r="F187" s="253" t="s">
        <v>3601</v>
      </c>
      <c r="G187" s="234"/>
      <c r="H187" s="234" t="s">
        <v>3681</v>
      </c>
      <c r="I187" s="234" t="s">
        <v>3682</v>
      </c>
      <c r="J187" s="288" t="s">
        <v>3683</v>
      </c>
      <c r="K187" s="275"/>
    </row>
    <row r="188" spans="2:11" ht="15" customHeight="1">
      <c r="B188" s="254"/>
      <c r="C188" s="239" t="s">
        <v>41</v>
      </c>
      <c r="D188" s="234"/>
      <c r="E188" s="234"/>
      <c r="F188" s="253" t="s">
        <v>3595</v>
      </c>
      <c r="G188" s="234"/>
      <c r="H188" s="230" t="s">
        <v>3684</v>
      </c>
      <c r="I188" s="234" t="s">
        <v>3685</v>
      </c>
      <c r="J188" s="234"/>
      <c r="K188" s="275"/>
    </row>
    <row r="189" spans="2:11" ht="15" customHeight="1">
      <c r="B189" s="254"/>
      <c r="C189" s="239" t="s">
        <v>3686</v>
      </c>
      <c r="D189" s="234"/>
      <c r="E189" s="234"/>
      <c r="F189" s="253" t="s">
        <v>3595</v>
      </c>
      <c r="G189" s="234"/>
      <c r="H189" s="234" t="s">
        <v>3687</v>
      </c>
      <c r="I189" s="234" t="s">
        <v>3629</v>
      </c>
      <c r="J189" s="234"/>
      <c r="K189" s="275"/>
    </row>
    <row r="190" spans="2:11" ht="15" customHeight="1">
      <c r="B190" s="254"/>
      <c r="C190" s="239" t="s">
        <v>3688</v>
      </c>
      <c r="D190" s="234"/>
      <c r="E190" s="234"/>
      <c r="F190" s="253" t="s">
        <v>3595</v>
      </c>
      <c r="G190" s="234"/>
      <c r="H190" s="234" t="s">
        <v>3689</v>
      </c>
      <c r="I190" s="234" t="s">
        <v>3629</v>
      </c>
      <c r="J190" s="234"/>
      <c r="K190" s="275"/>
    </row>
    <row r="191" spans="2:11" ht="15" customHeight="1">
      <c r="B191" s="254"/>
      <c r="C191" s="239" t="s">
        <v>3690</v>
      </c>
      <c r="D191" s="234"/>
      <c r="E191" s="234"/>
      <c r="F191" s="253" t="s">
        <v>3601</v>
      </c>
      <c r="G191" s="234"/>
      <c r="H191" s="234" t="s">
        <v>3691</v>
      </c>
      <c r="I191" s="234" t="s">
        <v>3629</v>
      </c>
      <c r="J191" s="234"/>
      <c r="K191" s="275"/>
    </row>
    <row r="192" spans="2:11" ht="15" customHeight="1">
      <c r="B192" s="281"/>
      <c r="C192" s="289"/>
      <c r="D192" s="263"/>
      <c r="E192" s="263"/>
      <c r="F192" s="263"/>
      <c r="G192" s="263"/>
      <c r="H192" s="263"/>
      <c r="I192" s="263"/>
      <c r="J192" s="263"/>
      <c r="K192" s="282"/>
    </row>
    <row r="193" spans="2:11" ht="18.75" customHeight="1">
      <c r="B193" s="230"/>
      <c r="C193" s="234"/>
      <c r="D193" s="234"/>
      <c r="E193" s="234"/>
      <c r="F193" s="253"/>
      <c r="G193" s="234"/>
      <c r="H193" s="234"/>
      <c r="I193" s="234"/>
      <c r="J193" s="234"/>
      <c r="K193" s="230"/>
    </row>
    <row r="194" spans="2:11" ht="18.75" customHeight="1">
      <c r="B194" s="230"/>
      <c r="C194" s="234"/>
      <c r="D194" s="234"/>
      <c r="E194" s="234"/>
      <c r="F194" s="253"/>
      <c r="G194" s="234"/>
      <c r="H194" s="234"/>
      <c r="I194" s="234"/>
      <c r="J194" s="234"/>
      <c r="K194" s="230"/>
    </row>
    <row r="195" spans="2:11" ht="18.75" customHeight="1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</row>
    <row r="196" spans="2:11">
      <c r="B196" s="222"/>
      <c r="C196" s="223"/>
      <c r="D196" s="223"/>
      <c r="E196" s="223"/>
      <c r="F196" s="223"/>
      <c r="G196" s="223"/>
      <c r="H196" s="223"/>
      <c r="I196" s="223"/>
      <c r="J196" s="223"/>
      <c r="K196" s="224"/>
    </row>
    <row r="197" spans="2:11" ht="21">
      <c r="B197" s="225"/>
      <c r="C197" s="354" t="s">
        <v>3692</v>
      </c>
      <c r="D197" s="354"/>
      <c r="E197" s="354"/>
      <c r="F197" s="354"/>
      <c r="G197" s="354"/>
      <c r="H197" s="354"/>
      <c r="I197" s="354"/>
      <c r="J197" s="354"/>
      <c r="K197" s="226"/>
    </row>
    <row r="198" spans="2:11" ht="25.5" customHeight="1">
      <c r="B198" s="225"/>
      <c r="C198" s="290" t="s">
        <v>3693</v>
      </c>
      <c r="D198" s="290"/>
      <c r="E198" s="290"/>
      <c r="F198" s="290" t="s">
        <v>3694</v>
      </c>
      <c r="G198" s="291"/>
      <c r="H198" s="353" t="s">
        <v>3695</v>
      </c>
      <c r="I198" s="353"/>
      <c r="J198" s="353"/>
      <c r="K198" s="226"/>
    </row>
    <row r="199" spans="2:11" ht="5.25" customHeight="1">
      <c r="B199" s="254"/>
      <c r="C199" s="251"/>
      <c r="D199" s="251"/>
      <c r="E199" s="251"/>
      <c r="F199" s="251"/>
      <c r="G199" s="234"/>
      <c r="H199" s="251"/>
      <c r="I199" s="251"/>
      <c r="J199" s="251"/>
      <c r="K199" s="275"/>
    </row>
    <row r="200" spans="2:11" ht="15" customHeight="1">
      <c r="B200" s="254"/>
      <c r="C200" s="234" t="s">
        <v>3685</v>
      </c>
      <c r="D200" s="234"/>
      <c r="E200" s="234"/>
      <c r="F200" s="253" t="s">
        <v>42</v>
      </c>
      <c r="G200" s="234"/>
      <c r="H200" s="352" t="s">
        <v>3696</v>
      </c>
      <c r="I200" s="352"/>
      <c r="J200" s="352"/>
      <c r="K200" s="275"/>
    </row>
    <row r="201" spans="2:11" ht="15" customHeight="1">
      <c r="B201" s="254"/>
      <c r="C201" s="260"/>
      <c r="D201" s="234"/>
      <c r="E201" s="234"/>
      <c r="F201" s="253" t="s">
        <v>43</v>
      </c>
      <c r="G201" s="234"/>
      <c r="H201" s="352" t="s">
        <v>3697</v>
      </c>
      <c r="I201" s="352"/>
      <c r="J201" s="352"/>
      <c r="K201" s="275"/>
    </row>
    <row r="202" spans="2:11" ht="15" customHeight="1">
      <c r="B202" s="254"/>
      <c r="C202" s="260"/>
      <c r="D202" s="234"/>
      <c r="E202" s="234"/>
      <c r="F202" s="253" t="s">
        <v>46</v>
      </c>
      <c r="G202" s="234"/>
      <c r="H202" s="352" t="s">
        <v>3698</v>
      </c>
      <c r="I202" s="352"/>
      <c r="J202" s="352"/>
      <c r="K202" s="275"/>
    </row>
    <row r="203" spans="2:11" ht="15" customHeight="1">
      <c r="B203" s="254"/>
      <c r="C203" s="234"/>
      <c r="D203" s="234"/>
      <c r="E203" s="234"/>
      <c r="F203" s="253" t="s">
        <v>44</v>
      </c>
      <c r="G203" s="234"/>
      <c r="H203" s="352" t="s">
        <v>3699</v>
      </c>
      <c r="I203" s="352"/>
      <c r="J203" s="352"/>
      <c r="K203" s="275"/>
    </row>
    <row r="204" spans="2:11" ht="15" customHeight="1">
      <c r="B204" s="254"/>
      <c r="C204" s="234"/>
      <c r="D204" s="234"/>
      <c r="E204" s="234"/>
      <c r="F204" s="253" t="s">
        <v>45</v>
      </c>
      <c r="G204" s="234"/>
      <c r="H204" s="352" t="s">
        <v>3700</v>
      </c>
      <c r="I204" s="352"/>
      <c r="J204" s="352"/>
      <c r="K204" s="275"/>
    </row>
    <row r="205" spans="2:11" ht="15" customHeight="1">
      <c r="B205" s="254"/>
      <c r="C205" s="234"/>
      <c r="D205" s="234"/>
      <c r="E205" s="234"/>
      <c r="F205" s="253"/>
      <c r="G205" s="234"/>
      <c r="H205" s="234"/>
      <c r="I205" s="234"/>
      <c r="J205" s="234"/>
      <c r="K205" s="275"/>
    </row>
    <row r="206" spans="2:11" ht="15" customHeight="1">
      <c r="B206" s="254"/>
      <c r="C206" s="234" t="s">
        <v>3641</v>
      </c>
      <c r="D206" s="234"/>
      <c r="E206" s="234"/>
      <c r="F206" s="253" t="s">
        <v>77</v>
      </c>
      <c r="G206" s="234"/>
      <c r="H206" s="352" t="s">
        <v>3701</v>
      </c>
      <c r="I206" s="352"/>
      <c r="J206" s="352"/>
      <c r="K206" s="275"/>
    </row>
    <row r="207" spans="2:11" ht="15" customHeight="1">
      <c r="B207" s="254"/>
      <c r="C207" s="260"/>
      <c r="D207" s="234"/>
      <c r="E207" s="234"/>
      <c r="F207" s="253" t="s">
        <v>3541</v>
      </c>
      <c r="G207" s="234"/>
      <c r="H207" s="352" t="s">
        <v>3542</v>
      </c>
      <c r="I207" s="352"/>
      <c r="J207" s="352"/>
      <c r="K207" s="275"/>
    </row>
    <row r="208" spans="2:11" ht="15" customHeight="1">
      <c r="B208" s="254"/>
      <c r="C208" s="234"/>
      <c r="D208" s="234"/>
      <c r="E208" s="234"/>
      <c r="F208" s="253" t="s">
        <v>3539</v>
      </c>
      <c r="G208" s="234"/>
      <c r="H208" s="352" t="s">
        <v>3702</v>
      </c>
      <c r="I208" s="352"/>
      <c r="J208" s="352"/>
      <c r="K208" s="275"/>
    </row>
    <row r="209" spans="2:11" ht="15" customHeight="1">
      <c r="B209" s="292"/>
      <c r="C209" s="260"/>
      <c r="D209" s="260"/>
      <c r="E209" s="260"/>
      <c r="F209" s="253" t="s">
        <v>3543</v>
      </c>
      <c r="G209" s="239"/>
      <c r="H209" s="351" t="s">
        <v>3544</v>
      </c>
      <c r="I209" s="351"/>
      <c r="J209" s="351"/>
      <c r="K209" s="293"/>
    </row>
    <row r="210" spans="2:11" ht="15" customHeight="1">
      <c r="B210" s="292"/>
      <c r="C210" s="260"/>
      <c r="D210" s="260"/>
      <c r="E210" s="260"/>
      <c r="F210" s="253" t="s">
        <v>819</v>
      </c>
      <c r="G210" s="239"/>
      <c r="H210" s="351" t="s">
        <v>3517</v>
      </c>
      <c r="I210" s="351"/>
      <c r="J210" s="351"/>
      <c r="K210" s="293"/>
    </row>
    <row r="211" spans="2:11" ht="15" customHeight="1">
      <c r="B211" s="292"/>
      <c r="C211" s="260"/>
      <c r="D211" s="260"/>
      <c r="E211" s="260"/>
      <c r="F211" s="294"/>
      <c r="G211" s="239"/>
      <c r="H211" s="295"/>
      <c r="I211" s="295"/>
      <c r="J211" s="295"/>
      <c r="K211" s="293"/>
    </row>
    <row r="212" spans="2:11" ht="15" customHeight="1">
      <c r="B212" s="292"/>
      <c r="C212" s="234" t="s">
        <v>3665</v>
      </c>
      <c r="D212" s="260"/>
      <c r="E212" s="260"/>
      <c r="F212" s="253">
        <v>1</v>
      </c>
      <c r="G212" s="239"/>
      <c r="H212" s="351" t="s">
        <v>3703</v>
      </c>
      <c r="I212" s="351"/>
      <c r="J212" s="351"/>
      <c r="K212" s="293"/>
    </row>
    <row r="213" spans="2:11" ht="15" customHeight="1">
      <c r="B213" s="292"/>
      <c r="C213" s="260"/>
      <c r="D213" s="260"/>
      <c r="E213" s="260"/>
      <c r="F213" s="253">
        <v>2</v>
      </c>
      <c r="G213" s="239"/>
      <c r="H213" s="351" t="s">
        <v>3704</v>
      </c>
      <c r="I213" s="351"/>
      <c r="J213" s="351"/>
      <c r="K213" s="293"/>
    </row>
    <row r="214" spans="2:11" ht="15" customHeight="1">
      <c r="B214" s="292"/>
      <c r="C214" s="260"/>
      <c r="D214" s="260"/>
      <c r="E214" s="260"/>
      <c r="F214" s="253">
        <v>3</v>
      </c>
      <c r="G214" s="239"/>
      <c r="H214" s="351" t="s">
        <v>3705</v>
      </c>
      <c r="I214" s="351"/>
      <c r="J214" s="351"/>
      <c r="K214" s="293"/>
    </row>
    <row r="215" spans="2:11" ht="15" customHeight="1">
      <c r="B215" s="292"/>
      <c r="C215" s="260"/>
      <c r="D215" s="260"/>
      <c r="E215" s="260"/>
      <c r="F215" s="253">
        <v>4</v>
      </c>
      <c r="G215" s="239"/>
      <c r="H215" s="351" t="s">
        <v>3706</v>
      </c>
      <c r="I215" s="351"/>
      <c r="J215" s="351"/>
      <c r="K215" s="293"/>
    </row>
    <row r="216" spans="2:11" ht="12.75" customHeight="1">
      <c r="B216" s="296"/>
      <c r="C216" s="297"/>
      <c r="D216" s="297"/>
      <c r="E216" s="297"/>
      <c r="F216" s="297"/>
      <c r="G216" s="297"/>
      <c r="H216" s="297"/>
      <c r="I216" s="297"/>
      <c r="J216" s="297"/>
      <c r="K216" s="298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53</vt:i4>
      </vt:variant>
    </vt:vector>
  </HeadingPairs>
  <TitlesOfParts>
    <vt:vector size="81" baseType="lpstr">
      <vt:lpstr>Krycí list</vt:lpstr>
      <vt:lpstr>Pokyny pro vypl.</vt:lpstr>
      <vt:lpstr>Rekapitulace stavby</vt:lpstr>
      <vt:lpstr>SO 01.1 - stavební a kons...</vt:lpstr>
      <vt:lpstr>SO 01.2 - stavební a kons...</vt:lpstr>
      <vt:lpstr>SO 01.3 - Grafické prvky ...</vt:lpstr>
      <vt:lpstr>SO 01.7.1 - Silnoproudá e...</vt:lpstr>
      <vt:lpstr>SO 01.7.2 - Slaborpoudá e...</vt:lpstr>
      <vt:lpstr>SO 01.8.1 - Vytápění</vt:lpstr>
      <vt:lpstr>SO 01.8.2 - Zdravotechnika</vt:lpstr>
      <vt:lpstr>SO 01.8.3 - Vzduchotechnika</vt:lpstr>
      <vt:lpstr>SO 01.8.4 - Chlazení</vt:lpstr>
      <vt:lpstr>SO 02.1 - stavební a kons...</vt:lpstr>
      <vt:lpstr>SO 02.2 - stavební a kons...</vt:lpstr>
      <vt:lpstr>SO 02.4.1 - Silnoproudá e...</vt:lpstr>
      <vt:lpstr>SO 02.4.2 - Slaboproudá e...</vt:lpstr>
      <vt:lpstr>SO 02.5.1 - Vytápění</vt:lpstr>
      <vt:lpstr>SO 02.5.2 - Zdravotechnika</vt:lpstr>
      <vt:lpstr>SO 02.5.3 - Vzduchotechnika</vt:lpstr>
      <vt:lpstr>SO 02.5.4 - Chlazení</vt:lpstr>
      <vt:lpstr>SO 03.1a - venkovní úprav...</vt:lpstr>
      <vt:lpstr>SO 03.2a - venkovní úprav...</vt:lpstr>
      <vt:lpstr>SO 03.1b - venkovní úprav...</vt:lpstr>
      <vt:lpstr>SO 03.2b - venkovní úprav...</vt:lpstr>
      <vt:lpstr>SO 03.3 - Krajnářská arch...</vt:lpstr>
      <vt:lpstr>SO 03.4 - Silnoproudá ele...</vt:lpstr>
      <vt:lpstr>VRN - Vedlejší rozpočtové...</vt:lpstr>
      <vt:lpstr>Pokyny pro vyplnění</vt:lpstr>
      <vt:lpstr>'Rekapitulace stavby'!Názvy_tisku</vt:lpstr>
      <vt:lpstr>'SO 01.1 - stavební a kons...'!Názvy_tisku</vt:lpstr>
      <vt:lpstr>'SO 01.2 - stavební a kons...'!Názvy_tisku</vt:lpstr>
      <vt:lpstr>'SO 01.3 - Grafické prvky ...'!Názvy_tisku</vt:lpstr>
      <vt:lpstr>'SO 01.7.1 - Silnoproudá e...'!Názvy_tisku</vt:lpstr>
      <vt:lpstr>'SO 01.7.2 - Slaborpoudá e...'!Názvy_tisku</vt:lpstr>
      <vt:lpstr>'SO 01.8.1 - Vytápění'!Názvy_tisku</vt:lpstr>
      <vt:lpstr>'SO 01.8.2 - Zdravotechnika'!Názvy_tisku</vt:lpstr>
      <vt:lpstr>'SO 01.8.3 - Vzduchotechnika'!Názvy_tisku</vt:lpstr>
      <vt:lpstr>'SO 01.8.4 - Chlazení'!Názvy_tisku</vt:lpstr>
      <vt:lpstr>'SO 02.1 - stavební a kons...'!Názvy_tisku</vt:lpstr>
      <vt:lpstr>'SO 02.2 - stavební a kons...'!Názvy_tisku</vt:lpstr>
      <vt:lpstr>'SO 02.4.1 - Silnoproudá e...'!Názvy_tisku</vt:lpstr>
      <vt:lpstr>'SO 02.4.2 - Slaboproudá e...'!Názvy_tisku</vt:lpstr>
      <vt:lpstr>'SO 02.5.1 - Vytápění'!Názvy_tisku</vt:lpstr>
      <vt:lpstr>'SO 02.5.2 - Zdravotechnika'!Názvy_tisku</vt:lpstr>
      <vt:lpstr>'SO 02.5.3 - Vzduchotechnika'!Názvy_tisku</vt:lpstr>
      <vt:lpstr>'SO 02.5.4 - Chlazení'!Názvy_tisku</vt:lpstr>
      <vt:lpstr>'SO 03.1a - venkovní úprav...'!Názvy_tisku</vt:lpstr>
      <vt:lpstr>'SO 03.1b - venkovní úprav...'!Názvy_tisku</vt:lpstr>
      <vt:lpstr>'SO 03.2a - venkovní úprav...'!Názvy_tisku</vt:lpstr>
      <vt:lpstr>'SO 03.2b - venkovní úprav...'!Názvy_tisku</vt:lpstr>
      <vt:lpstr>'SO 03.3 - Krajnářská arch...'!Názvy_tisku</vt:lpstr>
      <vt:lpstr>'SO 03.4 - Silnoproudá ele...'!Názvy_tisku</vt:lpstr>
      <vt:lpstr>'VRN - Vedlejší rozpočtové...'!Názvy_tisku</vt:lpstr>
      <vt:lpstr>'Krycí list'!Oblast_tisku</vt:lpstr>
      <vt:lpstr>'Pokyny pro vypl.'!Oblast_tisku</vt:lpstr>
      <vt:lpstr>'Pokyny pro vyplnění'!Oblast_tisku</vt:lpstr>
      <vt:lpstr>'Rekapitulace stavby'!Oblast_tisku</vt:lpstr>
      <vt:lpstr>'SO 01.1 - stavební a kons...'!Oblast_tisku</vt:lpstr>
      <vt:lpstr>'SO 01.2 - stavební a kons...'!Oblast_tisku</vt:lpstr>
      <vt:lpstr>'SO 01.3 - Grafické prvky ...'!Oblast_tisku</vt:lpstr>
      <vt:lpstr>'SO 01.7.1 - Silnoproudá e...'!Oblast_tisku</vt:lpstr>
      <vt:lpstr>'SO 01.7.2 - Slaborpoudá e...'!Oblast_tisku</vt:lpstr>
      <vt:lpstr>'SO 01.8.1 - Vytápění'!Oblast_tisku</vt:lpstr>
      <vt:lpstr>'SO 01.8.2 - Zdravotechnika'!Oblast_tisku</vt:lpstr>
      <vt:lpstr>'SO 01.8.3 - Vzduchotechnika'!Oblast_tisku</vt:lpstr>
      <vt:lpstr>'SO 01.8.4 - Chlazení'!Oblast_tisku</vt:lpstr>
      <vt:lpstr>'SO 02.1 - stavební a kons...'!Oblast_tisku</vt:lpstr>
      <vt:lpstr>'SO 02.2 - stavební a kons...'!Oblast_tisku</vt:lpstr>
      <vt:lpstr>'SO 02.4.1 - Silnoproudá e...'!Oblast_tisku</vt:lpstr>
      <vt:lpstr>'SO 02.4.2 - Slaboproudá e...'!Oblast_tisku</vt:lpstr>
      <vt:lpstr>'SO 02.5.1 - Vytápění'!Oblast_tisku</vt:lpstr>
      <vt:lpstr>'SO 02.5.2 - Zdravotechnika'!Oblast_tisku</vt:lpstr>
      <vt:lpstr>'SO 02.5.3 - Vzduchotechnika'!Oblast_tisku</vt:lpstr>
      <vt:lpstr>'SO 02.5.4 - Chlazení'!Oblast_tisku</vt:lpstr>
      <vt:lpstr>'SO 03.1a - venkovní úprav...'!Oblast_tisku</vt:lpstr>
      <vt:lpstr>'SO 03.1b - venkovní úprav...'!Oblast_tisku</vt:lpstr>
      <vt:lpstr>'SO 03.2a - venkovní úprav...'!Oblast_tisku</vt:lpstr>
      <vt:lpstr>'SO 03.2b - venkovní úprav...'!Oblast_tisku</vt:lpstr>
      <vt:lpstr>'SO 03.3 - Krajnářská arch...'!Oblast_tisku</vt:lpstr>
      <vt:lpstr>'SO 03.4 - Silnoproudá ele...'!Oblast_tisku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Stuchlik-PC\Stuchlík</dc:creator>
  <cp:lastModifiedBy>Stuchlík</cp:lastModifiedBy>
  <dcterms:created xsi:type="dcterms:W3CDTF">2019-04-01T06:58:31Z</dcterms:created>
  <dcterms:modified xsi:type="dcterms:W3CDTF">2019-04-01T07:29:37Z</dcterms:modified>
</cp:coreProperties>
</file>