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932" activeTab="0"/>
  </bookViews>
  <sheets>
    <sheet name="Rekapitulace" sheetId="1" r:id="rId1"/>
    <sheet name="SO 001" sheetId="2" r:id="rId2"/>
    <sheet name="SO 101_SO 101.1" sheetId="3" r:id="rId3"/>
    <sheet name="SO 101_SO 101.1n" sheetId="4" r:id="rId4"/>
    <sheet name="SO 101_SO 101.2" sheetId="5" r:id="rId5"/>
    <sheet name="SO 101_SO 101.3" sheetId="6" r:id="rId6"/>
    <sheet name="SO 102_SO 102.1" sheetId="7" r:id="rId7"/>
    <sheet name="SO 102_SO 102.2" sheetId="8" r:id="rId8"/>
    <sheet name="SO 301" sheetId="9" r:id="rId9"/>
    <sheet name="SO 401" sheetId="10" r:id="rId10"/>
    <sheet name="VON_VON.a.1" sheetId="11" r:id="rId11"/>
    <sheet name="VON_VON.a.2" sheetId="12" r:id="rId12"/>
    <sheet name="VON_VON.b" sheetId="13" r:id="rId13"/>
    <sheet name="VON_VON.c" sheetId="14" r:id="rId14"/>
  </sheets>
  <definedNames/>
  <calcPr fullCalcOnLoad="1"/>
</workbook>
</file>

<file path=xl/sharedStrings.xml><?xml version="1.0" encoding="utf-8"?>
<sst xmlns="http://schemas.openxmlformats.org/spreadsheetml/2006/main" count="3734" uniqueCount="807">
  <si>
    <t>Firma: HaskoningDHV Czech Republic, spol. s r.o.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</si>
  <si>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</si>
  <si>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</si>
  <si>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</si>
  <si>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</si>
  <si>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</si>
  <si>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</si>
  <si>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</si>
  <si>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</si>
  <si>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ASPE230</t>
  </si>
  <si>
    <t>S</t>
  </si>
  <si>
    <t>Příloha k formuláři pro ocenění nabídky</t>
  </si>
  <si>
    <t xml:space="preserve">Stavba: </t>
  </si>
  <si>
    <t>CA1155</t>
  </si>
  <si>
    <t>Modernizace silnice II/322 odb. prům. areál -  po most ev. č. 322-010 Chvaletice</t>
  </si>
  <si>
    <t>O</t>
  </si>
  <si>
    <t>Rozpočet:</t>
  </si>
  <si>
    <t>0,00</t>
  </si>
  <si>
    <t>15,00</t>
  </si>
  <si>
    <t>21,00</t>
  </si>
  <si>
    <t>3</t>
  </si>
  <si>
    <t>2</t>
  </si>
  <si>
    <t>SO 001</t>
  </si>
  <si>
    <t>Příprava staveniště - způsobilé hlavní výdaje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</si>
  <si>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</si>
  <si>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</si>
  <si>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</si>
  <si>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</si>
  <si>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</si>
  <si>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</si>
  <si>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</si>
  <si>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</si>
  <si>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</si>
  <si>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</si>
  <si>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</si>
  <si>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</si>
  <si>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</si>
  <si>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</si>
  <si>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</si>
  <si>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</si>
  <si>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</si>
  <si>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Cenová soustava</t>
  </si>
  <si>
    <t>11</t>
  </si>
  <si>
    <t>SD</t>
  </si>
  <si>
    <t>Zemní práce</t>
  </si>
  <si>
    <t>P</t>
  </si>
  <si>
    <t>11120</t>
  </si>
  <si>
    <t/>
  </si>
  <si>
    <t>ODSTRANĚNÍ KŘOVIN</t>
  </si>
  <si>
    <t>M2</t>
  </si>
  <si>
    <t>2018_OTSKP</t>
  </si>
  <si>
    <t>PP</t>
  </si>
  <si>
    <t>vč. likvidace dřevní hmoty dle dispozic zhotovitele</t>
  </si>
  <si>
    <t>VV</t>
  </si>
  <si>
    <t>keře a nálet: 1200=1 200,000 [A]</t>
  </si>
  <si>
    <t>TS</t>
  </si>
  <si>
    <t>odstranění křovin a stromů do průměru 100 mm 
doprava dřevin bez ohledu na vzdálenost 
spálení na hromadách nebo štěpkování</t>
  </si>
  <si>
    <t>11211</t>
  </si>
  <si>
    <t>KÁCENÍ STROMŮ D KMENE DO 0,5M</t>
  </si>
  <si>
    <t>KUS</t>
  </si>
  <si>
    <t>stromy DN 400mm: 20=20,000 [A] 
stromy DN 500mm: 10=10,000 [B] 
Celkem: A+B=30,000 [C]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</si>
  <si>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</si>
  <si>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11214</t>
  </si>
  <si>
    <t>KÁCENÍ STROMŮ D KMENE DO 0,3M</t>
  </si>
  <si>
    <t>stromy DN 100mm: 180=180,000 [A] 
stromy DN 200mm: 103=103,000 [B] 
stromy DN 300mm: 90=90,000 [C] 
Celkem: A+B+C=373,000 [D]</t>
  </si>
  <si>
    <t>11221</t>
  </si>
  <si>
    <t>R</t>
  </si>
  <si>
    <t>ODSTRANĚNÍ PAŘEZŮ D DO 0,5M NÁSLEDNÉ</t>
  </si>
  <si>
    <t>[bez vazby na CS]</t>
  </si>
  <si>
    <t>Předpoklad odstranění pařezů v delší časové prodlevě po odstranění kmenů 
vč. likvidace dřevní hmoty dle dispozic zhotovitele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</si>
  <si>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</si>
  <si>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11224</t>
  </si>
  <si>
    <t>ODSTRANĚNÍ PAŘEZŮ D DO 0,3M NÁSLEDNÉ</t>
  </si>
  <si>
    <t>Objekt:</t>
  </si>
  <si>
    <t>SO 101</t>
  </si>
  <si>
    <t>Komunikace</t>
  </si>
  <si>
    <t>O1</t>
  </si>
  <si>
    <t>SO 101.1</t>
  </si>
  <si>
    <t>Komunikace II/322 - způsobilé hlavní výdaje</t>
  </si>
  <si>
    <t>Všeobecné konstrukce a práce</t>
  </si>
  <si>
    <t>014102</t>
  </si>
  <si>
    <t>a.a</t>
  </si>
  <si>
    <t>POPLATKY ZA SKLÁDKU</t>
  </si>
  <si>
    <t>T</t>
  </si>
  <si>
    <t>zemina, kamenivo</t>
  </si>
  <si>
    <t>pol. 113328: 2131,36*2,1=4 475,856 [A] 
pol. 121108: 426,75*1,8=768,150 [B] 
pol. 122738: 4464,2*1,8=8 035,560 [C] 
pol. 12932: 100*0,5*1,8=90,000 [D] 
pol. 131738: 138,375*1,8=249,075 [E] 
pol. 212635: 745*0,2*1,8=268,200 [F] 
Celkem: A+B+C+D+E+F=13 886,841 [G]</t>
  </si>
  <si>
    <t>zahrnuje veškeré poplatky provozovateli skládky související s uložením odpadu na skládce.</t>
  </si>
  <si>
    <t>a.b</t>
  </si>
  <si>
    <t>zemina, kamenivo 
položka čerpána pouze v rozsahu a se souhlasem objednatele</t>
  </si>
  <si>
    <t>pol. 123738: 309,0*1,8=556,200 [A]</t>
  </si>
  <si>
    <t>b</t>
  </si>
  <si>
    <t>živice</t>
  </si>
  <si>
    <t>pol. 113338: 553,6*2,3=1 273,280 [A]</t>
  </si>
  <si>
    <t>c</t>
  </si>
  <si>
    <t>prostý beton</t>
  </si>
  <si>
    <t>pol. 966118: 2,88*2,4=6,912 [A]</t>
  </si>
  <si>
    <t>d</t>
  </si>
  <si>
    <t>železobeton</t>
  </si>
  <si>
    <t>pol. 966168: 59,6*2,5=149,000 [A] 
pol. 966346: 41,0*0,3*2,5=30,750 [B] 
Celkem: A+B=179,750 [C]</t>
  </si>
  <si>
    <t>014211</t>
  </si>
  <si>
    <t>POPLATKY ZA ZEMNÍK - ORNICE</t>
  </si>
  <si>
    <t>M3</t>
  </si>
  <si>
    <t>pořízení zeminy schopné zúrodnění</t>
  </si>
  <si>
    <t>Zeleň - rozprostření ornice v tl. 150mm, zatravnění a ošetření do předání správci: 7086*0,15=1 062,900 [A]</t>
  </si>
  <si>
    <t>zahrnuje veškeré poplatky majiteli zemníku související s nákupem zeminy (nikoliv s otvírkou zemníku)</t>
  </si>
  <si>
    <t>7</t>
  </si>
  <si>
    <t>027111</t>
  </si>
  <si>
    <t>PROVIZORNÍ OBJÍŽĎKY - ZŘÍZENÍ</t>
  </si>
  <si>
    <t>Recyklát R-mat tl. 200mm hutněný po 100mm, vč pořízení 
položka čerpána pouze v rozsahu a se souhlasem objednatele</t>
  </si>
  <si>
    <t>Ostatní - provizorní komunikace: 4*50=200,000 [A]</t>
  </si>
  <si>
    <t>zahrnuje veškeré náklady spojené s objednatelem požadovanými zařízeními</t>
  </si>
  <si>
    <t>8</t>
  </si>
  <si>
    <t>027113</t>
  </si>
  <si>
    <t>PROVIZORNÍ OBJÍŽĎKY - ZRUŠENÍ</t>
  </si>
  <si>
    <t>Recyklát R-mat tl. 200mm - odvoz a likvidace 
položka čerpána pouze v rozsahu a se souhlasem objednatele</t>
  </si>
  <si>
    <t>113328</t>
  </si>
  <si>
    <t>ODSTRAN PODKL ZPEVNĚNÝCH PLOCH Z KAMENIVA NESTMEL, ODVOZ DO 20KM</t>
  </si>
  <si>
    <t>vč. odvozu a uložení na skládku dle dispozic zhotovitele, vzdálenost uvedena orientačně</t>
  </si>
  <si>
    <t>Demolice - odstranění ostatních podkladních vrstev vozovky prům. tl. 350mm s rozšířením do krajů vozovky: 5536*1,1*0,35=2 131,360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</si>
  <si>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</si>
  <si>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</si>
  <si>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</si>
  <si>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Demolice - odstranění penetračního makadamu tl. 100mm: 5536*0,1=553,600 [A]</t>
  </si>
  <si>
    <t>113727</t>
  </si>
  <si>
    <t>FRÉZOVÁNÍ ZPEVNĚNÝCH PLOCH ASFALTOVÝCH, ODVOZ DO 16KM</t>
  </si>
  <si>
    <t>vč. odvozu do 15 km a uložení - cestmistrovství SÚS Přelouč - bez poplatku</t>
  </si>
  <si>
    <t>Demolice - stávající obrusné vozovkové vrstvy tl. 50mm: 5536*0,05=276,800 [A]</t>
  </si>
  <si>
    <t>12</t>
  </si>
  <si>
    <t>121108</t>
  </si>
  <si>
    <t>SEJMUTÍ ORNICE NEBO LESNÍ PŮDY S ODVOZEM DO 20KM</t>
  </si>
  <si>
    <t>vč. odvozu na skládku dle dispozic zhotovitele, vzdálenost uvedena orientačně</t>
  </si>
  <si>
    <t>Zeleň - sejmutí drnu, degradované ornice tl. 150mm, předpoklad 100% nevhodné pro zpětné použití: 2845*0,15=426,750 [A]</t>
  </si>
  <si>
    <t>položka zahrnuje sejmutí ornice bez ohledu na tloušťku vrstvy a její vodorovnou dopravu 
nezahrnuje uložení na trvalou skládku</t>
  </si>
  <si>
    <t>13</t>
  </si>
  <si>
    <t>122738</t>
  </si>
  <si>
    <t>ODKOPÁVKY A PROKOPÁVKY OBECNÉ TŘ. I, ODVOZ DO 20KM</t>
  </si>
  <si>
    <t>Zemní práce - výkopy a odkopy: 4464,2=4 464,200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</si>
  <si>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</si>
  <si>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14</t>
  </si>
  <si>
    <t>123738</t>
  </si>
  <si>
    <t>ODKOP PRO SPOD STAVBU SILNIC A ŽELEZNIC TŘ. I, ODVOZ DO 20KM</t>
  </si>
  <si>
    <t>vč. odvozu na skládku dle dispozic zhotovitele, vzdálenost uvedena orientačně 
položka čerpána pouze v rozsahu a se souhlasem objednatele</t>
  </si>
  <si>
    <t>Zemní práce - sanace podloží v tl. min. 250mm a v uvažované délce 100m: 309,0=309,000 [A]</t>
  </si>
  <si>
    <t>15</t>
  </si>
  <si>
    <t>125738</t>
  </si>
  <si>
    <t>VYKOPÁVKY ZE ZEMNÍKŮ A SKLÁDEK TŘ. I, ODVOZ DO 20KM</t>
  </si>
  <si>
    <t>dovoz zeminy schopné zúrodnění dle dispozic zhotovitele, vzdálenost uvedena orientačně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</si>
  <si>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</si>
  <si>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16</t>
  </si>
  <si>
    <t>12932</t>
  </si>
  <si>
    <t>ČIŠTĚNÍ PŘÍKOPŮ OD NÁNOSU DO 0,5M3/M</t>
  </si>
  <si>
    <t>M</t>
  </si>
  <si>
    <t>vč. odvozu a uložení výkopku na skládku dle dispozic zhotovitele</t>
  </si>
  <si>
    <t>pročištění příkopu neupravovaného úseku: 100=100,000 [A]</t>
  </si>
  <si>
    <t>- vodorovná a svislá doprava, přemístění, přeložení, manipulace s výkopkem a uložení na skládku (bez poplatku)</t>
  </si>
  <si>
    <t>17</t>
  </si>
  <si>
    <t>131738</t>
  </si>
  <si>
    <t>HLOUBENÍ JAM ZAPAŽ I NEPAŽ TŘ. I, ODVOZ DO 20KM</t>
  </si>
  <si>
    <t>Výkopy pro osazení nového propustky a vybudování čel: 4,1*1,35*25=138,375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</si>
  <si>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</si>
  <si>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</t>
  </si>
  <si>
    <t>17120</t>
  </si>
  <si>
    <t>a</t>
  </si>
  <si>
    <t>ULOŽENÍ SYPANINY DO NÁSYPŮ A NA SKLÁDKY BEZ ZHUTNĚNÍ</t>
  </si>
  <si>
    <t>pol. 121108: 426,75=426,750 [A] 
pol. 122738: 4464,2=4 464,200 [B] 
pol. 131738: 138,375=138,375 [C] 
Celkem: A+B+C=5 029,325 [D]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</si>
  <si>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</si>
  <si>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</si>
  <si>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položka čerpána pouze v rozsahu a se souhlasem objednatele</t>
  </si>
  <si>
    <t>pol. 123738: 309,0=309,000 [A]</t>
  </si>
  <si>
    <t>20</t>
  </si>
  <si>
    <t>17180</t>
  </si>
  <si>
    <t>ULOŽENÍ SYPANINY DO NÁSYPŮ Z NAKUPOVANÝCH MATERIÁLŮ</t>
  </si>
  <si>
    <t>zemina „vhodná“ dle ČSN 73 6133 
o využití vykopaného stávajícího materiálu rozhordne geolog stavby 
předpoklad nákupu 100% materiálu</t>
  </si>
  <si>
    <t>Zemní práce - násypy: 649,3+117,6-55,14=711,760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</si>
  <si>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</si>
  <si>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</t>
  </si>
  <si>
    <t>17380</t>
  </si>
  <si>
    <t>ZEMNÍ KRAJNICE A DOSYPÁVKY Z NAKUPOVANÝCH MATERIÁLŮ</t>
  </si>
  <si>
    <t>Nová komunikace - nezpevněná kranice ze ŠD tl. 150mm: 554*0,15=83,100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</si>
  <si>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</si>
  <si>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</si>
  <si>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17581</t>
  </si>
  <si>
    <t>OBSYP POTRUBÍ A OBJEKTŮ Z NAKUPOVANÝCH MATERIÁLŮ</t>
  </si>
  <si>
    <t>Obsyp konstrukce propustku: 138,375-2,07-27,337-20,93=88,038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</si>
  <si>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</si>
  <si>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23</t>
  </si>
  <si>
    <t>18110</t>
  </si>
  <si>
    <t>ÚPRAVA PLÁNĚ SE ZHUTNĚNÍM V HORNINĚ TŘ. I</t>
  </si>
  <si>
    <t>Úprava pláně 
- komunikace: 8300,32=8 300,320 [A] 
- pod vrstvou ŠP 0-8 v rozsahu dna výkopu pod propustek: 4,1*19,05=78,105 [B] 
Celkem: A+B=8 378,425 [C]</t>
  </si>
  <si>
    <t>položka zahrnuje úpravu pláně včetně vyrovnání výškových rozdílů. Míru zhutnění určuje projekt.</t>
  </si>
  <si>
    <t>24</t>
  </si>
  <si>
    <t>18222</t>
  </si>
  <si>
    <t>ROZPROSTŘENÍ ORNICE VE SVAHU V TL DO 0,15M</t>
  </si>
  <si>
    <t>Zeleň - rozprostření ornice v tl. 150mm, zatravnění a ošetření do předání správci: 7086=7 086,000 [A]</t>
  </si>
  <si>
    <t>položka zahrnuje: 
nutné přemístění ornice z dočasných skládek vzdálených do 50m 
rozprostření ornice v předepsané tloušťce ve svahu přes 1:5</t>
  </si>
  <si>
    <t>25</t>
  </si>
  <si>
    <t>18241</t>
  </si>
  <si>
    <t>ZALOŽENÍ TRÁVNÍKU RUČNÍM VÝSEVEM</t>
  </si>
  <si>
    <t>v místech mimo chodníky a oplocení možno použít hydroosev</t>
  </si>
  <si>
    <t>Zahrnuje dodání předepsané travní směsi, její výsev na ornici, zalévání, první pokosení, to vše bez ohledu na sklon terénu</t>
  </si>
  <si>
    <t>26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</si>
  <si>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</si>
  <si>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</si>
  <si>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</si>
  <si>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27</t>
  </si>
  <si>
    <t>184A1</t>
  </si>
  <si>
    <t>VYSAZOVÁNÍ KEŘŮ LISTNATÝCH S BALEM VČETNĚ VÝKOPU JAMKY</t>
  </si>
  <si>
    <t>Tavolník (Spiraea vanhouttei)</t>
  </si>
  <si>
    <t>Zeleň - živý plot z keřů: 250=250,000 [A]</t>
  </si>
  <si>
    <t>Položka vysazování keřů zahrnuje dodávku projektem předepsaných keřů, hloubení jamek (min. rozměry pro keře 30/30/30cm) s event. výměnou půdy, s hnojením anorganickým hnojivem a přídavkem organického hnojiva dle PD, zálivku, a pod.  
položka zahrnuje veškerý materiál, výrobky a polotovary, včetně mimostaveništní a vnitrostaveništní dopravy (rovněž přesuny), včetně naložení a složení, případně s uložením</t>
  </si>
  <si>
    <t>28</t>
  </si>
  <si>
    <t>184B14</t>
  </si>
  <si>
    <t>VYSAZOVÁNÍ STROMŮ LISTNATÝCH S BALEM OBVOD KMENE DO 14CM, PODCHOZÍ VÝŠ MIN 2,2M</t>
  </si>
  <si>
    <t>vč. zemních prací 
Lípa velkolistá (Tilia platyphyllos), vel. 12-14cm, s korunou nasazenou min. 2,3 m</t>
  </si>
  <si>
    <t>Zeleň - lipová alej: 62=62,000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</si>
  <si>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</si>
  <si>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</si>
  <si>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29</t>
  </si>
  <si>
    <t>21152</t>
  </si>
  <si>
    <t>SANAČNÍ ŽEBRA Z KAMENIVA DRCENÉHO</t>
  </si>
  <si>
    <t>Nová komunikace - sanace podloží v tl. min. 250mm a v uvažované délce 100m: 309,0=309,000 [A]</t>
  </si>
  <si>
    <t>položka zahrnuje dodávku předepsaného kameniva, mimostaveništní a vnitrostaveništní dopravu a jeho uložení 
není-li v zadávací dokumentaci uvedeno jinak, jedná se o nakupovaný materiál</t>
  </si>
  <si>
    <t>30</t>
  </si>
  <si>
    <t>21197</t>
  </si>
  <si>
    <t>OPLÁŠTĚNÍ ODVODŇOVACÍCH ŽEBER Z GEOTEXTILIE</t>
  </si>
  <si>
    <t>trativod z drenážní trubky DN 150 mm: 745*1,6=1 192,000 [A]</t>
  </si>
  <si>
    <t>položka zahrnuje dodávku předepsané geotextilie, mimostaveništní a vnitrostaveništní dopravu a její uložení včetně potřebných přesahů (nezapočítávají se do výměry)</t>
  </si>
  <si>
    <t>31</t>
  </si>
  <si>
    <t>212635</t>
  </si>
  <si>
    <t>TRATIVODY KOMPL Z TRUB Z PLAST HM DN DO 150MM, RÝHA TŘ I</t>
  </si>
  <si>
    <t>vč. odvozu a uložení výkopku rýhy na skládku dle dispozic zhotovitele</t>
  </si>
  <si>
    <t>trativod z drenážní trubky DN 150 mm: 745=745,000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</si>
  <si>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</si>
  <si>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32</t>
  </si>
  <si>
    <t>21461</t>
  </si>
  <si>
    <t>SEPARAČNÍ GEOTEXTILIE</t>
  </si>
  <si>
    <t>geotextilie vč. rozšíření vrstvy při krajích vozovky případné rezervy na zatažení pod sanaci, celkem o 15%</t>
  </si>
  <si>
    <t>Nová komunikace: 7411*1,15=8 522,650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</si>
  <si>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</si>
  <si>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Vodorovné konstrukce</t>
  </si>
  <si>
    <t>33</t>
  </si>
  <si>
    <t>451312</t>
  </si>
  <si>
    <t>PODKLADNÍ A VÝPLŇOVÉ VRSTVY Z PROSTÉHO BETONU C12/15</t>
  </si>
  <si>
    <t>vč. rezervy na nerovnost podkladu 5%</t>
  </si>
  <si>
    <t>Propust - podkladní betony v ZS obou čel: (4,0*2,2*0,15+2,0*2,5*0,15)*1,05=2,174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</si>
  <si>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</si>
  <si>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34</t>
  </si>
  <si>
    <t>451313</t>
  </si>
  <si>
    <t>PODKLADNÍ A VÝPLŇOVÉ VRSTVY Z PROSTÉHO BETONU C16/20</t>
  </si>
  <si>
    <t>Odvodnění - lože a obetonování propustku DN 600 pod vjezdem do přístavu: 22,0*0,25=5,500 [A] 
Ostatní - obetonování chráničky DN110: 2*27*0,1=5,400 [B] 
Celkem: A+B=10,900 [C]</t>
  </si>
  <si>
    <t>35</t>
  </si>
  <si>
    <t>45157</t>
  </si>
  <si>
    <t>PODKLADNÍ A VÝPLŇOVÉ VRSTVY Z KAMENIVA TĚŽENÉHO</t>
  </si>
  <si>
    <t>Lože propustku pod komunikací ze ŠP 0-8, v tl. 0,35 m: 4,1*19,05*0,35=27,337 [A]</t>
  </si>
  <si>
    <t>36</t>
  </si>
  <si>
    <t>45160</t>
  </si>
  <si>
    <t>PODKL A VÝPLŇ VRSTVY Z MEZEROVITÉHO BETONU</t>
  </si>
  <si>
    <t>mezerovitý beton C6/8 - jako podklad pod svodidla v min. tl. 0.2m a za svodidla v proměnné výšce 0.2 -0.4 m - část ZHV</t>
  </si>
  <si>
    <t>Položka zahrnuje dodávku mezerovitého betonu a jeho uložení se zhutněním, včetně mimostaveništní a vnitrostaveništní dopravy (rovněž přesuny)</t>
  </si>
  <si>
    <t>37</t>
  </si>
  <si>
    <t>561441</t>
  </si>
  <si>
    <t>KAMENIVO ZPEVNĚNÉ CEMENTEM TŘ. I TL. DO 200MM</t>
  </si>
  <si>
    <t>SC C8/10 tl. 170mm 
vč. rozšíření vrstvy při krajích vozovky o 4,0%</t>
  </si>
  <si>
    <t>Nová komunikace: 7411*1,04=7 707,440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</si>
  <si>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</si>
  <si>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38</t>
  </si>
  <si>
    <t>56335</t>
  </si>
  <si>
    <t>VOZOVKOVÉ VRSTVY ZE ŠTĚRKODRTI TL. DO 250MM</t>
  </si>
  <si>
    <t>ŠDA tl. min 250mm 
vč. rezervy na nerovnost podkladu a rozšíření vrstvy při krajích vozovky, celkem o 12,0%</t>
  </si>
  <si>
    <t>Nová komunikace: 7411*1,12=8 300,320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</si>
  <si>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</si>
  <si>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39</t>
  </si>
  <si>
    <t>572121</t>
  </si>
  <si>
    <t>INFILTRAČNÍ POSTŘIK ASFALTOVÝ DO 1,0KG/M2</t>
  </si>
  <si>
    <t>PI-A ve zbytkovém množství pojiva 0,8 kg/m2 
vč. rozšíření vrstvy při krajích vozovky o 3,0%</t>
  </si>
  <si>
    <t>Nová komunikace: 7411*1,03=7 633,330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</si>
  <si>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</si>
  <si>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40</t>
  </si>
  <si>
    <t>572211</t>
  </si>
  <si>
    <t>SPOJOVACÍ POSTŘIK Z ASFALTU DO 0,5KG/M2</t>
  </si>
  <si>
    <t>PS-A ve zbytkovém množství pojiva 0,25 kg/m2 
vč. rozšíření vrstvy při krajích vozovky o 1,0%</t>
  </si>
  <si>
    <t>Nová komunikace: 7411*1,01=7 485,110 [A]</t>
  </si>
  <si>
    <t>41</t>
  </si>
  <si>
    <t>572221</t>
  </si>
  <si>
    <t>SPOJOVACÍ POSTŘIK Z ASFALTU DO 1,0KG/M2</t>
  </si>
  <si>
    <t>PS-A ve zbytkovém množství pojiva 0,8 kg/m2 
vč. rozšíření vrstvy při krajích vozovky o 2,0%</t>
  </si>
  <si>
    <t>Nová komunikace: 7411*1,02=7 559,220 [A]</t>
  </si>
  <si>
    <t>42</t>
  </si>
  <si>
    <t>57475</t>
  </si>
  <si>
    <t>VOZOVKOVÉ VÝZTUŽNÉ VRSTVY Z GEOMŘÍŽOVINY</t>
  </si>
  <si>
    <t>Výztužná geomříž pod ACP 16S v místech zvýšeného namáhání komunikace (křižovatky, sjezdy)</t>
  </si>
  <si>
    <t>Nová komunikace: 3690=3 690,000 [A]</t>
  </si>
  <si>
    <t>- dodání geomříže v požadované kvalitě a v množství včetně přesahů (přesahy započteny v jednotkové ceně) 
- očištění podkladu 
- pokládka geomříže dle předepsaného technologického předpisu</t>
  </si>
  <si>
    <t>43</t>
  </si>
  <si>
    <t>574C66</t>
  </si>
  <si>
    <t>ASFALTOVÝ BETON PRO LOŽNÍ VRSTVY ACL 16+, 16S TL. 70MM</t>
  </si>
  <si>
    <t>ACL 16S tl. 70mm 
vč. rozšíření vrstvy při krajích vozovky o 1,0%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</si>
  <si>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</si>
  <si>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44</t>
  </si>
  <si>
    <t>574E56</t>
  </si>
  <si>
    <t>ASFALTOVÝ BETON PRO PODKLADNÍ VRSTVY ACP 16+, 16S TL. 60MM</t>
  </si>
  <si>
    <t>ACP 16S tl. 60mm 
vč. rozšíření vrstvy při krajích vozovky o 2,0%</t>
  </si>
  <si>
    <t>45</t>
  </si>
  <si>
    <t>574I54</t>
  </si>
  <si>
    <t>ASFALTOVÝ KOBEREC MASTIXOVÝ SMA 11+, 11S TL. 40MM</t>
  </si>
  <si>
    <t>SMA 11S tl. 40mm</t>
  </si>
  <si>
    <t>Nová komunikace: 7411=7 411,000 [A]</t>
  </si>
  <si>
    <t>46</t>
  </si>
  <si>
    <t>576411</t>
  </si>
  <si>
    <t>POSYP KAMENIVEM OBALOVANÝM 2KG/M2</t>
  </si>
  <si>
    <t>1,5 kg/m2</t>
  </si>
  <si>
    <t>- dodání obalovaného kameniva předepsané kvality a zrnitosti 
- posyp předepsaným množstvím</t>
  </si>
  <si>
    <t>Potrubí</t>
  </si>
  <si>
    <t>47</t>
  </si>
  <si>
    <t>87434</t>
  </si>
  <si>
    <t>PŘÍPOJKY Z TRUB PLASTOVÝCH ODPADNÍCH DN DO 200MM</t>
  </si>
  <si>
    <t>Kanalizační přípojka dl. 13m ke vpustem vč. napojení, vyústění a potřebných zemních prací, kompletní provedení</t>
  </si>
  <si>
    <t>Odvodnění - přípojky nových vpustí: 3*13,0=39,000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</si>
  <si>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</si>
  <si>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48</t>
  </si>
  <si>
    <t>87633</t>
  </si>
  <si>
    <t>CHRÁNIČKY Z TRUB PLASTOVÝCH DN DO 150MM</t>
  </si>
  <si>
    <t>Ostatní - PE chránička DN 110: 2*27=54,000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</si>
  <si>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</si>
  <si>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49</t>
  </si>
  <si>
    <t>895813</t>
  </si>
  <si>
    <t>DRENÁŽNÍ ŠACHTICE NORMÁLNÍ Z PLAST DÍLCŮ</t>
  </si>
  <si>
    <t>Odvodnění - revizní šachty po cca 100m na trativodním potrubí: 7=7,000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</si>
  <si>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</si>
  <si>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50</t>
  </si>
  <si>
    <t>89712</t>
  </si>
  <si>
    <t>VPUSŤ KANALIZAČNÍ ULIČNÍ KOMPLETNÍ Z BETONOVÝCH DÍLCŮ</t>
  </si>
  <si>
    <t>včetně koše a mříže</t>
  </si>
  <si>
    <t>Odvodnění: 3=3,000 [A] 
Vpusť zaústěná do vtokové jímky při propustku: 1=1,000 [B] 
Celkem: A+B=4,000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</si>
  <si>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</si>
  <si>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51</t>
  </si>
  <si>
    <t>89980</t>
  </si>
  <si>
    <t>TELEVIZNÍ PROHLÍDKA POTRUBÍ</t>
  </si>
  <si>
    <t>kamerové zkoušky stávajícího potrubí 
položka čerpána pouze v rozsahu a se souhlasem objednatele</t>
  </si>
  <si>
    <t>Odvodnění - stávající - kontrola: 100=100,000 [A]</t>
  </si>
  <si>
    <t>položka zahrnuje prohlídku potrubí televizní kamerou, záznam prohlídky na nosičích DVD a vyhotovení závěrečného písemného protokolu</t>
  </si>
  <si>
    <t>Ostatní konstrukce a práce</t>
  </si>
  <si>
    <t>52</t>
  </si>
  <si>
    <t>9112A1</t>
  </si>
  <si>
    <t>ZÁBRADLÍ MOSTNÍ S VODOR MADLY - DODÁVKA A MONTÁŽ</t>
  </si>
  <si>
    <t>alternativní položka - nástavec z ocelových trubek s vodorovnou výplní na betonová svodidla, kotvený do betonu (předpoklad dodávky svodidel vč. zábradlí jako výrobku)</t>
  </si>
  <si>
    <t>Dopravní zařízení - betonové svodidlo výšky 0,8 m se zábradlím 1,0 m: 123=123,000 [A] 
Dopravní zařízení - betonové svodidlo výšky 0,5 m se zábradlím 1,0 m: 50=50,000 [B] 
Celkem: A+B=173,000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</si>
  <si>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</si>
  <si>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53</t>
  </si>
  <si>
    <t>Dopravní zařízení - betonové svodidlo výšky 0,8 m se zábradlím 1,3 m: 60=60,000 [A]</t>
  </si>
  <si>
    <t>54</t>
  </si>
  <si>
    <t>9112A3</t>
  </si>
  <si>
    <t>ZÁBRADLÍ MOSTNÍ S VODOR MADLY - DEMONTÁŽ S PŘESUNEM</t>
  </si>
  <si>
    <t>vč. likvidace dle dispozic zhotovitele</t>
  </si>
  <si>
    <t>Propust - Odstranění stávajícího zábradlí na vtokové jímce : 2*7,0+2*2,5=19,000 [A]</t>
  </si>
  <si>
    <t>položka zahrnuje: 
- demontáž a odstranění zařízení 
- jeho odvoz na předepsané místo</t>
  </si>
  <si>
    <t>55</t>
  </si>
  <si>
    <t>9113A1</t>
  </si>
  <si>
    <t>SVODIDLO OCEL SILNIČ JEDNOSTR, ÚROVEŇ ZADRŽ N1, N2 - DODÁVKA A MONTÁŽ</t>
  </si>
  <si>
    <t>úroveň zadržení N2</t>
  </si>
  <si>
    <t>Svodidlo u propustku v km 0,17 vč. náběhů: 30=30,000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</si>
  <si>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</si>
  <si>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56</t>
  </si>
  <si>
    <t>911CA1</t>
  </si>
  <si>
    <t>SVODIDLO BETON, ÚROVEŇ ZADRŽ N2 VÝŠ 0,8M - DODÁVKA A MONTÁŽ</t>
  </si>
  <si>
    <t>(předpoklad dodávky svodidel vč. zábradlí jako výrobku)</t>
  </si>
  <si>
    <t>Dopravní zařízení - betonové svodidlo výšky 0,8 m se zábradlím 1,0 m: 183=183,000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</si>
  <si>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</si>
  <si>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57</t>
  </si>
  <si>
    <t>91228</t>
  </si>
  <si>
    <t>SMĚROVÉ SLOUPKY Z PLAST HMOT VČETNĚ ODRAZNÉHO PÁSKU</t>
  </si>
  <si>
    <t>Nové SDZ</t>
  </si>
  <si>
    <t>Z11: 22=22,000 [A]</t>
  </si>
  <si>
    <t>položka zahrnuje: 
- dodání a osazení sloupku včetně nutných zemních prací 
- vnitrostaveništní a mimostaveništní doprava 
- odrazky plastové nebo z retroreflexní fólie</t>
  </si>
  <si>
    <t>58</t>
  </si>
  <si>
    <t>914131</t>
  </si>
  <si>
    <t>DOPRAVNÍ ZNAČKY ZÁKLADNÍ VELIKOSTI OCELOVÉ FÓLIE TŘ 2 - DODÁVKA A MONTÁŽ</t>
  </si>
  <si>
    <t>Nové SDZ velikosti základní, retroreflexní fólie tř.2, hliníkový rámeček s dvojitým ohybem</t>
  </si>
  <si>
    <t>P1: 2=2,000 [A] 
P6: 2=2,000 [B] 
IS5: 1=1,000 [C] 
E2d: 4=4,000 [D] 
Výměna stávajícího DZ - P1, 2xB21a, IS5: 4=4,000 [E] 
Celkem: A+B+C+D+E=13,000 [F]</t>
  </si>
  <si>
    <t>položka zahrnuje: 
- dodávku a montáž značek v požadovaném provedení</t>
  </si>
  <si>
    <t>59</t>
  </si>
  <si>
    <t>914133</t>
  </si>
  <si>
    <t>DOPRAVNÍ ZNAČKY ZÁKLADNÍ VELIKOSTI OCELOVÉ FÓLIE TŘ 2 - DEMONTÁŽ</t>
  </si>
  <si>
    <t>vč. likvidace DZ dle dispozic zhotovitele</t>
  </si>
  <si>
    <t>Demontáž stávajících svislých značek a sloupků: 15=15,000 [A] 
Výměna stávajícího DZ - P1, 2xB21a, IS5: 4=4,000 [B] 
Celkem: A+B=19,000 [C]</t>
  </si>
  <si>
    <t>Položka zahrnuje odstranění, demontáž a odklizení materiálu s odvozem na předepsané místo</t>
  </si>
  <si>
    <t>60</t>
  </si>
  <si>
    <t>914431</t>
  </si>
  <si>
    <t>DOPRAVNÍ ZNAČKY 100X150CM OCELOVÉ FÓLIE TŘ 2 - DODÁVKA A MONTÁŽ</t>
  </si>
  <si>
    <t>IP19: 2=2,000 [A]</t>
  </si>
  <si>
    <t>61</t>
  </si>
  <si>
    <t>914813</t>
  </si>
  <si>
    <t>STÁLÁ DOPRAV ZAŘÍZ Z4 OCEL DEMONTÁŽ</t>
  </si>
  <si>
    <t>Demontáž stávajících svislých značek (desky Z4) a sloupků: 12=12,000 [A]</t>
  </si>
  <si>
    <t>62</t>
  </si>
  <si>
    <t>914913</t>
  </si>
  <si>
    <t>SLOUPKY A STOJKY DZ Z OCEL TRUBEK ZABETON DEMONTÁŽ</t>
  </si>
  <si>
    <t>vč. likvidace sloupků a základů dle dispozic zhotovitele</t>
  </si>
  <si>
    <t>Demontáž stávajících sloupků vč. základu: 14=14,000 [A] 
Výměna stávajícího DZ - P1, 2xB21a, IS5: 4=4,000 [B] 
Celkem: A+B=18,000 [C]</t>
  </si>
  <si>
    <t>63</t>
  </si>
  <si>
    <t>914921</t>
  </si>
  <si>
    <t>SLOUPKY A STOJKY DOPRAVNÍCH ZNAČEK Z OCEL TRUBEK DO PATKY - DODÁVKA A MONTÁŽ</t>
  </si>
  <si>
    <t>Nové SDZ: 7=7,000 [A] 
Výměna stávajícího DZ - P1, 2xB21a, IS5: 4=4,000 [B] 
Celkem: A+B=11,000 [C]</t>
  </si>
  <si>
    <t>položka zahrnuje: 
- sloupky a upevňovací zařízení včetně jejich osazení (betonová patka, zemní práce)</t>
  </si>
  <si>
    <t>64</t>
  </si>
  <si>
    <t>915111</t>
  </si>
  <si>
    <t>VODOROVNÉ DOPRAVNÍ ZNAČENÍ BARVOU HLADKÉ - DODÁVKA A POKLÁDKA</t>
  </si>
  <si>
    <t>Nové VDZ - provedené ve 2 etapách - na čerstvý asfalt v barvě, po stabilizaci asf. povrchu ve dvousložkovém plastu) - 1. fáze</t>
  </si>
  <si>
    <t>vodící čára V4 (0,125m): 1450*0,125=181,250 [A] 
podélná čára souvislá V1a (0,125m): 141*0,125=17,625 [B] 
podélná čára souvislá V1a (0,25m): 38*0,25=9,500 [C] 
podélná čára přerušovaná V2b (1,5/1,5/0,125m): 107*0,125*1/2=6,688 [D] 
podélná čára přerušovaná V2b (1,5/1,5/0,25m): 112*0,25*1/2=14,000 [E] 
podélná čára přerušovaná V2b (3,0/1,5/0,125m): 269*0,125*2/3=22,417 [F] 
podélná čára přerušovaná V2a (3,0/6,0/0,125m): 210*0,125*1/3=8,750 [G] 
příčná čára souvislá V5: 3*0,5=1,500 [H] 
šikmé rovnoběžné čáry V13a: 144=144,000 [I] 
předběžné šipky V9b: 10*0,6=6,000 [J] 
směrové šipky V9a: 20*1,6=32,000 [K] 
Celkem: A+B+C+D+E+F+G+H+I+J+K=443,730 [L]</t>
  </si>
  <si>
    <t>položka zahrnuje: 
- dodání a pokládku nátěrového materiálu (měří se pouze natíraná plocha) 
- předznačení a reflexní úpravu</t>
  </si>
  <si>
    <t>65</t>
  </si>
  <si>
    <t>915211</t>
  </si>
  <si>
    <t>VODOROVNÉ DOPRAVNÍ ZNAČENÍ PLASTEM HLADKÉ - DODÁVKA A POKLÁDKA</t>
  </si>
  <si>
    <t>Nové VDZ - provedené ve 2 etapách - na čerstvý asfalt v barvě, po stabilizaci asf. povrchu ve dvousložkovém plastu) - 2. fáze</t>
  </si>
  <si>
    <t>66</t>
  </si>
  <si>
    <t>916621</t>
  </si>
  <si>
    <t>VODÍCÍ STĚNY Z DÍLCŮ BETON - DOD A MONTÁŽ</t>
  </si>
  <si>
    <t>alternativní položka - trvalé svodidlo (předpoklad dodávky svodidel vč. zábradlí jako výrobku)</t>
  </si>
  <si>
    <t>Dopravní zařízení - betonové svodidlo výšky 0,5 m se zábradlím 1,0 m: 50=50,000 [A]</t>
  </si>
  <si>
    <t>položka zahrnuje: 
- dodání zařízení v předepsaném provedení včetně jejich osazení 
- údržbu po celou dobu trvání funkce, náhradu zničených nebo ztracených kusů, nutnou opravu poškozených částí 
v položce se vykazují dočasné prefabrikované vodící betonové stěny výšky max. 60cm. Dočasné vodící stěny z prefabrikovaných betonových svodidel standardních výšek se vykazují v položkách 911**2, 911**3 a 911**9.</t>
  </si>
  <si>
    <t>67</t>
  </si>
  <si>
    <t>917425</t>
  </si>
  <si>
    <t>CHODNÍKOVÉ OBRUBY Z KAMENNÝCH OBRUBNÍKŮ ŠÍŘ 200MM</t>
  </si>
  <si>
    <t>Ochranná sešikmená žulová obruba š. 200, v. 300mm, v oblouku</t>
  </si>
  <si>
    <t>Zapuštěný obrubník při vjezdu do betonárky: 3+3=6,000 [A]</t>
  </si>
  <si>
    <t>Položka zahrnuje: 
dodání a pokládku kamenných obrubníků o rozměrech předepsaných zadávací dokumentací 
betonové lože i boční betonovou opěrku.</t>
  </si>
  <si>
    <t>68</t>
  </si>
  <si>
    <t>9183D3</t>
  </si>
  <si>
    <t>PROPUSTY Z TRUB DN 600MM PLASTOVÝCH</t>
  </si>
  <si>
    <t>Odvodnění - propustek DN 600 pod vjezdem do přístavu: 22,0=22,000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</si>
  <si>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</si>
  <si>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69</t>
  </si>
  <si>
    <t>9183E3</t>
  </si>
  <si>
    <t>PROPUSTY Z TRUB DN DO 800MM PLASTOVÝCH KORUGOVANÝCH HDPE</t>
  </si>
  <si>
    <t>Propust pod komunikací II/322 - DN 700, HDPE: 19,05=19,050 [A]</t>
  </si>
  <si>
    <t>70</t>
  </si>
  <si>
    <t>919112</t>
  </si>
  <si>
    <t>ŘEZÁNÍ ASFALTOVÉHO KRYTU VOZOVEK TL DO 100MM</t>
  </si>
  <si>
    <t>Zaříznutí vozovky v místech napojení: 782=782,000 [A]</t>
  </si>
  <si>
    <t>položka zahrnuje řezání vozovkové vrstvy v předepsané tloušťce, včetně spotřeby vody</t>
  </si>
  <si>
    <t>71</t>
  </si>
  <si>
    <t>931316</t>
  </si>
  <si>
    <t>TĚSNĚNÍ DILATAČ SPAR ASF ZÁLIVKOU PRŮŘ DO 800MM2</t>
  </si>
  <si>
    <t>Živiční zálivka v místech napojení: 782=782,000 [A]</t>
  </si>
  <si>
    <t>položka zahrnuje dodávku a osazení předepsaného materiálu, očištění ploch spáry před úpravou, očištění okolí spáry po úpravě 
nezahrnuje těsnící profil</t>
  </si>
  <si>
    <t>72</t>
  </si>
  <si>
    <t>935212</t>
  </si>
  <si>
    <t>PŘÍKOPOVÉ ŽLABY Z BETON TVÁRNIC ŠÍŘ DO 600MM DO BETONU TL 100MM</t>
  </si>
  <si>
    <t>Odvodnění - betonový odvodňovací žlab z příkopových tvárnic , š.600mm, hl.100mm: 455=455,000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</si>
  <si>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</si>
  <si>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73</t>
  </si>
  <si>
    <t>935832</t>
  </si>
  <si>
    <t>ŽLABY A RIGOLY DLÁŽDĚNÉ Z LOMOVÉHO KAMENE TL DO 250MMM DO BETONU TL 100MM</t>
  </si>
  <si>
    <t>Odvodnění - odláždění vyústění přípojek vpustí: 3*1,0=3,000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</si>
  <si>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</si>
  <si>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74</t>
  </si>
  <si>
    <t>93638</t>
  </si>
  <si>
    <t>DROBNÉ DOPLŇK KONSTR BETON MONOLIT S VÝZTUŽÍ</t>
  </si>
  <si>
    <t>beton C30/37-XF4, XD3, XC4 vyztužený při obou površích svařovanou sítí do betonu 8/100 x 8/100 (100 kg / m3)</t>
  </si>
  <si>
    <t>Propust - Čela / jímky propustku: (3,462*3,6+2*1*2,7*0,3)+(2,272*2,2+2*1,4*2,2*0,3)=20,930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</si>
  <si>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</si>
  <si>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75</t>
  </si>
  <si>
    <t>93650</t>
  </si>
  <si>
    <t>DROBNÉ DOPLŇK KONSTR KOVOVÉ</t>
  </si>
  <si>
    <t>KG</t>
  </si>
  <si>
    <t>profil 40 x 3, v rastru 33 x 33, ocel S235JR, PKO pozink min. 80 mikrometrů, hmotnost cca 40 kg/m2</t>
  </si>
  <si>
    <t>Propust - Mřížový lisovaný rošt na vtokové jímce: 3,85*40=154,000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</si>
  <si>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</si>
  <si>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76</t>
  </si>
  <si>
    <t>profil 120 x 6, v rastru 20 x 20, ocel S235JR, PKO pozink min. 80 mikrometrů, hmotnost cca 220 kg/m2.</t>
  </si>
  <si>
    <t>Propust - Mřížový svařovaný rošt na výtokové jímce: 2,85*220=627,000 [A]</t>
  </si>
  <si>
    <t>77</t>
  </si>
  <si>
    <t>93808</t>
  </si>
  <si>
    <t>OČIŠTĚNÍ VOZOVEK ZAMETENÍM</t>
  </si>
  <si>
    <t>Nové VDZ - zametení vozovky před provedením 2. fáze</t>
  </si>
  <si>
    <t>položka zahrnuje očištění předepsaným způsobem včetně odklizení vzniklého odpadu</t>
  </si>
  <si>
    <t>78</t>
  </si>
  <si>
    <t>966118</t>
  </si>
  <si>
    <t>BOURÁNÍ KONSTRUKCÍ Z BETON DÍLCŮ S ODVOZEM DO 20KM</t>
  </si>
  <si>
    <t>demolice betonového základu 2ks: 2*1,2*1,2*1,0=2,880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</si>
  <si>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</si>
  <si>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79</t>
  </si>
  <si>
    <t>966168</t>
  </si>
  <si>
    <t>BOURÁNÍ KONSTRUKCÍ ZE ŽELEZOBETONU S ODVOZEM DO 20KM</t>
  </si>
  <si>
    <t>Odstranění železobetonových betonových částí původního mostního objektu (římsy, nosná konstrukce, vtoková jímka a část spodní stavby): 2*0,5*0,5*7+0,5*7,2*6+1*2*6+(0,35*(7+2*2,5)*2,5+0,4*2,5*7)=54,600 [A] 
skryté konstrukce ostatní - odborný odhad: 5,0=5,000 [B] 
Celkem: A+B=59,600 [C]</t>
  </si>
  <si>
    <t>80</t>
  </si>
  <si>
    <t>966346</t>
  </si>
  <si>
    <t>BOURÁNÍ PROPUSTŮ Z TRUB DN DO 400MM</t>
  </si>
  <si>
    <t>vč. odvozu a uložení na skládku dle dispozic zhotovitele, předpokládaný materiál železobeton</t>
  </si>
  <si>
    <t>vybourání stáv. propustku (km0,680): 16=16,000 [A] 
odstranění stávajícího kanalizačního potrubí (pod vjezdem do betonárky): 25=25,000 [B] 
Celkem: A+B=41,000 [C]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</si>
  <si>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</si>
  <si>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81</t>
  </si>
  <si>
    <t>96687</t>
  </si>
  <si>
    <t>VYBOURÁNÍ ULIČNÍCH VPUSTÍ KOMPLETNÍCH</t>
  </si>
  <si>
    <t>vč. likvidace vzniklého odpadu a případných zemních prací</t>
  </si>
  <si>
    <t>Odvodnění - odstranění stávající vpusti: 1=1,000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</si>
  <si>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</si>
  <si>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101.1n</t>
  </si>
  <si>
    <t>Komunikace II/322 - nezpůsobilé výdaje</t>
  </si>
  <si>
    <t>pol. 966842: 143,0*0,5*0,12*2,5=21,450 [A]</t>
  </si>
  <si>
    <t>mezerovitý beton C6/8 - jako podklad pod svodidla v min. tl. 0.2m a za svodidla v proměnné výšce 0.2 -0.4 m - část NV</t>
  </si>
  <si>
    <t>pod svodidly: 0,18*223=40,140 [A] 
za svodidly: 0,07*60+0,15*60=13,200 [B] 
odpočet: -18,356=-18,356 [C] 
Celkem: A+B+C=34,984 [D]</t>
  </si>
  <si>
    <t>Přidružená stavební výroba</t>
  </si>
  <si>
    <t>767911</t>
  </si>
  <si>
    <t>OPLOCENÍ Z DRÁTĚNÉHO PLETIVA POZINKOVANÉHO STANDARDNÍHO VČETNĚ SLOUPKŮ</t>
  </si>
  <si>
    <t>Dopravní zařízení - nové oplocení z pletiva včetně sloupků a betonových základů, zemních prací: 140=140,000 [A]</t>
  </si>
  <si>
    <t>9111A1</t>
  </si>
  <si>
    <t>ZÁBRADLÍ SILNIČNÍ S VODOR MADLY - DODÁVKA A MONTÁŽ</t>
  </si>
  <si>
    <t>zábradlí výšky 1,3m v bet. patkách v km 0.300 - km 0.350: 50=50,000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</si>
  <si>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</si>
  <si>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966842</t>
  </si>
  <si>
    <t>ODSTRANĚNÍ OPLOCENÍ Z DRÁT PLETIVA</t>
  </si>
  <si>
    <t>vč. likvidace oplocení a odvozu a uložení sloupků na skládku dle dispozic zhotovitele</t>
  </si>
  <si>
    <t>Dopravní zařízení - odstranění starého plotu vč. železobetonových sloupků: 143=143,000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</si>
  <si>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</si>
  <si>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SO 101.2</t>
  </si>
  <si>
    <t>Vjezd do betonárky - způsobilé vedlejší výdaje</t>
  </si>
  <si>
    <t>pol. 113328: 20,405*2,1=42,851 [A]</t>
  </si>
  <si>
    <t>pol. 113338: 5,3*2,3=12,190 [A]</t>
  </si>
  <si>
    <t>Demolice - odstranění ostatních podkladních vrstev vozovky prům. tl. 350mm s rozšířením do krajů vozovky: 53*1,1*0,35=20,405 [A]</t>
  </si>
  <si>
    <t>Demolice - odstranění penetračního makadamu tl. 100mm: 53*0,1=5,300 [A]</t>
  </si>
  <si>
    <t>Demolice - stávající obrusné vozovkové vrstvy 
- tl. 50mm: 53*0,05=2,650 [A] 
- tl. 40mm: 87*0,04=3,480 [B] 
Celkem: A+B=6,130 [C]</t>
  </si>
  <si>
    <t>SC C8/10 tl. 170mm</t>
  </si>
  <si>
    <t>Nová komunikace: 53=53,000 [A]</t>
  </si>
  <si>
    <t>ŠDA tl. min 250mm 
vč. rezervy na nerovnost podkladu 5,0%</t>
  </si>
  <si>
    <t>Nová komunikace: 53*1,05=55,650 [A]</t>
  </si>
  <si>
    <t>PI-A ve zbytkovém množství pojiva 0,8 kg/m2</t>
  </si>
  <si>
    <t>PS-A ve zbytkovém množství pojiva 0,25 kg/m2</t>
  </si>
  <si>
    <t>Nová komunikace: 53+87=140,000 [A]</t>
  </si>
  <si>
    <t>PS-A ve zbytkovém množství pojiva 0,8 kg/m2</t>
  </si>
  <si>
    <t>Výztužná geomříž pod ACP 16S</t>
  </si>
  <si>
    <t>ACL 16S tl. 70mm</t>
  </si>
  <si>
    <t>ACP 16S tl. 60mm</t>
  </si>
  <si>
    <t>919111</t>
  </si>
  <si>
    <t>ŘEZÁNÍ ASFALTOVÉHO KRYTU VOZOVEK TL DO 50MM</t>
  </si>
  <si>
    <t>Nová komunikace - napojení na stávající stav: 15=15,000 [A]</t>
  </si>
  <si>
    <t>931314</t>
  </si>
  <si>
    <t>TĚSNĚNÍ DILATAČ SPAR ASF ZÁLIVKOU PRŮŘ DO 400MM2</t>
  </si>
  <si>
    <t>SO 101.3</t>
  </si>
  <si>
    <t>Vjezd k přístavu - způsobilé vedlejší výdaje</t>
  </si>
  <si>
    <t>pol. 113328: 53,69*2,1=112,749 [A]</t>
  </si>
  <si>
    <t>Zeleň - rozprostření ornice v tl. 150mm, zatravnění a ošetření do předání správci: 21*0,15=3,150 [A]</t>
  </si>
  <si>
    <t>Demolice - odstranění stávající nezpevněné vozovky na tl. nové konstrukce: 91*0,59=53,690 [A]</t>
  </si>
  <si>
    <t>Nová komunikace - nezpevněná kranice ze ŠD tl. 150mm: 13*0,15=1,950 [A]</t>
  </si>
  <si>
    <t>Zeleň - rozprostření ornice v tl. 150mm, zatravnění a ošetření do předání správci: 21=21,000 [A]</t>
  </si>
  <si>
    <t>Nová komunikace: 91=91,000 [A]</t>
  </si>
  <si>
    <t>56334</t>
  </si>
  <si>
    <t>VOZOVKOVÉ VRSTVY ZE ŠTĚRKODRTI TL. DO 200MM</t>
  </si>
  <si>
    <t>ŠDB tl. min 200mm 
vč. rezervy na nerovnost podkladu 5,0%</t>
  </si>
  <si>
    <t>Sjezdy: 20*1,05=21,000 [A]</t>
  </si>
  <si>
    <t>Nová komunikace: 91*1,05=95,550 [A]</t>
  </si>
  <si>
    <t>56362</t>
  </si>
  <si>
    <t>VOZOVKOVÉ VRSTVY Z RECYKLOVANÉHO MATERIÁLU TL DO 100MM</t>
  </si>
  <si>
    <t>recyklát R-mat tl. 100mm</t>
  </si>
  <si>
    <t>Sjezdy: 20=20,000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</si>
  <si>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</si>
  <si>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574A43</t>
  </si>
  <si>
    <t>ASFALTOVÝ BETON PRO OBRUSNÉ VRSTVY ACO 11 TL. 50MM</t>
  </si>
  <si>
    <t>ACO 11 tl. 50mm</t>
  </si>
  <si>
    <t>94490</t>
  </si>
  <si>
    <t>OCHRANNÁ KONSTRUKCE</t>
  </si>
  <si>
    <t>Ostatní - ochrana plynovodního vedení a teplovodu - odborný odhad: 100=100,000 [A]</t>
  </si>
  <si>
    <t>Položka zahrnuje dovoz, montáž, údržbu, opotřebení (nájemné), demontáž, konzervaci, odvoz.</t>
  </si>
  <si>
    <t>SO 102</t>
  </si>
  <si>
    <t>Chodník</t>
  </si>
  <si>
    <t>SO 102.1</t>
  </si>
  <si>
    <t>Chodník - způsobilé vedlejší výdaje (objekt přeložky chodníku vynucený stavbou)</t>
  </si>
  <si>
    <t>pol. 113328: 58,25*2,1=122,325 [A]</t>
  </si>
  <si>
    <t>pol. 113138: 11,65*2,3=26,795 [A]</t>
  </si>
  <si>
    <t>113138</t>
  </si>
  <si>
    <t>ODSTRANĚNÍ KRYTU ZPEVNĚNÝCH PLOCH S ASFALT POJIVEM, ODVOZ DO 20KM</t>
  </si>
  <si>
    <t>Demolice - odstranění krytu chodníku tl. 50mm: 233*0,05=11,650 [A]</t>
  </si>
  <si>
    <t>Demolice - odstranění ostatních podkladních vrstev chodníku prům. tl. 250mm: 233*0,25=58,250 [A]</t>
  </si>
  <si>
    <t>Nový chodník: (197+2,5)*1,05=209,475 [A]</t>
  </si>
  <si>
    <t>56361</t>
  </si>
  <si>
    <t>VOZOVKOVÉ VRSTVY Z RECYKLOVANÉHO MATERIÁLU TL DO 50MM</t>
  </si>
  <si>
    <t>Recyklát R-mat tl. 50mm</t>
  </si>
  <si>
    <t>Nový chodník: 197=197,000 [A]</t>
  </si>
  <si>
    <t>58261A</t>
  </si>
  <si>
    <t>KRYTY Z BETON DLAŽDIC SE ZÁMKEM BAREV RELIÉF TL 60MM DO LOŽE Z KAM</t>
  </si>
  <si>
    <t>Nový chodník - varovný pás pro nevidomé: 2,5=2,500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</si>
  <si>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</si>
  <si>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875272</t>
  </si>
  <si>
    <t>POTRUBÍ DREN Z TRUB PLAST (I FLEXIBIL) DN DO 100MM DĚROVANÝCH</t>
  </si>
  <si>
    <t>Odvodnění - drenážní trubka DN 100mm: 116=116,000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</si>
  <si>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</si>
  <si>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917211</t>
  </si>
  <si>
    <t>ZÁHONOVÉ OBRUBY Z BETONOVÝCH OBRUBNÍKŮ ŠÍŘ 50MM</t>
  </si>
  <si>
    <t>Nový chodník: 116=116,000 [A]</t>
  </si>
  <si>
    <t>Položka zahrnuje: 
dodání a pokládku betonových obrubníků o rozměrech předepsaných zadávací dokumentací 
betonové lože i boční betonovou opěrku.</t>
  </si>
  <si>
    <t>917212</t>
  </si>
  <si>
    <t>ZÁHONOVÉ OBRUBY Z BETONOVÝCH OBRUBNÍKŮ ŠÍŘ 80MM</t>
  </si>
  <si>
    <t>Nový chodník: 116+2+4=122,000 [A]</t>
  </si>
  <si>
    <t>935812</t>
  </si>
  <si>
    <t>ŽLABY A RIGOLY DLÁŽDĚNÉ Z KOSTEK DROBNÝCH DO BETONU TL 100MM</t>
  </si>
  <si>
    <t>Odvodnění - podél chodníku: 116*0,5=58,000 [A]</t>
  </si>
  <si>
    <t>SO 102.2</t>
  </si>
  <si>
    <t>Chodník - nezpůsobilé výdaje</t>
  </si>
  <si>
    <t>pol. 121108: 15,3*1,8=27,540 [A] 
pol. 122738: 15,3*1,8=27,540 [B] 
Celkem: A+B=55,080 [C]</t>
  </si>
  <si>
    <t>drn, degradovaná ornice 
vč. odvozu na skládku dle dispozic zhotovitele, vzdálenost uvedena orientačně</t>
  </si>
  <si>
    <t>Sejmutí ornice tl. 0,15m: 102*0,15=15,300 [A]</t>
  </si>
  <si>
    <t>odkopávky (výkop) tl. 0,15m: 102*0,15=15,300 [A]</t>
  </si>
  <si>
    <t>pol. 121108: 15,3=15,300 [A] 
pol. 122738: 15,3=15,300 [B] 
Celkem: A+B=30,600 [C]</t>
  </si>
  <si>
    <t>SO 301</t>
  </si>
  <si>
    <t>Přeložka vodovodu - způsobilé vedlejší výdaje</t>
  </si>
  <si>
    <t>02730</t>
  </si>
  <si>
    <t>POMOC PRÁCE ZŘÍZ NEBO ZAJIŠŤ OCHRANU INŽENÝRSKÝCH SÍTÍ</t>
  </si>
  <si>
    <t>KPL</t>
  </si>
  <si>
    <t>Provedení SO 301 dle přiložené dokumentace a soupisu prací 
Ocenění dle "příloha SO 301 SP.xls 
- položky přiloženého soupisu k nacenění označeny žlutě 
- celková cena k doplnění do rozpočtu dle záložky "Rekapitulace" - zeleně označené pole CENA bez DPH (celé Kč)</t>
  </si>
  <si>
    <t>SO 401</t>
  </si>
  <si>
    <t>Přeložka veřejného osvětlení - nezpůsobilé výdaje</t>
  </si>
  <si>
    <t>pol. 132738: 1,25*1,8=2,250 [A]</t>
  </si>
  <si>
    <t>132738</t>
  </si>
  <si>
    <t>HLOUBENÍ RÝH ŠÍŘ DO 2M PAŽ I NEPAŽ TŘ. I, ODVOZ DO 20KM</t>
  </si>
  <si>
    <t>pol. 132738: 1,25=1,250 [A]</t>
  </si>
  <si>
    <t>742H12</t>
  </si>
  <si>
    <t>KABEL NN ČTYŘ- A PĚTIŽÍLOVÝ CU S PLASTOVOU IZOLACÍ OD 4 DO 16 MM2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</si>
  <si>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</si>
  <si>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</si>
  <si>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</si>
  <si>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</si>
  <si>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743121</t>
  </si>
  <si>
    <t>OSVĚTLOVACÍ STOŽÁR PEVNÝ ŽÁROVĚ ZINKOVANÝ DÉLKY DO 6 M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</si>
  <si>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betonový základ, svítidlo, výložník  
3. Způsob měření:  
Udává se počet kusů kompletní konstrukce nebo práce.</t>
  </si>
  <si>
    <t>743511</t>
  </si>
  <si>
    <t>SVÍTIDLO VENKOVNÍ VŠEOBECNÉ VÝBOJKOVÉ ULIČNÍ, MIN. IP 44, DO 150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</si>
  <si>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</si>
  <si>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743Z11</t>
  </si>
  <si>
    <t>DEMONTÁŽ OSVĚTLOVACÍHO STOŽÁRU ULIČNÍHO VÝŠKY DO 15 M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</si>
  <si>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</si>
  <si>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747211</t>
  </si>
  <si>
    <t>CELKOVÁ PROHLÍDKA, ZKOUŠENÍ, MĚŘENÍ A VYHOTOVENÍ VÝCHOZÍ REVIZNÍ ZPRÁVY, PRO OBJEM IN DO 100 TIS. KČ</t>
  </si>
  <si>
    <t>1. Položka obsahuje: 
 – cenu za celkovou prohlídku zařízení PS/SO, vč. měření, komplexních zkoušek a revizi zařízení tohoto PS/SO autorizovaným revizním technikem na silnoproudá zařízení podle požadavku ČSN, včetně hodnocení a vyhotovení celkové revizní z</t>
  </si>
  <si>
    <t>74A110</t>
  </si>
  <si>
    <t>ZÁKLAD TV HLOUBENÝ V JAKÉKOLIV TŘÍDĚ ZEMINY</t>
  </si>
  <si>
    <t>1. Položka obsahuje: 
 – zemní práce 
 – pažení 
 – dodávku, dopravu, montáž, pronájem a demontáž bednění 
 – dodávku, dopravu a montáž svorníkového koše, technologické výztuže, kovaných svorníků aj. 
 – provedení dutiny pro upevnění stožáru TV 
 – dodávku, dop</t>
  </si>
  <si>
    <t>VON</t>
  </si>
  <si>
    <t>Vedlejší a ostatní náklady - způsobilé vedlejší výdaje</t>
  </si>
  <si>
    <t>VON.a.1</t>
  </si>
  <si>
    <t>Vedlejší a ostatní náklady stavby mimo DIO - způsobilé vedlejší výdaje</t>
  </si>
  <si>
    <t>02520</t>
  </si>
  <si>
    <t>ZKOUŠENÍ MATERIÁLŮ NEZÁVISLOU ZKUŠEBNOU</t>
  </si>
  <si>
    <t>Veškeré zkoušky nad rámec TKP, dle požadavku investora</t>
  </si>
  <si>
    <t>zahrnuje veškeré náklady spojené s objednatelem požadovanými zkouškami</t>
  </si>
  <si>
    <t>02620</t>
  </si>
  <si>
    <t>ZKOUŠENÍ KONSTRUKCÍ A PRACÍ NEZÁVISLOU ZKUŠEBNOU</t>
  </si>
  <si>
    <t>Veškeré zkoušky nad rámec TKP, dle požadavku investora 
pozn. Mimo standardních zkoušek konstrukcí a podkladů bude provedena kontrolní statická zkouška pláně v místě osazení propustku pod silnicí II/322</t>
  </si>
  <si>
    <t>Vytýčení veškerých inženýrských sítí a jejich ochrana během výstavby - náklady správců sítí včetně zemních prací a ostatních přípomocí zhotovitele</t>
  </si>
  <si>
    <t>027413</t>
  </si>
  <si>
    <t>PR</t>
  </si>
  <si>
    <t>PROVIZORNÍ MOSTY - DEMONTÁŽ</t>
  </si>
  <si>
    <t>PR - Preliminář, pevná částka 750.750,- Kč bez DPH (j.c. = 27.500,- Kč) 
Položka bude čerpána v rozsahu a dle pokynů investora! 
Zahrnuje šetrné vyjmutí a očištění MP, naložení a odvoz dle pokynů investora (předpoklad cestmistrovství Přelouč) a jeho kompletní rekonstrukci odbornou firmou s cetifikací min. EXC3 dle norem EN 1090. 
Rozsah úprav MP po odvozu budou stanoveny zástupcem investora na základě zjištění skutečného stavu.</t>
  </si>
  <si>
    <t>Stávající mostní provozorium na místě mostu 322-010: 4,2*6,5=27,300 [A]</t>
  </si>
  <si>
    <t>02841</t>
  </si>
  <si>
    <t>PRŮZKUMNÉ PRÁCE ŽIVOTNÍHO PROSTŘEDÍ NA POVRCHU</t>
  </si>
  <si>
    <t>Měření hluku před a po výstavbě: 2=2,000 [A]</t>
  </si>
  <si>
    <t>zahrnuje veškeré náklady spojené s objednatelem požadovanými pracemi</t>
  </si>
  <si>
    <t>02910</t>
  </si>
  <si>
    <t>OSTATNÍ POŽADAVKY - ZEMĚMĚŘIČSKÁ MĚŘENÍ</t>
  </si>
  <si>
    <t>Vytýčení stavby geodetem vč určení výškových bodů (v rozsahu dle potřeby)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</si>
  <si>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</si>
  <si>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</si>
  <si>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</si>
  <si>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</si>
  <si>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skutečného stavu po dokončení stavby vč.zákresu do katastrální mapy a její digitalizace zodpovědným geodetem, počet 6x tisk + 6x CD(DVD)</t>
  </si>
  <si>
    <t>ZÚ - KÚ 0,74466 km: 7,5=7,500 [A]</t>
  </si>
  <si>
    <t>02943</t>
  </si>
  <si>
    <t>OSTATNÍ POŽADAVKY - VYPRACOVÁNÍ RDS</t>
  </si>
  <si>
    <t>V DIGIT FORMĚ a TIŠTĚNÉ, počet 6x tisk + 6x CD(DVD)</t>
  </si>
  <si>
    <t>02944</t>
  </si>
  <si>
    <t>OSTAT POŽADAVKY - DOKUMENTACE SKUTEČ PROVEDENÍ V DIGIT FORMĚ</t>
  </si>
  <si>
    <t>a TIŠTĚNÉ, počet 6x tisk + 6x CD(DVD)</t>
  </si>
  <si>
    <t>02945</t>
  </si>
  <si>
    <t>OSTAT POŽADAVKY - GEOMETRICKÝ PLÁN</t>
  </si>
  <si>
    <t>zodpovědný geodet, v souladu s vyhl.  č 26/2007 Sb ověřený patřičným KÚ, počet 10x tisk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</si>
  <si>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</si>
  <si>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</si>
  <si>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</si>
  <si>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průběh výstavby a konečný stav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</si>
  <si>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</si>
  <si>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02960</t>
  </si>
  <si>
    <t>OSTATNÍ POŽADAVKY - ODBORNÝ DOZOR</t>
  </si>
  <si>
    <t>účast geologa na stavbě</t>
  </si>
  <si>
    <t>zahrnuje veškeré náklady spojené s objednatelem požadovaným dozorem</t>
  </si>
  <si>
    <t>02990</t>
  </si>
  <si>
    <t>OSTATNÍ POŽADAVKY - INFORMAČNÍ TABULE</t>
  </si>
  <si>
    <t>povinná publicita, označení stavby</t>
  </si>
  <si>
    <t>Dočasný billboard dle pravidel IROP š 5,1 x dl 2,4 m: 1=1,000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</si>
  <si>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</si>
  <si>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02991</t>
  </si>
  <si>
    <t>Stálá pamětní deska dle pravidel IROP, z odolného materiálu, s životností alespoň 5 let dod + montáž, rozměr  0,3 x 0,4 m: 1=1,000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</si>
  <si>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</si>
  <si>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VON.a.2</t>
  </si>
  <si>
    <t>Vedlejší a ostatní náklady stavby mimo DIO - nezpůsobilé výdaje</t>
  </si>
  <si>
    <t>02710</t>
  </si>
  <si>
    <t>POMOC PRÁCE ZŘÍZ NEBO ZAJIŠŤ OBJÍŽĎKY A PŘÍSTUP CESTY</t>
  </si>
  <si>
    <t>Rekonstrukce objízdných tras po provedení stavby 
stanoveno jako 2,5% z hodnoty SO 101.1 ; zaokr. na celé tisíce Kč bez DPH, 
čerpáno způsobem a v rozsahu dle pokynů investora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</si>
  <si>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</si>
  <si>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</si>
  <si>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</si>
  <si>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VON.b</t>
  </si>
  <si>
    <t>Vedlejší a ostatní náklady - DIO etapy - způsobilé vedlejší výdaje</t>
  </si>
  <si>
    <t>914001</t>
  </si>
  <si>
    <t>ZHOTOVENÍ POLEPU ZNAČKY ZÁKLADNÍ VELIKOSTI</t>
  </si>
  <si>
    <t>Provizorní značení v majetku zhotovitele</t>
  </si>
  <si>
    <t>E13: 4=4,000 [A] 
E3a: 5=5,000 [B] 
Celkem: A+B=9,000 [C]</t>
  </si>
  <si>
    <t>914132</t>
  </si>
  <si>
    <t>DOPRAVNÍ ZNAČKY ZÁKLADNÍ VELIKOSTI OCELOVÉ FÓLIE TŘ 2 - MONTÁŽ S PŘEMÍSTĚNÍM</t>
  </si>
  <si>
    <t>ETAPA I: 
B1: 4=4,000 [A] 
ETAPA II: 
B1: 2=2,000 [B] 
ETAPA III: 
B1: 2=2,000 [C] 
Celkem: A+B+C=8,000 [D]</t>
  </si>
  <si>
    <t>položka zahrnuje: 
- dopravu demontované značky z dočasné skládky 
- osazení a montáž značky na místě určeném projektem  
- nutnou opravu poškozených částí 
nezahrnuje dodávku značky</t>
  </si>
  <si>
    <t>914139</t>
  </si>
  <si>
    <t>DOPRAV ZNAČKY ZÁKLAD VEL OCEL FÓLIE TŘ 2 - NÁJEMNÉ</t>
  </si>
  <si>
    <t>KSDEN</t>
  </si>
  <si>
    <t>Doba trvání DIO dle ZOV = 90 KD 
Nájem pro maximální počet DZ, značení v ostatních etapách bude k dispozici pro případnou regulaci dopravy</t>
  </si>
  <si>
    <t>8*90=720,000 [A]</t>
  </si>
  <si>
    <t>položka zahrnuje sazbu za pronájem dopravních značek a zařízení, počet jednotek je určen jako součin počtu značek a počtu dní použití</t>
  </si>
  <si>
    <t>914332</t>
  </si>
  <si>
    <t>DOPRAV ZNAČKY ZMENŠ VEL OCEL FÓLIE TŘ 2 - MONTÁŽ S PŘESUNEM</t>
  </si>
  <si>
    <t>ETAPA I: 
E13: 4=4,000 [A] 
E3a: 2=2,000 [B] 
ETAPA II: 
E13: 2=2,000 [C] 
E3a: 2=2,000 [D] 
ETAPA III: 
E13: 2=2,000 [E] 
E3a: 1=1,000 [F] 
Celkem: A+B+C+D+E+F=13,000 [G]</t>
  </si>
  <si>
    <t>914333</t>
  </si>
  <si>
    <t>DOPRAV ZNAČKY ZMENŠ VEL OCEL FÓLIE TŘ 2 - DEMONTÁŽ</t>
  </si>
  <si>
    <t>914339</t>
  </si>
  <si>
    <t>DOPRAV ZNAČKY ZMENŠ VEL OCEL FÓLIE TŘ 2 - NÁJEMNÉ</t>
  </si>
  <si>
    <t>9*90=810,000 [A]</t>
  </si>
  <si>
    <t>914922</t>
  </si>
  <si>
    <t>SLOUPKY A STOJKY DZ Z OCEL TRUBEK DO PATKY MONTÁŽ S PŘESUNEM</t>
  </si>
  <si>
    <t>ETAPA I: 
S3+Z2: 2*2=4,000 [A] 
B1+E13+E3a: 2=2,000 [B] 
B1+E13: 2=2,000 [C] 
ETAPA II: 
S3+Z2: 2*2=4,000 [D] 
B1+E13: 2=2,000 [E] 
ETAPA III: 
S3+Z2: 2*2=4,000 [F] 
B1+E13: 2=2,000 [G] 
Celkem: A+B+C+D+E+F+G=20,000 [H]</t>
  </si>
  <si>
    <t>položka zahrnuje: 
- dopravu demontovaného zařízení z dočasné skládky 
- osazení a montáž zařízení na místě určeném projektem  
- nutnou opravu poškozených částí 
nezahrnuje dodávku sloupku, stojky a upevňovacího zařízení</t>
  </si>
  <si>
    <t>914923</t>
  </si>
  <si>
    <t>SLOUPKY A STOJKY DZ Z OCEL TRUBEK DO PATKY DEMONTÁŽ</t>
  </si>
  <si>
    <t>914929</t>
  </si>
  <si>
    <t>SLOUPKY A STOJKY DZ Z OCEL TRUBEK DO PATKY NÁJEMNÉ</t>
  </si>
  <si>
    <t>položka zahrnuje sazbu za pronájem dopravních značek a zařízení. Počet měrných jednotek se určí jako součin počtu sloupků a počtu dní použití</t>
  </si>
  <si>
    <t>916122</t>
  </si>
  <si>
    <t>DOPRAV SVĚTLO VÝSTRAŽ SOUPRAVA 3KS - MONTÁŽ S PŘESUNEM</t>
  </si>
  <si>
    <t>ETAPA I: 
S3+Z2: 2*1=2,000 [A] 
ETAPA II: 
S3+Z2: 2*1=2,000 [B] 
ETAPA III: 
S3+Z2: 2*1=2,000 [C] 
Celkem: A+B+C=6,000 [D]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</si>
  <si>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</si>
  <si>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</si>
  <si>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</si>
  <si>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</si>
  <si>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</si>
  <si>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</si>
  <si>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Doba trvání DIO dle ZOV = 90 KD</t>
  </si>
  <si>
    <t>2*90=180,000 [A]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</si>
  <si>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</si>
  <si>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</si>
  <si>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</si>
  <si>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Provizorní značení v majetku zhotovitele 
REZERVNÍ POLOŽKA, čerpáno dle pokynů investora</t>
  </si>
  <si>
    <t>SSZ (souprava zahrnuje 2 semafory): 1=1,000 [A]</t>
  </si>
  <si>
    <t>916153</t>
  </si>
  <si>
    <t>SEMAFOROVÁ PŘENOSNÁ SOUPRAVA - DEMONTÁŽ</t>
  </si>
  <si>
    <t>REZERVNÍ POLOŽKA, čerpáno dle pokynů investora</t>
  </si>
  <si>
    <t>916159</t>
  </si>
  <si>
    <t>SEMAFOROVÁ PŘENOSNÁ SOUPRAVA - NÁJEMNÉ</t>
  </si>
  <si>
    <t>REZERVNÍ POLOŽKA, čerpáno dle pokynů investora (předpoklad 30KD)</t>
  </si>
  <si>
    <t>1*30=30,000 [A]</t>
  </si>
  <si>
    <t>916322</t>
  </si>
  <si>
    <t>DOPRAVNÍ ZÁBRANY Z2 S FÓLIÍ TŘ 2 - MONTÁŽ S PŘESUNEM</t>
  </si>
  <si>
    <t>ETAPA I: 
Z2: 2=2,000 [A] 
ETAPA II: 
Z2: 2=2,000 [B] 
ETAPA III: 
Z2: 2=2,000 [C] 
Celkem: A+B+C=6,000 [D]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</si>
  <si>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</si>
  <si>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</si>
  <si>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</si>
  <si>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</si>
  <si>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</si>
  <si>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916712</t>
  </si>
  <si>
    <t>UPEVŇOVACÍ KONSTR - PODKLADNÍ DESKA POD 28KG - MONTÁŽ S PŘESUNEM</t>
  </si>
  <si>
    <t>Počet podkladních desek dle počtu sloupků + min. 30%rezerva 
Provizorní značení v majetku zhotovitele</t>
  </si>
  <si>
    <t>916713</t>
  </si>
  <si>
    <t>UPEVŇOVACÍ KONSTR - PODKLADNÍ DESKA POD 28KG - DEMONTÁŽ</t>
  </si>
  <si>
    <t>916719</t>
  </si>
  <si>
    <t>UPEVŇOVACÍ KONSTR - PODKLAD DESKA POD 28KG - NÁJEMNÉ</t>
  </si>
  <si>
    <t>11*90=990,000 [A]</t>
  </si>
  <si>
    <t>VON.c</t>
  </si>
  <si>
    <t>Vedlejší a ostatní náklady - DIO objízdná trasa - způsobilé vedlejší výdaje</t>
  </si>
  <si>
    <t>02720</t>
  </si>
  <si>
    <t>POMOC PRÁCE ZŘÍZ NEBO ZAJIŠŤ REGULACI A OCHRANU DOPRAVY</t>
  </si>
  <si>
    <t>projednání DIO s DOSS, zajištění DIR</t>
  </si>
  <si>
    <t>91400</t>
  </si>
  <si>
    <t>DOČASNÉ ZAKRYTÍ NEBO OTOČENÍ STÁVAJÍCÍCH DOPRAVNÍCH ZNAČEK</t>
  </si>
  <si>
    <t>IS9a: 2=2,000 [A] 
IS11b: 9=9,000 [B] 
Celkem: A+B=11,000 [C]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</si>
  <si>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</si>
  <si>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IS11b: 6=6,000 [A] 
IS11bl: 2=2,000 [B] 
IS11bp: 5=5,000 [C] 
Celkem: A+B+C=13,000 [D]</t>
  </si>
  <si>
    <t>914002</t>
  </si>
  <si>
    <t>ZHOTOVENÍ POLEPU VELKOPLOŠNÉ ZNAČKY</t>
  </si>
  <si>
    <t>IP22: 6=6,000 [A] 
IS11a: 2=2,000 [B] 
Celkem: A+B=8,000 [C]</t>
  </si>
  <si>
    <t>IS11b: 6=6,000 [A] 
IS11bp: 5=5,000 [B] 
IS11bl: 2=2,000 [C] 
Celkem: A+B+C=13,000 [D]</t>
  </si>
  <si>
    <t>13*90=1 170,000 [A]</t>
  </si>
  <si>
    <t>IS11c: 15=15,000 [A]</t>
  </si>
  <si>
    <t>15*90=1 350,000 [A]</t>
  </si>
  <si>
    <t>914432</t>
  </si>
  <si>
    <t>DOPRAVNÍ ZNAČKY 100X150CM OCELOVÉ FÓLIE TŘ 2 - MONTÁŽ S PŘEMÍSTĚNÍM</t>
  </si>
  <si>
    <t>položka zahrnuje: 
- dopravu demontované značky z dočasné skládky 
- osazení a montáž značky na místě určeném projektem 
- nutnou opravu poškozených částí 
nezahrnuje dodávku značky</t>
  </si>
  <si>
    <t>914433</t>
  </si>
  <si>
    <t>DOPRAVNÍ ZNAČKY 100X150CM OCELOVÉ FÓLIE TŘ 2 - DEMONTÁŽ</t>
  </si>
  <si>
    <t>914439</t>
  </si>
  <si>
    <t>DOPRAV ZNAČKY 100X150CM OCEL FÓLIE TŘ 2 - NÁJEMNÉ</t>
  </si>
  <si>
    <t>IP22: 6*2=12,000 [A] 
IS11a: 2*2=4,000 [B] 
IS11b: 3=3,000 [C] 
IS11b+IS11bl: 1=1,000 [D] 
Is11b+IS11bp: 2=2,000 [E] 
IS11bl: 1=1,000 [F] 
IS11bp: 3=3,000 [G] 
IS11c: 15=15,000 [H] 
Celkem: A+B+C+D+E+F+G+H=41,000 [I]</t>
  </si>
  <si>
    <t>41*90=3 690,000 [A]</t>
  </si>
  <si>
    <t>54*90=4 860,000 [A]</t>
  </si>
  <si>
    <t>Soupis objektů kontrolního rozpočtu s rozdělením SO
dle způsobilých hlavních a vedlejších výdajů (ZHV, ZVV) a nezpůsobilých výdajů (NV)</t>
  </si>
  <si>
    <t>Stavba: CA1155 - Modernizace silnice II/322
odb. prům. areál - po most ev. č. 322-010 Chvaletice</t>
  </si>
  <si>
    <t>ZHV celkem [Kč bez DPH]</t>
  </si>
  <si>
    <t>ZVV celkem [Kč bez DPH]</t>
  </si>
  <si>
    <t>ZV celkem způsobilé výdaje stavby (ZHV+ZVV)</t>
  </si>
  <si>
    <t>poměr ZHV / ZV [%]</t>
  </si>
  <si>
    <t>poměr ZVV / ZV [%]</t>
  </si>
  <si>
    <t>NV celkem [Kč bez DPH]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</si>
</sst>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3">
    <font>
      <sz val="10"/>
      <name val="Arial"/>
      <family val="0"/>
    </font>
    <font>
      <b/>
      <sz val="16"/>
      <color indexed="8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0" fillId="35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22" borderId="10" xfId="0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0" fontId="2" fillId="2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0" fontId="2" fillId="0" borderId="10" xfId="46" applyNumberFormat="1" applyFont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24" sqref="B2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24.75" customHeight="1">
      <c r="A2" s="35"/>
      <c r="B2" s="40" t="s">
        <v>799</v>
      </c>
      <c r="C2" s="40"/>
      <c r="D2" s="40"/>
      <c r="E2" s="40"/>
    </row>
    <row r="3" spans="1:5" ht="24.75" customHeight="1">
      <c r="A3" s="35"/>
      <c r="B3" s="40"/>
      <c r="C3" s="40"/>
      <c r="D3" s="40"/>
      <c r="E3" s="40"/>
    </row>
    <row r="4" spans="1:5" ht="46.5" customHeight="1">
      <c r="A4" s="1"/>
      <c r="B4" s="41" t="s">
        <v>800</v>
      </c>
      <c r="C4" s="41"/>
      <c r="D4" s="41"/>
      <c r="E4" s="41"/>
    </row>
    <row r="5" spans="1:5" ht="20.25" customHeight="1">
      <c r="A5" s="1"/>
      <c r="B5" s="35" t="s">
        <v>1</v>
      </c>
      <c r="C5" s="35"/>
      <c r="D5" s="35"/>
      <c r="E5" s="1"/>
    </row>
    <row r="6" spans="1:5" ht="12.75" customHeight="1">
      <c r="A6" s="1"/>
      <c r="B6" s="3" t="s">
        <v>2</v>
      </c>
      <c r="C6" s="6">
        <f>SUM(C10:C22)</f>
        <v>0</v>
      </c>
      <c r="D6" s="1"/>
      <c r="E6" s="1"/>
    </row>
    <row r="7" spans="1:5" ht="12.75" customHeight="1">
      <c r="A7" s="1"/>
      <c r="B7" s="3" t="s">
        <v>3</v>
      </c>
      <c r="C7" s="6">
        <f>SUM(E10:E22)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42" t="s">
        <v>22</v>
      </c>
      <c r="B10" s="17" t="s">
        <v>23</v>
      </c>
      <c r="C10" s="18">
        <f>'SO 001'!I3</f>
        <v>0</v>
      </c>
      <c r="D10" s="18">
        <f>'SO 001'!O2</f>
        <v>0</v>
      </c>
      <c r="E10" s="18">
        <f aca="true" t="shared" si="0" ref="E10:E22">C10+D10</f>
        <v>0</v>
      </c>
    </row>
    <row r="11" spans="1:5" ht="12.75" customHeight="1">
      <c r="A11" s="42" t="s">
        <v>77</v>
      </c>
      <c r="B11" s="17" t="s">
        <v>78</v>
      </c>
      <c r="C11" s="18">
        <f>'SO 101_SO 101.1'!I3</f>
        <v>0</v>
      </c>
      <c r="D11" s="18">
        <f>'SO 101_SO 101.1'!O2</f>
        <v>0</v>
      </c>
      <c r="E11" s="18">
        <f t="shared" si="0"/>
        <v>0</v>
      </c>
    </row>
    <row r="12" spans="1:5" ht="12.75" customHeight="1">
      <c r="A12" s="43" t="s">
        <v>497</v>
      </c>
      <c r="B12" s="17" t="s">
        <v>498</v>
      </c>
      <c r="C12" s="18">
        <f>'SO 101_SO 101.1n'!I3</f>
        <v>0</v>
      </c>
      <c r="D12" s="18">
        <f>'SO 101_SO 101.1n'!O2</f>
        <v>0</v>
      </c>
      <c r="E12" s="18">
        <f t="shared" si="0"/>
        <v>0</v>
      </c>
    </row>
    <row r="13" spans="1:5" ht="12.75" customHeight="1">
      <c r="A13" s="44" t="s">
        <v>515</v>
      </c>
      <c r="B13" s="17" t="s">
        <v>516</v>
      </c>
      <c r="C13" s="18">
        <f>'SO 101_SO 101.2'!I3</f>
        <v>0</v>
      </c>
      <c r="D13" s="18">
        <f>'SO 101_SO 101.2'!O2</f>
        <v>0</v>
      </c>
      <c r="E13" s="18">
        <f t="shared" si="0"/>
        <v>0</v>
      </c>
    </row>
    <row r="14" spans="1:5" ht="12.75" customHeight="1">
      <c r="A14" s="44" t="s">
        <v>538</v>
      </c>
      <c r="B14" s="17" t="s">
        <v>539</v>
      </c>
      <c r="C14" s="18">
        <f>'SO 101_SO 101.3'!I3</f>
        <v>0</v>
      </c>
      <c r="D14" s="18">
        <f>'SO 101_SO 101.3'!O2</f>
        <v>0</v>
      </c>
      <c r="E14" s="18">
        <f t="shared" si="0"/>
        <v>0</v>
      </c>
    </row>
    <row r="15" spans="1:5" ht="12.75" customHeight="1">
      <c r="A15" s="44" t="s">
        <v>565</v>
      </c>
      <c r="B15" s="17" t="s">
        <v>566</v>
      </c>
      <c r="C15" s="18">
        <f>'SO 102_SO 102.1'!I3</f>
        <v>0</v>
      </c>
      <c r="D15" s="18">
        <f>'SO 102_SO 102.1'!O2</f>
        <v>0</v>
      </c>
      <c r="E15" s="18">
        <f t="shared" si="0"/>
        <v>0</v>
      </c>
    </row>
    <row r="16" spans="1:5" ht="12.75" customHeight="1">
      <c r="A16" s="43" t="s">
        <v>596</v>
      </c>
      <c r="B16" s="17" t="s">
        <v>597</v>
      </c>
      <c r="C16" s="18">
        <f>'SO 102_SO 102.2'!I3</f>
        <v>0</v>
      </c>
      <c r="D16" s="18">
        <f>'SO 102_SO 102.2'!O2</f>
        <v>0</v>
      </c>
      <c r="E16" s="18">
        <f t="shared" si="0"/>
        <v>0</v>
      </c>
    </row>
    <row r="17" spans="1:5" ht="12.75" customHeight="1">
      <c r="A17" s="44" t="s">
        <v>603</v>
      </c>
      <c r="B17" s="17" t="s">
        <v>604</v>
      </c>
      <c r="C17" s="18">
        <f>'SO 301'!I3</f>
        <v>0</v>
      </c>
      <c r="D17" s="18">
        <f>'SO 301'!O2</f>
        <v>0</v>
      </c>
      <c r="E17" s="18">
        <f t="shared" si="0"/>
        <v>0</v>
      </c>
    </row>
    <row r="18" spans="1:5" ht="12.75" customHeight="1">
      <c r="A18" s="43" t="s">
        <v>609</v>
      </c>
      <c r="B18" s="17" t="s">
        <v>610</v>
      </c>
      <c r="C18" s="18">
        <f>'SO 401'!I3</f>
        <v>0</v>
      </c>
      <c r="D18" s="18">
        <f>'SO 401'!O2</f>
        <v>0</v>
      </c>
      <c r="E18" s="18">
        <f t="shared" si="0"/>
        <v>0</v>
      </c>
    </row>
    <row r="19" spans="1:5" ht="12.75" customHeight="1">
      <c r="A19" s="44" t="s">
        <v>638</v>
      </c>
      <c r="B19" s="17" t="s">
        <v>639</v>
      </c>
      <c r="C19" s="18">
        <f>'VON_VON.a.1'!I3</f>
        <v>0</v>
      </c>
      <c r="D19" s="18">
        <f>'VON_VON.a.1'!O2</f>
        <v>0</v>
      </c>
      <c r="E19" s="18">
        <f t="shared" si="0"/>
        <v>0</v>
      </c>
    </row>
    <row r="20" spans="1:5" ht="12.75" customHeight="1">
      <c r="A20" s="43" t="s">
        <v>692</v>
      </c>
      <c r="B20" s="17" t="s">
        <v>693</v>
      </c>
      <c r="C20" s="18">
        <f>'VON_VON.a.2'!I3</f>
        <v>0</v>
      </c>
      <c r="D20" s="18">
        <f>'VON_VON.a.2'!O2</f>
        <v>0</v>
      </c>
      <c r="E20" s="18">
        <f t="shared" si="0"/>
        <v>0</v>
      </c>
    </row>
    <row r="21" spans="1:5" ht="12.75" customHeight="1">
      <c r="A21" s="44" t="s">
        <v>700</v>
      </c>
      <c r="B21" s="17" t="s">
        <v>701</v>
      </c>
      <c r="C21" s="18">
        <f>'VON_VON.b'!I3</f>
        <v>0</v>
      </c>
      <c r="D21" s="18">
        <f>'VON_VON.b'!O2</f>
        <v>0</v>
      </c>
      <c r="E21" s="18">
        <f t="shared" si="0"/>
        <v>0</v>
      </c>
    </row>
    <row r="22" spans="1:5" ht="12.75" customHeight="1">
      <c r="A22" s="44" t="s">
        <v>772</v>
      </c>
      <c r="B22" s="17" t="s">
        <v>773</v>
      </c>
      <c r="C22" s="18">
        <f>'VON_VON.c'!I3</f>
        <v>0</v>
      </c>
      <c r="D22" s="18">
        <f>'VON_VON.c'!O2</f>
        <v>0</v>
      </c>
      <c r="E22" s="18">
        <f t="shared" si="0"/>
        <v>0</v>
      </c>
    </row>
    <row r="24" spans="2:5" ht="20.25" customHeight="1">
      <c r="B24" s="45" t="s">
        <v>801</v>
      </c>
      <c r="C24" s="46">
        <f>C10+C11</f>
        <v>0</v>
      </c>
      <c r="D24" s="46">
        <f>D10+D11</f>
        <v>0</v>
      </c>
      <c r="E24" s="46">
        <f>E10+E11</f>
        <v>0</v>
      </c>
    </row>
    <row r="25" spans="2:5" ht="20.25" customHeight="1">
      <c r="B25" s="47" t="s">
        <v>802</v>
      </c>
      <c r="C25" s="46">
        <f>C13+C14+C15+C17+C19+C21+C22</f>
        <v>0</v>
      </c>
      <c r="D25" s="46">
        <f>D13+D14+D15+D17+D19+D21+D22</f>
        <v>0</v>
      </c>
      <c r="E25" s="46">
        <f>E13+E14+E15+E17+E19+E21+E22</f>
        <v>0</v>
      </c>
    </row>
    <row r="26" spans="2:5" ht="20.25" customHeight="1">
      <c r="B26" s="48" t="s">
        <v>803</v>
      </c>
      <c r="C26" s="46">
        <f>C24+C25</f>
        <v>0</v>
      </c>
      <c r="D26" s="46">
        <f>D24+D25</f>
        <v>0</v>
      </c>
      <c r="E26" s="46">
        <f>E24+E25</f>
        <v>0</v>
      </c>
    </row>
    <row r="27" spans="2:3" ht="20.25" customHeight="1">
      <c r="B27" s="49" t="s">
        <v>804</v>
      </c>
      <c r="C27" s="50" t="e">
        <f>C24/$C$26</f>
        <v>#DIV/0!</v>
      </c>
    </row>
    <row r="28" spans="2:3" ht="20.25" customHeight="1">
      <c r="B28" s="49" t="s">
        <v>805</v>
      </c>
      <c r="C28" s="50" t="e">
        <f>C25/$C$26</f>
        <v>#DIV/0!</v>
      </c>
    </row>
    <row r="29" ht="20.25" customHeight="1"/>
    <row r="30" spans="2:5" ht="20.25" customHeight="1">
      <c r="B30" s="51" t="s">
        <v>806</v>
      </c>
      <c r="C30" s="46">
        <f>C12+C16+C18+C20</f>
        <v>0</v>
      </c>
      <c r="D30" s="46">
        <f>D12+D16+D18+D20</f>
        <v>0</v>
      </c>
      <c r="E30" s="46">
        <f>E12+E16+E18+E20</f>
        <v>0</v>
      </c>
    </row>
  </sheetData>
  <sheetProtection/>
  <mergeCells count="4">
    <mergeCell ref="A1:A3"/>
    <mergeCell ref="B5:D5"/>
    <mergeCell ref="B4:E4"/>
    <mergeCell ref="B2:E3"/>
  </mergeCells>
  <printOptions/>
  <pageMargins left="0.75" right="0.75" top="1" bottom="1" header="0.5" footer="0.5"/>
  <pageSetup fitToHeight="0" fitToWidth="1" horizontalDpi="300" verticalDpi="300" orientation="portrait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pane ySplit="7" topLeftCell="A8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0+O8+O13+O22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609</v>
      </c>
      <c r="I3" s="32">
        <f>0+I8+I13+I22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4" t="s">
        <v>16</v>
      </c>
      <c r="C4" s="37" t="s">
        <v>609</v>
      </c>
      <c r="D4" s="38"/>
      <c r="E4" s="15" t="s">
        <v>610</v>
      </c>
      <c r="F4" s="5"/>
      <c r="G4" s="5"/>
      <c r="H4" s="16"/>
      <c r="I4" s="16"/>
      <c r="J4" s="5"/>
      <c r="O4" t="s">
        <v>18</v>
      </c>
      <c r="P4" t="s">
        <v>21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J5" s="39" t="s">
        <v>41</v>
      </c>
      <c r="O5" t="s">
        <v>19</v>
      </c>
      <c r="P5" t="s">
        <v>21</v>
      </c>
    </row>
    <row r="6" spans="1:10" ht="12.75" customHeight="1">
      <c r="A6" s="39"/>
      <c r="B6" s="39"/>
      <c r="C6" s="39"/>
      <c r="D6" s="39"/>
      <c r="E6" s="39"/>
      <c r="F6" s="39"/>
      <c r="G6" s="39"/>
      <c r="H6" s="13" t="s">
        <v>37</v>
      </c>
      <c r="I6" s="13" t="s">
        <v>39</v>
      </c>
      <c r="J6" s="39"/>
    </row>
    <row r="7" spans="1:10" ht="12.75" customHeight="1">
      <c r="A7" s="13" t="s">
        <v>25</v>
      </c>
      <c r="B7" s="13" t="s">
        <v>27</v>
      </c>
      <c r="C7" s="13" t="s">
        <v>21</v>
      </c>
      <c r="D7" s="13" t="s">
        <v>20</v>
      </c>
      <c r="E7" s="13" t="s">
        <v>31</v>
      </c>
      <c r="F7" s="13" t="s">
        <v>33</v>
      </c>
      <c r="G7" s="13" t="s">
        <v>35</v>
      </c>
      <c r="H7" s="13" t="s">
        <v>38</v>
      </c>
      <c r="I7" s="13" t="s">
        <v>40</v>
      </c>
      <c r="J7" s="13" t="s">
        <v>42</v>
      </c>
    </row>
    <row r="8" spans="1:18" ht="12.75" customHeight="1">
      <c r="A8" s="16" t="s">
        <v>43</v>
      </c>
      <c r="B8" s="16"/>
      <c r="C8" s="20" t="s">
        <v>25</v>
      </c>
      <c r="D8" s="16"/>
      <c r="E8" s="21" t="s">
        <v>79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</f>
        <v>0</v>
      </c>
      <c r="R8">
        <f>0+O9</f>
        <v>0</v>
      </c>
    </row>
    <row r="9" spans="1:16" ht="12.75">
      <c r="A9" s="19" t="s">
        <v>45</v>
      </c>
      <c r="B9" s="23" t="s">
        <v>27</v>
      </c>
      <c r="C9" s="23" t="s">
        <v>80</v>
      </c>
      <c r="D9" s="19" t="s">
        <v>47</v>
      </c>
      <c r="E9" s="24" t="s">
        <v>82</v>
      </c>
      <c r="F9" s="25" t="s">
        <v>83</v>
      </c>
      <c r="G9" s="26">
        <v>2.25</v>
      </c>
      <c r="H9" s="27"/>
      <c r="I9" s="27">
        <f>ROUND(ROUND(H9,2)*ROUND(G9,3),2)</f>
        <v>0</v>
      </c>
      <c r="J9" s="25" t="s">
        <v>50</v>
      </c>
      <c r="O9">
        <f>(I9*21)/100</f>
        <v>0</v>
      </c>
      <c r="P9" t="s">
        <v>21</v>
      </c>
    </row>
    <row r="10" spans="1:5" ht="12.75">
      <c r="A10" s="28" t="s">
        <v>51</v>
      </c>
      <c r="E10" s="29" t="s">
        <v>84</v>
      </c>
    </row>
    <row r="11" spans="1:5" ht="12.75">
      <c r="A11" s="30" t="s">
        <v>53</v>
      </c>
      <c r="E11" s="31" t="s">
        <v>611</v>
      </c>
    </row>
    <row r="12" spans="1:5" ht="25.5">
      <c r="A12" t="s">
        <v>55</v>
      </c>
      <c r="E12" s="29" t="s">
        <v>86</v>
      </c>
    </row>
    <row r="13" spans="1:18" ht="12.75" customHeight="1">
      <c r="A13" s="5" t="s">
        <v>43</v>
      </c>
      <c r="B13" s="5"/>
      <c r="C13" s="33" t="s">
        <v>27</v>
      </c>
      <c r="D13" s="5"/>
      <c r="E13" s="21" t="s">
        <v>44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19" t="s">
        <v>45</v>
      </c>
      <c r="B14" s="23" t="s">
        <v>21</v>
      </c>
      <c r="C14" s="23" t="s">
        <v>612</v>
      </c>
      <c r="D14" s="19" t="s">
        <v>47</v>
      </c>
      <c r="E14" s="24" t="s">
        <v>613</v>
      </c>
      <c r="F14" s="25" t="s">
        <v>101</v>
      </c>
      <c r="G14" s="26">
        <v>1.25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130</v>
      </c>
    </row>
    <row r="16" spans="1:5" ht="12.75">
      <c r="A16" s="30" t="s">
        <v>53</v>
      </c>
      <c r="E16" s="31" t="s">
        <v>47</v>
      </c>
    </row>
    <row r="17" spans="1:5" ht="318.75">
      <c r="A17" t="s">
        <v>55</v>
      </c>
      <c r="E17" s="29" t="s">
        <v>159</v>
      </c>
    </row>
    <row r="18" spans="1:16" ht="12.75">
      <c r="A18" s="19" t="s">
        <v>45</v>
      </c>
      <c r="B18" s="23" t="s">
        <v>20</v>
      </c>
      <c r="C18" s="23" t="s">
        <v>161</v>
      </c>
      <c r="D18" s="19" t="s">
        <v>47</v>
      </c>
      <c r="E18" s="24" t="s">
        <v>163</v>
      </c>
      <c r="F18" s="25" t="s">
        <v>101</v>
      </c>
      <c r="G18" s="26">
        <v>1.25</v>
      </c>
      <c r="H18" s="27"/>
      <c r="I18" s="27">
        <f>ROUND(ROUND(H18,2)*ROUND(G18,3),2)</f>
        <v>0</v>
      </c>
      <c r="J18" s="25" t="s">
        <v>50</v>
      </c>
      <c r="O18">
        <f>(I18*21)/100</f>
        <v>0</v>
      </c>
      <c r="P18" t="s">
        <v>21</v>
      </c>
    </row>
    <row r="19" spans="1:5" ht="12.75">
      <c r="A19" s="28" t="s">
        <v>51</v>
      </c>
      <c r="E19" s="29" t="s">
        <v>47</v>
      </c>
    </row>
    <row r="20" spans="1:5" ht="12.75">
      <c r="A20" s="30" t="s">
        <v>53</v>
      </c>
      <c r="E20" s="31" t="s">
        <v>614</v>
      </c>
    </row>
    <row r="21" spans="1:5" ht="191.25">
      <c r="A21" t="s">
        <v>55</v>
      </c>
      <c r="E21" s="29" t="s">
        <v>165</v>
      </c>
    </row>
    <row r="22" spans="1:18" ht="12.75" customHeight="1">
      <c r="A22" s="5" t="s">
        <v>43</v>
      </c>
      <c r="B22" s="5"/>
      <c r="C22" s="33" t="s">
        <v>105</v>
      </c>
      <c r="D22" s="5"/>
      <c r="E22" s="21" t="s">
        <v>502</v>
      </c>
      <c r="F22" s="5"/>
      <c r="G22" s="5"/>
      <c r="H22" s="5"/>
      <c r="I22" s="34">
        <f>0+Q22</f>
        <v>0</v>
      </c>
      <c r="J22" s="5"/>
      <c r="O22">
        <f>0+R22</f>
        <v>0</v>
      </c>
      <c r="Q22">
        <f>0+I23+I27+I31+I35+I39+I43+I47</f>
        <v>0</v>
      </c>
      <c r="R22">
        <f>0+O23+O27+O31+O35+O39+O43+O47</f>
        <v>0</v>
      </c>
    </row>
    <row r="23" spans="1:16" ht="25.5">
      <c r="A23" s="19" t="s">
        <v>45</v>
      </c>
      <c r="B23" s="23" t="s">
        <v>31</v>
      </c>
      <c r="C23" s="23" t="s">
        <v>615</v>
      </c>
      <c r="D23" s="19" t="s">
        <v>47</v>
      </c>
      <c r="E23" s="24" t="s">
        <v>616</v>
      </c>
      <c r="F23" s="25" t="s">
        <v>151</v>
      </c>
      <c r="G23" s="26">
        <v>10</v>
      </c>
      <c r="H23" s="27"/>
      <c r="I23" s="27">
        <f>ROUND(ROUND(H23,2)*ROUND(G23,3),2)</f>
        <v>0</v>
      </c>
      <c r="J23" s="25" t="s">
        <v>50</v>
      </c>
      <c r="O23">
        <f>(I23*21)/100</f>
        <v>0</v>
      </c>
      <c r="P23" t="s">
        <v>21</v>
      </c>
    </row>
    <row r="24" spans="1:5" ht="12.75">
      <c r="A24" s="28" t="s">
        <v>51</v>
      </c>
      <c r="E24" s="29" t="s">
        <v>47</v>
      </c>
    </row>
    <row r="25" spans="1:5" ht="12.75">
      <c r="A25" s="30" t="s">
        <v>53</v>
      </c>
      <c r="E25" s="31" t="s">
        <v>47</v>
      </c>
    </row>
    <row r="26" spans="1:5" ht="89.25">
      <c r="A26" t="s">
        <v>55</v>
      </c>
      <c r="E26" s="29" t="s">
        <v>617</v>
      </c>
    </row>
    <row r="27" spans="1:16" ht="25.5">
      <c r="A27" s="19" t="s">
        <v>45</v>
      </c>
      <c r="B27" s="23" t="s">
        <v>33</v>
      </c>
      <c r="C27" s="23" t="s">
        <v>618</v>
      </c>
      <c r="D27" s="19" t="s">
        <v>47</v>
      </c>
      <c r="E27" s="24" t="s">
        <v>619</v>
      </c>
      <c r="F27" s="25" t="s">
        <v>59</v>
      </c>
      <c r="G27" s="26">
        <v>4</v>
      </c>
      <c r="H27" s="27"/>
      <c r="I27" s="27">
        <f>ROUND(ROUND(H27,2)*ROUND(G27,3),2)</f>
        <v>0</v>
      </c>
      <c r="J27" s="25" t="s">
        <v>50</v>
      </c>
      <c r="O27">
        <f>(I27*21)/100</f>
        <v>0</v>
      </c>
      <c r="P27" t="s">
        <v>21</v>
      </c>
    </row>
    <row r="28" spans="1:5" ht="12.75">
      <c r="A28" s="28" t="s">
        <v>51</v>
      </c>
      <c r="E28" s="29" t="s">
        <v>47</v>
      </c>
    </row>
    <row r="29" spans="1:5" ht="12.75">
      <c r="A29" s="30" t="s">
        <v>53</v>
      </c>
      <c r="E29" s="31" t="s">
        <v>47</v>
      </c>
    </row>
    <row r="30" spans="1:5" ht="102">
      <c r="A30" t="s">
        <v>55</v>
      </c>
      <c r="E30" s="29" t="s">
        <v>620</v>
      </c>
    </row>
    <row r="31" spans="1:16" ht="12.75">
      <c r="A31" s="19" t="s">
        <v>45</v>
      </c>
      <c r="B31" s="23" t="s">
        <v>35</v>
      </c>
      <c r="C31" s="23" t="s">
        <v>621</v>
      </c>
      <c r="D31" s="19" t="s">
        <v>47</v>
      </c>
      <c r="E31" s="24" t="s">
        <v>622</v>
      </c>
      <c r="F31" s="25" t="s">
        <v>59</v>
      </c>
      <c r="G31" s="26">
        <v>1</v>
      </c>
      <c r="H31" s="27"/>
      <c r="I31" s="27">
        <f>ROUND(ROUND(H31,2)*ROUND(G31,3),2)</f>
        <v>0</v>
      </c>
      <c r="J31" s="25" t="s">
        <v>50</v>
      </c>
      <c r="O31">
        <f>(I31*21)/100</f>
        <v>0</v>
      </c>
      <c r="P31" t="s">
        <v>21</v>
      </c>
    </row>
    <row r="32" spans="1:5" ht="12.75">
      <c r="A32" s="28" t="s">
        <v>51</v>
      </c>
      <c r="E32" s="29" t="s">
        <v>47</v>
      </c>
    </row>
    <row r="33" spans="1:5" ht="12.75">
      <c r="A33" s="30" t="s">
        <v>53</v>
      </c>
      <c r="E33" s="31" t="s">
        <v>47</v>
      </c>
    </row>
    <row r="34" spans="1:5" ht="114.75">
      <c r="A34" t="s">
        <v>55</v>
      </c>
      <c r="E34" s="29" t="s">
        <v>623</v>
      </c>
    </row>
    <row r="35" spans="1:16" ht="25.5">
      <c r="A35" s="19" t="s">
        <v>45</v>
      </c>
      <c r="B35" s="23" t="s">
        <v>105</v>
      </c>
      <c r="C35" s="23" t="s">
        <v>624</v>
      </c>
      <c r="D35" s="19" t="s">
        <v>47</v>
      </c>
      <c r="E35" s="24" t="s">
        <v>625</v>
      </c>
      <c r="F35" s="25" t="s">
        <v>59</v>
      </c>
      <c r="G35" s="26">
        <v>1</v>
      </c>
      <c r="H35" s="27"/>
      <c r="I35" s="27">
        <f>ROUND(ROUND(H35,2)*ROUND(G35,3),2)</f>
        <v>0</v>
      </c>
      <c r="J35" s="25" t="s">
        <v>50</v>
      </c>
      <c r="O35">
        <f>(I35*21)/100</f>
        <v>0</v>
      </c>
      <c r="P35" t="s">
        <v>21</v>
      </c>
    </row>
    <row r="36" spans="1:5" ht="12.75">
      <c r="A36" s="28" t="s">
        <v>51</v>
      </c>
      <c r="E36" s="29" t="s">
        <v>47</v>
      </c>
    </row>
    <row r="37" spans="1:5" ht="12.75">
      <c r="A37" s="30" t="s">
        <v>53</v>
      </c>
      <c r="E37" s="31" t="s">
        <v>47</v>
      </c>
    </row>
    <row r="38" spans="1:5" ht="89.25">
      <c r="A38" t="s">
        <v>55</v>
      </c>
      <c r="E38" s="29" t="s">
        <v>626</v>
      </c>
    </row>
    <row r="39" spans="1:16" ht="12.75">
      <c r="A39" s="19" t="s">
        <v>45</v>
      </c>
      <c r="B39" s="23" t="s">
        <v>111</v>
      </c>
      <c r="C39" s="23" t="s">
        <v>627</v>
      </c>
      <c r="D39" s="19" t="s">
        <v>47</v>
      </c>
      <c r="E39" s="24" t="s">
        <v>628</v>
      </c>
      <c r="F39" s="25" t="s">
        <v>59</v>
      </c>
      <c r="G39" s="26">
        <v>1</v>
      </c>
      <c r="H39" s="27"/>
      <c r="I39" s="27">
        <f>ROUND(ROUND(H39,2)*ROUND(G39,3),2)</f>
        <v>0</v>
      </c>
      <c r="J39" s="25" t="s">
        <v>50</v>
      </c>
      <c r="O39">
        <f>(I39*21)/100</f>
        <v>0</v>
      </c>
      <c r="P39" t="s">
        <v>21</v>
      </c>
    </row>
    <row r="40" spans="1:5" ht="12.75">
      <c r="A40" s="28" t="s">
        <v>51</v>
      </c>
      <c r="E40" s="29" t="s">
        <v>47</v>
      </c>
    </row>
    <row r="41" spans="1:5" ht="12.75">
      <c r="A41" s="30" t="s">
        <v>53</v>
      </c>
      <c r="E41" s="31" t="s">
        <v>47</v>
      </c>
    </row>
    <row r="42" spans="1:5" ht="114.75">
      <c r="A42" t="s">
        <v>55</v>
      </c>
      <c r="E42" s="29" t="s">
        <v>629</v>
      </c>
    </row>
    <row r="43" spans="1:16" ht="25.5">
      <c r="A43" s="19" t="s">
        <v>45</v>
      </c>
      <c r="B43" s="23" t="s">
        <v>38</v>
      </c>
      <c r="C43" s="23" t="s">
        <v>630</v>
      </c>
      <c r="D43" s="19" t="s">
        <v>47</v>
      </c>
      <c r="E43" s="24" t="s">
        <v>631</v>
      </c>
      <c r="F43" s="25" t="s">
        <v>59</v>
      </c>
      <c r="G43" s="26">
        <v>1</v>
      </c>
      <c r="H43" s="27"/>
      <c r="I43" s="27">
        <f>ROUND(ROUND(H43,2)*ROUND(G43,3),2)</f>
        <v>0</v>
      </c>
      <c r="J43" s="25" t="s">
        <v>50</v>
      </c>
      <c r="O43">
        <f>(I43*21)/100</f>
        <v>0</v>
      </c>
      <c r="P43" t="s">
        <v>21</v>
      </c>
    </row>
    <row r="44" spans="1:5" ht="12.75">
      <c r="A44" s="28" t="s">
        <v>51</v>
      </c>
      <c r="E44" s="29" t="s">
        <v>47</v>
      </c>
    </row>
    <row r="45" spans="1:5" ht="12.75">
      <c r="A45" s="30" t="s">
        <v>53</v>
      </c>
      <c r="E45" s="31" t="s">
        <v>47</v>
      </c>
    </row>
    <row r="46" spans="1:5" ht="51">
      <c r="A46" t="s">
        <v>55</v>
      </c>
      <c r="E46" s="29" t="s">
        <v>632</v>
      </c>
    </row>
    <row r="47" spans="1:16" ht="12.75">
      <c r="A47" s="19" t="s">
        <v>45</v>
      </c>
      <c r="B47" s="23" t="s">
        <v>40</v>
      </c>
      <c r="C47" s="23" t="s">
        <v>633</v>
      </c>
      <c r="D47" s="19" t="s">
        <v>47</v>
      </c>
      <c r="E47" s="24" t="s">
        <v>634</v>
      </c>
      <c r="F47" s="25" t="s">
        <v>101</v>
      </c>
      <c r="G47" s="26">
        <v>0.33</v>
      </c>
      <c r="H47" s="27"/>
      <c r="I47" s="27">
        <f>ROUND(ROUND(H47,2)*ROUND(G47,3),2)</f>
        <v>0</v>
      </c>
      <c r="J47" s="25" t="s">
        <v>50</v>
      </c>
      <c r="O47">
        <f>(I47*21)/100</f>
        <v>0</v>
      </c>
      <c r="P47" t="s">
        <v>21</v>
      </c>
    </row>
    <row r="48" spans="1:5" ht="12.75">
      <c r="A48" s="28" t="s">
        <v>51</v>
      </c>
      <c r="E48" s="29" t="s">
        <v>47</v>
      </c>
    </row>
    <row r="49" spans="1:5" ht="12.75">
      <c r="A49" s="30" t="s">
        <v>53</v>
      </c>
      <c r="E49" s="31" t="s">
        <v>47</v>
      </c>
    </row>
    <row r="50" spans="1:5" ht="102">
      <c r="A50" t="s">
        <v>55</v>
      </c>
      <c r="E50" s="29" t="s">
        <v>635</v>
      </c>
    </row>
  </sheetData>
  <sheetProtection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638</v>
      </c>
      <c r="I3" s="32">
        <f>0+I9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636</v>
      </c>
      <c r="D4" s="35"/>
      <c r="E4" s="12" t="s">
        <v>637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638</v>
      </c>
      <c r="D5" s="38"/>
      <c r="E5" s="15" t="s">
        <v>639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</f>
        <v>0</v>
      </c>
      <c r="R9">
        <f>0+O10+O14+O18+O22+O26+O30+O34+O38+O42+O46+O50+O54+O58+O62</f>
        <v>0</v>
      </c>
    </row>
    <row r="10" spans="1:16" ht="12.75">
      <c r="A10" s="19" t="s">
        <v>45</v>
      </c>
      <c r="B10" s="23" t="s">
        <v>27</v>
      </c>
      <c r="C10" s="23" t="s">
        <v>640</v>
      </c>
      <c r="D10" s="19" t="s">
        <v>47</v>
      </c>
      <c r="E10" s="24" t="s">
        <v>641</v>
      </c>
      <c r="F10" s="25" t="s">
        <v>607</v>
      </c>
      <c r="G10" s="26">
        <v>1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642</v>
      </c>
    </row>
    <row r="12" spans="1:5" ht="12.75">
      <c r="A12" s="30" t="s">
        <v>53</v>
      </c>
      <c r="E12" s="31" t="s">
        <v>47</v>
      </c>
    </row>
    <row r="13" spans="1:5" ht="12.75">
      <c r="A13" t="s">
        <v>55</v>
      </c>
      <c r="E13" s="29" t="s">
        <v>643</v>
      </c>
    </row>
    <row r="14" spans="1:16" ht="12.75">
      <c r="A14" s="19" t="s">
        <v>45</v>
      </c>
      <c r="B14" s="23" t="s">
        <v>21</v>
      </c>
      <c r="C14" s="23" t="s">
        <v>644</v>
      </c>
      <c r="D14" s="19" t="s">
        <v>47</v>
      </c>
      <c r="E14" s="24" t="s">
        <v>645</v>
      </c>
      <c r="F14" s="25" t="s">
        <v>607</v>
      </c>
      <c r="G14" s="26">
        <v>1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38.25">
      <c r="A15" s="28" t="s">
        <v>51</v>
      </c>
      <c r="E15" s="29" t="s">
        <v>646</v>
      </c>
    </row>
    <row r="16" spans="1:5" ht="12.75">
      <c r="A16" s="30" t="s">
        <v>53</v>
      </c>
      <c r="E16" s="31" t="s">
        <v>47</v>
      </c>
    </row>
    <row r="17" spans="1:5" ht="12.75">
      <c r="A17" t="s">
        <v>55</v>
      </c>
      <c r="E17" s="29" t="s">
        <v>643</v>
      </c>
    </row>
    <row r="18" spans="1:16" ht="12.75">
      <c r="A18" s="19" t="s">
        <v>45</v>
      </c>
      <c r="B18" s="23" t="s">
        <v>20</v>
      </c>
      <c r="C18" s="23" t="s">
        <v>605</v>
      </c>
      <c r="D18" s="19" t="s">
        <v>47</v>
      </c>
      <c r="E18" s="24" t="s">
        <v>606</v>
      </c>
      <c r="F18" s="25" t="s">
        <v>607</v>
      </c>
      <c r="G18" s="26">
        <v>1</v>
      </c>
      <c r="H18" s="27"/>
      <c r="I18" s="27">
        <f>ROUND(ROUND(H18,2)*ROUND(G18,3),2)</f>
        <v>0</v>
      </c>
      <c r="J18" s="25" t="s">
        <v>50</v>
      </c>
      <c r="O18">
        <f>(I18*21)/100</f>
        <v>0</v>
      </c>
      <c r="P18" t="s">
        <v>21</v>
      </c>
    </row>
    <row r="19" spans="1:5" ht="25.5">
      <c r="A19" s="28" t="s">
        <v>51</v>
      </c>
      <c r="E19" s="29" t="s">
        <v>647</v>
      </c>
    </row>
    <row r="20" spans="1:5" ht="12.75">
      <c r="A20" s="30" t="s">
        <v>53</v>
      </c>
      <c r="E20" s="31" t="s">
        <v>47</v>
      </c>
    </row>
    <row r="21" spans="1:5" ht="12.75">
      <c r="A21" t="s">
        <v>55</v>
      </c>
      <c r="E21" s="29" t="s">
        <v>110</v>
      </c>
    </row>
    <row r="22" spans="1:16" ht="12.75">
      <c r="A22" s="19" t="s">
        <v>45</v>
      </c>
      <c r="B22" s="23" t="s">
        <v>31</v>
      </c>
      <c r="C22" s="23" t="s">
        <v>648</v>
      </c>
      <c r="D22" s="19" t="s">
        <v>649</v>
      </c>
      <c r="E22" s="24" t="s">
        <v>650</v>
      </c>
      <c r="F22" s="25" t="s">
        <v>49</v>
      </c>
      <c r="G22" s="26">
        <v>27.3</v>
      </c>
      <c r="H22" s="27"/>
      <c r="I22" s="27">
        <f>ROUND(ROUND(H22,2)*ROUND(G22,3),2)</f>
        <v>0</v>
      </c>
      <c r="J22" s="25" t="s">
        <v>50</v>
      </c>
      <c r="O22">
        <f>(I22*21)/100</f>
        <v>0</v>
      </c>
      <c r="P22" t="s">
        <v>21</v>
      </c>
    </row>
    <row r="23" spans="1:5" ht="89.25">
      <c r="A23" s="28" t="s">
        <v>51</v>
      </c>
      <c r="E23" s="29" t="s">
        <v>651</v>
      </c>
    </row>
    <row r="24" spans="1:5" ht="12.75">
      <c r="A24" s="30" t="s">
        <v>53</v>
      </c>
      <c r="E24" s="31" t="s">
        <v>652</v>
      </c>
    </row>
    <row r="25" spans="1:5" ht="12.75">
      <c r="A25" t="s">
        <v>55</v>
      </c>
      <c r="E25" s="29" t="s">
        <v>110</v>
      </c>
    </row>
    <row r="26" spans="1:16" ht="12.75">
      <c r="A26" s="19" t="s">
        <v>45</v>
      </c>
      <c r="B26" s="23" t="s">
        <v>33</v>
      </c>
      <c r="C26" s="23" t="s">
        <v>653</v>
      </c>
      <c r="D26" s="19" t="s">
        <v>47</v>
      </c>
      <c r="E26" s="24" t="s">
        <v>654</v>
      </c>
      <c r="F26" s="25" t="s">
        <v>607</v>
      </c>
      <c r="G26" s="26">
        <v>2</v>
      </c>
      <c r="H26" s="27"/>
      <c r="I26" s="27">
        <f>ROUND(ROUND(H26,2)*ROUND(G26,3),2)</f>
        <v>0</v>
      </c>
      <c r="J26" s="25" t="s">
        <v>50</v>
      </c>
      <c r="O26">
        <f>(I26*21)/100</f>
        <v>0</v>
      </c>
      <c r="P26" t="s">
        <v>21</v>
      </c>
    </row>
    <row r="27" spans="1:5" ht="12.75">
      <c r="A27" s="28" t="s">
        <v>51</v>
      </c>
      <c r="E27" s="29" t="s">
        <v>47</v>
      </c>
    </row>
    <row r="28" spans="1:5" ht="12.75">
      <c r="A28" s="30" t="s">
        <v>53</v>
      </c>
      <c r="E28" s="31" t="s">
        <v>655</v>
      </c>
    </row>
    <row r="29" spans="1:5" ht="12.75">
      <c r="A29" t="s">
        <v>55</v>
      </c>
      <c r="E29" s="29" t="s">
        <v>656</v>
      </c>
    </row>
    <row r="30" spans="1:16" ht="12.75">
      <c r="A30" s="19" t="s">
        <v>45</v>
      </c>
      <c r="B30" s="23" t="s">
        <v>35</v>
      </c>
      <c r="C30" s="23" t="s">
        <v>657</v>
      </c>
      <c r="D30" s="19" t="s">
        <v>47</v>
      </c>
      <c r="E30" s="24" t="s">
        <v>658</v>
      </c>
      <c r="F30" s="25" t="s">
        <v>607</v>
      </c>
      <c r="G30" s="26">
        <v>1</v>
      </c>
      <c r="H30" s="27"/>
      <c r="I30" s="27">
        <f>ROUND(ROUND(H30,2)*ROUND(G30,3),2)</f>
        <v>0</v>
      </c>
      <c r="J30" s="25" t="s">
        <v>50</v>
      </c>
      <c r="O30">
        <f>(I30*21)/100</f>
        <v>0</v>
      </c>
      <c r="P30" t="s">
        <v>21</v>
      </c>
    </row>
    <row r="31" spans="1:5" ht="12.75">
      <c r="A31" s="28" t="s">
        <v>51</v>
      </c>
      <c r="E31" s="29" t="s">
        <v>659</v>
      </c>
    </row>
    <row r="32" spans="1:5" ht="12.75">
      <c r="A32" s="30" t="s">
        <v>53</v>
      </c>
      <c r="E32" s="31" t="s">
        <v>47</v>
      </c>
    </row>
    <row r="33" spans="1:5" ht="38.25">
      <c r="A33" t="s">
        <v>55</v>
      </c>
      <c r="E33" s="29" t="s">
        <v>660</v>
      </c>
    </row>
    <row r="34" spans="1:16" ht="12.75">
      <c r="A34" s="19" t="s">
        <v>45</v>
      </c>
      <c r="B34" s="23" t="s">
        <v>105</v>
      </c>
      <c r="C34" s="23" t="s">
        <v>661</v>
      </c>
      <c r="D34" s="19" t="s">
        <v>47</v>
      </c>
      <c r="E34" s="24" t="s">
        <v>662</v>
      </c>
      <c r="F34" s="25" t="s">
        <v>663</v>
      </c>
      <c r="G34" s="26">
        <v>7.5</v>
      </c>
      <c r="H34" s="27"/>
      <c r="I34" s="27">
        <f>ROUND(ROUND(H34,2)*ROUND(G34,3),2)</f>
        <v>0</v>
      </c>
      <c r="J34" s="25" t="s">
        <v>50</v>
      </c>
      <c r="O34">
        <f>(I34*21)/100</f>
        <v>0</v>
      </c>
      <c r="P34" t="s">
        <v>21</v>
      </c>
    </row>
    <row r="35" spans="1:5" ht="25.5">
      <c r="A35" s="28" t="s">
        <v>51</v>
      </c>
      <c r="E35" s="29" t="s">
        <v>664</v>
      </c>
    </row>
    <row r="36" spans="1:5" ht="12.75">
      <c r="A36" s="30" t="s">
        <v>53</v>
      </c>
      <c r="E36" s="31" t="s">
        <v>665</v>
      </c>
    </row>
    <row r="37" spans="1:5" ht="12.75">
      <c r="A37" t="s">
        <v>55</v>
      </c>
      <c r="E37" s="29" t="s">
        <v>656</v>
      </c>
    </row>
    <row r="38" spans="1:16" ht="12.75">
      <c r="A38" s="19" t="s">
        <v>45</v>
      </c>
      <c r="B38" s="23" t="s">
        <v>111</v>
      </c>
      <c r="C38" s="23" t="s">
        <v>666</v>
      </c>
      <c r="D38" s="19" t="s">
        <v>47</v>
      </c>
      <c r="E38" s="24" t="s">
        <v>667</v>
      </c>
      <c r="F38" s="25" t="s">
        <v>607</v>
      </c>
      <c r="G38" s="26">
        <v>1</v>
      </c>
      <c r="H38" s="27"/>
      <c r="I38" s="27">
        <f>ROUND(ROUND(H38,2)*ROUND(G38,3),2)</f>
        <v>0</v>
      </c>
      <c r="J38" s="25" t="s">
        <v>50</v>
      </c>
      <c r="O38">
        <f>(I38*21)/100</f>
        <v>0</v>
      </c>
      <c r="P38" t="s">
        <v>21</v>
      </c>
    </row>
    <row r="39" spans="1:5" ht="12.75">
      <c r="A39" s="28" t="s">
        <v>51</v>
      </c>
      <c r="E39" s="29" t="s">
        <v>668</v>
      </c>
    </row>
    <row r="40" spans="1:5" ht="12.75">
      <c r="A40" s="30" t="s">
        <v>53</v>
      </c>
      <c r="E40" s="31" t="s">
        <v>47</v>
      </c>
    </row>
    <row r="41" spans="1:5" ht="12.75">
      <c r="A41" t="s">
        <v>55</v>
      </c>
      <c r="E41" s="29" t="s">
        <v>656</v>
      </c>
    </row>
    <row r="42" spans="1:16" ht="12.75">
      <c r="A42" s="19" t="s">
        <v>45</v>
      </c>
      <c r="B42" s="23" t="s">
        <v>38</v>
      </c>
      <c r="C42" s="23" t="s">
        <v>669</v>
      </c>
      <c r="D42" s="19" t="s">
        <v>47</v>
      </c>
      <c r="E42" s="24" t="s">
        <v>670</v>
      </c>
      <c r="F42" s="25" t="s">
        <v>607</v>
      </c>
      <c r="G42" s="26">
        <v>1</v>
      </c>
      <c r="H42" s="27"/>
      <c r="I42" s="27">
        <f>ROUND(ROUND(H42,2)*ROUND(G42,3),2)</f>
        <v>0</v>
      </c>
      <c r="J42" s="25" t="s">
        <v>50</v>
      </c>
      <c r="O42">
        <f>(I42*21)/100</f>
        <v>0</v>
      </c>
      <c r="P42" t="s">
        <v>21</v>
      </c>
    </row>
    <row r="43" spans="1:5" ht="12.75">
      <c r="A43" s="28" t="s">
        <v>51</v>
      </c>
      <c r="E43" s="29" t="s">
        <v>671</v>
      </c>
    </row>
    <row r="44" spans="1:5" ht="12.75">
      <c r="A44" s="30" t="s">
        <v>53</v>
      </c>
      <c r="E44" s="31" t="s">
        <v>47</v>
      </c>
    </row>
    <row r="45" spans="1:5" ht="12.75">
      <c r="A45" t="s">
        <v>55</v>
      </c>
      <c r="E45" s="29" t="s">
        <v>656</v>
      </c>
    </row>
    <row r="46" spans="1:16" ht="12.75">
      <c r="A46" s="19" t="s">
        <v>45</v>
      </c>
      <c r="B46" s="23" t="s">
        <v>40</v>
      </c>
      <c r="C46" s="23" t="s">
        <v>672</v>
      </c>
      <c r="D46" s="19" t="s">
        <v>47</v>
      </c>
      <c r="E46" s="24" t="s">
        <v>673</v>
      </c>
      <c r="F46" s="25" t="s">
        <v>663</v>
      </c>
      <c r="G46" s="26">
        <v>7.5</v>
      </c>
      <c r="H46" s="27"/>
      <c r="I46" s="27">
        <f>ROUND(ROUND(H46,2)*ROUND(G46,3),2)</f>
        <v>0</v>
      </c>
      <c r="J46" s="25" t="s">
        <v>50</v>
      </c>
      <c r="O46">
        <f>(I46*21)/100</f>
        <v>0</v>
      </c>
      <c r="P46" t="s">
        <v>21</v>
      </c>
    </row>
    <row r="47" spans="1:5" ht="25.5">
      <c r="A47" s="28" t="s">
        <v>51</v>
      </c>
      <c r="E47" s="29" t="s">
        <v>674</v>
      </c>
    </row>
    <row r="48" spans="1:5" ht="12.75">
      <c r="A48" s="30" t="s">
        <v>53</v>
      </c>
      <c r="E48" s="31" t="s">
        <v>665</v>
      </c>
    </row>
    <row r="49" spans="1:5" ht="76.5">
      <c r="A49" t="s">
        <v>55</v>
      </c>
      <c r="E49" s="29" t="s">
        <v>675</v>
      </c>
    </row>
    <row r="50" spans="1:16" ht="12.75">
      <c r="A50" s="19" t="s">
        <v>45</v>
      </c>
      <c r="B50" s="23" t="s">
        <v>42</v>
      </c>
      <c r="C50" s="23" t="s">
        <v>676</v>
      </c>
      <c r="D50" s="19" t="s">
        <v>47</v>
      </c>
      <c r="E50" s="24" t="s">
        <v>677</v>
      </c>
      <c r="F50" s="25" t="s">
        <v>607</v>
      </c>
      <c r="G50" s="26">
        <v>1</v>
      </c>
      <c r="H50" s="27"/>
      <c r="I50" s="27">
        <f>ROUND(ROUND(H50,2)*ROUND(G50,3),2)</f>
        <v>0</v>
      </c>
      <c r="J50" s="25" t="s">
        <v>50</v>
      </c>
      <c r="O50">
        <f>(I50*21)/100</f>
        <v>0</v>
      </c>
      <c r="P50" t="s">
        <v>21</v>
      </c>
    </row>
    <row r="51" spans="1:5" ht="12.75">
      <c r="A51" s="28" t="s">
        <v>51</v>
      </c>
      <c r="E51" s="29" t="s">
        <v>678</v>
      </c>
    </row>
    <row r="52" spans="1:5" ht="12.75">
      <c r="A52" s="30" t="s">
        <v>53</v>
      </c>
      <c r="E52" s="31" t="s">
        <v>47</v>
      </c>
    </row>
    <row r="53" spans="1:5" ht="63.75">
      <c r="A53" t="s">
        <v>55</v>
      </c>
      <c r="E53" s="29" t="s">
        <v>679</v>
      </c>
    </row>
    <row r="54" spans="1:16" ht="12.75">
      <c r="A54" s="19" t="s">
        <v>45</v>
      </c>
      <c r="B54" s="23" t="s">
        <v>127</v>
      </c>
      <c r="C54" s="23" t="s">
        <v>680</v>
      </c>
      <c r="D54" s="19" t="s">
        <v>47</v>
      </c>
      <c r="E54" s="24" t="s">
        <v>681</v>
      </c>
      <c r="F54" s="25" t="s">
        <v>607</v>
      </c>
      <c r="G54" s="26">
        <v>1</v>
      </c>
      <c r="H54" s="27"/>
      <c r="I54" s="27">
        <f>ROUND(ROUND(H54,2)*ROUND(G54,3),2)</f>
        <v>0</v>
      </c>
      <c r="J54" s="25" t="s">
        <v>50</v>
      </c>
      <c r="O54">
        <f>(I54*21)/100</f>
        <v>0</v>
      </c>
      <c r="P54" t="s">
        <v>21</v>
      </c>
    </row>
    <row r="55" spans="1:5" ht="12.75">
      <c r="A55" s="28" t="s">
        <v>51</v>
      </c>
      <c r="E55" s="29" t="s">
        <v>682</v>
      </c>
    </row>
    <row r="56" spans="1:5" ht="12.75">
      <c r="A56" s="30" t="s">
        <v>53</v>
      </c>
      <c r="E56" s="31" t="s">
        <v>47</v>
      </c>
    </row>
    <row r="57" spans="1:5" ht="12.75">
      <c r="A57" t="s">
        <v>55</v>
      </c>
      <c r="E57" s="29" t="s">
        <v>683</v>
      </c>
    </row>
    <row r="58" spans="1:16" ht="12.75">
      <c r="A58" s="19" t="s">
        <v>45</v>
      </c>
      <c r="B58" s="23" t="s">
        <v>133</v>
      </c>
      <c r="C58" s="23" t="s">
        <v>684</v>
      </c>
      <c r="D58" s="19" t="s">
        <v>47</v>
      </c>
      <c r="E58" s="24" t="s">
        <v>685</v>
      </c>
      <c r="F58" s="25" t="s">
        <v>607</v>
      </c>
      <c r="G58" s="26">
        <v>1</v>
      </c>
      <c r="H58" s="27"/>
      <c r="I58" s="27">
        <f>ROUND(ROUND(H58,2)*ROUND(G58,3),2)</f>
        <v>0</v>
      </c>
      <c r="J58" s="25" t="s">
        <v>50</v>
      </c>
      <c r="O58">
        <f>(I58*21)/100</f>
        <v>0</v>
      </c>
      <c r="P58" t="s">
        <v>21</v>
      </c>
    </row>
    <row r="59" spans="1:5" ht="12.75">
      <c r="A59" s="28" t="s">
        <v>51</v>
      </c>
      <c r="E59" s="29" t="s">
        <v>686</v>
      </c>
    </row>
    <row r="60" spans="1:5" ht="12.75">
      <c r="A60" s="30" t="s">
        <v>53</v>
      </c>
      <c r="E60" s="31" t="s">
        <v>687</v>
      </c>
    </row>
    <row r="61" spans="1:5" ht="89.25">
      <c r="A61" t="s">
        <v>55</v>
      </c>
      <c r="E61" s="29" t="s">
        <v>688</v>
      </c>
    </row>
    <row r="62" spans="1:16" ht="12.75">
      <c r="A62" s="19" t="s">
        <v>45</v>
      </c>
      <c r="B62" s="23" t="s">
        <v>138</v>
      </c>
      <c r="C62" s="23" t="s">
        <v>689</v>
      </c>
      <c r="D62" s="19" t="s">
        <v>47</v>
      </c>
      <c r="E62" s="24" t="s">
        <v>685</v>
      </c>
      <c r="F62" s="25" t="s">
        <v>59</v>
      </c>
      <c r="G62" s="26">
        <v>1</v>
      </c>
      <c r="H62" s="27"/>
      <c r="I62" s="27">
        <f>ROUND(ROUND(H62,2)*ROUND(G62,3),2)</f>
        <v>0</v>
      </c>
      <c r="J62" s="25" t="s">
        <v>50</v>
      </c>
      <c r="O62">
        <f>(I62*21)/100</f>
        <v>0</v>
      </c>
      <c r="P62" t="s">
        <v>21</v>
      </c>
    </row>
    <row r="63" spans="1:5" ht="12.75">
      <c r="A63" s="28" t="s">
        <v>51</v>
      </c>
      <c r="E63" s="29" t="s">
        <v>686</v>
      </c>
    </row>
    <row r="64" spans="1:5" ht="25.5">
      <c r="A64" s="30" t="s">
        <v>53</v>
      </c>
      <c r="E64" s="31" t="s">
        <v>690</v>
      </c>
    </row>
    <row r="65" spans="1:5" ht="89.25">
      <c r="A65" t="s">
        <v>55</v>
      </c>
      <c r="E65" s="29" t="s">
        <v>691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692</v>
      </c>
      <c r="I3" s="32">
        <f>0+I9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636</v>
      </c>
      <c r="D4" s="35"/>
      <c r="E4" s="12" t="s">
        <v>637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692</v>
      </c>
      <c r="D5" s="38"/>
      <c r="E5" s="15" t="s">
        <v>693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</f>
        <v>0</v>
      </c>
      <c r="R9">
        <f>0+O10+O14</f>
        <v>0</v>
      </c>
    </row>
    <row r="10" spans="1:16" ht="12.75">
      <c r="A10" s="19" t="s">
        <v>45</v>
      </c>
      <c r="B10" s="23" t="s">
        <v>27</v>
      </c>
      <c r="C10" s="23" t="s">
        <v>694</v>
      </c>
      <c r="D10" s="19" t="s">
        <v>47</v>
      </c>
      <c r="E10" s="24" t="s">
        <v>695</v>
      </c>
      <c r="F10" s="25" t="s">
        <v>607</v>
      </c>
      <c r="G10" s="26">
        <v>1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38.25">
      <c r="A11" s="28" t="s">
        <v>51</v>
      </c>
      <c r="E11" s="29" t="s">
        <v>696</v>
      </c>
    </row>
    <row r="12" spans="1:5" ht="12.75">
      <c r="A12" s="30" t="s">
        <v>53</v>
      </c>
      <c r="E12" s="31" t="s">
        <v>47</v>
      </c>
    </row>
    <row r="13" spans="1:5" ht="12.75">
      <c r="A13" t="s">
        <v>55</v>
      </c>
      <c r="E13" s="29" t="s">
        <v>110</v>
      </c>
    </row>
    <row r="14" spans="1:16" ht="12.75">
      <c r="A14" s="19" t="s">
        <v>45</v>
      </c>
      <c r="B14" s="23" t="s">
        <v>21</v>
      </c>
      <c r="C14" s="23" t="s">
        <v>697</v>
      </c>
      <c r="D14" s="19" t="s">
        <v>47</v>
      </c>
      <c r="E14" s="24" t="s">
        <v>698</v>
      </c>
      <c r="F14" s="25" t="s">
        <v>607</v>
      </c>
      <c r="G14" s="26">
        <v>1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47</v>
      </c>
    </row>
    <row r="16" spans="1:5" ht="12.75">
      <c r="A16" s="30" t="s">
        <v>53</v>
      </c>
      <c r="E16" s="31" t="s">
        <v>47</v>
      </c>
    </row>
    <row r="17" spans="1:5" ht="25.5">
      <c r="A17" t="s">
        <v>55</v>
      </c>
      <c r="E17" s="29" t="s">
        <v>699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700</v>
      </c>
      <c r="I3" s="32">
        <f>0+I9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636</v>
      </c>
      <c r="D4" s="35"/>
      <c r="E4" s="12" t="s">
        <v>637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700</v>
      </c>
      <c r="D5" s="38"/>
      <c r="E5" s="15" t="s">
        <v>701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38</v>
      </c>
      <c r="D9" s="16"/>
      <c r="E9" s="21" t="s">
        <v>341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0+I10+I14+I18+I22+I26+I30+I34+I38+I42+I46+I50+I54+I58+I62+I66+I70+I74+I78+I82+I86+I90+I94</f>
        <v>0</v>
      </c>
      <c r="R9">
        <f>0+O10+O14+O18+O22+O26+O30+O34+O38+O42+O46+O50+O54+O58+O62+O66+O70+O74+O78+O82+O86+O90+O94</f>
        <v>0</v>
      </c>
    </row>
    <row r="10" spans="1:16" ht="12.75">
      <c r="A10" s="19" t="s">
        <v>45</v>
      </c>
      <c r="B10" s="23" t="s">
        <v>27</v>
      </c>
      <c r="C10" s="23" t="s">
        <v>702</v>
      </c>
      <c r="D10" s="19" t="s">
        <v>66</v>
      </c>
      <c r="E10" s="24" t="s">
        <v>703</v>
      </c>
      <c r="F10" s="25" t="s">
        <v>59</v>
      </c>
      <c r="G10" s="26">
        <v>9</v>
      </c>
      <c r="H10" s="27"/>
      <c r="I10" s="27">
        <f>ROUND(ROUND(H10,2)*ROUND(G10,3),2)</f>
        <v>0</v>
      </c>
      <c r="J10" s="25" t="s">
        <v>68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704</v>
      </c>
    </row>
    <row r="12" spans="1:5" ht="38.25">
      <c r="A12" s="30" t="s">
        <v>53</v>
      </c>
      <c r="E12" s="31" t="s">
        <v>705</v>
      </c>
    </row>
    <row r="13" spans="1:5" ht="12.75">
      <c r="A13" t="s">
        <v>55</v>
      </c>
      <c r="E13" s="29" t="s">
        <v>47</v>
      </c>
    </row>
    <row r="14" spans="1:16" ht="25.5">
      <c r="A14" s="19" t="s">
        <v>45</v>
      </c>
      <c r="B14" s="23" t="s">
        <v>21</v>
      </c>
      <c r="C14" s="23" t="s">
        <v>706</v>
      </c>
      <c r="D14" s="19" t="s">
        <v>47</v>
      </c>
      <c r="E14" s="24" t="s">
        <v>707</v>
      </c>
      <c r="F14" s="25" t="s">
        <v>59</v>
      </c>
      <c r="G14" s="26">
        <v>8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704</v>
      </c>
    </row>
    <row r="16" spans="1:5" ht="89.25">
      <c r="A16" s="30" t="s">
        <v>53</v>
      </c>
      <c r="E16" s="31" t="s">
        <v>708</v>
      </c>
    </row>
    <row r="17" spans="1:5" ht="63.75">
      <c r="A17" t="s">
        <v>55</v>
      </c>
      <c r="E17" s="29" t="s">
        <v>709</v>
      </c>
    </row>
    <row r="18" spans="1:16" ht="25.5">
      <c r="A18" s="19" t="s">
        <v>45</v>
      </c>
      <c r="B18" s="23" t="s">
        <v>20</v>
      </c>
      <c r="C18" s="23" t="s">
        <v>381</v>
      </c>
      <c r="D18" s="19" t="s">
        <v>47</v>
      </c>
      <c r="E18" s="24" t="s">
        <v>382</v>
      </c>
      <c r="F18" s="25" t="s">
        <v>59</v>
      </c>
      <c r="G18" s="26">
        <v>8</v>
      </c>
      <c r="H18" s="27"/>
      <c r="I18" s="27">
        <f>ROUND(ROUND(H18,2)*ROUND(G18,3),2)</f>
        <v>0</v>
      </c>
      <c r="J18" s="25" t="s">
        <v>50</v>
      </c>
      <c r="O18">
        <f>(I18*21)/100</f>
        <v>0</v>
      </c>
      <c r="P18" t="s">
        <v>21</v>
      </c>
    </row>
    <row r="19" spans="1:5" ht="12.75">
      <c r="A19" s="28" t="s">
        <v>51</v>
      </c>
      <c r="E19" s="29" t="s">
        <v>47</v>
      </c>
    </row>
    <row r="20" spans="1:5" ht="12.75">
      <c r="A20" s="30" t="s">
        <v>53</v>
      </c>
      <c r="E20" s="31" t="s">
        <v>47</v>
      </c>
    </row>
    <row r="21" spans="1:5" ht="25.5">
      <c r="A21" t="s">
        <v>55</v>
      </c>
      <c r="E21" s="29" t="s">
        <v>385</v>
      </c>
    </row>
    <row r="22" spans="1:16" ht="12.75">
      <c r="A22" s="19" t="s">
        <v>45</v>
      </c>
      <c r="B22" s="23" t="s">
        <v>31</v>
      </c>
      <c r="C22" s="23" t="s">
        <v>710</v>
      </c>
      <c r="D22" s="19" t="s">
        <v>47</v>
      </c>
      <c r="E22" s="24" t="s">
        <v>711</v>
      </c>
      <c r="F22" s="25" t="s">
        <v>712</v>
      </c>
      <c r="G22" s="26">
        <v>720</v>
      </c>
      <c r="H22" s="27"/>
      <c r="I22" s="27">
        <f>ROUND(ROUND(H22,2)*ROUND(G22,3),2)</f>
        <v>0</v>
      </c>
      <c r="J22" s="25" t="s">
        <v>50</v>
      </c>
      <c r="O22">
        <f>(I22*21)/100</f>
        <v>0</v>
      </c>
      <c r="P22" t="s">
        <v>21</v>
      </c>
    </row>
    <row r="23" spans="1:5" ht="38.25">
      <c r="A23" s="28" t="s">
        <v>51</v>
      </c>
      <c r="E23" s="29" t="s">
        <v>713</v>
      </c>
    </row>
    <row r="24" spans="1:5" ht="12.75">
      <c r="A24" s="30" t="s">
        <v>53</v>
      </c>
      <c r="E24" s="31" t="s">
        <v>714</v>
      </c>
    </row>
    <row r="25" spans="1:5" ht="25.5">
      <c r="A25" t="s">
        <v>55</v>
      </c>
      <c r="E25" s="29" t="s">
        <v>715</v>
      </c>
    </row>
    <row r="26" spans="1:16" ht="12.75">
      <c r="A26" s="19" t="s">
        <v>45</v>
      </c>
      <c r="B26" s="23" t="s">
        <v>33</v>
      </c>
      <c r="C26" s="23" t="s">
        <v>716</v>
      </c>
      <c r="D26" s="19" t="s">
        <v>47</v>
      </c>
      <c r="E26" s="24" t="s">
        <v>717</v>
      </c>
      <c r="F26" s="25" t="s">
        <v>59</v>
      </c>
      <c r="G26" s="26">
        <v>13</v>
      </c>
      <c r="H26" s="27"/>
      <c r="I26" s="27">
        <f>ROUND(ROUND(H26,2)*ROUND(G26,3),2)</f>
        <v>0</v>
      </c>
      <c r="J26" s="25" t="s">
        <v>50</v>
      </c>
      <c r="O26">
        <f>(I26*21)/100</f>
        <v>0</v>
      </c>
      <c r="P26" t="s">
        <v>21</v>
      </c>
    </row>
    <row r="27" spans="1:5" ht="12.75">
      <c r="A27" s="28" t="s">
        <v>51</v>
      </c>
      <c r="E27" s="29" t="s">
        <v>704</v>
      </c>
    </row>
    <row r="28" spans="1:5" ht="127.5">
      <c r="A28" s="30" t="s">
        <v>53</v>
      </c>
      <c r="E28" s="31" t="s">
        <v>718</v>
      </c>
    </row>
    <row r="29" spans="1:5" ht="63.75">
      <c r="A29" t="s">
        <v>55</v>
      </c>
      <c r="E29" s="29" t="s">
        <v>709</v>
      </c>
    </row>
    <row r="30" spans="1:16" ht="12.75">
      <c r="A30" s="19" t="s">
        <v>45</v>
      </c>
      <c r="B30" s="23" t="s">
        <v>35</v>
      </c>
      <c r="C30" s="23" t="s">
        <v>719</v>
      </c>
      <c r="D30" s="19" t="s">
        <v>47</v>
      </c>
      <c r="E30" s="24" t="s">
        <v>720</v>
      </c>
      <c r="F30" s="25" t="s">
        <v>59</v>
      </c>
      <c r="G30" s="26">
        <v>13</v>
      </c>
      <c r="H30" s="27"/>
      <c r="I30" s="27">
        <f>ROUND(ROUND(H30,2)*ROUND(G30,3),2)</f>
        <v>0</v>
      </c>
      <c r="J30" s="25" t="s">
        <v>50</v>
      </c>
      <c r="O30">
        <f>(I30*21)/100</f>
        <v>0</v>
      </c>
      <c r="P30" t="s">
        <v>21</v>
      </c>
    </row>
    <row r="31" spans="1:5" ht="12.75">
      <c r="A31" s="28" t="s">
        <v>51</v>
      </c>
      <c r="E31" s="29" t="s">
        <v>47</v>
      </c>
    </row>
    <row r="32" spans="1:5" ht="12.75">
      <c r="A32" s="30" t="s">
        <v>53</v>
      </c>
      <c r="E32" s="31" t="s">
        <v>47</v>
      </c>
    </row>
    <row r="33" spans="1:5" ht="25.5">
      <c r="A33" t="s">
        <v>55</v>
      </c>
      <c r="E33" s="29" t="s">
        <v>385</v>
      </c>
    </row>
    <row r="34" spans="1:16" ht="12.75">
      <c r="A34" s="19" t="s">
        <v>45</v>
      </c>
      <c r="B34" s="23" t="s">
        <v>105</v>
      </c>
      <c r="C34" s="23" t="s">
        <v>721</v>
      </c>
      <c r="D34" s="19" t="s">
        <v>47</v>
      </c>
      <c r="E34" s="24" t="s">
        <v>722</v>
      </c>
      <c r="F34" s="25" t="s">
        <v>712</v>
      </c>
      <c r="G34" s="26">
        <v>810</v>
      </c>
      <c r="H34" s="27"/>
      <c r="I34" s="27">
        <f>ROUND(ROUND(H34,2)*ROUND(G34,3),2)</f>
        <v>0</v>
      </c>
      <c r="J34" s="25" t="s">
        <v>50</v>
      </c>
      <c r="O34">
        <f>(I34*21)/100</f>
        <v>0</v>
      </c>
      <c r="P34" t="s">
        <v>21</v>
      </c>
    </row>
    <row r="35" spans="1:5" ht="38.25">
      <c r="A35" s="28" t="s">
        <v>51</v>
      </c>
      <c r="E35" s="29" t="s">
        <v>713</v>
      </c>
    </row>
    <row r="36" spans="1:5" ht="12.75">
      <c r="A36" s="30" t="s">
        <v>53</v>
      </c>
      <c r="E36" s="31" t="s">
        <v>723</v>
      </c>
    </row>
    <row r="37" spans="1:5" ht="25.5">
      <c r="A37" t="s">
        <v>55</v>
      </c>
      <c r="E37" s="29" t="s">
        <v>715</v>
      </c>
    </row>
    <row r="38" spans="1:16" ht="12.75">
      <c r="A38" s="19" t="s">
        <v>45</v>
      </c>
      <c r="B38" s="23" t="s">
        <v>111</v>
      </c>
      <c r="C38" s="23" t="s">
        <v>724</v>
      </c>
      <c r="D38" s="19" t="s">
        <v>47</v>
      </c>
      <c r="E38" s="24" t="s">
        <v>725</v>
      </c>
      <c r="F38" s="25" t="s">
        <v>59</v>
      </c>
      <c r="G38" s="26">
        <v>20</v>
      </c>
      <c r="H38" s="27"/>
      <c r="I38" s="27">
        <f>ROUND(ROUND(H38,2)*ROUND(G38,3),2)</f>
        <v>0</v>
      </c>
      <c r="J38" s="25" t="s">
        <v>50</v>
      </c>
      <c r="O38">
        <f>(I38*21)/100</f>
        <v>0</v>
      </c>
      <c r="P38" t="s">
        <v>21</v>
      </c>
    </row>
    <row r="39" spans="1:5" ht="12.75">
      <c r="A39" s="28" t="s">
        <v>51</v>
      </c>
      <c r="E39" s="29" t="s">
        <v>704</v>
      </c>
    </row>
    <row r="40" spans="1:5" ht="140.25">
      <c r="A40" s="30" t="s">
        <v>53</v>
      </c>
      <c r="E40" s="31" t="s">
        <v>726</v>
      </c>
    </row>
    <row r="41" spans="1:5" ht="63.75">
      <c r="A41" t="s">
        <v>55</v>
      </c>
      <c r="E41" s="29" t="s">
        <v>727</v>
      </c>
    </row>
    <row r="42" spans="1:16" ht="12.75">
      <c r="A42" s="19" t="s">
        <v>45</v>
      </c>
      <c r="B42" s="23" t="s">
        <v>38</v>
      </c>
      <c r="C42" s="23" t="s">
        <v>728</v>
      </c>
      <c r="D42" s="19" t="s">
        <v>47</v>
      </c>
      <c r="E42" s="24" t="s">
        <v>729</v>
      </c>
      <c r="F42" s="25" t="s">
        <v>59</v>
      </c>
      <c r="G42" s="26">
        <v>20</v>
      </c>
      <c r="H42" s="27"/>
      <c r="I42" s="27">
        <f>ROUND(ROUND(H42,2)*ROUND(G42,3),2)</f>
        <v>0</v>
      </c>
      <c r="J42" s="25" t="s">
        <v>50</v>
      </c>
      <c r="O42">
        <f>(I42*21)/100</f>
        <v>0</v>
      </c>
      <c r="P42" t="s">
        <v>21</v>
      </c>
    </row>
    <row r="43" spans="1:5" ht="12.75">
      <c r="A43" s="28" t="s">
        <v>51</v>
      </c>
      <c r="E43" s="29" t="s">
        <v>47</v>
      </c>
    </row>
    <row r="44" spans="1:5" ht="12.75">
      <c r="A44" s="30" t="s">
        <v>53</v>
      </c>
      <c r="E44" s="31" t="s">
        <v>47</v>
      </c>
    </row>
    <row r="45" spans="1:5" ht="25.5">
      <c r="A45" t="s">
        <v>55</v>
      </c>
      <c r="E45" s="29" t="s">
        <v>385</v>
      </c>
    </row>
    <row r="46" spans="1:16" ht="12.75">
      <c r="A46" s="19" t="s">
        <v>45</v>
      </c>
      <c r="B46" s="23" t="s">
        <v>40</v>
      </c>
      <c r="C46" s="23" t="s">
        <v>730</v>
      </c>
      <c r="D46" s="19" t="s">
        <v>47</v>
      </c>
      <c r="E46" s="24" t="s">
        <v>731</v>
      </c>
      <c r="F46" s="25" t="s">
        <v>712</v>
      </c>
      <c r="G46" s="26">
        <v>720</v>
      </c>
      <c r="H46" s="27"/>
      <c r="I46" s="27">
        <f>ROUND(ROUND(H46,2)*ROUND(G46,3),2)</f>
        <v>0</v>
      </c>
      <c r="J46" s="25" t="s">
        <v>50</v>
      </c>
      <c r="O46">
        <f>(I46*21)/100</f>
        <v>0</v>
      </c>
      <c r="P46" t="s">
        <v>21</v>
      </c>
    </row>
    <row r="47" spans="1:5" ht="38.25">
      <c r="A47" s="28" t="s">
        <v>51</v>
      </c>
      <c r="E47" s="29" t="s">
        <v>713</v>
      </c>
    </row>
    <row r="48" spans="1:5" ht="12.75">
      <c r="A48" s="30" t="s">
        <v>53</v>
      </c>
      <c r="E48" s="31" t="s">
        <v>714</v>
      </c>
    </row>
    <row r="49" spans="1:5" ht="25.5">
      <c r="A49" t="s">
        <v>55</v>
      </c>
      <c r="E49" s="29" t="s">
        <v>732</v>
      </c>
    </row>
    <row r="50" spans="1:16" ht="12.75">
      <c r="A50" s="19" t="s">
        <v>45</v>
      </c>
      <c r="B50" s="23" t="s">
        <v>42</v>
      </c>
      <c r="C50" s="23" t="s">
        <v>733</v>
      </c>
      <c r="D50" s="19" t="s">
        <v>47</v>
      </c>
      <c r="E50" s="24" t="s">
        <v>734</v>
      </c>
      <c r="F50" s="25" t="s">
        <v>59</v>
      </c>
      <c r="G50" s="26">
        <v>6</v>
      </c>
      <c r="H50" s="27"/>
      <c r="I50" s="27">
        <f>ROUND(ROUND(H50,2)*ROUND(G50,3),2)</f>
        <v>0</v>
      </c>
      <c r="J50" s="25" t="s">
        <v>50</v>
      </c>
      <c r="O50">
        <f>(I50*21)/100</f>
        <v>0</v>
      </c>
      <c r="P50" t="s">
        <v>21</v>
      </c>
    </row>
    <row r="51" spans="1:5" ht="12.75">
      <c r="A51" s="28" t="s">
        <v>51</v>
      </c>
      <c r="E51" s="29" t="s">
        <v>704</v>
      </c>
    </row>
    <row r="52" spans="1:5" ht="89.25">
      <c r="A52" s="30" t="s">
        <v>53</v>
      </c>
      <c r="E52" s="31" t="s">
        <v>735</v>
      </c>
    </row>
    <row r="53" spans="1:5" ht="76.5">
      <c r="A53" t="s">
        <v>55</v>
      </c>
      <c r="E53" s="29" t="s">
        <v>736</v>
      </c>
    </row>
    <row r="54" spans="1:16" ht="12.75">
      <c r="A54" s="19" t="s">
        <v>45</v>
      </c>
      <c r="B54" s="23" t="s">
        <v>127</v>
      </c>
      <c r="C54" s="23" t="s">
        <v>737</v>
      </c>
      <c r="D54" s="19" t="s">
        <v>47</v>
      </c>
      <c r="E54" s="24" t="s">
        <v>738</v>
      </c>
      <c r="F54" s="25" t="s">
        <v>59</v>
      </c>
      <c r="G54" s="26">
        <v>6</v>
      </c>
      <c r="H54" s="27"/>
      <c r="I54" s="27">
        <f>ROUND(ROUND(H54,2)*ROUND(G54,3),2)</f>
        <v>0</v>
      </c>
      <c r="J54" s="25" t="s">
        <v>50</v>
      </c>
      <c r="O54">
        <f>(I54*21)/100</f>
        <v>0</v>
      </c>
      <c r="P54" t="s">
        <v>21</v>
      </c>
    </row>
    <row r="55" spans="1:5" ht="12.75">
      <c r="A55" s="28" t="s">
        <v>51</v>
      </c>
      <c r="E55" s="29" t="s">
        <v>47</v>
      </c>
    </row>
    <row r="56" spans="1:5" ht="12.75">
      <c r="A56" s="30" t="s">
        <v>53</v>
      </c>
      <c r="E56" s="31" t="s">
        <v>47</v>
      </c>
    </row>
    <row r="57" spans="1:5" ht="25.5">
      <c r="A57" t="s">
        <v>55</v>
      </c>
      <c r="E57" s="29" t="s">
        <v>739</v>
      </c>
    </row>
    <row r="58" spans="1:16" ht="12.75">
      <c r="A58" s="19" t="s">
        <v>45</v>
      </c>
      <c r="B58" s="23" t="s">
        <v>133</v>
      </c>
      <c r="C58" s="23" t="s">
        <v>740</v>
      </c>
      <c r="D58" s="19" t="s">
        <v>47</v>
      </c>
      <c r="E58" s="24" t="s">
        <v>741</v>
      </c>
      <c r="F58" s="25" t="s">
        <v>712</v>
      </c>
      <c r="G58" s="26">
        <v>180</v>
      </c>
      <c r="H58" s="27"/>
      <c r="I58" s="27">
        <f>ROUND(ROUND(H58,2)*ROUND(G58,3),2)</f>
        <v>0</v>
      </c>
      <c r="J58" s="25" t="s">
        <v>50</v>
      </c>
      <c r="O58">
        <f>(I58*21)/100</f>
        <v>0</v>
      </c>
      <c r="P58" t="s">
        <v>21</v>
      </c>
    </row>
    <row r="59" spans="1:5" ht="12.75">
      <c r="A59" s="28" t="s">
        <v>51</v>
      </c>
      <c r="E59" s="29" t="s">
        <v>742</v>
      </c>
    </row>
    <row r="60" spans="1:5" ht="12.75">
      <c r="A60" s="30" t="s">
        <v>53</v>
      </c>
      <c r="E60" s="31" t="s">
        <v>743</v>
      </c>
    </row>
    <row r="61" spans="1:5" ht="25.5">
      <c r="A61" t="s">
        <v>55</v>
      </c>
      <c r="E61" s="29" t="s">
        <v>744</v>
      </c>
    </row>
    <row r="62" spans="1:16" ht="12.75">
      <c r="A62" s="19" t="s">
        <v>45</v>
      </c>
      <c r="B62" s="23" t="s">
        <v>138</v>
      </c>
      <c r="C62" s="23" t="s">
        <v>745</v>
      </c>
      <c r="D62" s="19" t="s">
        <v>47</v>
      </c>
      <c r="E62" s="24" t="s">
        <v>746</v>
      </c>
      <c r="F62" s="25" t="s">
        <v>59</v>
      </c>
      <c r="G62" s="26">
        <v>1</v>
      </c>
      <c r="H62" s="27"/>
      <c r="I62" s="27">
        <f>ROUND(ROUND(H62,2)*ROUND(G62,3),2)</f>
        <v>0</v>
      </c>
      <c r="J62" s="25" t="s">
        <v>50</v>
      </c>
      <c r="O62">
        <f>(I62*21)/100</f>
        <v>0</v>
      </c>
      <c r="P62" t="s">
        <v>21</v>
      </c>
    </row>
    <row r="63" spans="1:5" ht="25.5">
      <c r="A63" s="28" t="s">
        <v>51</v>
      </c>
      <c r="E63" s="29" t="s">
        <v>747</v>
      </c>
    </row>
    <row r="64" spans="1:5" ht="12.75">
      <c r="A64" s="30" t="s">
        <v>53</v>
      </c>
      <c r="E64" s="31" t="s">
        <v>748</v>
      </c>
    </row>
    <row r="65" spans="1:5" ht="76.5">
      <c r="A65" t="s">
        <v>55</v>
      </c>
      <c r="E65" s="29" t="s">
        <v>736</v>
      </c>
    </row>
    <row r="66" spans="1:16" ht="12.75">
      <c r="A66" s="19" t="s">
        <v>45</v>
      </c>
      <c r="B66" s="23" t="s">
        <v>143</v>
      </c>
      <c r="C66" s="23" t="s">
        <v>749</v>
      </c>
      <c r="D66" s="19" t="s">
        <v>47</v>
      </c>
      <c r="E66" s="24" t="s">
        <v>750</v>
      </c>
      <c r="F66" s="25" t="s">
        <v>59</v>
      </c>
      <c r="G66" s="26">
        <v>1</v>
      </c>
      <c r="H66" s="27"/>
      <c r="I66" s="27">
        <f>ROUND(ROUND(H66,2)*ROUND(G66,3),2)</f>
        <v>0</v>
      </c>
      <c r="J66" s="25" t="s">
        <v>50</v>
      </c>
      <c r="O66">
        <f>(I66*21)/100</f>
        <v>0</v>
      </c>
      <c r="P66" t="s">
        <v>21</v>
      </c>
    </row>
    <row r="67" spans="1:5" ht="12.75">
      <c r="A67" s="28" t="s">
        <v>51</v>
      </c>
      <c r="E67" s="29" t="s">
        <v>751</v>
      </c>
    </row>
    <row r="68" spans="1:5" ht="12.75">
      <c r="A68" s="30" t="s">
        <v>53</v>
      </c>
      <c r="E68" s="31" t="s">
        <v>47</v>
      </c>
    </row>
    <row r="69" spans="1:5" ht="25.5">
      <c r="A69" t="s">
        <v>55</v>
      </c>
      <c r="E69" s="29" t="s">
        <v>739</v>
      </c>
    </row>
    <row r="70" spans="1:16" ht="12.75">
      <c r="A70" s="19" t="s">
        <v>45</v>
      </c>
      <c r="B70" s="23" t="s">
        <v>148</v>
      </c>
      <c r="C70" s="23" t="s">
        <v>752</v>
      </c>
      <c r="D70" s="19" t="s">
        <v>47</v>
      </c>
      <c r="E70" s="24" t="s">
        <v>753</v>
      </c>
      <c r="F70" s="25" t="s">
        <v>712</v>
      </c>
      <c r="G70" s="26">
        <v>30</v>
      </c>
      <c r="H70" s="27"/>
      <c r="I70" s="27">
        <f>ROUND(ROUND(H70,2)*ROUND(G70,3),2)</f>
        <v>0</v>
      </c>
      <c r="J70" s="25" t="s">
        <v>50</v>
      </c>
      <c r="O70">
        <f>(I70*21)/100</f>
        <v>0</v>
      </c>
      <c r="P70" t="s">
        <v>21</v>
      </c>
    </row>
    <row r="71" spans="1:5" ht="12.75">
      <c r="A71" s="28" t="s">
        <v>51</v>
      </c>
      <c r="E71" s="29" t="s">
        <v>754</v>
      </c>
    </row>
    <row r="72" spans="1:5" ht="12.75">
      <c r="A72" s="30" t="s">
        <v>53</v>
      </c>
      <c r="E72" s="31" t="s">
        <v>755</v>
      </c>
    </row>
    <row r="73" spans="1:5" ht="25.5">
      <c r="A73" t="s">
        <v>55</v>
      </c>
      <c r="E73" s="29" t="s">
        <v>744</v>
      </c>
    </row>
    <row r="74" spans="1:16" ht="12.75">
      <c r="A74" s="19" t="s">
        <v>45</v>
      </c>
      <c r="B74" s="23" t="s">
        <v>155</v>
      </c>
      <c r="C74" s="23" t="s">
        <v>756</v>
      </c>
      <c r="D74" s="19" t="s">
        <v>47</v>
      </c>
      <c r="E74" s="24" t="s">
        <v>757</v>
      </c>
      <c r="F74" s="25" t="s">
        <v>59</v>
      </c>
      <c r="G74" s="26">
        <v>6</v>
      </c>
      <c r="H74" s="27"/>
      <c r="I74" s="27">
        <f>ROUND(ROUND(H74,2)*ROUND(G74,3),2)</f>
        <v>0</v>
      </c>
      <c r="J74" s="25" t="s">
        <v>50</v>
      </c>
      <c r="O74">
        <f>(I74*21)/100</f>
        <v>0</v>
      </c>
      <c r="P74" t="s">
        <v>21</v>
      </c>
    </row>
    <row r="75" spans="1:5" ht="12.75">
      <c r="A75" s="28" t="s">
        <v>51</v>
      </c>
      <c r="E75" s="29" t="s">
        <v>704</v>
      </c>
    </row>
    <row r="76" spans="1:5" ht="89.25">
      <c r="A76" s="30" t="s">
        <v>53</v>
      </c>
      <c r="E76" s="31" t="s">
        <v>758</v>
      </c>
    </row>
    <row r="77" spans="1:5" ht="63.75">
      <c r="A77" t="s">
        <v>55</v>
      </c>
      <c r="E77" s="29" t="s">
        <v>759</v>
      </c>
    </row>
    <row r="78" spans="1:16" ht="12.75">
      <c r="A78" s="19" t="s">
        <v>45</v>
      </c>
      <c r="B78" s="23" t="s">
        <v>160</v>
      </c>
      <c r="C78" s="23" t="s">
        <v>760</v>
      </c>
      <c r="D78" s="19" t="s">
        <v>47</v>
      </c>
      <c r="E78" s="24" t="s">
        <v>761</v>
      </c>
      <c r="F78" s="25" t="s">
        <v>59</v>
      </c>
      <c r="G78" s="26">
        <v>6</v>
      </c>
      <c r="H78" s="27"/>
      <c r="I78" s="27">
        <f>ROUND(ROUND(H78,2)*ROUND(G78,3),2)</f>
        <v>0</v>
      </c>
      <c r="J78" s="25" t="s">
        <v>50</v>
      </c>
      <c r="O78">
        <f>(I78*21)/100</f>
        <v>0</v>
      </c>
      <c r="P78" t="s">
        <v>21</v>
      </c>
    </row>
    <row r="79" spans="1:5" ht="12.75">
      <c r="A79" s="28" t="s">
        <v>51</v>
      </c>
      <c r="E79" s="29" t="s">
        <v>47</v>
      </c>
    </row>
    <row r="80" spans="1:5" ht="12.75">
      <c r="A80" s="30" t="s">
        <v>53</v>
      </c>
      <c r="E80" s="31" t="s">
        <v>47</v>
      </c>
    </row>
    <row r="81" spans="1:5" ht="25.5">
      <c r="A81" t="s">
        <v>55</v>
      </c>
      <c r="E81" s="29" t="s">
        <v>739</v>
      </c>
    </row>
    <row r="82" spans="1:16" ht="12.75">
      <c r="A82" s="19" t="s">
        <v>45</v>
      </c>
      <c r="B82" s="23" t="s">
        <v>166</v>
      </c>
      <c r="C82" s="23" t="s">
        <v>762</v>
      </c>
      <c r="D82" s="19" t="s">
        <v>47</v>
      </c>
      <c r="E82" s="24" t="s">
        <v>763</v>
      </c>
      <c r="F82" s="25" t="s">
        <v>712</v>
      </c>
      <c r="G82" s="26">
        <v>180</v>
      </c>
      <c r="H82" s="27"/>
      <c r="I82" s="27">
        <f>ROUND(ROUND(H82,2)*ROUND(G82,3),2)</f>
        <v>0</v>
      </c>
      <c r="J82" s="25" t="s">
        <v>50</v>
      </c>
      <c r="O82">
        <f>(I82*21)/100</f>
        <v>0</v>
      </c>
      <c r="P82" t="s">
        <v>21</v>
      </c>
    </row>
    <row r="83" spans="1:5" ht="12.75">
      <c r="A83" s="28" t="s">
        <v>51</v>
      </c>
      <c r="E83" s="29" t="s">
        <v>742</v>
      </c>
    </row>
    <row r="84" spans="1:5" ht="12.75">
      <c r="A84" s="30" t="s">
        <v>53</v>
      </c>
      <c r="E84" s="31" t="s">
        <v>743</v>
      </c>
    </row>
    <row r="85" spans="1:5" ht="25.5">
      <c r="A85" t="s">
        <v>55</v>
      </c>
      <c r="E85" s="29" t="s">
        <v>744</v>
      </c>
    </row>
    <row r="86" spans="1:16" ht="25.5">
      <c r="A86" s="19" t="s">
        <v>45</v>
      </c>
      <c r="B86" s="23" t="s">
        <v>169</v>
      </c>
      <c r="C86" s="23" t="s">
        <v>764</v>
      </c>
      <c r="D86" s="19" t="s">
        <v>47</v>
      </c>
      <c r="E86" s="24" t="s">
        <v>765</v>
      </c>
      <c r="F86" s="25" t="s">
        <v>59</v>
      </c>
      <c r="G86" s="26">
        <v>11</v>
      </c>
      <c r="H86" s="27"/>
      <c r="I86" s="27">
        <f>ROUND(ROUND(H86,2)*ROUND(G86,3),2)</f>
        <v>0</v>
      </c>
      <c r="J86" s="25" t="s">
        <v>50</v>
      </c>
      <c r="O86">
        <f>(I86*21)/100</f>
        <v>0</v>
      </c>
      <c r="P86" t="s">
        <v>21</v>
      </c>
    </row>
    <row r="87" spans="1:5" ht="25.5">
      <c r="A87" s="28" t="s">
        <v>51</v>
      </c>
      <c r="E87" s="29" t="s">
        <v>766</v>
      </c>
    </row>
    <row r="88" spans="1:5" ht="12.75">
      <c r="A88" s="30" t="s">
        <v>53</v>
      </c>
      <c r="E88" s="31" t="s">
        <v>47</v>
      </c>
    </row>
    <row r="89" spans="1:5" ht="63.75">
      <c r="A89" t="s">
        <v>55</v>
      </c>
      <c r="E89" s="29" t="s">
        <v>759</v>
      </c>
    </row>
    <row r="90" spans="1:16" ht="12.75">
      <c r="A90" s="19" t="s">
        <v>45</v>
      </c>
      <c r="B90" s="23" t="s">
        <v>175</v>
      </c>
      <c r="C90" s="23" t="s">
        <v>767</v>
      </c>
      <c r="D90" s="19" t="s">
        <v>47</v>
      </c>
      <c r="E90" s="24" t="s">
        <v>768</v>
      </c>
      <c r="F90" s="25" t="s">
        <v>59</v>
      </c>
      <c r="G90" s="26">
        <v>11</v>
      </c>
      <c r="H90" s="27"/>
      <c r="I90" s="27">
        <f>ROUND(ROUND(H90,2)*ROUND(G90,3),2)</f>
        <v>0</v>
      </c>
      <c r="J90" s="25" t="s">
        <v>50</v>
      </c>
      <c r="O90">
        <f>(I90*21)/100</f>
        <v>0</v>
      </c>
      <c r="P90" t="s">
        <v>21</v>
      </c>
    </row>
    <row r="91" spans="1:5" ht="12.75">
      <c r="A91" s="28" t="s">
        <v>51</v>
      </c>
      <c r="E91" s="29" t="s">
        <v>47</v>
      </c>
    </row>
    <row r="92" spans="1:5" ht="12.75">
      <c r="A92" s="30" t="s">
        <v>53</v>
      </c>
      <c r="E92" s="31" t="s">
        <v>47</v>
      </c>
    </row>
    <row r="93" spans="1:5" ht="25.5">
      <c r="A93" t="s">
        <v>55</v>
      </c>
      <c r="E93" s="29" t="s">
        <v>739</v>
      </c>
    </row>
    <row r="94" spans="1:16" ht="12.75">
      <c r="A94" s="19" t="s">
        <v>45</v>
      </c>
      <c r="B94" s="23" t="s">
        <v>180</v>
      </c>
      <c r="C94" s="23" t="s">
        <v>769</v>
      </c>
      <c r="D94" s="19" t="s">
        <v>47</v>
      </c>
      <c r="E94" s="24" t="s">
        <v>770</v>
      </c>
      <c r="F94" s="25" t="s">
        <v>712</v>
      </c>
      <c r="G94" s="26">
        <v>990</v>
      </c>
      <c r="H94" s="27"/>
      <c r="I94" s="27">
        <f>ROUND(ROUND(H94,2)*ROUND(G94,3),2)</f>
        <v>0</v>
      </c>
      <c r="J94" s="25" t="s">
        <v>50</v>
      </c>
      <c r="O94">
        <f>(I94*21)/100</f>
        <v>0</v>
      </c>
      <c r="P94" t="s">
        <v>21</v>
      </c>
    </row>
    <row r="95" spans="1:5" ht="38.25">
      <c r="A95" s="28" t="s">
        <v>51</v>
      </c>
      <c r="E95" s="29" t="s">
        <v>713</v>
      </c>
    </row>
    <row r="96" spans="1:5" ht="12.75">
      <c r="A96" s="30" t="s">
        <v>53</v>
      </c>
      <c r="E96" s="31" t="s">
        <v>771</v>
      </c>
    </row>
    <row r="97" spans="1:5" ht="25.5">
      <c r="A97" t="s">
        <v>55</v>
      </c>
      <c r="E97" s="29" t="s">
        <v>744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0+O9+O14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772</v>
      </c>
      <c r="I3" s="32">
        <f>0+I9+I14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636</v>
      </c>
      <c r="D4" s="35"/>
      <c r="E4" s="12" t="s">
        <v>637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772</v>
      </c>
      <c r="D5" s="38"/>
      <c r="E5" s="15" t="s">
        <v>773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6" ht="12.75">
      <c r="A10" s="19" t="s">
        <v>45</v>
      </c>
      <c r="B10" s="23" t="s">
        <v>27</v>
      </c>
      <c r="C10" s="23" t="s">
        <v>774</v>
      </c>
      <c r="D10" s="19" t="s">
        <v>47</v>
      </c>
      <c r="E10" s="24" t="s">
        <v>775</v>
      </c>
      <c r="F10" s="25" t="s">
        <v>59</v>
      </c>
      <c r="G10" s="26">
        <v>1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776</v>
      </c>
    </row>
    <row r="12" spans="1:5" ht="12.75">
      <c r="A12" s="30" t="s">
        <v>53</v>
      </c>
      <c r="E12" s="31" t="s">
        <v>47</v>
      </c>
    </row>
    <row r="13" spans="1:5" ht="12.75">
      <c r="A13" t="s">
        <v>55</v>
      </c>
      <c r="E13" s="29" t="s">
        <v>110</v>
      </c>
    </row>
    <row r="14" spans="1:18" ht="12.75" customHeight="1">
      <c r="A14" s="5" t="s">
        <v>43</v>
      </c>
      <c r="B14" s="5"/>
      <c r="C14" s="33" t="s">
        <v>38</v>
      </c>
      <c r="D14" s="5"/>
      <c r="E14" s="21" t="s">
        <v>341</v>
      </c>
      <c r="F14" s="5"/>
      <c r="G14" s="5"/>
      <c r="H14" s="5"/>
      <c r="I14" s="34">
        <f>0+Q14</f>
        <v>0</v>
      </c>
      <c r="J14" s="5"/>
      <c r="O14">
        <f>0+R14</f>
        <v>0</v>
      </c>
      <c r="Q14">
        <f>0+I15+I19+I23+I27+I31+I35+I39+I43+I47+I51+I55+I59+I63+I67+I71+I75+I79+I83</f>
        <v>0</v>
      </c>
      <c r="R14">
        <f>0+O15+O19+O23+O27+O31+O35+O39+O43+O47+O51+O55+O59+O63+O67+O71+O75+O79+O83</f>
        <v>0</v>
      </c>
    </row>
    <row r="15" spans="1:16" ht="12.75">
      <c r="A15" s="19" t="s">
        <v>45</v>
      </c>
      <c r="B15" s="23" t="s">
        <v>21</v>
      </c>
      <c r="C15" s="23" t="s">
        <v>777</v>
      </c>
      <c r="D15" s="19" t="s">
        <v>47</v>
      </c>
      <c r="E15" s="24" t="s">
        <v>778</v>
      </c>
      <c r="F15" s="25" t="s">
        <v>59</v>
      </c>
      <c r="G15" s="26">
        <v>11</v>
      </c>
      <c r="H15" s="27"/>
      <c r="I15" s="27">
        <f>ROUND(ROUND(H15,2)*ROUND(G15,3),2)</f>
        <v>0</v>
      </c>
      <c r="J15" s="25" t="s">
        <v>50</v>
      </c>
      <c r="O15">
        <f>(I15*21)/100</f>
        <v>0</v>
      </c>
      <c r="P15" t="s">
        <v>21</v>
      </c>
    </row>
    <row r="16" spans="1:5" ht="12.75">
      <c r="A16" s="28" t="s">
        <v>51</v>
      </c>
      <c r="E16" s="29" t="s">
        <v>47</v>
      </c>
    </row>
    <row r="17" spans="1:5" ht="38.25">
      <c r="A17" s="30" t="s">
        <v>53</v>
      </c>
      <c r="E17" s="31" t="s">
        <v>779</v>
      </c>
    </row>
    <row r="18" spans="1:5" ht="38.25">
      <c r="A18" t="s">
        <v>55</v>
      </c>
      <c r="E18" s="29" t="s">
        <v>780</v>
      </c>
    </row>
    <row r="19" spans="1:16" ht="12.75">
      <c r="A19" s="19" t="s">
        <v>45</v>
      </c>
      <c r="B19" s="23" t="s">
        <v>20</v>
      </c>
      <c r="C19" s="23" t="s">
        <v>702</v>
      </c>
      <c r="D19" s="19" t="s">
        <v>66</v>
      </c>
      <c r="E19" s="24" t="s">
        <v>703</v>
      </c>
      <c r="F19" s="25" t="s">
        <v>59</v>
      </c>
      <c r="G19" s="26">
        <v>13</v>
      </c>
      <c r="H19" s="27"/>
      <c r="I19" s="27">
        <f>ROUND(ROUND(H19,2)*ROUND(G19,3),2)</f>
        <v>0</v>
      </c>
      <c r="J19" s="25" t="s">
        <v>68</v>
      </c>
      <c r="O19">
        <f>(I19*21)/100</f>
        <v>0</v>
      </c>
      <c r="P19" t="s">
        <v>21</v>
      </c>
    </row>
    <row r="20" spans="1:5" ht="12.75">
      <c r="A20" s="28" t="s">
        <v>51</v>
      </c>
      <c r="E20" s="29" t="s">
        <v>704</v>
      </c>
    </row>
    <row r="21" spans="1:5" ht="51">
      <c r="A21" s="30" t="s">
        <v>53</v>
      </c>
      <c r="E21" s="31" t="s">
        <v>781</v>
      </c>
    </row>
    <row r="22" spans="1:5" ht="12.75">
      <c r="A22" t="s">
        <v>55</v>
      </c>
      <c r="E22" s="29" t="s">
        <v>47</v>
      </c>
    </row>
    <row r="23" spans="1:16" ht="12.75">
      <c r="A23" s="19" t="s">
        <v>45</v>
      </c>
      <c r="B23" s="23" t="s">
        <v>31</v>
      </c>
      <c r="C23" s="23" t="s">
        <v>782</v>
      </c>
      <c r="D23" s="19" t="s">
        <v>66</v>
      </c>
      <c r="E23" s="24" t="s">
        <v>783</v>
      </c>
      <c r="F23" s="25" t="s">
        <v>59</v>
      </c>
      <c r="G23" s="26">
        <v>8</v>
      </c>
      <c r="H23" s="27"/>
      <c r="I23" s="27">
        <f>ROUND(ROUND(H23,2)*ROUND(G23,3),2)</f>
        <v>0</v>
      </c>
      <c r="J23" s="25" t="s">
        <v>68</v>
      </c>
      <c r="O23">
        <f>(I23*21)/100</f>
        <v>0</v>
      </c>
      <c r="P23" t="s">
        <v>21</v>
      </c>
    </row>
    <row r="24" spans="1:5" ht="12.75">
      <c r="A24" s="28" t="s">
        <v>51</v>
      </c>
      <c r="E24" s="29" t="s">
        <v>704</v>
      </c>
    </row>
    <row r="25" spans="1:5" ht="38.25">
      <c r="A25" s="30" t="s">
        <v>53</v>
      </c>
      <c r="E25" s="31" t="s">
        <v>784</v>
      </c>
    </row>
    <row r="26" spans="1:5" ht="12.75">
      <c r="A26" t="s">
        <v>55</v>
      </c>
      <c r="E26" s="29" t="s">
        <v>47</v>
      </c>
    </row>
    <row r="27" spans="1:16" ht="25.5">
      <c r="A27" s="19" t="s">
        <v>45</v>
      </c>
      <c r="B27" s="23" t="s">
        <v>33</v>
      </c>
      <c r="C27" s="23" t="s">
        <v>706</v>
      </c>
      <c r="D27" s="19" t="s">
        <v>47</v>
      </c>
      <c r="E27" s="24" t="s">
        <v>707</v>
      </c>
      <c r="F27" s="25" t="s">
        <v>59</v>
      </c>
      <c r="G27" s="26">
        <v>13</v>
      </c>
      <c r="H27" s="27"/>
      <c r="I27" s="27">
        <f>ROUND(ROUND(H27,2)*ROUND(G27,3),2)</f>
        <v>0</v>
      </c>
      <c r="J27" s="25" t="s">
        <v>50</v>
      </c>
      <c r="O27">
        <f>(I27*21)/100</f>
        <v>0</v>
      </c>
      <c r="P27" t="s">
        <v>21</v>
      </c>
    </row>
    <row r="28" spans="1:5" ht="12.75">
      <c r="A28" s="28" t="s">
        <v>51</v>
      </c>
      <c r="E28" s="29" t="s">
        <v>704</v>
      </c>
    </row>
    <row r="29" spans="1:5" ht="51">
      <c r="A29" s="30" t="s">
        <v>53</v>
      </c>
      <c r="E29" s="31" t="s">
        <v>785</v>
      </c>
    </row>
    <row r="30" spans="1:5" ht="63.75">
      <c r="A30" t="s">
        <v>55</v>
      </c>
      <c r="E30" s="29" t="s">
        <v>709</v>
      </c>
    </row>
    <row r="31" spans="1:16" ht="25.5">
      <c r="A31" s="19" t="s">
        <v>45</v>
      </c>
      <c r="B31" s="23" t="s">
        <v>35</v>
      </c>
      <c r="C31" s="23" t="s">
        <v>381</v>
      </c>
      <c r="D31" s="19" t="s">
        <v>47</v>
      </c>
      <c r="E31" s="24" t="s">
        <v>382</v>
      </c>
      <c r="F31" s="25" t="s">
        <v>59</v>
      </c>
      <c r="G31" s="26">
        <v>13</v>
      </c>
      <c r="H31" s="27"/>
      <c r="I31" s="27">
        <f>ROUND(ROUND(H31,2)*ROUND(G31,3),2)</f>
        <v>0</v>
      </c>
      <c r="J31" s="25" t="s">
        <v>50</v>
      </c>
      <c r="O31">
        <f>(I31*21)/100</f>
        <v>0</v>
      </c>
      <c r="P31" t="s">
        <v>21</v>
      </c>
    </row>
    <row r="32" spans="1:5" ht="12.75">
      <c r="A32" s="28" t="s">
        <v>51</v>
      </c>
      <c r="E32" s="29" t="s">
        <v>47</v>
      </c>
    </row>
    <row r="33" spans="1:5" ht="12.75">
      <c r="A33" s="30" t="s">
        <v>53</v>
      </c>
      <c r="E33" s="31" t="s">
        <v>47</v>
      </c>
    </row>
    <row r="34" spans="1:5" ht="25.5">
      <c r="A34" t="s">
        <v>55</v>
      </c>
      <c r="E34" s="29" t="s">
        <v>385</v>
      </c>
    </row>
    <row r="35" spans="1:16" ht="12.75">
      <c r="A35" s="19" t="s">
        <v>45</v>
      </c>
      <c r="B35" s="23" t="s">
        <v>105</v>
      </c>
      <c r="C35" s="23" t="s">
        <v>710</v>
      </c>
      <c r="D35" s="19" t="s">
        <v>47</v>
      </c>
      <c r="E35" s="24" t="s">
        <v>711</v>
      </c>
      <c r="F35" s="25" t="s">
        <v>712</v>
      </c>
      <c r="G35" s="26">
        <v>1170</v>
      </c>
      <c r="H35" s="27"/>
      <c r="I35" s="27">
        <f>ROUND(ROUND(H35,2)*ROUND(G35,3),2)</f>
        <v>0</v>
      </c>
      <c r="J35" s="25" t="s">
        <v>50</v>
      </c>
      <c r="O35">
        <f>(I35*21)/100</f>
        <v>0</v>
      </c>
      <c r="P35" t="s">
        <v>21</v>
      </c>
    </row>
    <row r="36" spans="1:5" ht="12.75">
      <c r="A36" s="28" t="s">
        <v>51</v>
      </c>
      <c r="E36" s="29" t="s">
        <v>742</v>
      </c>
    </row>
    <row r="37" spans="1:5" ht="12.75">
      <c r="A37" s="30" t="s">
        <v>53</v>
      </c>
      <c r="E37" s="31" t="s">
        <v>786</v>
      </c>
    </row>
    <row r="38" spans="1:5" ht="25.5">
      <c r="A38" t="s">
        <v>55</v>
      </c>
      <c r="E38" s="29" t="s">
        <v>715</v>
      </c>
    </row>
    <row r="39" spans="1:16" ht="12.75">
      <c r="A39" s="19" t="s">
        <v>45</v>
      </c>
      <c r="B39" s="23" t="s">
        <v>111</v>
      </c>
      <c r="C39" s="23" t="s">
        <v>716</v>
      </c>
      <c r="D39" s="19" t="s">
        <v>47</v>
      </c>
      <c r="E39" s="24" t="s">
        <v>717</v>
      </c>
      <c r="F39" s="25" t="s">
        <v>59</v>
      </c>
      <c r="G39" s="26">
        <v>15</v>
      </c>
      <c r="H39" s="27"/>
      <c r="I39" s="27">
        <f>ROUND(ROUND(H39,2)*ROUND(G39,3),2)</f>
        <v>0</v>
      </c>
      <c r="J39" s="25" t="s">
        <v>50</v>
      </c>
      <c r="O39">
        <f>(I39*21)/100</f>
        <v>0</v>
      </c>
      <c r="P39" t="s">
        <v>21</v>
      </c>
    </row>
    <row r="40" spans="1:5" ht="12.75">
      <c r="A40" s="28" t="s">
        <v>51</v>
      </c>
      <c r="E40" s="29" t="s">
        <v>704</v>
      </c>
    </row>
    <row r="41" spans="1:5" ht="12.75">
      <c r="A41" s="30" t="s">
        <v>53</v>
      </c>
      <c r="E41" s="31" t="s">
        <v>787</v>
      </c>
    </row>
    <row r="42" spans="1:5" ht="63.75">
      <c r="A42" t="s">
        <v>55</v>
      </c>
      <c r="E42" s="29" t="s">
        <v>709</v>
      </c>
    </row>
    <row r="43" spans="1:16" ht="12.75">
      <c r="A43" s="19" t="s">
        <v>45</v>
      </c>
      <c r="B43" s="23" t="s">
        <v>38</v>
      </c>
      <c r="C43" s="23" t="s">
        <v>719</v>
      </c>
      <c r="D43" s="19" t="s">
        <v>47</v>
      </c>
      <c r="E43" s="24" t="s">
        <v>720</v>
      </c>
      <c r="F43" s="25" t="s">
        <v>59</v>
      </c>
      <c r="G43" s="26">
        <v>15</v>
      </c>
      <c r="H43" s="27"/>
      <c r="I43" s="27">
        <f>ROUND(ROUND(H43,2)*ROUND(G43,3),2)</f>
        <v>0</v>
      </c>
      <c r="J43" s="25" t="s">
        <v>50</v>
      </c>
      <c r="O43">
        <f>(I43*21)/100</f>
        <v>0</v>
      </c>
      <c r="P43" t="s">
        <v>21</v>
      </c>
    </row>
    <row r="44" spans="1:5" ht="12.75">
      <c r="A44" s="28" t="s">
        <v>51</v>
      </c>
      <c r="E44" s="29" t="s">
        <v>47</v>
      </c>
    </row>
    <row r="45" spans="1:5" ht="12.75">
      <c r="A45" s="30" t="s">
        <v>53</v>
      </c>
      <c r="E45" s="31" t="s">
        <v>47</v>
      </c>
    </row>
    <row r="46" spans="1:5" ht="25.5">
      <c r="A46" t="s">
        <v>55</v>
      </c>
      <c r="E46" s="29" t="s">
        <v>385</v>
      </c>
    </row>
    <row r="47" spans="1:16" ht="12.75">
      <c r="A47" s="19" t="s">
        <v>45</v>
      </c>
      <c r="B47" s="23" t="s">
        <v>40</v>
      </c>
      <c r="C47" s="23" t="s">
        <v>721</v>
      </c>
      <c r="D47" s="19" t="s">
        <v>47</v>
      </c>
      <c r="E47" s="24" t="s">
        <v>722</v>
      </c>
      <c r="F47" s="25" t="s">
        <v>712</v>
      </c>
      <c r="G47" s="26">
        <v>1350</v>
      </c>
      <c r="H47" s="27"/>
      <c r="I47" s="27">
        <f>ROUND(ROUND(H47,2)*ROUND(G47,3),2)</f>
        <v>0</v>
      </c>
      <c r="J47" s="25" t="s">
        <v>50</v>
      </c>
      <c r="O47">
        <f>(I47*21)/100</f>
        <v>0</v>
      </c>
      <c r="P47" t="s">
        <v>21</v>
      </c>
    </row>
    <row r="48" spans="1:5" ht="12.75">
      <c r="A48" s="28" t="s">
        <v>51</v>
      </c>
      <c r="E48" s="29" t="s">
        <v>742</v>
      </c>
    </row>
    <row r="49" spans="1:5" ht="12.75">
      <c r="A49" s="30" t="s">
        <v>53</v>
      </c>
      <c r="E49" s="31" t="s">
        <v>788</v>
      </c>
    </row>
    <row r="50" spans="1:5" ht="25.5">
      <c r="A50" t="s">
        <v>55</v>
      </c>
      <c r="E50" s="29" t="s">
        <v>715</v>
      </c>
    </row>
    <row r="51" spans="1:16" ht="25.5">
      <c r="A51" s="19" t="s">
        <v>45</v>
      </c>
      <c r="B51" s="23" t="s">
        <v>42</v>
      </c>
      <c r="C51" s="23" t="s">
        <v>789</v>
      </c>
      <c r="D51" s="19" t="s">
        <v>47</v>
      </c>
      <c r="E51" s="24" t="s">
        <v>790</v>
      </c>
      <c r="F51" s="25" t="s">
        <v>59</v>
      </c>
      <c r="G51" s="26">
        <v>8</v>
      </c>
      <c r="H51" s="27"/>
      <c r="I51" s="27">
        <f>ROUND(ROUND(H51,2)*ROUND(G51,3),2)</f>
        <v>0</v>
      </c>
      <c r="J51" s="25" t="s">
        <v>50</v>
      </c>
      <c r="O51">
        <f>(I51*21)/100</f>
        <v>0</v>
      </c>
      <c r="P51" t="s">
        <v>21</v>
      </c>
    </row>
    <row r="52" spans="1:5" ht="12.75">
      <c r="A52" s="28" t="s">
        <v>51</v>
      </c>
      <c r="E52" s="29" t="s">
        <v>704</v>
      </c>
    </row>
    <row r="53" spans="1:5" ht="38.25">
      <c r="A53" s="30" t="s">
        <v>53</v>
      </c>
      <c r="E53" s="31" t="s">
        <v>784</v>
      </c>
    </row>
    <row r="54" spans="1:5" ht="63.75">
      <c r="A54" t="s">
        <v>55</v>
      </c>
      <c r="E54" s="29" t="s">
        <v>791</v>
      </c>
    </row>
    <row r="55" spans="1:16" ht="12.75">
      <c r="A55" s="19" t="s">
        <v>45</v>
      </c>
      <c r="B55" s="23" t="s">
        <v>127</v>
      </c>
      <c r="C55" s="23" t="s">
        <v>792</v>
      </c>
      <c r="D55" s="19" t="s">
        <v>47</v>
      </c>
      <c r="E55" s="24" t="s">
        <v>793</v>
      </c>
      <c r="F55" s="25" t="s">
        <v>59</v>
      </c>
      <c r="G55" s="26">
        <v>8</v>
      </c>
      <c r="H55" s="27"/>
      <c r="I55" s="27">
        <f>ROUND(ROUND(H55,2)*ROUND(G55,3),2)</f>
        <v>0</v>
      </c>
      <c r="J55" s="25" t="s">
        <v>50</v>
      </c>
      <c r="O55">
        <f>(I55*21)/100</f>
        <v>0</v>
      </c>
      <c r="P55" t="s">
        <v>21</v>
      </c>
    </row>
    <row r="56" spans="1:5" ht="12.75">
      <c r="A56" s="28" t="s">
        <v>51</v>
      </c>
      <c r="E56" s="29" t="s">
        <v>47</v>
      </c>
    </row>
    <row r="57" spans="1:5" ht="12.75">
      <c r="A57" s="30" t="s">
        <v>53</v>
      </c>
      <c r="E57" s="31" t="s">
        <v>47</v>
      </c>
    </row>
    <row r="58" spans="1:5" ht="25.5">
      <c r="A58" t="s">
        <v>55</v>
      </c>
      <c r="E58" s="29" t="s">
        <v>385</v>
      </c>
    </row>
    <row r="59" spans="1:16" ht="12.75">
      <c r="A59" s="19" t="s">
        <v>45</v>
      </c>
      <c r="B59" s="23" t="s">
        <v>133</v>
      </c>
      <c r="C59" s="23" t="s">
        <v>794</v>
      </c>
      <c r="D59" s="19" t="s">
        <v>47</v>
      </c>
      <c r="E59" s="24" t="s">
        <v>795</v>
      </c>
      <c r="F59" s="25" t="s">
        <v>712</v>
      </c>
      <c r="G59" s="26">
        <v>720</v>
      </c>
      <c r="H59" s="27"/>
      <c r="I59" s="27">
        <f>ROUND(ROUND(H59,2)*ROUND(G59,3),2)</f>
        <v>0</v>
      </c>
      <c r="J59" s="25" t="s">
        <v>50</v>
      </c>
      <c r="O59">
        <f>(I59*21)/100</f>
        <v>0</v>
      </c>
      <c r="P59" t="s">
        <v>21</v>
      </c>
    </row>
    <row r="60" spans="1:5" ht="12.75">
      <c r="A60" s="28" t="s">
        <v>51</v>
      </c>
      <c r="E60" s="29" t="s">
        <v>742</v>
      </c>
    </row>
    <row r="61" spans="1:5" ht="12.75">
      <c r="A61" s="30" t="s">
        <v>53</v>
      </c>
      <c r="E61" s="31" t="s">
        <v>714</v>
      </c>
    </row>
    <row r="62" spans="1:5" ht="25.5">
      <c r="A62" t="s">
        <v>55</v>
      </c>
      <c r="E62" s="29" t="s">
        <v>715</v>
      </c>
    </row>
    <row r="63" spans="1:16" ht="12.75">
      <c r="A63" s="19" t="s">
        <v>45</v>
      </c>
      <c r="B63" s="23" t="s">
        <v>138</v>
      </c>
      <c r="C63" s="23" t="s">
        <v>724</v>
      </c>
      <c r="D63" s="19" t="s">
        <v>47</v>
      </c>
      <c r="E63" s="24" t="s">
        <v>725</v>
      </c>
      <c r="F63" s="25" t="s">
        <v>59</v>
      </c>
      <c r="G63" s="26">
        <v>41</v>
      </c>
      <c r="H63" s="27"/>
      <c r="I63" s="27">
        <f>ROUND(ROUND(H63,2)*ROUND(G63,3),2)</f>
        <v>0</v>
      </c>
      <c r="J63" s="25" t="s">
        <v>50</v>
      </c>
      <c r="O63">
        <f>(I63*21)/100</f>
        <v>0</v>
      </c>
      <c r="P63" t="s">
        <v>21</v>
      </c>
    </row>
    <row r="64" spans="1:5" ht="12.75">
      <c r="A64" s="28" t="s">
        <v>51</v>
      </c>
      <c r="E64" s="29" t="s">
        <v>704</v>
      </c>
    </row>
    <row r="65" spans="1:5" ht="114.75">
      <c r="A65" s="30" t="s">
        <v>53</v>
      </c>
      <c r="E65" s="31" t="s">
        <v>796</v>
      </c>
    </row>
    <row r="66" spans="1:5" ht="63.75">
      <c r="A66" t="s">
        <v>55</v>
      </c>
      <c r="E66" s="29" t="s">
        <v>727</v>
      </c>
    </row>
    <row r="67" spans="1:16" ht="12.75">
      <c r="A67" s="19" t="s">
        <v>45</v>
      </c>
      <c r="B67" s="23" t="s">
        <v>143</v>
      </c>
      <c r="C67" s="23" t="s">
        <v>728</v>
      </c>
      <c r="D67" s="19" t="s">
        <v>47</v>
      </c>
      <c r="E67" s="24" t="s">
        <v>729</v>
      </c>
      <c r="F67" s="25" t="s">
        <v>59</v>
      </c>
      <c r="G67" s="26">
        <v>41</v>
      </c>
      <c r="H67" s="27"/>
      <c r="I67" s="27">
        <f>ROUND(ROUND(H67,2)*ROUND(G67,3),2)</f>
        <v>0</v>
      </c>
      <c r="J67" s="25" t="s">
        <v>50</v>
      </c>
      <c r="O67">
        <f>(I67*21)/100</f>
        <v>0</v>
      </c>
      <c r="P67" t="s">
        <v>21</v>
      </c>
    </row>
    <row r="68" spans="1:5" ht="12.75">
      <c r="A68" s="28" t="s">
        <v>51</v>
      </c>
      <c r="E68" s="29" t="s">
        <v>47</v>
      </c>
    </row>
    <row r="69" spans="1:5" ht="12.75">
      <c r="A69" s="30" t="s">
        <v>53</v>
      </c>
      <c r="E69" s="31" t="s">
        <v>47</v>
      </c>
    </row>
    <row r="70" spans="1:5" ht="25.5">
      <c r="A70" t="s">
        <v>55</v>
      </c>
      <c r="E70" s="29" t="s">
        <v>385</v>
      </c>
    </row>
    <row r="71" spans="1:16" ht="12.75">
      <c r="A71" s="19" t="s">
        <v>45</v>
      </c>
      <c r="B71" s="23" t="s">
        <v>148</v>
      </c>
      <c r="C71" s="23" t="s">
        <v>730</v>
      </c>
      <c r="D71" s="19" t="s">
        <v>47</v>
      </c>
      <c r="E71" s="24" t="s">
        <v>731</v>
      </c>
      <c r="F71" s="25" t="s">
        <v>712</v>
      </c>
      <c r="G71" s="26">
        <v>3690</v>
      </c>
      <c r="H71" s="27"/>
      <c r="I71" s="27">
        <f>ROUND(ROUND(H71,2)*ROUND(G71,3),2)</f>
        <v>0</v>
      </c>
      <c r="J71" s="25" t="s">
        <v>50</v>
      </c>
      <c r="O71">
        <f>(I71*21)/100</f>
        <v>0</v>
      </c>
      <c r="P71" t="s">
        <v>21</v>
      </c>
    </row>
    <row r="72" spans="1:5" ht="12.75">
      <c r="A72" s="28" t="s">
        <v>51</v>
      </c>
      <c r="E72" s="29" t="s">
        <v>742</v>
      </c>
    </row>
    <row r="73" spans="1:5" ht="12.75">
      <c r="A73" s="30" t="s">
        <v>53</v>
      </c>
      <c r="E73" s="31" t="s">
        <v>797</v>
      </c>
    </row>
    <row r="74" spans="1:5" ht="25.5">
      <c r="A74" t="s">
        <v>55</v>
      </c>
      <c r="E74" s="29" t="s">
        <v>732</v>
      </c>
    </row>
    <row r="75" spans="1:16" ht="25.5">
      <c r="A75" s="19" t="s">
        <v>45</v>
      </c>
      <c r="B75" s="23" t="s">
        <v>155</v>
      </c>
      <c r="C75" s="23" t="s">
        <v>764</v>
      </c>
      <c r="D75" s="19" t="s">
        <v>47</v>
      </c>
      <c r="E75" s="24" t="s">
        <v>765</v>
      </c>
      <c r="F75" s="25" t="s">
        <v>59</v>
      </c>
      <c r="G75" s="26">
        <v>54</v>
      </c>
      <c r="H75" s="27"/>
      <c r="I75" s="27">
        <f>ROUND(ROUND(H75,2)*ROUND(G75,3),2)</f>
        <v>0</v>
      </c>
      <c r="J75" s="25" t="s">
        <v>50</v>
      </c>
      <c r="O75">
        <f>(I75*21)/100</f>
        <v>0</v>
      </c>
      <c r="P75" t="s">
        <v>21</v>
      </c>
    </row>
    <row r="76" spans="1:5" ht="25.5">
      <c r="A76" s="28" t="s">
        <v>51</v>
      </c>
      <c r="E76" s="29" t="s">
        <v>766</v>
      </c>
    </row>
    <row r="77" spans="1:5" ht="12.75">
      <c r="A77" s="30" t="s">
        <v>53</v>
      </c>
      <c r="E77" s="31" t="s">
        <v>47</v>
      </c>
    </row>
    <row r="78" spans="1:5" ht="63.75">
      <c r="A78" t="s">
        <v>55</v>
      </c>
      <c r="E78" s="29" t="s">
        <v>759</v>
      </c>
    </row>
    <row r="79" spans="1:16" ht="12.75">
      <c r="A79" s="19" t="s">
        <v>45</v>
      </c>
      <c r="B79" s="23" t="s">
        <v>160</v>
      </c>
      <c r="C79" s="23" t="s">
        <v>767</v>
      </c>
      <c r="D79" s="19" t="s">
        <v>47</v>
      </c>
      <c r="E79" s="24" t="s">
        <v>768</v>
      </c>
      <c r="F79" s="25" t="s">
        <v>59</v>
      </c>
      <c r="G79" s="26">
        <v>54</v>
      </c>
      <c r="H79" s="27"/>
      <c r="I79" s="27">
        <f>ROUND(ROUND(H79,2)*ROUND(G79,3),2)</f>
        <v>0</v>
      </c>
      <c r="J79" s="25" t="s">
        <v>50</v>
      </c>
      <c r="O79">
        <f>(I79*21)/100</f>
        <v>0</v>
      </c>
      <c r="P79" t="s">
        <v>21</v>
      </c>
    </row>
    <row r="80" spans="1:5" ht="12.75">
      <c r="A80" s="28" t="s">
        <v>51</v>
      </c>
      <c r="E80" s="29" t="s">
        <v>47</v>
      </c>
    </row>
    <row r="81" spans="1:5" ht="12.75">
      <c r="A81" s="30" t="s">
        <v>53</v>
      </c>
      <c r="E81" s="31" t="s">
        <v>47</v>
      </c>
    </row>
    <row r="82" spans="1:5" ht="25.5">
      <c r="A82" t="s">
        <v>55</v>
      </c>
      <c r="E82" s="29" t="s">
        <v>739</v>
      </c>
    </row>
    <row r="83" spans="1:16" ht="12.75">
      <c r="A83" s="19" t="s">
        <v>45</v>
      </c>
      <c r="B83" s="23" t="s">
        <v>166</v>
      </c>
      <c r="C83" s="23" t="s">
        <v>769</v>
      </c>
      <c r="D83" s="19" t="s">
        <v>47</v>
      </c>
      <c r="E83" s="24" t="s">
        <v>770</v>
      </c>
      <c r="F83" s="25" t="s">
        <v>712</v>
      </c>
      <c r="G83" s="26">
        <v>4860</v>
      </c>
      <c r="H83" s="27"/>
      <c r="I83" s="27">
        <f>ROUND(ROUND(H83,2)*ROUND(G83,3),2)</f>
        <v>0</v>
      </c>
      <c r="J83" s="25" t="s">
        <v>50</v>
      </c>
      <c r="O83">
        <f>(I83*21)/100</f>
        <v>0</v>
      </c>
      <c r="P83" t="s">
        <v>21</v>
      </c>
    </row>
    <row r="84" spans="1:5" ht="12.75">
      <c r="A84" s="28" t="s">
        <v>51</v>
      </c>
      <c r="E84" s="29" t="s">
        <v>742</v>
      </c>
    </row>
    <row r="85" spans="1:5" ht="12.75">
      <c r="A85" s="30" t="s">
        <v>53</v>
      </c>
      <c r="E85" s="31" t="s">
        <v>798</v>
      </c>
    </row>
    <row r="86" spans="1:5" ht="25.5">
      <c r="A86" t="s">
        <v>55</v>
      </c>
      <c r="E86" s="29" t="s">
        <v>744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0+O8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22</v>
      </c>
      <c r="I3" s="32">
        <f>0+I8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4" t="s">
        <v>16</v>
      </c>
      <c r="C4" s="37" t="s">
        <v>22</v>
      </c>
      <c r="D4" s="38"/>
      <c r="E4" s="15" t="s">
        <v>23</v>
      </c>
      <c r="F4" s="5"/>
      <c r="G4" s="5"/>
      <c r="H4" s="16"/>
      <c r="I4" s="16"/>
      <c r="J4" s="5"/>
      <c r="O4" t="s">
        <v>18</v>
      </c>
      <c r="P4" t="s">
        <v>21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J5" s="39" t="s">
        <v>41</v>
      </c>
      <c r="O5" t="s">
        <v>19</v>
      </c>
      <c r="P5" t="s">
        <v>21</v>
      </c>
    </row>
    <row r="6" spans="1:10" ht="12.75" customHeight="1">
      <c r="A6" s="39"/>
      <c r="B6" s="39"/>
      <c r="C6" s="39"/>
      <c r="D6" s="39"/>
      <c r="E6" s="39"/>
      <c r="F6" s="39"/>
      <c r="G6" s="39"/>
      <c r="H6" s="13" t="s">
        <v>37</v>
      </c>
      <c r="I6" s="13" t="s">
        <v>39</v>
      </c>
      <c r="J6" s="39"/>
    </row>
    <row r="7" spans="1:10" ht="12.75" customHeight="1">
      <c r="A7" s="13" t="s">
        <v>25</v>
      </c>
      <c r="B7" s="13" t="s">
        <v>27</v>
      </c>
      <c r="C7" s="13" t="s">
        <v>21</v>
      </c>
      <c r="D7" s="13" t="s">
        <v>20</v>
      </c>
      <c r="E7" s="13" t="s">
        <v>31</v>
      </c>
      <c r="F7" s="13" t="s">
        <v>33</v>
      </c>
      <c r="G7" s="13" t="s">
        <v>35</v>
      </c>
      <c r="H7" s="13" t="s">
        <v>38</v>
      </c>
      <c r="I7" s="13" t="s">
        <v>40</v>
      </c>
      <c r="J7" s="13" t="s">
        <v>42</v>
      </c>
    </row>
    <row r="8" spans="1:18" ht="12.75" customHeight="1">
      <c r="A8" s="16" t="s">
        <v>43</v>
      </c>
      <c r="B8" s="16"/>
      <c r="C8" s="20" t="s">
        <v>27</v>
      </c>
      <c r="D8" s="16"/>
      <c r="E8" s="21" t="s">
        <v>44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9" t="s">
        <v>45</v>
      </c>
      <c r="B9" s="23" t="s">
        <v>27</v>
      </c>
      <c r="C9" s="23" t="s">
        <v>46</v>
      </c>
      <c r="D9" s="19" t="s">
        <v>47</v>
      </c>
      <c r="E9" s="24" t="s">
        <v>48</v>
      </c>
      <c r="F9" s="25" t="s">
        <v>49</v>
      </c>
      <c r="G9" s="26">
        <v>1200</v>
      </c>
      <c r="H9" s="27"/>
      <c r="I9" s="27">
        <f>ROUND(ROUND(H9,2)*ROUND(G9,3),2)</f>
        <v>0</v>
      </c>
      <c r="J9" s="25" t="s">
        <v>50</v>
      </c>
      <c r="O9">
        <f>(I9*21)/100</f>
        <v>0</v>
      </c>
      <c r="P9" t="s">
        <v>21</v>
      </c>
    </row>
    <row r="10" spans="1:5" ht="12.75">
      <c r="A10" s="28" t="s">
        <v>51</v>
      </c>
      <c r="E10" s="29" t="s">
        <v>52</v>
      </c>
    </row>
    <row r="11" spans="1:5" ht="12.75">
      <c r="A11" s="30" t="s">
        <v>53</v>
      </c>
      <c r="E11" s="31" t="s">
        <v>54</v>
      </c>
    </row>
    <row r="12" spans="1:5" ht="38.25">
      <c r="A12" t="s">
        <v>55</v>
      </c>
      <c r="E12" s="29" t="s">
        <v>56</v>
      </c>
    </row>
    <row r="13" spans="1:16" ht="12.75">
      <c r="A13" s="19" t="s">
        <v>45</v>
      </c>
      <c r="B13" s="23" t="s">
        <v>21</v>
      </c>
      <c r="C13" s="23" t="s">
        <v>57</v>
      </c>
      <c r="D13" s="19" t="s">
        <v>47</v>
      </c>
      <c r="E13" s="24" t="s">
        <v>58</v>
      </c>
      <c r="F13" s="25" t="s">
        <v>59</v>
      </c>
      <c r="G13" s="26">
        <v>30</v>
      </c>
      <c r="H13" s="27"/>
      <c r="I13" s="27">
        <f>ROUND(ROUND(H13,2)*ROUND(G13,3),2)</f>
        <v>0</v>
      </c>
      <c r="J13" s="25" t="s">
        <v>50</v>
      </c>
      <c r="O13">
        <f>(I13*21)/100</f>
        <v>0</v>
      </c>
      <c r="P13" t="s">
        <v>21</v>
      </c>
    </row>
    <row r="14" spans="1:5" ht="12.75">
      <c r="A14" s="28" t="s">
        <v>51</v>
      </c>
      <c r="E14" s="29" t="s">
        <v>52</v>
      </c>
    </row>
    <row r="15" spans="1:5" ht="38.25">
      <c r="A15" s="30" t="s">
        <v>53</v>
      </c>
      <c r="E15" s="31" t="s">
        <v>60</v>
      </c>
    </row>
    <row r="16" spans="1:5" ht="76.5">
      <c r="A16" t="s">
        <v>55</v>
      </c>
      <c r="E16" s="29" t="s">
        <v>61</v>
      </c>
    </row>
    <row r="17" spans="1:16" ht="12.75">
      <c r="A17" s="19" t="s">
        <v>45</v>
      </c>
      <c r="B17" s="23" t="s">
        <v>20</v>
      </c>
      <c r="C17" s="23" t="s">
        <v>62</v>
      </c>
      <c r="D17" s="19" t="s">
        <v>47</v>
      </c>
      <c r="E17" s="24" t="s">
        <v>63</v>
      </c>
      <c r="F17" s="25" t="s">
        <v>59</v>
      </c>
      <c r="G17" s="26">
        <v>373</v>
      </c>
      <c r="H17" s="27"/>
      <c r="I17" s="27">
        <f>ROUND(ROUND(H17,2)*ROUND(G17,3),2)</f>
        <v>0</v>
      </c>
      <c r="J17" s="25" t="s">
        <v>50</v>
      </c>
      <c r="O17">
        <f>(I17*21)/100</f>
        <v>0</v>
      </c>
      <c r="P17" t="s">
        <v>21</v>
      </c>
    </row>
    <row r="18" spans="1:5" ht="12.75">
      <c r="A18" s="28" t="s">
        <v>51</v>
      </c>
      <c r="E18" s="29" t="s">
        <v>52</v>
      </c>
    </row>
    <row r="19" spans="1:5" ht="51">
      <c r="A19" s="30" t="s">
        <v>53</v>
      </c>
      <c r="E19" s="31" t="s">
        <v>64</v>
      </c>
    </row>
    <row r="20" spans="1:5" ht="76.5">
      <c r="A20" t="s">
        <v>55</v>
      </c>
      <c r="E20" s="29" t="s">
        <v>61</v>
      </c>
    </row>
    <row r="21" spans="1:16" ht="12.75">
      <c r="A21" s="19" t="s">
        <v>45</v>
      </c>
      <c r="B21" s="23" t="s">
        <v>31</v>
      </c>
      <c r="C21" s="23" t="s">
        <v>65</v>
      </c>
      <c r="D21" s="19" t="s">
        <v>66</v>
      </c>
      <c r="E21" s="24" t="s">
        <v>67</v>
      </c>
      <c r="F21" s="25" t="s">
        <v>59</v>
      </c>
      <c r="G21" s="26">
        <v>30</v>
      </c>
      <c r="H21" s="27"/>
      <c r="I21" s="27">
        <f>ROUND(ROUND(H21,2)*ROUND(G21,3),2)</f>
        <v>0</v>
      </c>
      <c r="J21" s="25" t="s">
        <v>68</v>
      </c>
      <c r="O21">
        <f>(I21*21)/100</f>
        <v>0</v>
      </c>
      <c r="P21" t="s">
        <v>21</v>
      </c>
    </row>
    <row r="22" spans="1:5" ht="25.5">
      <c r="A22" s="28" t="s">
        <v>51</v>
      </c>
      <c r="E22" s="29" t="s">
        <v>69</v>
      </c>
    </row>
    <row r="23" spans="1:5" ht="38.25">
      <c r="A23" s="30" t="s">
        <v>53</v>
      </c>
      <c r="E23" s="31" t="s">
        <v>60</v>
      </c>
    </row>
    <row r="24" spans="1:5" ht="89.25">
      <c r="A24" t="s">
        <v>55</v>
      </c>
      <c r="E24" s="29" t="s">
        <v>70</v>
      </c>
    </row>
    <row r="25" spans="1:16" ht="12.75">
      <c r="A25" s="19" t="s">
        <v>45</v>
      </c>
      <c r="B25" s="23" t="s">
        <v>33</v>
      </c>
      <c r="C25" s="23" t="s">
        <v>71</v>
      </c>
      <c r="D25" s="19" t="s">
        <v>66</v>
      </c>
      <c r="E25" s="24" t="s">
        <v>72</v>
      </c>
      <c r="F25" s="25" t="s">
        <v>59</v>
      </c>
      <c r="G25" s="26">
        <v>373</v>
      </c>
      <c r="H25" s="27"/>
      <c r="I25" s="27">
        <f>ROUND(ROUND(H25,2)*ROUND(G25,3),2)</f>
        <v>0</v>
      </c>
      <c r="J25" s="25" t="s">
        <v>68</v>
      </c>
      <c r="O25">
        <f>(I25*21)/100</f>
        <v>0</v>
      </c>
      <c r="P25" t="s">
        <v>21</v>
      </c>
    </row>
    <row r="26" spans="1:5" ht="25.5">
      <c r="A26" s="28" t="s">
        <v>51</v>
      </c>
      <c r="E26" s="29" t="s">
        <v>69</v>
      </c>
    </row>
    <row r="27" spans="1:5" ht="51">
      <c r="A27" s="30" t="s">
        <v>53</v>
      </c>
      <c r="E27" s="31" t="s">
        <v>64</v>
      </c>
    </row>
    <row r="28" spans="1:5" ht="89.25">
      <c r="A28" t="s">
        <v>55</v>
      </c>
      <c r="E28" s="29" t="s">
        <v>70</v>
      </c>
    </row>
  </sheetData>
  <sheetProtection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9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0+O9+O42+O123+O140+O157+O198+O219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77</v>
      </c>
      <c r="I3" s="32">
        <f>0+I9+I42+I123+I140+I157+I198+I219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74</v>
      </c>
      <c r="D4" s="35"/>
      <c r="E4" s="12" t="s">
        <v>75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77</v>
      </c>
      <c r="D5" s="38"/>
      <c r="E5" s="15" t="s">
        <v>78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0+I10+I14+I18+I22+I26+I30+I34+I38</f>
        <v>0</v>
      </c>
      <c r="R9">
        <f>0+O10+O14+O18+O22+O26+O30+O34+O38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81</v>
      </c>
      <c r="E10" s="24" t="s">
        <v>82</v>
      </c>
      <c r="F10" s="25" t="s">
        <v>83</v>
      </c>
      <c r="G10" s="26">
        <v>13886.841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84</v>
      </c>
    </row>
    <row r="12" spans="1:5" ht="89.25">
      <c r="A12" s="30" t="s">
        <v>53</v>
      </c>
      <c r="E12" s="31" t="s">
        <v>85</v>
      </c>
    </row>
    <row r="13" spans="1:5" ht="25.5">
      <c r="A13" t="s">
        <v>55</v>
      </c>
      <c r="E13" s="29" t="s">
        <v>86</v>
      </c>
    </row>
    <row r="14" spans="1:16" ht="12.75">
      <c r="A14" s="19" t="s">
        <v>45</v>
      </c>
      <c r="B14" s="23" t="s">
        <v>21</v>
      </c>
      <c r="C14" s="23" t="s">
        <v>80</v>
      </c>
      <c r="D14" s="19" t="s">
        <v>87</v>
      </c>
      <c r="E14" s="24" t="s">
        <v>82</v>
      </c>
      <c r="F14" s="25" t="s">
        <v>83</v>
      </c>
      <c r="G14" s="26">
        <v>556.2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25.5">
      <c r="A15" s="28" t="s">
        <v>51</v>
      </c>
      <c r="E15" s="29" t="s">
        <v>88</v>
      </c>
    </row>
    <row r="16" spans="1:5" ht="12.75">
      <c r="A16" s="30" t="s">
        <v>53</v>
      </c>
      <c r="E16" s="31" t="s">
        <v>89</v>
      </c>
    </row>
    <row r="17" spans="1:5" ht="25.5">
      <c r="A17" t="s">
        <v>55</v>
      </c>
      <c r="E17" s="29" t="s">
        <v>86</v>
      </c>
    </row>
    <row r="18" spans="1:16" ht="12.75">
      <c r="A18" s="19" t="s">
        <v>45</v>
      </c>
      <c r="B18" s="23" t="s">
        <v>20</v>
      </c>
      <c r="C18" s="23" t="s">
        <v>80</v>
      </c>
      <c r="D18" s="19" t="s">
        <v>90</v>
      </c>
      <c r="E18" s="24" t="s">
        <v>82</v>
      </c>
      <c r="F18" s="25" t="s">
        <v>83</v>
      </c>
      <c r="G18" s="26">
        <v>1273.28</v>
      </c>
      <c r="H18" s="27"/>
      <c r="I18" s="27">
        <f>ROUND(ROUND(H18,2)*ROUND(G18,3),2)</f>
        <v>0</v>
      </c>
      <c r="J18" s="25" t="s">
        <v>50</v>
      </c>
      <c r="O18">
        <f>(I18*21)/100</f>
        <v>0</v>
      </c>
      <c r="P18" t="s">
        <v>21</v>
      </c>
    </row>
    <row r="19" spans="1:5" ht="12.75">
      <c r="A19" s="28" t="s">
        <v>51</v>
      </c>
      <c r="E19" s="29" t="s">
        <v>91</v>
      </c>
    </row>
    <row r="20" spans="1:5" ht="12.75">
      <c r="A20" s="30" t="s">
        <v>53</v>
      </c>
      <c r="E20" s="31" t="s">
        <v>92</v>
      </c>
    </row>
    <row r="21" spans="1:5" ht="25.5">
      <c r="A21" t="s">
        <v>55</v>
      </c>
      <c r="E21" s="29" t="s">
        <v>86</v>
      </c>
    </row>
    <row r="22" spans="1:16" ht="12.75">
      <c r="A22" s="19" t="s">
        <v>45</v>
      </c>
      <c r="B22" s="23" t="s">
        <v>31</v>
      </c>
      <c r="C22" s="23" t="s">
        <v>80</v>
      </c>
      <c r="D22" s="19" t="s">
        <v>93</v>
      </c>
      <c r="E22" s="24" t="s">
        <v>82</v>
      </c>
      <c r="F22" s="25" t="s">
        <v>83</v>
      </c>
      <c r="G22" s="26">
        <v>6.912</v>
      </c>
      <c r="H22" s="27"/>
      <c r="I22" s="27">
        <f>ROUND(ROUND(H22,2)*ROUND(G22,3),2)</f>
        <v>0</v>
      </c>
      <c r="J22" s="25" t="s">
        <v>50</v>
      </c>
      <c r="O22">
        <f>(I22*21)/100</f>
        <v>0</v>
      </c>
      <c r="P22" t="s">
        <v>21</v>
      </c>
    </row>
    <row r="23" spans="1:5" ht="12.75">
      <c r="A23" s="28" t="s">
        <v>51</v>
      </c>
      <c r="E23" s="29" t="s">
        <v>94</v>
      </c>
    </row>
    <row r="24" spans="1:5" ht="12.75">
      <c r="A24" s="30" t="s">
        <v>53</v>
      </c>
      <c r="E24" s="31" t="s">
        <v>95</v>
      </c>
    </row>
    <row r="25" spans="1:5" ht="25.5">
      <c r="A25" t="s">
        <v>55</v>
      </c>
      <c r="E25" s="29" t="s">
        <v>86</v>
      </c>
    </row>
    <row r="26" spans="1:16" ht="12.75">
      <c r="A26" s="19" t="s">
        <v>45</v>
      </c>
      <c r="B26" s="23" t="s">
        <v>33</v>
      </c>
      <c r="C26" s="23" t="s">
        <v>80</v>
      </c>
      <c r="D26" s="19" t="s">
        <v>96</v>
      </c>
      <c r="E26" s="24" t="s">
        <v>82</v>
      </c>
      <c r="F26" s="25" t="s">
        <v>83</v>
      </c>
      <c r="G26" s="26">
        <v>179.75</v>
      </c>
      <c r="H26" s="27"/>
      <c r="I26" s="27">
        <f>ROUND(ROUND(H26,2)*ROUND(G26,3),2)</f>
        <v>0</v>
      </c>
      <c r="J26" s="25" t="s">
        <v>50</v>
      </c>
      <c r="O26">
        <f>(I26*21)/100</f>
        <v>0</v>
      </c>
      <c r="P26" t="s">
        <v>21</v>
      </c>
    </row>
    <row r="27" spans="1:5" ht="12.75">
      <c r="A27" s="28" t="s">
        <v>51</v>
      </c>
      <c r="E27" s="29" t="s">
        <v>97</v>
      </c>
    </row>
    <row r="28" spans="1:5" ht="38.25">
      <c r="A28" s="30" t="s">
        <v>53</v>
      </c>
      <c r="E28" s="31" t="s">
        <v>98</v>
      </c>
    </row>
    <row r="29" spans="1:5" ht="25.5">
      <c r="A29" t="s">
        <v>55</v>
      </c>
      <c r="E29" s="29" t="s">
        <v>86</v>
      </c>
    </row>
    <row r="30" spans="1:16" ht="12.75">
      <c r="A30" s="19" t="s">
        <v>45</v>
      </c>
      <c r="B30" s="23" t="s">
        <v>35</v>
      </c>
      <c r="C30" s="23" t="s">
        <v>99</v>
      </c>
      <c r="D30" s="19" t="s">
        <v>47</v>
      </c>
      <c r="E30" s="24" t="s">
        <v>100</v>
      </c>
      <c r="F30" s="25" t="s">
        <v>101</v>
      </c>
      <c r="G30" s="26">
        <v>1062.9</v>
      </c>
      <c r="H30" s="27"/>
      <c r="I30" s="27">
        <f>ROUND(ROUND(H30,2)*ROUND(G30,3),2)</f>
        <v>0</v>
      </c>
      <c r="J30" s="25" t="s">
        <v>50</v>
      </c>
      <c r="O30">
        <f>(I30*21)/100</f>
        <v>0</v>
      </c>
      <c r="P30" t="s">
        <v>21</v>
      </c>
    </row>
    <row r="31" spans="1:5" ht="12.75">
      <c r="A31" s="28" t="s">
        <v>51</v>
      </c>
      <c r="E31" s="29" t="s">
        <v>102</v>
      </c>
    </row>
    <row r="32" spans="1:5" ht="25.5">
      <c r="A32" s="30" t="s">
        <v>53</v>
      </c>
      <c r="E32" s="31" t="s">
        <v>103</v>
      </c>
    </row>
    <row r="33" spans="1:5" ht="25.5">
      <c r="A33" t="s">
        <v>55</v>
      </c>
      <c r="E33" s="29" t="s">
        <v>104</v>
      </c>
    </row>
    <row r="34" spans="1:16" ht="12.75">
      <c r="A34" s="19" t="s">
        <v>45</v>
      </c>
      <c r="B34" s="23" t="s">
        <v>105</v>
      </c>
      <c r="C34" s="23" t="s">
        <v>106</v>
      </c>
      <c r="D34" s="19" t="s">
        <v>47</v>
      </c>
      <c r="E34" s="24" t="s">
        <v>107</v>
      </c>
      <c r="F34" s="25" t="s">
        <v>49</v>
      </c>
      <c r="G34" s="26">
        <v>200</v>
      </c>
      <c r="H34" s="27"/>
      <c r="I34" s="27">
        <f>ROUND(ROUND(H34,2)*ROUND(G34,3),2)</f>
        <v>0</v>
      </c>
      <c r="J34" s="25" t="s">
        <v>50</v>
      </c>
      <c r="O34">
        <f>(I34*21)/100</f>
        <v>0</v>
      </c>
      <c r="P34" t="s">
        <v>21</v>
      </c>
    </row>
    <row r="35" spans="1:5" ht="25.5">
      <c r="A35" s="28" t="s">
        <v>51</v>
      </c>
      <c r="E35" s="29" t="s">
        <v>108</v>
      </c>
    </row>
    <row r="36" spans="1:5" ht="12.75">
      <c r="A36" s="30" t="s">
        <v>53</v>
      </c>
      <c r="E36" s="31" t="s">
        <v>109</v>
      </c>
    </row>
    <row r="37" spans="1:5" ht="12.75">
      <c r="A37" t="s">
        <v>55</v>
      </c>
      <c r="E37" s="29" t="s">
        <v>110</v>
      </c>
    </row>
    <row r="38" spans="1:16" ht="12.75">
      <c r="A38" s="19" t="s">
        <v>45</v>
      </c>
      <c r="B38" s="23" t="s">
        <v>111</v>
      </c>
      <c r="C38" s="23" t="s">
        <v>112</v>
      </c>
      <c r="D38" s="19" t="s">
        <v>47</v>
      </c>
      <c r="E38" s="24" t="s">
        <v>113</v>
      </c>
      <c r="F38" s="25" t="s">
        <v>49</v>
      </c>
      <c r="G38" s="26">
        <v>200</v>
      </c>
      <c r="H38" s="27"/>
      <c r="I38" s="27">
        <f>ROUND(ROUND(H38,2)*ROUND(G38,3),2)</f>
        <v>0</v>
      </c>
      <c r="J38" s="25" t="s">
        <v>50</v>
      </c>
      <c r="O38">
        <f>(I38*21)/100</f>
        <v>0</v>
      </c>
      <c r="P38" t="s">
        <v>21</v>
      </c>
    </row>
    <row r="39" spans="1:5" ht="25.5">
      <c r="A39" s="28" t="s">
        <v>51</v>
      </c>
      <c r="E39" s="29" t="s">
        <v>114</v>
      </c>
    </row>
    <row r="40" spans="1:5" ht="12.75">
      <c r="A40" s="30" t="s">
        <v>53</v>
      </c>
      <c r="E40" s="31" t="s">
        <v>109</v>
      </c>
    </row>
    <row r="41" spans="1:5" ht="12.75">
      <c r="A41" t="s">
        <v>55</v>
      </c>
      <c r="E41" s="29" t="s">
        <v>110</v>
      </c>
    </row>
    <row r="42" spans="1:18" ht="12.75" customHeight="1">
      <c r="A42" s="5" t="s">
        <v>43</v>
      </c>
      <c r="B42" s="5"/>
      <c r="C42" s="33" t="s">
        <v>27</v>
      </c>
      <c r="D42" s="5"/>
      <c r="E42" s="21" t="s">
        <v>44</v>
      </c>
      <c r="F42" s="5"/>
      <c r="G42" s="5"/>
      <c r="H42" s="5"/>
      <c r="I42" s="34">
        <f>0+Q42</f>
        <v>0</v>
      </c>
      <c r="J42" s="5"/>
      <c r="O42">
        <f>0+R42</f>
        <v>0</v>
      </c>
      <c r="Q42">
        <f>0+I43+I47+I51+I55+I59+I63+I67+I71+I75+I79+I83+I87+I91+I95+I99+I103+I107+I111+I115+I119</f>
        <v>0</v>
      </c>
      <c r="R42">
        <f>0+O43+O47+O51+O55+O59+O63+O67+O71+O75+O79+O83+O87+O91+O95+O99+O103+O107+O111+O115+O119</f>
        <v>0</v>
      </c>
    </row>
    <row r="43" spans="1:16" ht="25.5">
      <c r="A43" s="19" t="s">
        <v>45</v>
      </c>
      <c r="B43" s="23" t="s">
        <v>38</v>
      </c>
      <c r="C43" s="23" t="s">
        <v>115</v>
      </c>
      <c r="D43" s="19" t="s">
        <v>47</v>
      </c>
      <c r="E43" s="24" t="s">
        <v>116</v>
      </c>
      <c r="F43" s="25" t="s">
        <v>101</v>
      </c>
      <c r="G43" s="26">
        <v>2131.36</v>
      </c>
      <c r="H43" s="27"/>
      <c r="I43" s="27">
        <f>ROUND(ROUND(H43,2)*ROUND(G43,3),2)</f>
        <v>0</v>
      </c>
      <c r="J43" s="25" t="s">
        <v>50</v>
      </c>
      <c r="O43">
        <f>(I43*21)/100</f>
        <v>0</v>
      </c>
      <c r="P43" t="s">
        <v>21</v>
      </c>
    </row>
    <row r="44" spans="1:5" ht="25.5">
      <c r="A44" s="28" t="s">
        <v>51</v>
      </c>
      <c r="E44" s="29" t="s">
        <v>117</v>
      </c>
    </row>
    <row r="45" spans="1:5" ht="25.5">
      <c r="A45" s="30" t="s">
        <v>53</v>
      </c>
      <c r="E45" s="31" t="s">
        <v>118</v>
      </c>
    </row>
    <row r="46" spans="1:5" ht="63.75">
      <c r="A46" t="s">
        <v>55</v>
      </c>
      <c r="E46" s="29" t="s">
        <v>119</v>
      </c>
    </row>
    <row r="47" spans="1:16" ht="25.5">
      <c r="A47" s="19" t="s">
        <v>45</v>
      </c>
      <c r="B47" s="23" t="s">
        <v>40</v>
      </c>
      <c r="C47" s="23" t="s">
        <v>120</v>
      </c>
      <c r="D47" s="19" t="s">
        <v>47</v>
      </c>
      <c r="E47" s="24" t="s">
        <v>121</v>
      </c>
      <c r="F47" s="25" t="s">
        <v>101</v>
      </c>
      <c r="G47" s="26">
        <v>553.6</v>
      </c>
      <c r="H47" s="27"/>
      <c r="I47" s="27">
        <f>ROUND(ROUND(H47,2)*ROUND(G47,3),2)</f>
        <v>0</v>
      </c>
      <c r="J47" s="25" t="s">
        <v>50</v>
      </c>
      <c r="O47">
        <f>(I47*21)/100</f>
        <v>0</v>
      </c>
      <c r="P47" t="s">
        <v>21</v>
      </c>
    </row>
    <row r="48" spans="1:5" ht="25.5">
      <c r="A48" s="28" t="s">
        <v>51</v>
      </c>
      <c r="E48" s="29" t="s">
        <v>117</v>
      </c>
    </row>
    <row r="49" spans="1:5" ht="12.75">
      <c r="A49" s="30" t="s">
        <v>53</v>
      </c>
      <c r="E49" s="31" t="s">
        <v>122</v>
      </c>
    </row>
    <row r="50" spans="1:5" ht="63.75">
      <c r="A50" t="s">
        <v>55</v>
      </c>
      <c r="E50" s="29" t="s">
        <v>119</v>
      </c>
    </row>
    <row r="51" spans="1:16" ht="12.75">
      <c r="A51" s="19" t="s">
        <v>45</v>
      </c>
      <c r="B51" s="23" t="s">
        <v>42</v>
      </c>
      <c r="C51" s="23" t="s">
        <v>123</v>
      </c>
      <c r="D51" s="19" t="s">
        <v>47</v>
      </c>
      <c r="E51" s="24" t="s">
        <v>124</v>
      </c>
      <c r="F51" s="25" t="s">
        <v>101</v>
      </c>
      <c r="G51" s="26">
        <v>276.8</v>
      </c>
      <c r="H51" s="27"/>
      <c r="I51" s="27">
        <f>ROUND(ROUND(H51,2)*ROUND(G51,3),2)</f>
        <v>0</v>
      </c>
      <c r="J51" s="25" t="s">
        <v>50</v>
      </c>
      <c r="O51">
        <f>(I51*21)/100</f>
        <v>0</v>
      </c>
      <c r="P51" t="s">
        <v>21</v>
      </c>
    </row>
    <row r="52" spans="1:5" ht="12.75">
      <c r="A52" s="28" t="s">
        <v>51</v>
      </c>
      <c r="E52" s="29" t="s">
        <v>125</v>
      </c>
    </row>
    <row r="53" spans="1:5" ht="12.75">
      <c r="A53" s="30" t="s">
        <v>53</v>
      </c>
      <c r="E53" s="31" t="s">
        <v>126</v>
      </c>
    </row>
    <row r="54" spans="1:5" ht="63.75">
      <c r="A54" t="s">
        <v>55</v>
      </c>
      <c r="E54" s="29" t="s">
        <v>119</v>
      </c>
    </row>
    <row r="55" spans="1:16" ht="12.75">
      <c r="A55" s="19" t="s">
        <v>45</v>
      </c>
      <c r="B55" s="23" t="s">
        <v>127</v>
      </c>
      <c r="C55" s="23" t="s">
        <v>128</v>
      </c>
      <c r="D55" s="19" t="s">
        <v>47</v>
      </c>
      <c r="E55" s="24" t="s">
        <v>129</v>
      </c>
      <c r="F55" s="25" t="s">
        <v>101</v>
      </c>
      <c r="G55" s="26">
        <v>426.75</v>
      </c>
      <c r="H55" s="27"/>
      <c r="I55" s="27">
        <f>ROUND(ROUND(H55,2)*ROUND(G55,3),2)</f>
        <v>0</v>
      </c>
      <c r="J55" s="25" t="s">
        <v>50</v>
      </c>
      <c r="O55">
        <f>(I55*21)/100</f>
        <v>0</v>
      </c>
      <c r="P55" t="s">
        <v>21</v>
      </c>
    </row>
    <row r="56" spans="1:5" ht="12.75">
      <c r="A56" s="28" t="s">
        <v>51</v>
      </c>
      <c r="E56" s="29" t="s">
        <v>130</v>
      </c>
    </row>
    <row r="57" spans="1:5" ht="25.5">
      <c r="A57" s="30" t="s">
        <v>53</v>
      </c>
      <c r="E57" s="31" t="s">
        <v>131</v>
      </c>
    </row>
    <row r="58" spans="1:5" ht="38.25">
      <c r="A58" t="s">
        <v>55</v>
      </c>
      <c r="E58" s="29" t="s">
        <v>132</v>
      </c>
    </row>
    <row r="59" spans="1:16" ht="12.75">
      <c r="A59" s="19" t="s">
        <v>45</v>
      </c>
      <c r="B59" s="23" t="s">
        <v>133</v>
      </c>
      <c r="C59" s="23" t="s">
        <v>134</v>
      </c>
      <c r="D59" s="19" t="s">
        <v>47</v>
      </c>
      <c r="E59" s="24" t="s">
        <v>135</v>
      </c>
      <c r="F59" s="25" t="s">
        <v>101</v>
      </c>
      <c r="G59" s="26">
        <v>4464.2</v>
      </c>
      <c r="H59" s="27"/>
      <c r="I59" s="27">
        <f>ROUND(ROUND(H59,2)*ROUND(G59,3),2)</f>
        <v>0</v>
      </c>
      <c r="J59" s="25" t="s">
        <v>50</v>
      </c>
      <c r="O59">
        <f>(I59*21)/100</f>
        <v>0</v>
      </c>
      <c r="P59" t="s">
        <v>21</v>
      </c>
    </row>
    <row r="60" spans="1:5" ht="12.75">
      <c r="A60" s="28" t="s">
        <v>51</v>
      </c>
      <c r="E60" s="29" t="s">
        <v>130</v>
      </c>
    </row>
    <row r="61" spans="1:5" ht="12.75">
      <c r="A61" s="30" t="s">
        <v>53</v>
      </c>
      <c r="E61" s="31" t="s">
        <v>136</v>
      </c>
    </row>
    <row r="62" spans="1:5" ht="369.75">
      <c r="A62" t="s">
        <v>55</v>
      </c>
      <c r="E62" s="29" t="s">
        <v>137</v>
      </c>
    </row>
    <row r="63" spans="1:16" ht="12.75">
      <c r="A63" s="19" t="s">
        <v>45</v>
      </c>
      <c r="B63" s="23" t="s">
        <v>138</v>
      </c>
      <c r="C63" s="23" t="s">
        <v>139</v>
      </c>
      <c r="D63" s="19" t="s">
        <v>47</v>
      </c>
      <c r="E63" s="24" t="s">
        <v>140</v>
      </c>
      <c r="F63" s="25" t="s">
        <v>101</v>
      </c>
      <c r="G63" s="26">
        <v>309</v>
      </c>
      <c r="H63" s="27"/>
      <c r="I63" s="27">
        <f>ROUND(ROUND(H63,2)*ROUND(G63,3),2)</f>
        <v>0</v>
      </c>
      <c r="J63" s="25" t="s">
        <v>50</v>
      </c>
      <c r="O63">
        <f>(I63*21)/100</f>
        <v>0</v>
      </c>
      <c r="P63" t="s">
        <v>21</v>
      </c>
    </row>
    <row r="64" spans="1:5" ht="25.5">
      <c r="A64" s="28" t="s">
        <v>51</v>
      </c>
      <c r="E64" s="29" t="s">
        <v>141</v>
      </c>
    </row>
    <row r="65" spans="1:5" ht="25.5">
      <c r="A65" s="30" t="s">
        <v>53</v>
      </c>
      <c r="E65" s="31" t="s">
        <v>142</v>
      </c>
    </row>
    <row r="66" spans="1:5" ht="369.75">
      <c r="A66" t="s">
        <v>55</v>
      </c>
      <c r="E66" s="29" t="s">
        <v>137</v>
      </c>
    </row>
    <row r="67" spans="1:16" ht="12.75">
      <c r="A67" s="19" t="s">
        <v>45</v>
      </c>
      <c r="B67" s="23" t="s">
        <v>143</v>
      </c>
      <c r="C67" s="23" t="s">
        <v>144</v>
      </c>
      <c r="D67" s="19" t="s">
        <v>47</v>
      </c>
      <c r="E67" s="24" t="s">
        <v>145</v>
      </c>
      <c r="F67" s="25" t="s">
        <v>101</v>
      </c>
      <c r="G67" s="26">
        <v>1062.9</v>
      </c>
      <c r="H67" s="27"/>
      <c r="I67" s="27">
        <f>ROUND(ROUND(H67,2)*ROUND(G67,3),2)</f>
        <v>0</v>
      </c>
      <c r="J67" s="25" t="s">
        <v>50</v>
      </c>
      <c r="O67">
        <f>(I67*21)/100</f>
        <v>0</v>
      </c>
      <c r="P67" t="s">
        <v>21</v>
      </c>
    </row>
    <row r="68" spans="1:5" ht="25.5">
      <c r="A68" s="28" t="s">
        <v>51</v>
      </c>
      <c r="E68" s="29" t="s">
        <v>146</v>
      </c>
    </row>
    <row r="69" spans="1:5" ht="25.5">
      <c r="A69" s="30" t="s">
        <v>53</v>
      </c>
      <c r="E69" s="31" t="s">
        <v>103</v>
      </c>
    </row>
    <row r="70" spans="1:5" ht="306">
      <c r="A70" t="s">
        <v>55</v>
      </c>
      <c r="E70" s="29" t="s">
        <v>147</v>
      </c>
    </row>
    <row r="71" spans="1:16" ht="12.75">
      <c r="A71" s="19" t="s">
        <v>45</v>
      </c>
      <c r="B71" s="23" t="s">
        <v>148</v>
      </c>
      <c r="C71" s="23" t="s">
        <v>149</v>
      </c>
      <c r="D71" s="19" t="s">
        <v>47</v>
      </c>
      <c r="E71" s="24" t="s">
        <v>150</v>
      </c>
      <c r="F71" s="25" t="s">
        <v>151</v>
      </c>
      <c r="G71" s="26">
        <v>100</v>
      </c>
      <c r="H71" s="27"/>
      <c r="I71" s="27">
        <f>ROUND(ROUND(H71,2)*ROUND(G71,3),2)</f>
        <v>0</v>
      </c>
      <c r="J71" s="25" t="s">
        <v>50</v>
      </c>
      <c r="O71">
        <f>(I71*21)/100</f>
        <v>0</v>
      </c>
      <c r="P71" t="s">
        <v>21</v>
      </c>
    </row>
    <row r="72" spans="1:5" ht="12.75">
      <c r="A72" s="28" t="s">
        <v>51</v>
      </c>
      <c r="E72" s="29" t="s">
        <v>152</v>
      </c>
    </row>
    <row r="73" spans="1:5" ht="12.75">
      <c r="A73" s="30" t="s">
        <v>53</v>
      </c>
      <c r="E73" s="31" t="s">
        <v>153</v>
      </c>
    </row>
    <row r="74" spans="1:5" ht="25.5">
      <c r="A74" t="s">
        <v>55</v>
      </c>
      <c r="E74" s="29" t="s">
        <v>154</v>
      </c>
    </row>
    <row r="75" spans="1:16" ht="12.75">
      <c r="A75" s="19" t="s">
        <v>45</v>
      </c>
      <c r="B75" s="23" t="s">
        <v>155</v>
      </c>
      <c r="C75" s="23" t="s">
        <v>156</v>
      </c>
      <c r="D75" s="19" t="s">
        <v>47</v>
      </c>
      <c r="E75" s="24" t="s">
        <v>157</v>
      </c>
      <c r="F75" s="25" t="s">
        <v>101</v>
      </c>
      <c r="G75" s="26">
        <v>138.375</v>
      </c>
      <c r="H75" s="27"/>
      <c r="I75" s="27">
        <f>ROUND(ROUND(H75,2)*ROUND(G75,3),2)</f>
        <v>0</v>
      </c>
      <c r="J75" s="25" t="s">
        <v>50</v>
      </c>
      <c r="O75">
        <f>(I75*21)/100</f>
        <v>0</v>
      </c>
      <c r="P75" t="s">
        <v>21</v>
      </c>
    </row>
    <row r="76" spans="1:5" ht="12.75">
      <c r="A76" s="28" t="s">
        <v>51</v>
      </c>
      <c r="E76" s="29" t="s">
        <v>130</v>
      </c>
    </row>
    <row r="77" spans="1:5" ht="12.75">
      <c r="A77" s="30" t="s">
        <v>53</v>
      </c>
      <c r="E77" s="31" t="s">
        <v>158</v>
      </c>
    </row>
    <row r="78" spans="1:5" ht="318.75">
      <c r="A78" t="s">
        <v>55</v>
      </c>
      <c r="E78" s="29" t="s">
        <v>159</v>
      </c>
    </row>
    <row r="79" spans="1:16" ht="12.75">
      <c r="A79" s="19" t="s">
        <v>45</v>
      </c>
      <c r="B79" s="23" t="s">
        <v>160</v>
      </c>
      <c r="C79" s="23" t="s">
        <v>161</v>
      </c>
      <c r="D79" s="19" t="s">
        <v>162</v>
      </c>
      <c r="E79" s="24" t="s">
        <v>163</v>
      </c>
      <c r="F79" s="25" t="s">
        <v>101</v>
      </c>
      <c r="G79" s="26">
        <v>5029.325</v>
      </c>
      <c r="H79" s="27"/>
      <c r="I79" s="27">
        <f>ROUND(ROUND(H79,2)*ROUND(G79,3),2)</f>
        <v>0</v>
      </c>
      <c r="J79" s="25" t="s">
        <v>50</v>
      </c>
      <c r="O79">
        <f>(I79*21)/100</f>
        <v>0</v>
      </c>
      <c r="P79" t="s">
        <v>21</v>
      </c>
    </row>
    <row r="80" spans="1:5" ht="12.75">
      <c r="A80" s="28" t="s">
        <v>51</v>
      </c>
      <c r="E80" s="29" t="s">
        <v>47</v>
      </c>
    </row>
    <row r="81" spans="1:5" ht="51">
      <c r="A81" s="30" t="s">
        <v>53</v>
      </c>
      <c r="E81" s="31" t="s">
        <v>164</v>
      </c>
    </row>
    <row r="82" spans="1:5" ht="191.25">
      <c r="A82" t="s">
        <v>55</v>
      </c>
      <c r="E82" s="29" t="s">
        <v>165</v>
      </c>
    </row>
    <row r="83" spans="1:16" ht="12.75">
      <c r="A83" s="19" t="s">
        <v>45</v>
      </c>
      <c r="B83" s="23" t="s">
        <v>166</v>
      </c>
      <c r="C83" s="23" t="s">
        <v>161</v>
      </c>
      <c r="D83" s="19" t="s">
        <v>90</v>
      </c>
      <c r="E83" s="24" t="s">
        <v>163</v>
      </c>
      <c r="F83" s="25" t="s">
        <v>101</v>
      </c>
      <c r="G83" s="26">
        <v>309</v>
      </c>
      <c r="H83" s="27"/>
      <c r="I83" s="27">
        <f>ROUND(ROUND(H83,2)*ROUND(G83,3),2)</f>
        <v>0</v>
      </c>
      <c r="J83" s="25" t="s">
        <v>50</v>
      </c>
      <c r="O83">
        <f>(I83*21)/100</f>
        <v>0</v>
      </c>
      <c r="P83" t="s">
        <v>21</v>
      </c>
    </row>
    <row r="84" spans="1:5" ht="12.75">
      <c r="A84" s="28" t="s">
        <v>51</v>
      </c>
      <c r="E84" s="29" t="s">
        <v>167</v>
      </c>
    </row>
    <row r="85" spans="1:5" ht="12.75">
      <c r="A85" s="30" t="s">
        <v>53</v>
      </c>
      <c r="E85" s="31" t="s">
        <v>168</v>
      </c>
    </row>
    <row r="86" spans="1:5" ht="191.25">
      <c r="A86" t="s">
        <v>55</v>
      </c>
      <c r="E86" s="29" t="s">
        <v>165</v>
      </c>
    </row>
    <row r="87" spans="1:16" ht="12.75">
      <c r="A87" s="19" t="s">
        <v>45</v>
      </c>
      <c r="B87" s="23" t="s">
        <v>169</v>
      </c>
      <c r="C87" s="23" t="s">
        <v>170</v>
      </c>
      <c r="D87" s="19" t="s">
        <v>47</v>
      </c>
      <c r="E87" s="24" t="s">
        <v>171</v>
      </c>
      <c r="F87" s="25" t="s">
        <v>101</v>
      </c>
      <c r="G87" s="26">
        <v>711.76</v>
      </c>
      <c r="H87" s="27"/>
      <c r="I87" s="27">
        <f>ROUND(ROUND(H87,2)*ROUND(G87,3),2)</f>
        <v>0</v>
      </c>
      <c r="J87" s="25" t="s">
        <v>50</v>
      </c>
      <c r="O87">
        <f>(I87*21)/100</f>
        <v>0</v>
      </c>
      <c r="P87" t="s">
        <v>21</v>
      </c>
    </row>
    <row r="88" spans="1:5" ht="38.25">
      <c r="A88" s="28" t="s">
        <v>51</v>
      </c>
      <c r="E88" s="29" t="s">
        <v>172</v>
      </c>
    </row>
    <row r="89" spans="1:5" ht="12.75">
      <c r="A89" s="30" t="s">
        <v>53</v>
      </c>
      <c r="E89" s="31" t="s">
        <v>173</v>
      </c>
    </row>
    <row r="90" spans="1:5" ht="280.5">
      <c r="A90" t="s">
        <v>55</v>
      </c>
      <c r="E90" s="29" t="s">
        <v>174</v>
      </c>
    </row>
    <row r="91" spans="1:16" ht="12.75">
      <c r="A91" s="19" t="s">
        <v>45</v>
      </c>
      <c r="B91" s="23" t="s">
        <v>175</v>
      </c>
      <c r="C91" s="23" t="s">
        <v>176</v>
      </c>
      <c r="D91" s="19" t="s">
        <v>47</v>
      </c>
      <c r="E91" s="24" t="s">
        <v>177</v>
      </c>
      <c r="F91" s="25" t="s">
        <v>101</v>
      </c>
      <c r="G91" s="26">
        <v>83.1</v>
      </c>
      <c r="H91" s="27"/>
      <c r="I91" s="27">
        <f>ROUND(ROUND(H91,2)*ROUND(G91,3),2)</f>
        <v>0</v>
      </c>
      <c r="J91" s="25" t="s">
        <v>50</v>
      </c>
      <c r="O91">
        <f>(I91*21)/100</f>
        <v>0</v>
      </c>
      <c r="P91" t="s">
        <v>21</v>
      </c>
    </row>
    <row r="92" spans="1:5" ht="12.75">
      <c r="A92" s="28" t="s">
        <v>51</v>
      </c>
      <c r="E92" s="29" t="s">
        <v>47</v>
      </c>
    </row>
    <row r="93" spans="1:5" ht="12.75">
      <c r="A93" s="30" t="s">
        <v>53</v>
      </c>
      <c r="E93" s="31" t="s">
        <v>178</v>
      </c>
    </row>
    <row r="94" spans="1:5" ht="242.25">
      <c r="A94" t="s">
        <v>55</v>
      </c>
      <c r="E94" s="29" t="s">
        <v>179</v>
      </c>
    </row>
    <row r="95" spans="1:16" ht="12.75">
      <c r="A95" s="19" t="s">
        <v>45</v>
      </c>
      <c r="B95" s="23" t="s">
        <v>180</v>
      </c>
      <c r="C95" s="23" t="s">
        <v>181</v>
      </c>
      <c r="D95" s="19" t="s">
        <v>47</v>
      </c>
      <c r="E95" s="24" t="s">
        <v>182</v>
      </c>
      <c r="F95" s="25" t="s">
        <v>101</v>
      </c>
      <c r="G95" s="26">
        <v>88.038</v>
      </c>
      <c r="H95" s="27"/>
      <c r="I95" s="27">
        <f>ROUND(ROUND(H95,2)*ROUND(G95,3),2)</f>
        <v>0</v>
      </c>
      <c r="J95" s="25" t="s">
        <v>50</v>
      </c>
      <c r="O95">
        <f>(I95*21)/100</f>
        <v>0</v>
      </c>
      <c r="P95" t="s">
        <v>21</v>
      </c>
    </row>
    <row r="96" spans="1:5" ht="38.25">
      <c r="A96" s="28" t="s">
        <v>51</v>
      </c>
      <c r="E96" s="29" t="s">
        <v>172</v>
      </c>
    </row>
    <row r="97" spans="1:5" ht="12.75">
      <c r="A97" s="30" t="s">
        <v>53</v>
      </c>
      <c r="E97" s="31" t="s">
        <v>183</v>
      </c>
    </row>
    <row r="98" spans="1:5" ht="293.25">
      <c r="A98" t="s">
        <v>55</v>
      </c>
      <c r="E98" s="29" t="s">
        <v>184</v>
      </c>
    </row>
    <row r="99" spans="1:16" ht="12.75">
      <c r="A99" s="19" t="s">
        <v>45</v>
      </c>
      <c r="B99" s="23" t="s">
        <v>185</v>
      </c>
      <c r="C99" s="23" t="s">
        <v>186</v>
      </c>
      <c r="D99" s="19" t="s">
        <v>47</v>
      </c>
      <c r="E99" s="24" t="s">
        <v>187</v>
      </c>
      <c r="F99" s="25" t="s">
        <v>49</v>
      </c>
      <c r="G99" s="26">
        <v>8378.425</v>
      </c>
      <c r="H99" s="27"/>
      <c r="I99" s="27">
        <f>ROUND(ROUND(H99,2)*ROUND(G99,3),2)</f>
        <v>0</v>
      </c>
      <c r="J99" s="25" t="s">
        <v>50</v>
      </c>
      <c r="O99">
        <f>(I99*21)/100</f>
        <v>0</v>
      </c>
      <c r="P99" t="s">
        <v>21</v>
      </c>
    </row>
    <row r="100" spans="1:5" ht="12.75">
      <c r="A100" s="28" t="s">
        <v>51</v>
      </c>
      <c r="E100" s="29" t="s">
        <v>47</v>
      </c>
    </row>
    <row r="101" spans="1:5" ht="51">
      <c r="A101" s="30" t="s">
        <v>53</v>
      </c>
      <c r="E101" s="31" t="s">
        <v>188</v>
      </c>
    </row>
    <row r="102" spans="1:5" ht="25.5">
      <c r="A102" t="s">
        <v>55</v>
      </c>
      <c r="E102" s="29" t="s">
        <v>189</v>
      </c>
    </row>
    <row r="103" spans="1:16" ht="12.75">
      <c r="A103" s="19" t="s">
        <v>45</v>
      </c>
      <c r="B103" s="23" t="s">
        <v>190</v>
      </c>
      <c r="C103" s="23" t="s">
        <v>191</v>
      </c>
      <c r="D103" s="19" t="s">
        <v>47</v>
      </c>
      <c r="E103" s="24" t="s">
        <v>192</v>
      </c>
      <c r="F103" s="25" t="s">
        <v>49</v>
      </c>
      <c r="G103" s="26">
        <v>7086</v>
      </c>
      <c r="H103" s="27"/>
      <c r="I103" s="27">
        <f>ROUND(ROUND(H103,2)*ROUND(G103,3),2)</f>
        <v>0</v>
      </c>
      <c r="J103" s="25" t="s">
        <v>50</v>
      </c>
      <c r="O103">
        <f>(I103*21)/100</f>
        <v>0</v>
      </c>
      <c r="P103" t="s">
        <v>21</v>
      </c>
    </row>
    <row r="104" spans="1:5" ht="12.75">
      <c r="A104" s="28" t="s">
        <v>51</v>
      </c>
      <c r="E104" s="29" t="s">
        <v>47</v>
      </c>
    </row>
    <row r="105" spans="1:5" ht="25.5">
      <c r="A105" s="30" t="s">
        <v>53</v>
      </c>
      <c r="E105" s="31" t="s">
        <v>193</v>
      </c>
    </row>
    <row r="106" spans="1:5" ht="38.25">
      <c r="A106" t="s">
        <v>55</v>
      </c>
      <c r="E106" s="29" t="s">
        <v>194</v>
      </c>
    </row>
    <row r="107" spans="1:16" ht="12.75">
      <c r="A107" s="19" t="s">
        <v>45</v>
      </c>
      <c r="B107" s="23" t="s">
        <v>195</v>
      </c>
      <c r="C107" s="23" t="s">
        <v>196</v>
      </c>
      <c r="D107" s="19" t="s">
        <v>47</v>
      </c>
      <c r="E107" s="24" t="s">
        <v>197</v>
      </c>
      <c r="F107" s="25" t="s">
        <v>49</v>
      </c>
      <c r="G107" s="26">
        <v>7086</v>
      </c>
      <c r="H107" s="27"/>
      <c r="I107" s="27">
        <f>ROUND(ROUND(H107,2)*ROUND(G107,3),2)</f>
        <v>0</v>
      </c>
      <c r="J107" s="25" t="s">
        <v>50</v>
      </c>
      <c r="O107">
        <f>(I107*21)/100</f>
        <v>0</v>
      </c>
      <c r="P107" t="s">
        <v>21</v>
      </c>
    </row>
    <row r="108" spans="1:5" ht="12.75">
      <c r="A108" s="28" t="s">
        <v>51</v>
      </c>
      <c r="E108" s="29" t="s">
        <v>198</v>
      </c>
    </row>
    <row r="109" spans="1:5" ht="25.5">
      <c r="A109" s="30" t="s">
        <v>53</v>
      </c>
      <c r="E109" s="31" t="s">
        <v>193</v>
      </c>
    </row>
    <row r="110" spans="1:5" ht="25.5">
      <c r="A110" t="s">
        <v>55</v>
      </c>
      <c r="E110" s="29" t="s">
        <v>199</v>
      </c>
    </row>
    <row r="111" spans="1:16" ht="12.75">
      <c r="A111" s="19" t="s">
        <v>45</v>
      </c>
      <c r="B111" s="23" t="s">
        <v>200</v>
      </c>
      <c r="C111" s="23" t="s">
        <v>201</v>
      </c>
      <c r="D111" s="19" t="s">
        <v>47</v>
      </c>
      <c r="E111" s="24" t="s">
        <v>202</v>
      </c>
      <c r="F111" s="25" t="s">
        <v>49</v>
      </c>
      <c r="G111" s="26">
        <v>7086</v>
      </c>
      <c r="H111" s="27"/>
      <c r="I111" s="27">
        <f>ROUND(ROUND(H111,2)*ROUND(G111,3),2)</f>
        <v>0</v>
      </c>
      <c r="J111" s="25" t="s">
        <v>50</v>
      </c>
      <c r="O111">
        <f>(I111*21)/100</f>
        <v>0</v>
      </c>
      <c r="P111" t="s">
        <v>21</v>
      </c>
    </row>
    <row r="112" spans="1:5" ht="12.75">
      <c r="A112" s="28" t="s">
        <v>51</v>
      </c>
      <c r="E112" s="29" t="s">
        <v>47</v>
      </c>
    </row>
    <row r="113" spans="1:5" ht="25.5">
      <c r="A113" s="30" t="s">
        <v>53</v>
      </c>
      <c r="E113" s="31" t="s">
        <v>193</v>
      </c>
    </row>
    <row r="114" spans="1:5" ht="38.25">
      <c r="A114" t="s">
        <v>55</v>
      </c>
      <c r="E114" s="29" t="s">
        <v>203</v>
      </c>
    </row>
    <row r="115" spans="1:16" ht="12.75">
      <c r="A115" s="19" t="s">
        <v>45</v>
      </c>
      <c r="B115" s="23" t="s">
        <v>204</v>
      </c>
      <c r="C115" s="23" t="s">
        <v>205</v>
      </c>
      <c r="D115" s="19" t="s">
        <v>47</v>
      </c>
      <c r="E115" s="24" t="s">
        <v>206</v>
      </c>
      <c r="F115" s="25" t="s">
        <v>59</v>
      </c>
      <c r="G115" s="26">
        <v>250</v>
      </c>
      <c r="H115" s="27"/>
      <c r="I115" s="27">
        <f>ROUND(ROUND(H115,2)*ROUND(G115,3),2)</f>
        <v>0</v>
      </c>
      <c r="J115" s="25" t="s">
        <v>50</v>
      </c>
      <c r="O115">
        <f>(I115*21)/100</f>
        <v>0</v>
      </c>
      <c r="P115" t="s">
        <v>21</v>
      </c>
    </row>
    <row r="116" spans="1:5" ht="12.75">
      <c r="A116" s="28" t="s">
        <v>51</v>
      </c>
      <c r="E116" s="29" t="s">
        <v>207</v>
      </c>
    </row>
    <row r="117" spans="1:5" ht="12.75">
      <c r="A117" s="30" t="s">
        <v>53</v>
      </c>
      <c r="E117" s="31" t="s">
        <v>208</v>
      </c>
    </row>
    <row r="118" spans="1:5" ht="89.25">
      <c r="A118" t="s">
        <v>55</v>
      </c>
      <c r="E118" s="29" t="s">
        <v>209</v>
      </c>
    </row>
    <row r="119" spans="1:16" ht="25.5">
      <c r="A119" s="19" t="s">
        <v>45</v>
      </c>
      <c r="B119" s="23" t="s">
        <v>210</v>
      </c>
      <c r="C119" s="23" t="s">
        <v>211</v>
      </c>
      <c r="D119" s="19" t="s">
        <v>47</v>
      </c>
      <c r="E119" s="24" t="s">
        <v>212</v>
      </c>
      <c r="F119" s="25" t="s">
        <v>59</v>
      </c>
      <c r="G119" s="26">
        <v>62</v>
      </c>
      <c r="H119" s="27"/>
      <c r="I119" s="27">
        <f>ROUND(ROUND(H119,2)*ROUND(G119,3),2)</f>
        <v>0</v>
      </c>
      <c r="J119" s="25" t="s">
        <v>50</v>
      </c>
      <c r="O119">
        <f>(I119*21)/100</f>
        <v>0</v>
      </c>
      <c r="P119" t="s">
        <v>21</v>
      </c>
    </row>
    <row r="120" spans="1:5" ht="25.5">
      <c r="A120" s="28" t="s">
        <v>51</v>
      </c>
      <c r="E120" s="29" t="s">
        <v>213</v>
      </c>
    </row>
    <row r="121" spans="1:5" ht="12.75">
      <c r="A121" s="30" t="s">
        <v>53</v>
      </c>
      <c r="E121" s="31" t="s">
        <v>214</v>
      </c>
    </row>
    <row r="122" spans="1:5" ht="102">
      <c r="A122" t="s">
        <v>55</v>
      </c>
      <c r="E122" s="29" t="s">
        <v>215</v>
      </c>
    </row>
    <row r="123" spans="1:18" ht="12.75" customHeight="1">
      <c r="A123" s="5" t="s">
        <v>43</v>
      </c>
      <c r="B123" s="5"/>
      <c r="C123" s="33" t="s">
        <v>21</v>
      </c>
      <c r="D123" s="5"/>
      <c r="E123" s="21" t="s">
        <v>216</v>
      </c>
      <c r="F123" s="5"/>
      <c r="G123" s="5"/>
      <c r="H123" s="5"/>
      <c r="I123" s="34">
        <f>0+Q123</f>
        <v>0</v>
      </c>
      <c r="J123" s="5"/>
      <c r="O123">
        <f>0+R123</f>
        <v>0</v>
      </c>
      <c r="Q123">
        <f>0+I124+I128+I132+I136</f>
        <v>0</v>
      </c>
      <c r="R123">
        <f>0+O124+O128+O132+O136</f>
        <v>0</v>
      </c>
    </row>
    <row r="124" spans="1:16" ht="12.75">
      <c r="A124" s="19" t="s">
        <v>45</v>
      </c>
      <c r="B124" s="23" t="s">
        <v>217</v>
      </c>
      <c r="C124" s="23" t="s">
        <v>218</v>
      </c>
      <c r="D124" s="19" t="s">
        <v>47</v>
      </c>
      <c r="E124" s="24" t="s">
        <v>219</v>
      </c>
      <c r="F124" s="25" t="s">
        <v>101</v>
      </c>
      <c r="G124" s="26">
        <v>309</v>
      </c>
      <c r="H124" s="27"/>
      <c r="I124" s="27">
        <f>ROUND(ROUND(H124,2)*ROUND(G124,3),2)</f>
        <v>0</v>
      </c>
      <c r="J124" s="25" t="s">
        <v>50</v>
      </c>
      <c r="O124">
        <f>(I124*21)/100</f>
        <v>0</v>
      </c>
      <c r="P124" t="s">
        <v>21</v>
      </c>
    </row>
    <row r="125" spans="1:5" ht="12.75">
      <c r="A125" s="28" t="s">
        <v>51</v>
      </c>
      <c r="E125" s="29" t="s">
        <v>167</v>
      </c>
    </row>
    <row r="126" spans="1:5" ht="25.5">
      <c r="A126" s="30" t="s">
        <v>53</v>
      </c>
      <c r="E126" s="31" t="s">
        <v>220</v>
      </c>
    </row>
    <row r="127" spans="1:5" ht="38.25">
      <c r="A127" t="s">
        <v>55</v>
      </c>
      <c r="E127" s="29" t="s">
        <v>221</v>
      </c>
    </row>
    <row r="128" spans="1:16" ht="12.75">
      <c r="A128" s="19" t="s">
        <v>45</v>
      </c>
      <c r="B128" s="23" t="s">
        <v>222</v>
      </c>
      <c r="C128" s="23" t="s">
        <v>223</v>
      </c>
      <c r="D128" s="19" t="s">
        <v>47</v>
      </c>
      <c r="E128" s="24" t="s">
        <v>224</v>
      </c>
      <c r="F128" s="25" t="s">
        <v>49</v>
      </c>
      <c r="G128" s="26">
        <v>1192</v>
      </c>
      <c r="H128" s="27"/>
      <c r="I128" s="27">
        <f>ROUND(ROUND(H128,2)*ROUND(G128,3),2)</f>
        <v>0</v>
      </c>
      <c r="J128" s="25" t="s">
        <v>50</v>
      </c>
      <c r="O128">
        <f>(I128*21)/100</f>
        <v>0</v>
      </c>
      <c r="P128" t="s">
        <v>21</v>
      </c>
    </row>
    <row r="129" spans="1:5" ht="12.75">
      <c r="A129" s="28" t="s">
        <v>51</v>
      </c>
      <c r="E129" s="29" t="s">
        <v>47</v>
      </c>
    </row>
    <row r="130" spans="1:5" ht="12.75">
      <c r="A130" s="30" t="s">
        <v>53</v>
      </c>
      <c r="E130" s="31" t="s">
        <v>225</v>
      </c>
    </row>
    <row r="131" spans="1:5" ht="38.25">
      <c r="A131" t="s">
        <v>55</v>
      </c>
      <c r="E131" s="29" t="s">
        <v>226</v>
      </c>
    </row>
    <row r="132" spans="1:16" ht="12.75">
      <c r="A132" s="19" t="s">
        <v>45</v>
      </c>
      <c r="B132" s="23" t="s">
        <v>227</v>
      </c>
      <c r="C132" s="23" t="s">
        <v>228</v>
      </c>
      <c r="D132" s="19" t="s">
        <v>47</v>
      </c>
      <c r="E132" s="24" t="s">
        <v>229</v>
      </c>
      <c r="F132" s="25" t="s">
        <v>151</v>
      </c>
      <c r="G132" s="26">
        <v>745</v>
      </c>
      <c r="H132" s="27"/>
      <c r="I132" s="27">
        <f>ROUND(ROUND(H132,2)*ROUND(G132,3),2)</f>
        <v>0</v>
      </c>
      <c r="J132" s="25" t="s">
        <v>50</v>
      </c>
      <c r="O132">
        <f>(I132*21)/100</f>
        <v>0</v>
      </c>
      <c r="P132" t="s">
        <v>21</v>
      </c>
    </row>
    <row r="133" spans="1:5" ht="12.75">
      <c r="A133" s="28" t="s">
        <v>51</v>
      </c>
      <c r="E133" s="29" t="s">
        <v>230</v>
      </c>
    </row>
    <row r="134" spans="1:5" ht="12.75">
      <c r="A134" s="30" t="s">
        <v>53</v>
      </c>
      <c r="E134" s="31" t="s">
        <v>231</v>
      </c>
    </row>
    <row r="135" spans="1:5" ht="165.75">
      <c r="A135" t="s">
        <v>55</v>
      </c>
      <c r="E135" s="29" t="s">
        <v>232</v>
      </c>
    </row>
    <row r="136" spans="1:16" ht="12.75">
      <c r="A136" s="19" t="s">
        <v>45</v>
      </c>
      <c r="B136" s="23" t="s">
        <v>233</v>
      </c>
      <c r="C136" s="23" t="s">
        <v>234</v>
      </c>
      <c r="D136" s="19" t="s">
        <v>47</v>
      </c>
      <c r="E136" s="24" t="s">
        <v>235</v>
      </c>
      <c r="F136" s="25" t="s">
        <v>49</v>
      </c>
      <c r="G136" s="26">
        <v>8522.65</v>
      </c>
      <c r="H136" s="27"/>
      <c r="I136" s="27">
        <f>ROUND(ROUND(H136,2)*ROUND(G136,3),2)</f>
        <v>0</v>
      </c>
      <c r="J136" s="25" t="s">
        <v>50</v>
      </c>
      <c r="O136">
        <f>(I136*21)/100</f>
        <v>0</v>
      </c>
      <c r="P136" t="s">
        <v>21</v>
      </c>
    </row>
    <row r="137" spans="1:5" ht="25.5">
      <c r="A137" s="28" t="s">
        <v>51</v>
      </c>
      <c r="E137" s="29" t="s">
        <v>236</v>
      </c>
    </row>
    <row r="138" spans="1:5" ht="12.75">
      <c r="A138" s="30" t="s">
        <v>53</v>
      </c>
      <c r="E138" s="31" t="s">
        <v>237</v>
      </c>
    </row>
    <row r="139" spans="1:5" ht="114.75">
      <c r="A139" t="s">
        <v>55</v>
      </c>
      <c r="E139" s="29" t="s">
        <v>238</v>
      </c>
    </row>
    <row r="140" spans="1:18" ht="12.75" customHeight="1">
      <c r="A140" s="5" t="s">
        <v>43</v>
      </c>
      <c r="B140" s="5"/>
      <c r="C140" s="33" t="s">
        <v>31</v>
      </c>
      <c r="D140" s="5"/>
      <c r="E140" s="21" t="s">
        <v>239</v>
      </c>
      <c r="F140" s="5"/>
      <c r="G140" s="5"/>
      <c r="H140" s="5"/>
      <c r="I140" s="34">
        <f>0+Q140</f>
        <v>0</v>
      </c>
      <c r="J140" s="5"/>
      <c r="O140">
        <f>0+R140</f>
        <v>0</v>
      </c>
      <c r="Q140">
        <f>0+I141+I145+I149+I153</f>
        <v>0</v>
      </c>
      <c r="R140">
        <f>0+O141+O145+O149+O153</f>
        <v>0</v>
      </c>
    </row>
    <row r="141" spans="1:16" ht="12.75">
      <c r="A141" s="19" t="s">
        <v>45</v>
      </c>
      <c r="B141" s="23" t="s">
        <v>240</v>
      </c>
      <c r="C141" s="23" t="s">
        <v>241</v>
      </c>
      <c r="D141" s="19" t="s">
        <v>47</v>
      </c>
      <c r="E141" s="24" t="s">
        <v>242</v>
      </c>
      <c r="F141" s="25" t="s">
        <v>101</v>
      </c>
      <c r="G141" s="26">
        <v>2.174</v>
      </c>
      <c r="H141" s="27"/>
      <c r="I141" s="27">
        <f>ROUND(ROUND(H141,2)*ROUND(G141,3),2)</f>
        <v>0</v>
      </c>
      <c r="J141" s="25" t="s">
        <v>50</v>
      </c>
      <c r="O141">
        <f>(I141*21)/100</f>
        <v>0</v>
      </c>
      <c r="P141" t="s">
        <v>21</v>
      </c>
    </row>
    <row r="142" spans="1:5" ht="12.75">
      <c r="A142" s="28" t="s">
        <v>51</v>
      </c>
      <c r="E142" s="29" t="s">
        <v>243</v>
      </c>
    </row>
    <row r="143" spans="1:5" ht="25.5">
      <c r="A143" s="30" t="s">
        <v>53</v>
      </c>
      <c r="E143" s="31" t="s">
        <v>244</v>
      </c>
    </row>
    <row r="144" spans="1:5" ht="369.75">
      <c r="A144" t="s">
        <v>55</v>
      </c>
      <c r="E144" s="29" t="s">
        <v>245</v>
      </c>
    </row>
    <row r="145" spans="1:16" ht="12.75">
      <c r="A145" s="19" t="s">
        <v>45</v>
      </c>
      <c r="B145" s="23" t="s">
        <v>246</v>
      </c>
      <c r="C145" s="23" t="s">
        <v>247</v>
      </c>
      <c r="D145" s="19" t="s">
        <v>47</v>
      </c>
      <c r="E145" s="24" t="s">
        <v>248</v>
      </c>
      <c r="F145" s="25" t="s">
        <v>101</v>
      </c>
      <c r="G145" s="26">
        <v>10.9</v>
      </c>
      <c r="H145" s="27"/>
      <c r="I145" s="27">
        <f>ROUND(ROUND(H145,2)*ROUND(G145,3),2)</f>
        <v>0</v>
      </c>
      <c r="J145" s="25" t="s">
        <v>50</v>
      </c>
      <c r="O145">
        <f>(I145*21)/100</f>
        <v>0</v>
      </c>
      <c r="P145" t="s">
        <v>21</v>
      </c>
    </row>
    <row r="146" spans="1:5" ht="12.75">
      <c r="A146" s="28" t="s">
        <v>51</v>
      </c>
      <c r="E146" s="29" t="s">
        <v>47</v>
      </c>
    </row>
    <row r="147" spans="1:5" ht="51">
      <c r="A147" s="30" t="s">
        <v>53</v>
      </c>
      <c r="E147" s="31" t="s">
        <v>249</v>
      </c>
    </row>
    <row r="148" spans="1:5" ht="369.75">
      <c r="A148" t="s">
        <v>55</v>
      </c>
      <c r="E148" s="29" t="s">
        <v>245</v>
      </c>
    </row>
    <row r="149" spans="1:16" ht="12.75">
      <c r="A149" s="19" t="s">
        <v>45</v>
      </c>
      <c r="B149" s="23" t="s">
        <v>250</v>
      </c>
      <c r="C149" s="23" t="s">
        <v>251</v>
      </c>
      <c r="D149" s="19" t="s">
        <v>47</v>
      </c>
      <c r="E149" s="24" t="s">
        <v>252</v>
      </c>
      <c r="F149" s="25" t="s">
        <v>101</v>
      </c>
      <c r="G149" s="26">
        <v>27.337</v>
      </c>
      <c r="H149" s="27"/>
      <c r="I149" s="27">
        <f>ROUND(ROUND(H149,2)*ROUND(G149,3),2)</f>
        <v>0</v>
      </c>
      <c r="J149" s="25" t="s">
        <v>50</v>
      </c>
      <c r="O149">
        <f>(I149*21)/100</f>
        <v>0</v>
      </c>
      <c r="P149" t="s">
        <v>21</v>
      </c>
    </row>
    <row r="150" spans="1:5" ht="12.75">
      <c r="A150" s="28" t="s">
        <v>51</v>
      </c>
      <c r="E150" s="29" t="s">
        <v>47</v>
      </c>
    </row>
    <row r="151" spans="1:5" ht="25.5">
      <c r="A151" s="30" t="s">
        <v>53</v>
      </c>
      <c r="E151" s="31" t="s">
        <v>253</v>
      </c>
    </row>
    <row r="152" spans="1:5" ht="38.25">
      <c r="A152" t="s">
        <v>55</v>
      </c>
      <c r="E152" s="29" t="s">
        <v>221</v>
      </c>
    </row>
    <row r="153" spans="1:16" ht="12.75">
      <c r="A153" s="19" t="s">
        <v>45</v>
      </c>
      <c r="B153" s="23" t="s">
        <v>254</v>
      </c>
      <c r="C153" s="23" t="s">
        <v>255</v>
      </c>
      <c r="D153" s="19" t="s">
        <v>47</v>
      </c>
      <c r="E153" s="24" t="s">
        <v>256</v>
      </c>
      <c r="F153" s="25" t="s">
        <v>101</v>
      </c>
      <c r="G153" s="26">
        <v>18.356</v>
      </c>
      <c r="H153" s="27"/>
      <c r="I153" s="27">
        <f>ROUND(ROUND(H153,2)*ROUND(G153,3),2)</f>
        <v>0</v>
      </c>
      <c r="J153" s="25" t="s">
        <v>50</v>
      </c>
      <c r="O153">
        <f>(I153*21)/100</f>
        <v>0</v>
      </c>
      <c r="P153" t="s">
        <v>21</v>
      </c>
    </row>
    <row r="154" spans="1:5" ht="25.5">
      <c r="A154" s="28" t="s">
        <v>51</v>
      </c>
      <c r="E154" s="29" t="s">
        <v>257</v>
      </c>
    </row>
    <row r="155" spans="1:5" ht="12.75">
      <c r="A155" s="30" t="s">
        <v>53</v>
      </c>
      <c r="E155" s="31" t="s">
        <v>47</v>
      </c>
    </row>
    <row r="156" spans="1:5" ht="25.5">
      <c r="A156" t="s">
        <v>55</v>
      </c>
      <c r="E156" s="29" t="s">
        <v>258</v>
      </c>
    </row>
    <row r="157" spans="1:18" ht="12.75" customHeight="1">
      <c r="A157" s="5" t="s">
        <v>43</v>
      </c>
      <c r="B157" s="5"/>
      <c r="C157" s="33" t="s">
        <v>33</v>
      </c>
      <c r="D157" s="5"/>
      <c r="E157" s="21" t="s">
        <v>75</v>
      </c>
      <c r="F157" s="5"/>
      <c r="G157" s="5"/>
      <c r="H157" s="5"/>
      <c r="I157" s="34">
        <f>0+Q157</f>
        <v>0</v>
      </c>
      <c r="J157" s="5"/>
      <c r="O157">
        <f>0+R157</f>
        <v>0</v>
      </c>
      <c r="Q157">
        <f>0+I158+I162+I166+I170+I174+I178+I182+I186+I190+I194</f>
        <v>0</v>
      </c>
      <c r="R157">
        <f>0+O158+O162+O166+O170+O174+O178+O182+O186+O190+O194</f>
        <v>0</v>
      </c>
    </row>
    <row r="158" spans="1:16" ht="12.75">
      <c r="A158" s="19" t="s">
        <v>45</v>
      </c>
      <c r="B158" s="23" t="s">
        <v>259</v>
      </c>
      <c r="C158" s="23" t="s">
        <v>260</v>
      </c>
      <c r="D158" s="19" t="s">
        <v>47</v>
      </c>
      <c r="E158" s="24" t="s">
        <v>261</v>
      </c>
      <c r="F158" s="25" t="s">
        <v>49</v>
      </c>
      <c r="G158" s="26">
        <v>7707.44</v>
      </c>
      <c r="H158" s="27"/>
      <c r="I158" s="27">
        <f>ROUND(ROUND(H158,2)*ROUND(G158,3),2)</f>
        <v>0</v>
      </c>
      <c r="J158" s="25" t="s">
        <v>50</v>
      </c>
      <c r="O158">
        <f>(I158*21)/100</f>
        <v>0</v>
      </c>
      <c r="P158" t="s">
        <v>21</v>
      </c>
    </row>
    <row r="159" spans="1:5" ht="25.5">
      <c r="A159" s="28" t="s">
        <v>51</v>
      </c>
      <c r="E159" s="29" t="s">
        <v>262</v>
      </c>
    </row>
    <row r="160" spans="1:5" ht="12.75">
      <c r="A160" s="30" t="s">
        <v>53</v>
      </c>
      <c r="E160" s="31" t="s">
        <v>263</v>
      </c>
    </row>
    <row r="161" spans="1:5" ht="127.5">
      <c r="A161" t="s">
        <v>55</v>
      </c>
      <c r="E161" s="29" t="s">
        <v>264</v>
      </c>
    </row>
    <row r="162" spans="1:16" ht="12.75">
      <c r="A162" s="19" t="s">
        <v>45</v>
      </c>
      <c r="B162" s="23" t="s">
        <v>265</v>
      </c>
      <c r="C162" s="23" t="s">
        <v>266</v>
      </c>
      <c r="D162" s="19" t="s">
        <v>47</v>
      </c>
      <c r="E162" s="24" t="s">
        <v>267</v>
      </c>
      <c r="F162" s="25" t="s">
        <v>49</v>
      </c>
      <c r="G162" s="26">
        <v>8300.32</v>
      </c>
      <c r="H162" s="27"/>
      <c r="I162" s="27">
        <f>ROUND(ROUND(H162,2)*ROUND(G162,3),2)</f>
        <v>0</v>
      </c>
      <c r="J162" s="25" t="s">
        <v>50</v>
      </c>
      <c r="O162">
        <f>(I162*21)/100</f>
        <v>0</v>
      </c>
      <c r="P162" t="s">
        <v>21</v>
      </c>
    </row>
    <row r="163" spans="1:5" ht="38.25">
      <c r="A163" s="28" t="s">
        <v>51</v>
      </c>
      <c r="E163" s="29" t="s">
        <v>268</v>
      </c>
    </row>
    <row r="164" spans="1:5" ht="12.75">
      <c r="A164" s="30" t="s">
        <v>53</v>
      </c>
      <c r="E164" s="31" t="s">
        <v>269</v>
      </c>
    </row>
    <row r="165" spans="1:5" ht="51">
      <c r="A165" t="s">
        <v>55</v>
      </c>
      <c r="E165" s="29" t="s">
        <v>270</v>
      </c>
    </row>
    <row r="166" spans="1:16" ht="12.75">
      <c r="A166" s="19" t="s">
        <v>45</v>
      </c>
      <c r="B166" s="23" t="s">
        <v>271</v>
      </c>
      <c r="C166" s="23" t="s">
        <v>272</v>
      </c>
      <c r="D166" s="19" t="s">
        <v>47</v>
      </c>
      <c r="E166" s="24" t="s">
        <v>273</v>
      </c>
      <c r="F166" s="25" t="s">
        <v>49</v>
      </c>
      <c r="G166" s="26">
        <v>7633.33</v>
      </c>
      <c r="H166" s="27"/>
      <c r="I166" s="27">
        <f>ROUND(ROUND(H166,2)*ROUND(G166,3),2)</f>
        <v>0</v>
      </c>
      <c r="J166" s="25" t="s">
        <v>50</v>
      </c>
      <c r="O166">
        <f>(I166*21)/100</f>
        <v>0</v>
      </c>
      <c r="P166" t="s">
        <v>21</v>
      </c>
    </row>
    <row r="167" spans="1:5" ht="25.5">
      <c r="A167" s="28" t="s">
        <v>51</v>
      </c>
      <c r="E167" s="29" t="s">
        <v>274</v>
      </c>
    </row>
    <row r="168" spans="1:5" ht="12.75">
      <c r="A168" s="30" t="s">
        <v>53</v>
      </c>
      <c r="E168" s="31" t="s">
        <v>275</v>
      </c>
    </row>
    <row r="169" spans="1:5" ht="51">
      <c r="A169" t="s">
        <v>55</v>
      </c>
      <c r="E169" s="29" t="s">
        <v>276</v>
      </c>
    </row>
    <row r="170" spans="1:16" ht="12.75">
      <c r="A170" s="19" t="s">
        <v>45</v>
      </c>
      <c r="B170" s="23" t="s">
        <v>277</v>
      </c>
      <c r="C170" s="23" t="s">
        <v>278</v>
      </c>
      <c r="D170" s="19" t="s">
        <v>47</v>
      </c>
      <c r="E170" s="24" t="s">
        <v>279</v>
      </c>
      <c r="F170" s="25" t="s">
        <v>49</v>
      </c>
      <c r="G170" s="26">
        <v>7485.11</v>
      </c>
      <c r="H170" s="27"/>
      <c r="I170" s="27">
        <f>ROUND(ROUND(H170,2)*ROUND(G170,3),2)</f>
        <v>0</v>
      </c>
      <c r="J170" s="25" t="s">
        <v>50</v>
      </c>
      <c r="O170">
        <f>(I170*21)/100</f>
        <v>0</v>
      </c>
      <c r="P170" t="s">
        <v>21</v>
      </c>
    </row>
    <row r="171" spans="1:5" ht="25.5">
      <c r="A171" s="28" t="s">
        <v>51</v>
      </c>
      <c r="E171" s="29" t="s">
        <v>280</v>
      </c>
    </row>
    <row r="172" spans="1:5" ht="12.75">
      <c r="A172" s="30" t="s">
        <v>53</v>
      </c>
      <c r="E172" s="31" t="s">
        <v>281</v>
      </c>
    </row>
    <row r="173" spans="1:5" ht="51">
      <c r="A173" t="s">
        <v>55</v>
      </c>
      <c r="E173" s="29" t="s">
        <v>276</v>
      </c>
    </row>
    <row r="174" spans="1:16" ht="12.75">
      <c r="A174" s="19" t="s">
        <v>45</v>
      </c>
      <c r="B174" s="23" t="s">
        <v>282</v>
      </c>
      <c r="C174" s="23" t="s">
        <v>283</v>
      </c>
      <c r="D174" s="19" t="s">
        <v>47</v>
      </c>
      <c r="E174" s="24" t="s">
        <v>284</v>
      </c>
      <c r="F174" s="25" t="s">
        <v>49</v>
      </c>
      <c r="G174" s="26">
        <v>7559.22</v>
      </c>
      <c r="H174" s="27"/>
      <c r="I174" s="27">
        <f>ROUND(ROUND(H174,2)*ROUND(G174,3),2)</f>
        <v>0</v>
      </c>
      <c r="J174" s="25" t="s">
        <v>50</v>
      </c>
      <c r="O174">
        <f>(I174*21)/100</f>
        <v>0</v>
      </c>
      <c r="P174" t="s">
        <v>21</v>
      </c>
    </row>
    <row r="175" spans="1:5" ht="25.5">
      <c r="A175" s="28" t="s">
        <v>51</v>
      </c>
      <c r="E175" s="29" t="s">
        <v>285</v>
      </c>
    </row>
    <row r="176" spans="1:5" ht="12.75">
      <c r="A176" s="30" t="s">
        <v>53</v>
      </c>
      <c r="E176" s="31" t="s">
        <v>286</v>
      </c>
    </row>
    <row r="177" spans="1:5" ht="51">
      <c r="A177" t="s">
        <v>55</v>
      </c>
      <c r="E177" s="29" t="s">
        <v>276</v>
      </c>
    </row>
    <row r="178" spans="1:16" ht="12.75">
      <c r="A178" s="19" t="s">
        <v>45</v>
      </c>
      <c r="B178" s="23" t="s">
        <v>287</v>
      </c>
      <c r="C178" s="23" t="s">
        <v>288</v>
      </c>
      <c r="D178" s="19" t="s">
        <v>47</v>
      </c>
      <c r="E178" s="24" t="s">
        <v>289</v>
      </c>
      <c r="F178" s="25" t="s">
        <v>49</v>
      </c>
      <c r="G178" s="26">
        <v>3690</v>
      </c>
      <c r="H178" s="27"/>
      <c r="I178" s="27">
        <f>ROUND(ROUND(H178,2)*ROUND(G178,3),2)</f>
        <v>0</v>
      </c>
      <c r="J178" s="25" t="s">
        <v>50</v>
      </c>
      <c r="O178">
        <f>(I178*21)/100</f>
        <v>0</v>
      </c>
      <c r="P178" t="s">
        <v>21</v>
      </c>
    </row>
    <row r="179" spans="1:5" ht="25.5">
      <c r="A179" s="28" t="s">
        <v>51</v>
      </c>
      <c r="E179" s="29" t="s">
        <v>290</v>
      </c>
    </row>
    <row r="180" spans="1:5" ht="12.75">
      <c r="A180" s="30" t="s">
        <v>53</v>
      </c>
      <c r="E180" s="31" t="s">
        <v>291</v>
      </c>
    </row>
    <row r="181" spans="1:5" ht="51">
      <c r="A181" t="s">
        <v>55</v>
      </c>
      <c r="E181" s="29" t="s">
        <v>292</v>
      </c>
    </row>
    <row r="182" spans="1:16" ht="12.75">
      <c r="A182" s="19" t="s">
        <v>45</v>
      </c>
      <c r="B182" s="23" t="s">
        <v>293</v>
      </c>
      <c r="C182" s="23" t="s">
        <v>294</v>
      </c>
      <c r="D182" s="19" t="s">
        <v>47</v>
      </c>
      <c r="E182" s="24" t="s">
        <v>295</v>
      </c>
      <c r="F182" s="25" t="s">
        <v>49</v>
      </c>
      <c r="G182" s="26">
        <v>7485.11</v>
      </c>
      <c r="H182" s="27"/>
      <c r="I182" s="27">
        <f>ROUND(ROUND(H182,2)*ROUND(G182,3),2)</f>
        <v>0</v>
      </c>
      <c r="J182" s="25" t="s">
        <v>50</v>
      </c>
      <c r="O182">
        <f>(I182*21)/100</f>
        <v>0</v>
      </c>
      <c r="P182" t="s">
        <v>21</v>
      </c>
    </row>
    <row r="183" spans="1:5" ht="25.5">
      <c r="A183" s="28" t="s">
        <v>51</v>
      </c>
      <c r="E183" s="29" t="s">
        <v>296</v>
      </c>
    </row>
    <row r="184" spans="1:5" ht="12.75">
      <c r="A184" s="30" t="s">
        <v>53</v>
      </c>
      <c r="E184" s="31" t="s">
        <v>281</v>
      </c>
    </row>
    <row r="185" spans="1:5" ht="140.25">
      <c r="A185" t="s">
        <v>55</v>
      </c>
      <c r="E185" s="29" t="s">
        <v>297</v>
      </c>
    </row>
    <row r="186" spans="1:16" ht="12.75">
      <c r="A186" s="19" t="s">
        <v>45</v>
      </c>
      <c r="B186" s="23" t="s">
        <v>298</v>
      </c>
      <c r="C186" s="23" t="s">
        <v>299</v>
      </c>
      <c r="D186" s="19" t="s">
        <v>47</v>
      </c>
      <c r="E186" s="24" t="s">
        <v>300</v>
      </c>
      <c r="F186" s="25" t="s">
        <v>49</v>
      </c>
      <c r="G186" s="26">
        <v>7559.22</v>
      </c>
      <c r="H186" s="27"/>
      <c r="I186" s="27">
        <f>ROUND(ROUND(H186,2)*ROUND(G186,3),2)</f>
        <v>0</v>
      </c>
      <c r="J186" s="25" t="s">
        <v>50</v>
      </c>
      <c r="O186">
        <f>(I186*21)/100</f>
        <v>0</v>
      </c>
      <c r="P186" t="s">
        <v>21</v>
      </c>
    </row>
    <row r="187" spans="1:5" ht="25.5">
      <c r="A187" s="28" t="s">
        <v>51</v>
      </c>
      <c r="E187" s="29" t="s">
        <v>301</v>
      </c>
    </row>
    <row r="188" spans="1:5" ht="12.75">
      <c r="A188" s="30" t="s">
        <v>53</v>
      </c>
      <c r="E188" s="31" t="s">
        <v>286</v>
      </c>
    </row>
    <row r="189" spans="1:5" ht="140.25">
      <c r="A189" t="s">
        <v>55</v>
      </c>
      <c r="E189" s="29" t="s">
        <v>297</v>
      </c>
    </row>
    <row r="190" spans="1:16" ht="12.75">
      <c r="A190" s="19" t="s">
        <v>45</v>
      </c>
      <c r="B190" s="23" t="s">
        <v>302</v>
      </c>
      <c r="C190" s="23" t="s">
        <v>303</v>
      </c>
      <c r="D190" s="19" t="s">
        <v>47</v>
      </c>
      <c r="E190" s="24" t="s">
        <v>304</v>
      </c>
      <c r="F190" s="25" t="s">
        <v>49</v>
      </c>
      <c r="G190" s="26">
        <v>7411</v>
      </c>
      <c r="H190" s="27"/>
      <c r="I190" s="27">
        <f>ROUND(ROUND(H190,2)*ROUND(G190,3),2)</f>
        <v>0</v>
      </c>
      <c r="J190" s="25" t="s">
        <v>50</v>
      </c>
      <c r="O190">
        <f>(I190*21)/100</f>
        <v>0</v>
      </c>
      <c r="P190" t="s">
        <v>21</v>
      </c>
    </row>
    <row r="191" spans="1:5" ht="12.75">
      <c r="A191" s="28" t="s">
        <v>51</v>
      </c>
      <c r="E191" s="29" t="s">
        <v>305</v>
      </c>
    </row>
    <row r="192" spans="1:5" ht="12.75">
      <c r="A192" s="30" t="s">
        <v>53</v>
      </c>
      <c r="E192" s="31" t="s">
        <v>306</v>
      </c>
    </row>
    <row r="193" spans="1:5" ht="140.25">
      <c r="A193" t="s">
        <v>55</v>
      </c>
      <c r="E193" s="29" t="s">
        <v>297</v>
      </c>
    </row>
    <row r="194" spans="1:16" ht="12.75">
      <c r="A194" s="19" t="s">
        <v>45</v>
      </c>
      <c r="B194" s="23" t="s">
        <v>307</v>
      </c>
      <c r="C194" s="23" t="s">
        <v>308</v>
      </c>
      <c r="D194" s="19" t="s">
        <v>47</v>
      </c>
      <c r="E194" s="24" t="s">
        <v>309</v>
      </c>
      <c r="F194" s="25" t="s">
        <v>49</v>
      </c>
      <c r="G194" s="26">
        <v>7411</v>
      </c>
      <c r="H194" s="27"/>
      <c r="I194" s="27">
        <f>ROUND(ROUND(H194,2)*ROUND(G194,3),2)</f>
        <v>0</v>
      </c>
      <c r="J194" s="25" t="s">
        <v>50</v>
      </c>
      <c r="O194">
        <f>(I194*21)/100</f>
        <v>0</v>
      </c>
      <c r="P194" t="s">
        <v>21</v>
      </c>
    </row>
    <row r="195" spans="1:5" ht="12.75">
      <c r="A195" s="28" t="s">
        <v>51</v>
      </c>
      <c r="E195" s="29" t="s">
        <v>310</v>
      </c>
    </row>
    <row r="196" spans="1:5" ht="12.75">
      <c r="A196" s="30" t="s">
        <v>53</v>
      </c>
      <c r="E196" s="31" t="s">
        <v>306</v>
      </c>
    </row>
    <row r="197" spans="1:5" ht="25.5">
      <c r="A197" t="s">
        <v>55</v>
      </c>
      <c r="E197" s="29" t="s">
        <v>311</v>
      </c>
    </row>
    <row r="198" spans="1:18" ht="12.75" customHeight="1">
      <c r="A198" s="5" t="s">
        <v>43</v>
      </c>
      <c r="B198" s="5"/>
      <c r="C198" s="33" t="s">
        <v>111</v>
      </c>
      <c r="D198" s="5"/>
      <c r="E198" s="21" t="s">
        <v>312</v>
      </c>
      <c r="F198" s="5"/>
      <c r="G198" s="5"/>
      <c r="H198" s="5"/>
      <c r="I198" s="34">
        <f>0+Q198</f>
        <v>0</v>
      </c>
      <c r="J198" s="5"/>
      <c r="O198">
        <f>0+R198</f>
        <v>0</v>
      </c>
      <c r="Q198">
        <f>0+I199+I203+I207+I211+I215</f>
        <v>0</v>
      </c>
      <c r="R198">
        <f>0+O199+O203+O207+O211+O215</f>
        <v>0</v>
      </c>
    </row>
    <row r="199" spans="1:16" ht="12.75">
      <c r="A199" s="19" t="s">
        <v>45</v>
      </c>
      <c r="B199" s="23" t="s">
        <v>313</v>
      </c>
      <c r="C199" s="23" t="s">
        <v>314</v>
      </c>
      <c r="D199" s="19" t="s">
        <v>66</v>
      </c>
      <c r="E199" s="24" t="s">
        <v>315</v>
      </c>
      <c r="F199" s="25" t="s">
        <v>151</v>
      </c>
      <c r="G199" s="26">
        <v>39</v>
      </c>
      <c r="H199" s="27"/>
      <c r="I199" s="27">
        <f>ROUND(ROUND(H199,2)*ROUND(G199,3),2)</f>
        <v>0</v>
      </c>
      <c r="J199" s="25" t="s">
        <v>68</v>
      </c>
      <c r="O199">
        <f>(I199*21)/100</f>
        <v>0</v>
      </c>
      <c r="P199" t="s">
        <v>21</v>
      </c>
    </row>
    <row r="200" spans="1:5" ht="25.5">
      <c r="A200" s="28" t="s">
        <v>51</v>
      </c>
      <c r="E200" s="29" t="s">
        <v>316</v>
      </c>
    </row>
    <row r="201" spans="1:5" ht="12.75">
      <c r="A201" s="30" t="s">
        <v>53</v>
      </c>
      <c r="E201" s="31" t="s">
        <v>317</v>
      </c>
    </row>
    <row r="202" spans="1:5" ht="255">
      <c r="A202" t="s">
        <v>55</v>
      </c>
      <c r="E202" s="29" t="s">
        <v>318</v>
      </c>
    </row>
    <row r="203" spans="1:16" ht="12.75">
      <c r="A203" s="19" t="s">
        <v>45</v>
      </c>
      <c r="B203" s="23" t="s">
        <v>319</v>
      </c>
      <c r="C203" s="23" t="s">
        <v>320</v>
      </c>
      <c r="D203" s="19" t="s">
        <v>47</v>
      </c>
      <c r="E203" s="24" t="s">
        <v>321</v>
      </c>
      <c r="F203" s="25" t="s">
        <v>151</v>
      </c>
      <c r="G203" s="26">
        <v>54</v>
      </c>
      <c r="H203" s="27"/>
      <c r="I203" s="27">
        <f>ROUND(ROUND(H203,2)*ROUND(G203,3),2)</f>
        <v>0</v>
      </c>
      <c r="J203" s="25" t="s">
        <v>50</v>
      </c>
      <c r="O203">
        <f>(I203*21)/100</f>
        <v>0</v>
      </c>
      <c r="P203" t="s">
        <v>21</v>
      </c>
    </row>
    <row r="204" spans="1:5" ht="12.75">
      <c r="A204" s="28" t="s">
        <v>51</v>
      </c>
      <c r="E204" s="29" t="s">
        <v>47</v>
      </c>
    </row>
    <row r="205" spans="1:5" ht="12.75">
      <c r="A205" s="30" t="s">
        <v>53</v>
      </c>
      <c r="E205" s="31" t="s">
        <v>322</v>
      </c>
    </row>
    <row r="206" spans="1:5" ht="242.25">
      <c r="A206" t="s">
        <v>55</v>
      </c>
      <c r="E206" s="29" t="s">
        <v>323</v>
      </c>
    </row>
    <row r="207" spans="1:16" ht="12.75">
      <c r="A207" s="19" t="s">
        <v>45</v>
      </c>
      <c r="B207" s="23" t="s">
        <v>324</v>
      </c>
      <c r="C207" s="23" t="s">
        <v>325</v>
      </c>
      <c r="D207" s="19" t="s">
        <v>47</v>
      </c>
      <c r="E207" s="24" t="s">
        <v>326</v>
      </c>
      <c r="F207" s="25" t="s">
        <v>59</v>
      </c>
      <c r="G207" s="26">
        <v>7</v>
      </c>
      <c r="H207" s="27"/>
      <c r="I207" s="27">
        <f>ROUND(ROUND(H207,2)*ROUND(G207,3),2)</f>
        <v>0</v>
      </c>
      <c r="J207" s="25" t="s">
        <v>50</v>
      </c>
      <c r="O207">
        <f>(I207*21)/100</f>
        <v>0</v>
      </c>
      <c r="P207" t="s">
        <v>21</v>
      </c>
    </row>
    <row r="208" spans="1:5" ht="12.75">
      <c r="A208" s="28" t="s">
        <v>51</v>
      </c>
      <c r="E208" s="29" t="s">
        <v>47</v>
      </c>
    </row>
    <row r="209" spans="1:5" ht="12.75">
      <c r="A209" s="30" t="s">
        <v>53</v>
      </c>
      <c r="E209" s="31" t="s">
        <v>327</v>
      </c>
    </row>
    <row r="210" spans="1:5" ht="89.25">
      <c r="A210" t="s">
        <v>55</v>
      </c>
      <c r="E210" s="29" t="s">
        <v>328</v>
      </c>
    </row>
    <row r="211" spans="1:16" ht="12.75">
      <c r="A211" s="19" t="s">
        <v>45</v>
      </c>
      <c r="B211" s="23" t="s">
        <v>329</v>
      </c>
      <c r="C211" s="23" t="s">
        <v>330</v>
      </c>
      <c r="D211" s="19" t="s">
        <v>47</v>
      </c>
      <c r="E211" s="24" t="s">
        <v>331</v>
      </c>
      <c r="F211" s="25" t="s">
        <v>59</v>
      </c>
      <c r="G211" s="26">
        <v>4</v>
      </c>
      <c r="H211" s="27"/>
      <c r="I211" s="27">
        <f>ROUND(ROUND(H211,2)*ROUND(G211,3),2)</f>
        <v>0</v>
      </c>
      <c r="J211" s="25" t="s">
        <v>50</v>
      </c>
      <c r="O211">
        <f>(I211*21)/100</f>
        <v>0</v>
      </c>
      <c r="P211" t="s">
        <v>21</v>
      </c>
    </row>
    <row r="212" spans="1:5" ht="12.75">
      <c r="A212" s="28" t="s">
        <v>51</v>
      </c>
      <c r="E212" s="29" t="s">
        <v>332</v>
      </c>
    </row>
    <row r="213" spans="1:5" ht="38.25">
      <c r="A213" s="30" t="s">
        <v>53</v>
      </c>
      <c r="E213" s="31" t="s">
        <v>333</v>
      </c>
    </row>
    <row r="214" spans="1:5" ht="76.5">
      <c r="A214" t="s">
        <v>55</v>
      </c>
      <c r="E214" s="29" t="s">
        <v>334</v>
      </c>
    </row>
    <row r="215" spans="1:16" ht="12.75">
      <c r="A215" s="19" t="s">
        <v>45</v>
      </c>
      <c r="B215" s="23" t="s">
        <v>335</v>
      </c>
      <c r="C215" s="23" t="s">
        <v>336</v>
      </c>
      <c r="D215" s="19" t="s">
        <v>47</v>
      </c>
      <c r="E215" s="24" t="s">
        <v>337</v>
      </c>
      <c r="F215" s="25" t="s">
        <v>151</v>
      </c>
      <c r="G215" s="26">
        <v>100</v>
      </c>
      <c r="H215" s="27"/>
      <c r="I215" s="27">
        <f>ROUND(ROUND(H215,2)*ROUND(G215,3),2)</f>
        <v>0</v>
      </c>
      <c r="J215" s="25" t="s">
        <v>50</v>
      </c>
      <c r="O215">
        <f>(I215*21)/100</f>
        <v>0</v>
      </c>
      <c r="P215" t="s">
        <v>21</v>
      </c>
    </row>
    <row r="216" spans="1:5" ht="25.5">
      <c r="A216" s="28" t="s">
        <v>51</v>
      </c>
      <c r="E216" s="29" t="s">
        <v>338</v>
      </c>
    </row>
    <row r="217" spans="1:5" ht="12.75">
      <c r="A217" s="30" t="s">
        <v>53</v>
      </c>
      <c r="E217" s="31" t="s">
        <v>339</v>
      </c>
    </row>
    <row r="218" spans="1:5" ht="25.5">
      <c r="A218" t="s">
        <v>55</v>
      </c>
      <c r="E218" s="29" t="s">
        <v>340</v>
      </c>
    </row>
    <row r="219" spans="1:18" ht="12.75" customHeight="1">
      <c r="A219" s="5" t="s">
        <v>43</v>
      </c>
      <c r="B219" s="5"/>
      <c r="C219" s="33" t="s">
        <v>38</v>
      </c>
      <c r="D219" s="5"/>
      <c r="E219" s="21" t="s">
        <v>341</v>
      </c>
      <c r="F219" s="5"/>
      <c r="G219" s="5"/>
      <c r="H219" s="5"/>
      <c r="I219" s="34">
        <f>0+Q219</f>
        <v>0</v>
      </c>
      <c r="J219" s="5"/>
      <c r="O219">
        <f>0+R219</f>
        <v>0</v>
      </c>
      <c r="Q219">
        <f>0+I220+I224+I228+I232+I236+I240+I244+I248+I252+I256+I260+I264+I268+I272+I276+I280+I284+I288+I292+I296+I300+I304+I308+I312+I316+I320+I324+I328+I332+I336</f>
        <v>0</v>
      </c>
      <c r="R219">
        <f>0+O220+O224+O228+O232+O236+O240+O244+O248+O252+O256+O260+O264+O268+O272+O276+O280+O284+O288+O292+O296+O300+O304+O308+O312+O316+O320+O324+O328+O332+O336</f>
        <v>0</v>
      </c>
    </row>
    <row r="220" spans="1:16" ht="12.75">
      <c r="A220" s="19" t="s">
        <v>45</v>
      </c>
      <c r="B220" s="23" t="s">
        <v>342</v>
      </c>
      <c r="C220" s="23" t="s">
        <v>343</v>
      </c>
      <c r="D220" s="19" t="s">
        <v>162</v>
      </c>
      <c r="E220" s="24" t="s">
        <v>344</v>
      </c>
      <c r="F220" s="25" t="s">
        <v>151</v>
      </c>
      <c r="G220" s="26">
        <v>173</v>
      </c>
      <c r="H220" s="27"/>
      <c r="I220" s="27">
        <f>ROUND(ROUND(H220,2)*ROUND(G220,3),2)</f>
        <v>0</v>
      </c>
      <c r="J220" s="25" t="s">
        <v>50</v>
      </c>
      <c r="O220">
        <f>(I220*21)/100</f>
        <v>0</v>
      </c>
      <c r="P220" t="s">
        <v>21</v>
      </c>
    </row>
    <row r="221" spans="1:5" ht="38.25">
      <c r="A221" s="28" t="s">
        <v>51</v>
      </c>
      <c r="E221" s="29" t="s">
        <v>345</v>
      </c>
    </row>
    <row r="222" spans="1:5" ht="63.75">
      <c r="A222" s="30" t="s">
        <v>53</v>
      </c>
      <c r="E222" s="31" t="s">
        <v>346</v>
      </c>
    </row>
    <row r="223" spans="1:5" ht="63.75">
      <c r="A223" t="s">
        <v>55</v>
      </c>
      <c r="E223" s="29" t="s">
        <v>347</v>
      </c>
    </row>
    <row r="224" spans="1:16" ht="12.75">
      <c r="A224" s="19" t="s">
        <v>45</v>
      </c>
      <c r="B224" s="23" t="s">
        <v>348</v>
      </c>
      <c r="C224" s="23" t="s">
        <v>343</v>
      </c>
      <c r="D224" s="19" t="s">
        <v>90</v>
      </c>
      <c r="E224" s="24" t="s">
        <v>344</v>
      </c>
      <c r="F224" s="25" t="s">
        <v>151</v>
      </c>
      <c r="G224" s="26">
        <v>60</v>
      </c>
      <c r="H224" s="27"/>
      <c r="I224" s="27">
        <f>ROUND(ROUND(H224,2)*ROUND(G224,3),2)</f>
        <v>0</v>
      </c>
      <c r="J224" s="25" t="s">
        <v>50</v>
      </c>
      <c r="O224">
        <f>(I224*21)/100</f>
        <v>0</v>
      </c>
      <c r="P224" t="s">
        <v>21</v>
      </c>
    </row>
    <row r="225" spans="1:5" ht="38.25">
      <c r="A225" s="28" t="s">
        <v>51</v>
      </c>
      <c r="E225" s="29" t="s">
        <v>345</v>
      </c>
    </row>
    <row r="226" spans="1:5" ht="25.5">
      <c r="A226" s="30" t="s">
        <v>53</v>
      </c>
      <c r="E226" s="31" t="s">
        <v>349</v>
      </c>
    </row>
    <row r="227" spans="1:5" ht="63.75">
      <c r="A227" t="s">
        <v>55</v>
      </c>
      <c r="E227" s="29" t="s">
        <v>347</v>
      </c>
    </row>
    <row r="228" spans="1:16" ht="12.75">
      <c r="A228" s="19" t="s">
        <v>45</v>
      </c>
      <c r="B228" s="23" t="s">
        <v>350</v>
      </c>
      <c r="C228" s="23" t="s">
        <v>351</v>
      </c>
      <c r="D228" s="19" t="s">
        <v>47</v>
      </c>
      <c r="E228" s="24" t="s">
        <v>352</v>
      </c>
      <c r="F228" s="25" t="s">
        <v>151</v>
      </c>
      <c r="G228" s="26">
        <v>19</v>
      </c>
      <c r="H228" s="27"/>
      <c r="I228" s="27">
        <f>ROUND(ROUND(H228,2)*ROUND(G228,3),2)</f>
        <v>0</v>
      </c>
      <c r="J228" s="25" t="s">
        <v>50</v>
      </c>
      <c r="O228">
        <f>(I228*21)/100</f>
        <v>0</v>
      </c>
      <c r="P228" t="s">
        <v>21</v>
      </c>
    </row>
    <row r="229" spans="1:5" ht="12.75">
      <c r="A229" s="28" t="s">
        <v>51</v>
      </c>
      <c r="E229" s="29" t="s">
        <v>353</v>
      </c>
    </row>
    <row r="230" spans="1:5" ht="25.5">
      <c r="A230" s="30" t="s">
        <v>53</v>
      </c>
      <c r="E230" s="31" t="s">
        <v>354</v>
      </c>
    </row>
    <row r="231" spans="1:5" ht="38.25">
      <c r="A231" t="s">
        <v>55</v>
      </c>
      <c r="E231" s="29" t="s">
        <v>355</v>
      </c>
    </row>
    <row r="232" spans="1:16" ht="25.5">
      <c r="A232" s="19" t="s">
        <v>45</v>
      </c>
      <c r="B232" s="23" t="s">
        <v>356</v>
      </c>
      <c r="C232" s="23" t="s">
        <v>357</v>
      </c>
      <c r="D232" s="19" t="s">
        <v>47</v>
      </c>
      <c r="E232" s="24" t="s">
        <v>358</v>
      </c>
      <c r="F232" s="25" t="s">
        <v>151</v>
      </c>
      <c r="G232" s="26">
        <v>30</v>
      </c>
      <c r="H232" s="27"/>
      <c r="I232" s="27">
        <f>ROUND(ROUND(H232,2)*ROUND(G232,3),2)</f>
        <v>0</v>
      </c>
      <c r="J232" s="25" t="s">
        <v>50</v>
      </c>
      <c r="O232">
        <f>(I232*21)/100</f>
        <v>0</v>
      </c>
      <c r="P232" t="s">
        <v>21</v>
      </c>
    </row>
    <row r="233" spans="1:5" ht="12.75">
      <c r="A233" s="28" t="s">
        <v>51</v>
      </c>
      <c r="E233" s="29" t="s">
        <v>359</v>
      </c>
    </row>
    <row r="234" spans="1:5" ht="12.75">
      <c r="A234" s="30" t="s">
        <v>53</v>
      </c>
      <c r="E234" s="31" t="s">
        <v>360</v>
      </c>
    </row>
    <row r="235" spans="1:5" ht="127.5">
      <c r="A235" t="s">
        <v>55</v>
      </c>
      <c r="E235" s="29" t="s">
        <v>361</v>
      </c>
    </row>
    <row r="236" spans="1:16" ht="12.75">
      <c r="A236" s="19" t="s">
        <v>45</v>
      </c>
      <c r="B236" s="23" t="s">
        <v>362</v>
      </c>
      <c r="C236" s="23" t="s">
        <v>363</v>
      </c>
      <c r="D236" s="19" t="s">
        <v>47</v>
      </c>
      <c r="E236" s="24" t="s">
        <v>364</v>
      </c>
      <c r="F236" s="25" t="s">
        <v>151</v>
      </c>
      <c r="G236" s="26">
        <v>183</v>
      </c>
      <c r="H236" s="27"/>
      <c r="I236" s="27">
        <f>ROUND(ROUND(H236,2)*ROUND(G236,3),2)</f>
        <v>0</v>
      </c>
      <c r="J236" s="25" t="s">
        <v>50</v>
      </c>
      <c r="O236">
        <f>(I236*21)/100</f>
        <v>0</v>
      </c>
      <c r="P236" t="s">
        <v>21</v>
      </c>
    </row>
    <row r="237" spans="1:5" ht="12.75">
      <c r="A237" s="28" t="s">
        <v>51</v>
      </c>
      <c r="E237" s="29" t="s">
        <v>365</v>
      </c>
    </row>
    <row r="238" spans="1:5" ht="25.5">
      <c r="A238" s="30" t="s">
        <v>53</v>
      </c>
      <c r="E238" s="31" t="s">
        <v>366</v>
      </c>
    </row>
    <row r="239" spans="1:5" ht="76.5">
      <c r="A239" t="s">
        <v>55</v>
      </c>
      <c r="E239" s="29" t="s">
        <v>367</v>
      </c>
    </row>
    <row r="240" spans="1:16" ht="12.75">
      <c r="A240" s="19" t="s">
        <v>45</v>
      </c>
      <c r="B240" s="23" t="s">
        <v>368</v>
      </c>
      <c r="C240" s="23" t="s">
        <v>369</v>
      </c>
      <c r="D240" s="19" t="s">
        <v>47</v>
      </c>
      <c r="E240" s="24" t="s">
        <v>370</v>
      </c>
      <c r="F240" s="25" t="s">
        <v>59</v>
      </c>
      <c r="G240" s="26">
        <v>22</v>
      </c>
      <c r="H240" s="27"/>
      <c r="I240" s="27">
        <f>ROUND(ROUND(H240,2)*ROUND(G240,3),2)</f>
        <v>0</v>
      </c>
      <c r="J240" s="25" t="s">
        <v>50</v>
      </c>
      <c r="O240">
        <f>(I240*21)/100</f>
        <v>0</v>
      </c>
      <c r="P240" t="s">
        <v>21</v>
      </c>
    </row>
    <row r="241" spans="1:5" ht="12.75">
      <c r="A241" s="28" t="s">
        <v>51</v>
      </c>
      <c r="E241" s="29" t="s">
        <v>371</v>
      </c>
    </row>
    <row r="242" spans="1:5" ht="12.75">
      <c r="A242" s="30" t="s">
        <v>53</v>
      </c>
      <c r="E242" s="31" t="s">
        <v>372</v>
      </c>
    </row>
    <row r="243" spans="1:5" ht="51">
      <c r="A243" t="s">
        <v>55</v>
      </c>
      <c r="E243" s="29" t="s">
        <v>373</v>
      </c>
    </row>
    <row r="244" spans="1:16" ht="25.5">
      <c r="A244" s="19" t="s">
        <v>45</v>
      </c>
      <c r="B244" s="23" t="s">
        <v>374</v>
      </c>
      <c r="C244" s="23" t="s">
        <v>375</v>
      </c>
      <c r="D244" s="19" t="s">
        <v>47</v>
      </c>
      <c r="E244" s="24" t="s">
        <v>376</v>
      </c>
      <c r="F244" s="25" t="s">
        <v>59</v>
      </c>
      <c r="G244" s="26">
        <v>13</v>
      </c>
      <c r="H244" s="27"/>
      <c r="I244" s="27">
        <f>ROUND(ROUND(H244,2)*ROUND(G244,3),2)</f>
        <v>0</v>
      </c>
      <c r="J244" s="25" t="s">
        <v>50</v>
      </c>
      <c r="O244">
        <f>(I244*21)/100</f>
        <v>0</v>
      </c>
      <c r="P244" t="s">
        <v>21</v>
      </c>
    </row>
    <row r="245" spans="1:5" ht="25.5">
      <c r="A245" s="28" t="s">
        <v>51</v>
      </c>
      <c r="E245" s="29" t="s">
        <v>377</v>
      </c>
    </row>
    <row r="246" spans="1:5" ht="76.5">
      <c r="A246" s="30" t="s">
        <v>53</v>
      </c>
      <c r="E246" s="31" t="s">
        <v>378</v>
      </c>
    </row>
    <row r="247" spans="1:5" ht="25.5">
      <c r="A247" t="s">
        <v>55</v>
      </c>
      <c r="E247" s="29" t="s">
        <v>379</v>
      </c>
    </row>
    <row r="248" spans="1:16" ht="25.5">
      <c r="A248" s="19" t="s">
        <v>45</v>
      </c>
      <c r="B248" s="23" t="s">
        <v>380</v>
      </c>
      <c r="C248" s="23" t="s">
        <v>381</v>
      </c>
      <c r="D248" s="19" t="s">
        <v>47</v>
      </c>
      <c r="E248" s="24" t="s">
        <v>382</v>
      </c>
      <c r="F248" s="25" t="s">
        <v>59</v>
      </c>
      <c r="G248" s="26">
        <v>19</v>
      </c>
      <c r="H248" s="27"/>
      <c r="I248" s="27">
        <f>ROUND(ROUND(H248,2)*ROUND(G248,3),2)</f>
        <v>0</v>
      </c>
      <c r="J248" s="25" t="s">
        <v>50</v>
      </c>
      <c r="O248">
        <f>(I248*21)/100</f>
        <v>0</v>
      </c>
      <c r="P248" t="s">
        <v>21</v>
      </c>
    </row>
    <row r="249" spans="1:5" ht="12.75">
      <c r="A249" s="28" t="s">
        <v>51</v>
      </c>
      <c r="E249" s="29" t="s">
        <v>383</v>
      </c>
    </row>
    <row r="250" spans="1:5" ht="38.25">
      <c r="A250" s="30" t="s">
        <v>53</v>
      </c>
      <c r="E250" s="31" t="s">
        <v>384</v>
      </c>
    </row>
    <row r="251" spans="1:5" ht="25.5">
      <c r="A251" t="s">
        <v>55</v>
      </c>
      <c r="E251" s="29" t="s">
        <v>385</v>
      </c>
    </row>
    <row r="252" spans="1:16" ht="25.5">
      <c r="A252" s="19" t="s">
        <v>45</v>
      </c>
      <c r="B252" s="23" t="s">
        <v>386</v>
      </c>
      <c r="C252" s="23" t="s">
        <v>387</v>
      </c>
      <c r="D252" s="19" t="s">
        <v>47</v>
      </c>
      <c r="E252" s="24" t="s">
        <v>388</v>
      </c>
      <c r="F252" s="25" t="s">
        <v>59</v>
      </c>
      <c r="G252" s="26">
        <v>2</v>
      </c>
      <c r="H252" s="27"/>
      <c r="I252" s="27">
        <f>ROUND(ROUND(H252,2)*ROUND(G252,3),2)</f>
        <v>0</v>
      </c>
      <c r="J252" s="25" t="s">
        <v>50</v>
      </c>
      <c r="O252">
        <f>(I252*21)/100</f>
        <v>0</v>
      </c>
      <c r="P252" t="s">
        <v>21</v>
      </c>
    </row>
    <row r="253" spans="1:5" ht="25.5">
      <c r="A253" s="28" t="s">
        <v>51</v>
      </c>
      <c r="E253" s="29" t="s">
        <v>377</v>
      </c>
    </row>
    <row r="254" spans="1:5" ht="12.75">
      <c r="A254" s="30" t="s">
        <v>53</v>
      </c>
      <c r="E254" s="31" t="s">
        <v>389</v>
      </c>
    </row>
    <row r="255" spans="1:5" ht="25.5">
      <c r="A255" t="s">
        <v>55</v>
      </c>
      <c r="E255" s="29" t="s">
        <v>379</v>
      </c>
    </row>
    <row r="256" spans="1:16" ht="12.75">
      <c r="A256" s="19" t="s">
        <v>45</v>
      </c>
      <c r="B256" s="23" t="s">
        <v>390</v>
      </c>
      <c r="C256" s="23" t="s">
        <v>391</v>
      </c>
      <c r="D256" s="19" t="s">
        <v>47</v>
      </c>
      <c r="E256" s="24" t="s">
        <v>392</v>
      </c>
      <c r="F256" s="25" t="s">
        <v>59</v>
      </c>
      <c r="G256" s="26">
        <v>12</v>
      </c>
      <c r="H256" s="27"/>
      <c r="I256" s="27">
        <f>ROUND(ROUND(H256,2)*ROUND(G256,3),2)</f>
        <v>0</v>
      </c>
      <c r="J256" s="25" t="s">
        <v>50</v>
      </c>
      <c r="O256">
        <f>(I256*21)/100</f>
        <v>0</v>
      </c>
      <c r="P256" t="s">
        <v>21</v>
      </c>
    </row>
    <row r="257" spans="1:5" ht="12.75">
      <c r="A257" s="28" t="s">
        <v>51</v>
      </c>
      <c r="E257" s="29" t="s">
        <v>383</v>
      </c>
    </row>
    <row r="258" spans="1:5" ht="12.75">
      <c r="A258" s="30" t="s">
        <v>53</v>
      </c>
      <c r="E258" s="31" t="s">
        <v>393</v>
      </c>
    </row>
    <row r="259" spans="1:5" ht="25.5">
      <c r="A259" t="s">
        <v>55</v>
      </c>
      <c r="E259" s="29" t="s">
        <v>385</v>
      </c>
    </row>
    <row r="260" spans="1:16" ht="12.75">
      <c r="A260" s="19" t="s">
        <v>45</v>
      </c>
      <c r="B260" s="23" t="s">
        <v>394</v>
      </c>
      <c r="C260" s="23" t="s">
        <v>395</v>
      </c>
      <c r="D260" s="19" t="s">
        <v>47</v>
      </c>
      <c r="E260" s="24" t="s">
        <v>396</v>
      </c>
      <c r="F260" s="25" t="s">
        <v>59</v>
      </c>
      <c r="G260" s="26">
        <v>18</v>
      </c>
      <c r="H260" s="27"/>
      <c r="I260" s="27">
        <f>ROUND(ROUND(H260,2)*ROUND(G260,3),2)</f>
        <v>0</v>
      </c>
      <c r="J260" s="25" t="s">
        <v>50</v>
      </c>
      <c r="O260">
        <f>(I260*21)/100</f>
        <v>0</v>
      </c>
      <c r="P260" t="s">
        <v>21</v>
      </c>
    </row>
    <row r="261" spans="1:5" ht="12.75">
      <c r="A261" s="28" t="s">
        <v>51</v>
      </c>
      <c r="E261" s="29" t="s">
        <v>397</v>
      </c>
    </row>
    <row r="262" spans="1:5" ht="38.25">
      <c r="A262" s="30" t="s">
        <v>53</v>
      </c>
      <c r="E262" s="31" t="s">
        <v>398</v>
      </c>
    </row>
    <row r="263" spans="1:5" ht="25.5">
      <c r="A263" t="s">
        <v>55</v>
      </c>
      <c r="E263" s="29" t="s">
        <v>385</v>
      </c>
    </row>
    <row r="264" spans="1:16" ht="25.5">
      <c r="A264" s="19" t="s">
        <v>45</v>
      </c>
      <c r="B264" s="23" t="s">
        <v>399</v>
      </c>
      <c r="C264" s="23" t="s">
        <v>400</v>
      </c>
      <c r="D264" s="19" t="s">
        <v>47</v>
      </c>
      <c r="E264" s="24" t="s">
        <v>401</v>
      </c>
      <c r="F264" s="25" t="s">
        <v>59</v>
      </c>
      <c r="G264" s="26">
        <v>11</v>
      </c>
      <c r="H264" s="27"/>
      <c r="I264" s="27">
        <f>ROUND(ROUND(H264,2)*ROUND(G264,3),2)</f>
        <v>0</v>
      </c>
      <c r="J264" s="25" t="s">
        <v>50</v>
      </c>
      <c r="O264">
        <f>(I264*21)/100</f>
        <v>0</v>
      </c>
      <c r="P264" t="s">
        <v>21</v>
      </c>
    </row>
    <row r="265" spans="1:5" ht="12.75">
      <c r="A265" s="28" t="s">
        <v>51</v>
      </c>
      <c r="E265" s="29" t="s">
        <v>47</v>
      </c>
    </row>
    <row r="266" spans="1:5" ht="38.25">
      <c r="A266" s="30" t="s">
        <v>53</v>
      </c>
      <c r="E266" s="31" t="s">
        <v>402</v>
      </c>
    </row>
    <row r="267" spans="1:5" ht="38.25">
      <c r="A267" t="s">
        <v>55</v>
      </c>
      <c r="E267" s="29" t="s">
        <v>403</v>
      </c>
    </row>
    <row r="268" spans="1:16" ht="25.5">
      <c r="A268" s="19" t="s">
        <v>45</v>
      </c>
      <c r="B268" s="23" t="s">
        <v>404</v>
      </c>
      <c r="C268" s="23" t="s">
        <v>405</v>
      </c>
      <c r="D268" s="19" t="s">
        <v>47</v>
      </c>
      <c r="E268" s="24" t="s">
        <v>406</v>
      </c>
      <c r="F268" s="25" t="s">
        <v>49</v>
      </c>
      <c r="G268" s="26">
        <v>443.73</v>
      </c>
      <c r="H268" s="27"/>
      <c r="I268" s="27">
        <f>ROUND(ROUND(H268,2)*ROUND(G268,3),2)</f>
        <v>0</v>
      </c>
      <c r="J268" s="25" t="s">
        <v>50</v>
      </c>
      <c r="O268">
        <f>(I268*21)/100</f>
        <v>0</v>
      </c>
      <c r="P268" t="s">
        <v>21</v>
      </c>
    </row>
    <row r="269" spans="1:5" ht="25.5">
      <c r="A269" s="28" t="s">
        <v>51</v>
      </c>
      <c r="E269" s="29" t="s">
        <v>407</v>
      </c>
    </row>
    <row r="270" spans="1:5" ht="153">
      <c r="A270" s="30" t="s">
        <v>53</v>
      </c>
      <c r="E270" s="31" t="s">
        <v>408</v>
      </c>
    </row>
    <row r="271" spans="1:5" ht="38.25">
      <c r="A271" t="s">
        <v>55</v>
      </c>
      <c r="E271" s="29" t="s">
        <v>409</v>
      </c>
    </row>
    <row r="272" spans="1:16" ht="25.5">
      <c r="A272" s="19" t="s">
        <v>45</v>
      </c>
      <c r="B272" s="23" t="s">
        <v>410</v>
      </c>
      <c r="C272" s="23" t="s">
        <v>411</v>
      </c>
      <c r="D272" s="19" t="s">
        <v>47</v>
      </c>
      <c r="E272" s="24" t="s">
        <v>412</v>
      </c>
      <c r="F272" s="25" t="s">
        <v>49</v>
      </c>
      <c r="G272" s="26">
        <v>443.73</v>
      </c>
      <c r="H272" s="27"/>
      <c r="I272" s="27">
        <f>ROUND(ROUND(H272,2)*ROUND(G272,3),2)</f>
        <v>0</v>
      </c>
      <c r="J272" s="25" t="s">
        <v>50</v>
      </c>
      <c r="O272">
        <f>(I272*21)/100</f>
        <v>0</v>
      </c>
      <c r="P272" t="s">
        <v>21</v>
      </c>
    </row>
    <row r="273" spans="1:5" ht="25.5">
      <c r="A273" s="28" t="s">
        <v>51</v>
      </c>
      <c r="E273" s="29" t="s">
        <v>413</v>
      </c>
    </row>
    <row r="274" spans="1:5" ht="153">
      <c r="A274" s="30" t="s">
        <v>53</v>
      </c>
      <c r="E274" s="31" t="s">
        <v>408</v>
      </c>
    </row>
    <row r="275" spans="1:5" ht="38.25">
      <c r="A275" t="s">
        <v>55</v>
      </c>
      <c r="E275" s="29" t="s">
        <v>409</v>
      </c>
    </row>
    <row r="276" spans="1:16" ht="12.75">
      <c r="A276" s="19" t="s">
        <v>45</v>
      </c>
      <c r="B276" s="23" t="s">
        <v>414</v>
      </c>
      <c r="C276" s="23" t="s">
        <v>415</v>
      </c>
      <c r="D276" s="19" t="s">
        <v>47</v>
      </c>
      <c r="E276" s="24" t="s">
        <v>416</v>
      </c>
      <c r="F276" s="25" t="s">
        <v>151</v>
      </c>
      <c r="G276" s="26">
        <v>50</v>
      </c>
      <c r="H276" s="27"/>
      <c r="I276" s="27">
        <f>ROUND(ROUND(H276,2)*ROUND(G276,3),2)</f>
        <v>0</v>
      </c>
      <c r="J276" s="25" t="s">
        <v>50</v>
      </c>
      <c r="O276">
        <f>(I276*21)/100</f>
        <v>0</v>
      </c>
      <c r="P276" t="s">
        <v>21</v>
      </c>
    </row>
    <row r="277" spans="1:5" ht="25.5">
      <c r="A277" s="28" t="s">
        <v>51</v>
      </c>
      <c r="E277" s="29" t="s">
        <v>417</v>
      </c>
    </row>
    <row r="278" spans="1:5" ht="25.5">
      <c r="A278" s="30" t="s">
        <v>53</v>
      </c>
      <c r="E278" s="31" t="s">
        <v>418</v>
      </c>
    </row>
    <row r="279" spans="1:5" ht="89.25">
      <c r="A279" t="s">
        <v>55</v>
      </c>
      <c r="E279" s="29" t="s">
        <v>419</v>
      </c>
    </row>
    <row r="280" spans="1:16" ht="12.75">
      <c r="A280" s="19" t="s">
        <v>45</v>
      </c>
      <c r="B280" s="23" t="s">
        <v>420</v>
      </c>
      <c r="C280" s="23" t="s">
        <v>421</v>
      </c>
      <c r="D280" s="19" t="s">
        <v>47</v>
      </c>
      <c r="E280" s="24" t="s">
        <v>422</v>
      </c>
      <c r="F280" s="25" t="s">
        <v>151</v>
      </c>
      <c r="G280" s="26">
        <v>6</v>
      </c>
      <c r="H280" s="27"/>
      <c r="I280" s="27">
        <f>ROUND(ROUND(H280,2)*ROUND(G280,3),2)</f>
        <v>0</v>
      </c>
      <c r="J280" s="25" t="s">
        <v>50</v>
      </c>
      <c r="O280">
        <f>(I280*21)/100</f>
        <v>0</v>
      </c>
      <c r="P280" t="s">
        <v>21</v>
      </c>
    </row>
    <row r="281" spans="1:5" ht="12.75">
      <c r="A281" s="28" t="s">
        <v>51</v>
      </c>
      <c r="E281" s="29" t="s">
        <v>423</v>
      </c>
    </row>
    <row r="282" spans="1:5" ht="12.75">
      <c r="A282" s="30" t="s">
        <v>53</v>
      </c>
      <c r="E282" s="31" t="s">
        <v>424</v>
      </c>
    </row>
    <row r="283" spans="1:5" ht="51">
      <c r="A283" t="s">
        <v>55</v>
      </c>
      <c r="E283" s="29" t="s">
        <v>425</v>
      </c>
    </row>
    <row r="284" spans="1:16" ht="12.75">
      <c r="A284" s="19" t="s">
        <v>45</v>
      </c>
      <c r="B284" s="23" t="s">
        <v>426</v>
      </c>
      <c r="C284" s="23" t="s">
        <v>427</v>
      </c>
      <c r="D284" s="19" t="s">
        <v>47</v>
      </c>
      <c r="E284" s="24" t="s">
        <v>428</v>
      </c>
      <c r="F284" s="25" t="s">
        <v>151</v>
      </c>
      <c r="G284" s="26">
        <v>22</v>
      </c>
      <c r="H284" s="27"/>
      <c r="I284" s="27">
        <f>ROUND(ROUND(H284,2)*ROUND(G284,3),2)</f>
        <v>0</v>
      </c>
      <c r="J284" s="25" t="s">
        <v>50</v>
      </c>
      <c r="O284">
        <f>(I284*21)/100</f>
        <v>0</v>
      </c>
      <c r="P284" t="s">
        <v>21</v>
      </c>
    </row>
    <row r="285" spans="1:5" ht="12.75">
      <c r="A285" s="28" t="s">
        <v>51</v>
      </c>
      <c r="E285" s="29" t="s">
        <v>47</v>
      </c>
    </row>
    <row r="286" spans="1:5" ht="12.75">
      <c r="A286" s="30" t="s">
        <v>53</v>
      </c>
      <c r="E286" s="31" t="s">
        <v>429</v>
      </c>
    </row>
    <row r="287" spans="1:5" ht="63.75">
      <c r="A287" t="s">
        <v>55</v>
      </c>
      <c r="E287" s="29" t="s">
        <v>430</v>
      </c>
    </row>
    <row r="288" spans="1:16" ht="12.75">
      <c r="A288" s="19" t="s">
        <v>45</v>
      </c>
      <c r="B288" s="23" t="s">
        <v>431</v>
      </c>
      <c r="C288" s="23" t="s">
        <v>432</v>
      </c>
      <c r="D288" s="19" t="s">
        <v>66</v>
      </c>
      <c r="E288" s="24" t="s">
        <v>433</v>
      </c>
      <c r="F288" s="25" t="s">
        <v>151</v>
      </c>
      <c r="G288" s="26">
        <v>19.05</v>
      </c>
      <c r="H288" s="27"/>
      <c r="I288" s="27">
        <f>ROUND(ROUND(H288,2)*ROUND(G288,3),2)</f>
        <v>0</v>
      </c>
      <c r="J288" s="25" t="s">
        <v>68</v>
      </c>
      <c r="O288">
        <f>(I288*21)/100</f>
        <v>0</v>
      </c>
      <c r="P288" t="s">
        <v>21</v>
      </c>
    </row>
    <row r="289" spans="1:5" ht="12.75">
      <c r="A289" s="28" t="s">
        <v>51</v>
      </c>
      <c r="E289" s="29" t="s">
        <v>47</v>
      </c>
    </row>
    <row r="290" spans="1:5" ht="12.75">
      <c r="A290" s="30" t="s">
        <v>53</v>
      </c>
      <c r="E290" s="31" t="s">
        <v>434</v>
      </c>
    </row>
    <row r="291" spans="1:5" ht="63.75">
      <c r="A291" t="s">
        <v>55</v>
      </c>
      <c r="E291" s="29" t="s">
        <v>430</v>
      </c>
    </row>
    <row r="292" spans="1:16" ht="12.75">
      <c r="A292" s="19" t="s">
        <v>45</v>
      </c>
      <c r="B292" s="23" t="s">
        <v>435</v>
      </c>
      <c r="C292" s="23" t="s">
        <v>436</v>
      </c>
      <c r="D292" s="19" t="s">
        <v>47</v>
      </c>
      <c r="E292" s="24" t="s">
        <v>437</v>
      </c>
      <c r="F292" s="25" t="s">
        <v>151</v>
      </c>
      <c r="G292" s="26">
        <v>782</v>
      </c>
      <c r="H292" s="27"/>
      <c r="I292" s="27">
        <f>ROUND(ROUND(H292,2)*ROUND(G292,3),2)</f>
        <v>0</v>
      </c>
      <c r="J292" s="25" t="s">
        <v>50</v>
      </c>
      <c r="O292">
        <f>(I292*21)/100</f>
        <v>0</v>
      </c>
      <c r="P292" t="s">
        <v>21</v>
      </c>
    </row>
    <row r="293" spans="1:5" ht="12.75">
      <c r="A293" s="28" t="s">
        <v>51</v>
      </c>
      <c r="E293" s="29" t="s">
        <v>47</v>
      </c>
    </row>
    <row r="294" spans="1:5" ht="12.75">
      <c r="A294" s="30" t="s">
        <v>53</v>
      </c>
      <c r="E294" s="31" t="s">
        <v>438</v>
      </c>
    </row>
    <row r="295" spans="1:5" ht="25.5">
      <c r="A295" t="s">
        <v>55</v>
      </c>
      <c r="E295" s="29" t="s">
        <v>439</v>
      </c>
    </row>
    <row r="296" spans="1:16" ht="12.75">
      <c r="A296" s="19" t="s">
        <v>45</v>
      </c>
      <c r="B296" s="23" t="s">
        <v>440</v>
      </c>
      <c r="C296" s="23" t="s">
        <v>441</v>
      </c>
      <c r="D296" s="19" t="s">
        <v>47</v>
      </c>
      <c r="E296" s="24" t="s">
        <v>442</v>
      </c>
      <c r="F296" s="25" t="s">
        <v>151</v>
      </c>
      <c r="G296" s="26">
        <v>782</v>
      </c>
      <c r="H296" s="27"/>
      <c r="I296" s="27">
        <f>ROUND(ROUND(H296,2)*ROUND(G296,3),2)</f>
        <v>0</v>
      </c>
      <c r="J296" s="25" t="s">
        <v>50</v>
      </c>
      <c r="O296">
        <f>(I296*21)/100</f>
        <v>0</v>
      </c>
      <c r="P296" t="s">
        <v>21</v>
      </c>
    </row>
    <row r="297" spans="1:5" ht="12.75">
      <c r="A297" s="28" t="s">
        <v>51</v>
      </c>
      <c r="E297" s="29" t="s">
        <v>47</v>
      </c>
    </row>
    <row r="298" spans="1:5" ht="12.75">
      <c r="A298" s="30" t="s">
        <v>53</v>
      </c>
      <c r="E298" s="31" t="s">
        <v>443</v>
      </c>
    </row>
    <row r="299" spans="1:5" ht="38.25">
      <c r="A299" t="s">
        <v>55</v>
      </c>
      <c r="E299" s="29" t="s">
        <v>444</v>
      </c>
    </row>
    <row r="300" spans="1:16" ht="25.5">
      <c r="A300" s="19" t="s">
        <v>45</v>
      </c>
      <c r="B300" s="23" t="s">
        <v>445</v>
      </c>
      <c r="C300" s="23" t="s">
        <v>446</v>
      </c>
      <c r="D300" s="19" t="s">
        <v>47</v>
      </c>
      <c r="E300" s="24" t="s">
        <v>447</v>
      </c>
      <c r="F300" s="25" t="s">
        <v>151</v>
      </c>
      <c r="G300" s="26">
        <v>455</v>
      </c>
      <c r="H300" s="27"/>
      <c r="I300" s="27">
        <f>ROUND(ROUND(H300,2)*ROUND(G300,3),2)</f>
        <v>0</v>
      </c>
      <c r="J300" s="25" t="s">
        <v>50</v>
      </c>
      <c r="O300">
        <f>(I300*21)/100</f>
        <v>0</v>
      </c>
      <c r="P300" t="s">
        <v>21</v>
      </c>
    </row>
    <row r="301" spans="1:5" ht="12.75">
      <c r="A301" s="28" t="s">
        <v>51</v>
      </c>
      <c r="E301" s="29" t="s">
        <v>47</v>
      </c>
    </row>
    <row r="302" spans="1:5" ht="25.5">
      <c r="A302" s="30" t="s">
        <v>53</v>
      </c>
      <c r="E302" s="31" t="s">
        <v>448</v>
      </c>
    </row>
    <row r="303" spans="1:5" ht="89.25">
      <c r="A303" t="s">
        <v>55</v>
      </c>
      <c r="E303" s="29" t="s">
        <v>449</v>
      </c>
    </row>
    <row r="304" spans="1:16" ht="25.5">
      <c r="A304" s="19" t="s">
        <v>45</v>
      </c>
      <c r="B304" s="23" t="s">
        <v>450</v>
      </c>
      <c r="C304" s="23" t="s">
        <v>451</v>
      </c>
      <c r="D304" s="19" t="s">
        <v>47</v>
      </c>
      <c r="E304" s="24" t="s">
        <v>452</v>
      </c>
      <c r="F304" s="25" t="s">
        <v>49</v>
      </c>
      <c r="G304" s="26">
        <v>3</v>
      </c>
      <c r="H304" s="27"/>
      <c r="I304" s="27">
        <f>ROUND(ROUND(H304,2)*ROUND(G304,3),2)</f>
        <v>0</v>
      </c>
      <c r="J304" s="25" t="s">
        <v>50</v>
      </c>
      <c r="O304">
        <f>(I304*21)/100</f>
        <v>0</v>
      </c>
      <c r="P304" t="s">
        <v>21</v>
      </c>
    </row>
    <row r="305" spans="1:5" ht="12.75">
      <c r="A305" s="28" t="s">
        <v>51</v>
      </c>
      <c r="E305" s="29" t="s">
        <v>47</v>
      </c>
    </row>
    <row r="306" spans="1:5" ht="12.75">
      <c r="A306" s="30" t="s">
        <v>53</v>
      </c>
      <c r="E306" s="31" t="s">
        <v>453</v>
      </c>
    </row>
    <row r="307" spans="1:5" ht="102">
      <c r="A307" t="s">
        <v>55</v>
      </c>
      <c r="E307" s="29" t="s">
        <v>454</v>
      </c>
    </row>
    <row r="308" spans="1:16" ht="12.75">
      <c r="A308" s="19" t="s">
        <v>45</v>
      </c>
      <c r="B308" s="23" t="s">
        <v>455</v>
      </c>
      <c r="C308" s="23" t="s">
        <v>456</v>
      </c>
      <c r="D308" s="19" t="s">
        <v>47</v>
      </c>
      <c r="E308" s="24" t="s">
        <v>457</v>
      </c>
      <c r="F308" s="25" t="s">
        <v>101</v>
      </c>
      <c r="G308" s="26">
        <v>20.93</v>
      </c>
      <c r="H308" s="27"/>
      <c r="I308" s="27">
        <f>ROUND(ROUND(H308,2)*ROUND(G308,3),2)</f>
        <v>0</v>
      </c>
      <c r="J308" s="25" t="s">
        <v>50</v>
      </c>
      <c r="O308">
        <f>(I308*21)/100</f>
        <v>0</v>
      </c>
      <c r="P308" t="s">
        <v>21</v>
      </c>
    </row>
    <row r="309" spans="1:5" ht="25.5">
      <c r="A309" s="28" t="s">
        <v>51</v>
      </c>
      <c r="E309" s="29" t="s">
        <v>458</v>
      </c>
    </row>
    <row r="310" spans="1:5" ht="25.5">
      <c r="A310" s="30" t="s">
        <v>53</v>
      </c>
      <c r="E310" s="31" t="s">
        <v>459</v>
      </c>
    </row>
    <row r="311" spans="1:5" ht="409.5">
      <c r="A311" t="s">
        <v>55</v>
      </c>
      <c r="E311" s="29" t="s">
        <v>460</v>
      </c>
    </row>
    <row r="312" spans="1:16" ht="12.75">
      <c r="A312" s="19" t="s">
        <v>45</v>
      </c>
      <c r="B312" s="23" t="s">
        <v>461</v>
      </c>
      <c r="C312" s="23" t="s">
        <v>462</v>
      </c>
      <c r="D312" s="19" t="s">
        <v>162</v>
      </c>
      <c r="E312" s="24" t="s">
        <v>463</v>
      </c>
      <c r="F312" s="25" t="s">
        <v>464</v>
      </c>
      <c r="G312" s="26">
        <v>154</v>
      </c>
      <c r="H312" s="27"/>
      <c r="I312" s="27">
        <f>ROUND(ROUND(H312,2)*ROUND(G312,3),2)</f>
        <v>0</v>
      </c>
      <c r="J312" s="25" t="s">
        <v>50</v>
      </c>
      <c r="O312">
        <f>(I312*21)/100</f>
        <v>0</v>
      </c>
      <c r="P312" t="s">
        <v>21</v>
      </c>
    </row>
    <row r="313" spans="1:5" ht="25.5">
      <c r="A313" s="28" t="s">
        <v>51</v>
      </c>
      <c r="E313" s="29" t="s">
        <v>465</v>
      </c>
    </row>
    <row r="314" spans="1:5" ht="12.75">
      <c r="A314" s="30" t="s">
        <v>53</v>
      </c>
      <c r="E314" s="31" t="s">
        <v>466</v>
      </c>
    </row>
    <row r="315" spans="1:5" ht="409.5">
      <c r="A315" t="s">
        <v>55</v>
      </c>
      <c r="E315" s="29" t="s">
        <v>467</v>
      </c>
    </row>
    <row r="316" spans="1:16" ht="12.75">
      <c r="A316" s="19" t="s">
        <v>45</v>
      </c>
      <c r="B316" s="23" t="s">
        <v>468</v>
      </c>
      <c r="C316" s="23" t="s">
        <v>462</v>
      </c>
      <c r="D316" s="19" t="s">
        <v>90</v>
      </c>
      <c r="E316" s="24" t="s">
        <v>463</v>
      </c>
      <c r="F316" s="25" t="s">
        <v>464</v>
      </c>
      <c r="G316" s="26">
        <v>627</v>
      </c>
      <c r="H316" s="27"/>
      <c r="I316" s="27">
        <f>ROUND(ROUND(H316,2)*ROUND(G316,3),2)</f>
        <v>0</v>
      </c>
      <c r="J316" s="25" t="s">
        <v>50</v>
      </c>
      <c r="O316">
        <f>(I316*21)/100</f>
        <v>0</v>
      </c>
      <c r="P316" t="s">
        <v>21</v>
      </c>
    </row>
    <row r="317" spans="1:5" ht="25.5">
      <c r="A317" s="28" t="s">
        <v>51</v>
      </c>
      <c r="E317" s="29" t="s">
        <v>469</v>
      </c>
    </row>
    <row r="318" spans="1:5" ht="12.75">
      <c r="A318" s="30" t="s">
        <v>53</v>
      </c>
      <c r="E318" s="31" t="s">
        <v>470</v>
      </c>
    </row>
    <row r="319" spans="1:5" ht="409.5">
      <c r="A319" t="s">
        <v>55</v>
      </c>
      <c r="E319" s="29" t="s">
        <v>467</v>
      </c>
    </row>
    <row r="320" spans="1:16" ht="12.75">
      <c r="A320" s="19" t="s">
        <v>45</v>
      </c>
      <c r="B320" s="23" t="s">
        <v>471</v>
      </c>
      <c r="C320" s="23" t="s">
        <v>472</v>
      </c>
      <c r="D320" s="19" t="s">
        <v>47</v>
      </c>
      <c r="E320" s="24" t="s">
        <v>473</v>
      </c>
      <c r="F320" s="25" t="s">
        <v>49</v>
      </c>
      <c r="G320" s="26">
        <v>8000</v>
      </c>
      <c r="H320" s="27"/>
      <c r="I320" s="27">
        <f>ROUND(ROUND(H320,2)*ROUND(G320,3),2)</f>
        <v>0</v>
      </c>
      <c r="J320" s="25" t="s">
        <v>50</v>
      </c>
      <c r="O320">
        <f>(I320*21)/100</f>
        <v>0</v>
      </c>
      <c r="P320" t="s">
        <v>21</v>
      </c>
    </row>
    <row r="321" spans="1:5" ht="12.75">
      <c r="A321" s="28" t="s">
        <v>51</v>
      </c>
      <c r="E321" s="29" t="s">
        <v>474</v>
      </c>
    </row>
    <row r="322" spans="1:5" ht="12.75">
      <c r="A322" s="30" t="s">
        <v>53</v>
      </c>
      <c r="E322" s="31" t="s">
        <v>47</v>
      </c>
    </row>
    <row r="323" spans="1:5" ht="25.5">
      <c r="A323" t="s">
        <v>55</v>
      </c>
      <c r="E323" s="29" t="s">
        <v>475</v>
      </c>
    </row>
    <row r="324" spans="1:16" ht="12.75">
      <c r="A324" s="19" t="s">
        <v>45</v>
      </c>
      <c r="B324" s="23" t="s">
        <v>476</v>
      </c>
      <c r="C324" s="23" t="s">
        <v>477</v>
      </c>
      <c r="D324" s="19" t="s">
        <v>47</v>
      </c>
      <c r="E324" s="24" t="s">
        <v>478</v>
      </c>
      <c r="F324" s="25" t="s">
        <v>101</v>
      </c>
      <c r="G324" s="26">
        <v>2.88</v>
      </c>
      <c r="H324" s="27"/>
      <c r="I324" s="27">
        <f>ROUND(ROUND(H324,2)*ROUND(G324,3),2)</f>
        <v>0</v>
      </c>
      <c r="J324" s="25" t="s">
        <v>50</v>
      </c>
      <c r="O324">
        <f>(I324*21)/100</f>
        <v>0</v>
      </c>
      <c r="P324" t="s">
        <v>21</v>
      </c>
    </row>
    <row r="325" spans="1:5" ht="25.5">
      <c r="A325" s="28" t="s">
        <v>51</v>
      </c>
      <c r="E325" s="29" t="s">
        <v>117</v>
      </c>
    </row>
    <row r="326" spans="1:5" ht="12.75">
      <c r="A326" s="30" t="s">
        <v>53</v>
      </c>
      <c r="E326" s="31" t="s">
        <v>479</v>
      </c>
    </row>
    <row r="327" spans="1:5" ht="114.75">
      <c r="A327" t="s">
        <v>55</v>
      </c>
      <c r="E327" s="29" t="s">
        <v>480</v>
      </c>
    </row>
    <row r="328" spans="1:16" ht="12.75">
      <c r="A328" s="19" t="s">
        <v>45</v>
      </c>
      <c r="B328" s="23" t="s">
        <v>481</v>
      </c>
      <c r="C328" s="23" t="s">
        <v>482</v>
      </c>
      <c r="D328" s="19" t="s">
        <v>47</v>
      </c>
      <c r="E328" s="24" t="s">
        <v>483</v>
      </c>
      <c r="F328" s="25" t="s">
        <v>101</v>
      </c>
      <c r="G328" s="26">
        <v>59.6</v>
      </c>
      <c r="H328" s="27"/>
      <c r="I328" s="27">
        <f>ROUND(ROUND(H328,2)*ROUND(G328,3),2)</f>
        <v>0</v>
      </c>
      <c r="J328" s="25" t="s">
        <v>50</v>
      </c>
      <c r="O328">
        <f>(I328*21)/100</f>
        <v>0</v>
      </c>
      <c r="P328" t="s">
        <v>21</v>
      </c>
    </row>
    <row r="329" spans="1:5" ht="25.5">
      <c r="A329" s="28" t="s">
        <v>51</v>
      </c>
      <c r="E329" s="29" t="s">
        <v>117</v>
      </c>
    </row>
    <row r="330" spans="1:5" ht="63.75">
      <c r="A330" s="30" t="s">
        <v>53</v>
      </c>
      <c r="E330" s="31" t="s">
        <v>484</v>
      </c>
    </row>
    <row r="331" spans="1:5" ht="114.75">
      <c r="A331" t="s">
        <v>55</v>
      </c>
      <c r="E331" s="29" t="s">
        <v>480</v>
      </c>
    </row>
    <row r="332" spans="1:16" ht="12.75">
      <c r="A332" s="19" t="s">
        <v>45</v>
      </c>
      <c r="B332" s="23" t="s">
        <v>485</v>
      </c>
      <c r="C332" s="23" t="s">
        <v>486</v>
      </c>
      <c r="D332" s="19" t="s">
        <v>47</v>
      </c>
      <c r="E332" s="24" t="s">
        <v>487</v>
      </c>
      <c r="F332" s="25" t="s">
        <v>151</v>
      </c>
      <c r="G332" s="26">
        <v>41</v>
      </c>
      <c r="H332" s="27"/>
      <c r="I332" s="27">
        <f>ROUND(ROUND(H332,2)*ROUND(G332,3),2)</f>
        <v>0</v>
      </c>
      <c r="J332" s="25" t="s">
        <v>50</v>
      </c>
      <c r="O332">
        <f>(I332*21)/100</f>
        <v>0</v>
      </c>
      <c r="P332" t="s">
        <v>21</v>
      </c>
    </row>
    <row r="333" spans="1:5" ht="25.5">
      <c r="A333" s="28" t="s">
        <v>51</v>
      </c>
      <c r="E333" s="29" t="s">
        <v>488</v>
      </c>
    </row>
    <row r="334" spans="1:5" ht="51">
      <c r="A334" s="30" t="s">
        <v>53</v>
      </c>
      <c r="E334" s="31" t="s">
        <v>489</v>
      </c>
    </row>
    <row r="335" spans="1:5" ht="127.5">
      <c r="A335" t="s">
        <v>55</v>
      </c>
      <c r="E335" s="29" t="s">
        <v>490</v>
      </c>
    </row>
    <row r="336" spans="1:16" ht="12.75">
      <c r="A336" s="19" t="s">
        <v>45</v>
      </c>
      <c r="B336" s="23" t="s">
        <v>491</v>
      </c>
      <c r="C336" s="23" t="s">
        <v>492</v>
      </c>
      <c r="D336" s="19" t="s">
        <v>47</v>
      </c>
      <c r="E336" s="24" t="s">
        <v>493</v>
      </c>
      <c r="F336" s="25" t="s">
        <v>59</v>
      </c>
      <c r="G336" s="26">
        <v>1</v>
      </c>
      <c r="H336" s="27"/>
      <c r="I336" s="27">
        <f>ROUND(ROUND(H336,2)*ROUND(G336,3),2)</f>
        <v>0</v>
      </c>
      <c r="J336" s="25" t="s">
        <v>50</v>
      </c>
      <c r="O336">
        <f>(I336*21)/100</f>
        <v>0</v>
      </c>
      <c r="P336" t="s">
        <v>21</v>
      </c>
    </row>
    <row r="337" spans="1:5" ht="12.75">
      <c r="A337" s="28" t="s">
        <v>51</v>
      </c>
      <c r="E337" s="29" t="s">
        <v>494</v>
      </c>
    </row>
    <row r="338" spans="1:5" ht="12.75">
      <c r="A338" s="30" t="s">
        <v>53</v>
      </c>
      <c r="E338" s="31" t="s">
        <v>495</v>
      </c>
    </row>
    <row r="339" spans="1:5" ht="89.25">
      <c r="A339" t="s">
        <v>55</v>
      </c>
      <c r="E339" s="29" t="s">
        <v>496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0+O9+O14+O19+O24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497</v>
      </c>
      <c r="I3" s="32">
        <f>0+I9+I14+I19+I24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74</v>
      </c>
      <c r="D4" s="35"/>
      <c r="E4" s="12" t="s">
        <v>75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497</v>
      </c>
      <c r="D5" s="38"/>
      <c r="E5" s="15" t="s">
        <v>498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96</v>
      </c>
      <c r="E10" s="24" t="s">
        <v>82</v>
      </c>
      <c r="F10" s="25" t="s">
        <v>83</v>
      </c>
      <c r="G10" s="26">
        <v>21.45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97</v>
      </c>
    </row>
    <row r="12" spans="1:5" ht="12.75">
      <c r="A12" s="30" t="s">
        <v>53</v>
      </c>
      <c r="E12" s="31" t="s">
        <v>499</v>
      </c>
    </row>
    <row r="13" spans="1:5" ht="25.5">
      <c r="A13" t="s">
        <v>55</v>
      </c>
      <c r="E13" s="29" t="s">
        <v>86</v>
      </c>
    </row>
    <row r="14" spans="1:18" ht="12.75" customHeight="1">
      <c r="A14" s="5" t="s">
        <v>43</v>
      </c>
      <c r="B14" s="5"/>
      <c r="C14" s="33" t="s">
        <v>31</v>
      </c>
      <c r="D14" s="5"/>
      <c r="E14" s="21" t="s">
        <v>239</v>
      </c>
      <c r="F14" s="5"/>
      <c r="G14" s="5"/>
      <c r="H14" s="5"/>
      <c r="I14" s="34">
        <f>0+Q14</f>
        <v>0</v>
      </c>
      <c r="J14" s="5"/>
      <c r="O14">
        <f>0+R14</f>
        <v>0</v>
      </c>
      <c r="Q14">
        <f>0+I15</f>
        <v>0</v>
      </c>
      <c r="R14">
        <f>0+O15</f>
        <v>0</v>
      </c>
    </row>
    <row r="15" spans="1:16" ht="12.75">
      <c r="A15" s="19" t="s">
        <v>45</v>
      </c>
      <c r="B15" s="23" t="s">
        <v>21</v>
      </c>
      <c r="C15" s="23" t="s">
        <v>255</v>
      </c>
      <c r="D15" s="19" t="s">
        <v>47</v>
      </c>
      <c r="E15" s="24" t="s">
        <v>256</v>
      </c>
      <c r="F15" s="25" t="s">
        <v>101</v>
      </c>
      <c r="G15" s="26">
        <v>34.984</v>
      </c>
      <c r="H15" s="27"/>
      <c r="I15" s="27">
        <f>ROUND(ROUND(H15,2)*ROUND(G15,3),2)</f>
        <v>0</v>
      </c>
      <c r="J15" s="25" t="s">
        <v>50</v>
      </c>
      <c r="O15">
        <f>(I15*21)/100</f>
        <v>0</v>
      </c>
      <c r="P15" t="s">
        <v>21</v>
      </c>
    </row>
    <row r="16" spans="1:5" ht="25.5">
      <c r="A16" s="28" t="s">
        <v>51</v>
      </c>
      <c r="E16" s="29" t="s">
        <v>500</v>
      </c>
    </row>
    <row r="17" spans="1:5" ht="51">
      <c r="A17" s="30" t="s">
        <v>53</v>
      </c>
      <c r="E17" s="31" t="s">
        <v>501</v>
      </c>
    </row>
    <row r="18" spans="1:5" ht="25.5">
      <c r="A18" t="s">
        <v>55</v>
      </c>
      <c r="E18" s="29" t="s">
        <v>258</v>
      </c>
    </row>
    <row r="19" spans="1:18" ht="12.75" customHeight="1">
      <c r="A19" s="5" t="s">
        <v>43</v>
      </c>
      <c r="B19" s="5"/>
      <c r="C19" s="33" t="s">
        <v>105</v>
      </c>
      <c r="D19" s="5"/>
      <c r="E19" s="21" t="s">
        <v>502</v>
      </c>
      <c r="F19" s="5"/>
      <c r="G19" s="5"/>
      <c r="H19" s="5"/>
      <c r="I19" s="34">
        <f>0+Q19</f>
        <v>0</v>
      </c>
      <c r="J19" s="5"/>
      <c r="O19">
        <f>0+R19</f>
        <v>0</v>
      </c>
      <c r="Q19">
        <f>0+I20</f>
        <v>0</v>
      </c>
      <c r="R19">
        <f>0+O20</f>
        <v>0</v>
      </c>
    </row>
    <row r="20" spans="1:16" ht="25.5">
      <c r="A20" s="19" t="s">
        <v>45</v>
      </c>
      <c r="B20" s="23" t="s">
        <v>20</v>
      </c>
      <c r="C20" s="23" t="s">
        <v>503</v>
      </c>
      <c r="D20" s="19" t="s">
        <v>66</v>
      </c>
      <c r="E20" s="24" t="s">
        <v>504</v>
      </c>
      <c r="F20" s="25" t="s">
        <v>151</v>
      </c>
      <c r="G20" s="26">
        <v>140</v>
      </c>
      <c r="H20" s="27"/>
      <c r="I20" s="27">
        <f>ROUND(ROUND(H20,2)*ROUND(G20,3),2)</f>
        <v>0</v>
      </c>
      <c r="J20" s="25" t="s">
        <v>68</v>
      </c>
      <c r="O20">
        <f>(I20*21)/100</f>
        <v>0</v>
      </c>
      <c r="P20" t="s">
        <v>21</v>
      </c>
    </row>
    <row r="21" spans="1:5" ht="12.75">
      <c r="A21" s="28" t="s">
        <v>51</v>
      </c>
      <c r="E21" s="29" t="s">
        <v>47</v>
      </c>
    </row>
    <row r="22" spans="1:5" ht="25.5">
      <c r="A22" s="30" t="s">
        <v>53</v>
      </c>
      <c r="E22" s="31" t="s">
        <v>505</v>
      </c>
    </row>
    <row r="23" spans="1:5" ht="12.75">
      <c r="A23" t="s">
        <v>55</v>
      </c>
      <c r="E23" s="29" t="s">
        <v>47</v>
      </c>
    </row>
    <row r="24" spans="1:18" ht="12.75" customHeight="1">
      <c r="A24" s="5" t="s">
        <v>43</v>
      </c>
      <c r="B24" s="5"/>
      <c r="C24" s="33" t="s">
        <v>38</v>
      </c>
      <c r="D24" s="5"/>
      <c r="E24" s="21" t="s">
        <v>341</v>
      </c>
      <c r="F24" s="5"/>
      <c r="G24" s="5"/>
      <c r="H24" s="5"/>
      <c r="I24" s="34">
        <f>0+Q24</f>
        <v>0</v>
      </c>
      <c r="J24" s="5"/>
      <c r="O24">
        <f>0+R24</f>
        <v>0</v>
      </c>
      <c r="Q24">
        <f>0+I25+I29</f>
        <v>0</v>
      </c>
      <c r="R24">
        <f>0+O25+O29</f>
        <v>0</v>
      </c>
    </row>
    <row r="25" spans="1:16" ht="12.75">
      <c r="A25" s="19" t="s">
        <v>45</v>
      </c>
      <c r="B25" s="23" t="s">
        <v>31</v>
      </c>
      <c r="C25" s="23" t="s">
        <v>506</v>
      </c>
      <c r="D25" s="19" t="s">
        <v>47</v>
      </c>
      <c r="E25" s="24" t="s">
        <v>507</v>
      </c>
      <c r="F25" s="25" t="s">
        <v>151</v>
      </c>
      <c r="G25" s="26">
        <v>50</v>
      </c>
      <c r="H25" s="27"/>
      <c r="I25" s="27">
        <f>ROUND(ROUND(H25,2)*ROUND(G25,3),2)</f>
        <v>0</v>
      </c>
      <c r="J25" s="25" t="s">
        <v>50</v>
      </c>
      <c r="O25">
        <f>(I25*21)/100</f>
        <v>0</v>
      </c>
      <c r="P25" t="s">
        <v>21</v>
      </c>
    </row>
    <row r="26" spans="1:5" ht="12.75">
      <c r="A26" s="28" t="s">
        <v>51</v>
      </c>
      <c r="E26" s="29" t="s">
        <v>47</v>
      </c>
    </row>
    <row r="27" spans="1:5" ht="12.75">
      <c r="A27" s="30" t="s">
        <v>53</v>
      </c>
      <c r="E27" s="31" t="s">
        <v>508</v>
      </c>
    </row>
    <row r="28" spans="1:5" ht="63.75">
      <c r="A28" t="s">
        <v>55</v>
      </c>
      <c r="E28" s="29" t="s">
        <v>509</v>
      </c>
    </row>
    <row r="29" spans="1:16" ht="12.75">
      <c r="A29" s="19" t="s">
        <v>45</v>
      </c>
      <c r="B29" s="23" t="s">
        <v>33</v>
      </c>
      <c r="C29" s="23" t="s">
        <v>510</v>
      </c>
      <c r="D29" s="19" t="s">
        <v>47</v>
      </c>
      <c r="E29" s="24" t="s">
        <v>511</v>
      </c>
      <c r="F29" s="25" t="s">
        <v>151</v>
      </c>
      <c r="G29" s="26">
        <v>143</v>
      </c>
      <c r="H29" s="27"/>
      <c r="I29" s="27">
        <f>ROUND(ROUND(H29,2)*ROUND(G29,3),2)</f>
        <v>0</v>
      </c>
      <c r="J29" s="25" t="s">
        <v>50</v>
      </c>
      <c r="O29">
        <f>(I29*21)/100</f>
        <v>0</v>
      </c>
      <c r="P29" t="s">
        <v>21</v>
      </c>
    </row>
    <row r="30" spans="1:5" ht="25.5">
      <c r="A30" s="28" t="s">
        <v>51</v>
      </c>
      <c r="E30" s="29" t="s">
        <v>512</v>
      </c>
    </row>
    <row r="31" spans="1:5" ht="25.5">
      <c r="A31" s="30" t="s">
        <v>53</v>
      </c>
      <c r="E31" s="31" t="s">
        <v>513</v>
      </c>
    </row>
    <row r="32" spans="1:5" ht="114.75">
      <c r="A32" t="s">
        <v>55</v>
      </c>
      <c r="E32" s="29" t="s">
        <v>514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0+O9+O18+O31+O72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515</v>
      </c>
      <c r="I3" s="32">
        <f>0+I9+I18+I31+I72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74</v>
      </c>
      <c r="D4" s="35"/>
      <c r="E4" s="12" t="s">
        <v>75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515</v>
      </c>
      <c r="D5" s="38"/>
      <c r="E5" s="15" t="s">
        <v>516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</f>
        <v>0</v>
      </c>
      <c r="R9">
        <f>0+O10+O14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162</v>
      </c>
      <c r="E10" s="24" t="s">
        <v>82</v>
      </c>
      <c r="F10" s="25" t="s">
        <v>83</v>
      </c>
      <c r="G10" s="26">
        <v>42.851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84</v>
      </c>
    </row>
    <row r="12" spans="1:5" ht="12.75">
      <c r="A12" s="30" t="s">
        <v>53</v>
      </c>
      <c r="E12" s="31" t="s">
        <v>517</v>
      </c>
    </row>
    <row r="13" spans="1:5" ht="25.5">
      <c r="A13" t="s">
        <v>55</v>
      </c>
      <c r="E13" s="29" t="s">
        <v>86</v>
      </c>
    </row>
    <row r="14" spans="1:16" ht="12.75">
      <c r="A14" s="19" t="s">
        <v>45</v>
      </c>
      <c r="B14" s="23" t="s">
        <v>21</v>
      </c>
      <c r="C14" s="23" t="s">
        <v>80</v>
      </c>
      <c r="D14" s="19" t="s">
        <v>90</v>
      </c>
      <c r="E14" s="24" t="s">
        <v>82</v>
      </c>
      <c r="F14" s="25" t="s">
        <v>83</v>
      </c>
      <c r="G14" s="26">
        <v>12.19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91</v>
      </c>
    </row>
    <row r="16" spans="1:5" ht="12.75">
      <c r="A16" s="30" t="s">
        <v>53</v>
      </c>
      <c r="E16" s="31" t="s">
        <v>518</v>
      </c>
    </row>
    <row r="17" spans="1:5" ht="25.5">
      <c r="A17" t="s">
        <v>55</v>
      </c>
      <c r="E17" s="29" t="s">
        <v>86</v>
      </c>
    </row>
    <row r="18" spans="1:18" ht="12.75" customHeight="1">
      <c r="A18" s="5" t="s">
        <v>43</v>
      </c>
      <c r="B18" s="5"/>
      <c r="C18" s="33" t="s">
        <v>27</v>
      </c>
      <c r="D18" s="5"/>
      <c r="E18" s="21" t="s">
        <v>44</v>
      </c>
      <c r="F18" s="5"/>
      <c r="G18" s="5"/>
      <c r="H18" s="5"/>
      <c r="I18" s="34">
        <f>0+Q18</f>
        <v>0</v>
      </c>
      <c r="J18" s="5"/>
      <c r="O18">
        <f>0+R18</f>
        <v>0</v>
      </c>
      <c r="Q18">
        <f>0+I19+I23+I27</f>
        <v>0</v>
      </c>
      <c r="R18">
        <f>0+O19+O23+O27</f>
        <v>0</v>
      </c>
    </row>
    <row r="19" spans="1:16" ht="25.5">
      <c r="A19" s="19" t="s">
        <v>45</v>
      </c>
      <c r="B19" s="23" t="s">
        <v>20</v>
      </c>
      <c r="C19" s="23" t="s">
        <v>115</v>
      </c>
      <c r="D19" s="19" t="s">
        <v>47</v>
      </c>
      <c r="E19" s="24" t="s">
        <v>116</v>
      </c>
      <c r="F19" s="25" t="s">
        <v>101</v>
      </c>
      <c r="G19" s="26">
        <v>20.405</v>
      </c>
      <c r="H19" s="27"/>
      <c r="I19" s="27">
        <f>ROUND(ROUND(H19,2)*ROUND(G19,3),2)</f>
        <v>0</v>
      </c>
      <c r="J19" s="25" t="s">
        <v>50</v>
      </c>
      <c r="O19">
        <f>(I19*21)/100</f>
        <v>0</v>
      </c>
      <c r="P19" t="s">
        <v>21</v>
      </c>
    </row>
    <row r="20" spans="1:5" ht="25.5">
      <c r="A20" s="28" t="s">
        <v>51</v>
      </c>
      <c r="E20" s="29" t="s">
        <v>117</v>
      </c>
    </row>
    <row r="21" spans="1:5" ht="25.5">
      <c r="A21" s="30" t="s">
        <v>53</v>
      </c>
      <c r="E21" s="31" t="s">
        <v>519</v>
      </c>
    </row>
    <row r="22" spans="1:5" ht="63.75">
      <c r="A22" t="s">
        <v>55</v>
      </c>
      <c r="E22" s="29" t="s">
        <v>119</v>
      </c>
    </row>
    <row r="23" spans="1:16" ht="25.5">
      <c r="A23" s="19" t="s">
        <v>45</v>
      </c>
      <c r="B23" s="23" t="s">
        <v>31</v>
      </c>
      <c r="C23" s="23" t="s">
        <v>120</v>
      </c>
      <c r="D23" s="19" t="s">
        <v>47</v>
      </c>
      <c r="E23" s="24" t="s">
        <v>121</v>
      </c>
      <c r="F23" s="25" t="s">
        <v>101</v>
      </c>
      <c r="G23" s="26">
        <v>5.3</v>
      </c>
      <c r="H23" s="27"/>
      <c r="I23" s="27">
        <f>ROUND(ROUND(H23,2)*ROUND(G23,3),2)</f>
        <v>0</v>
      </c>
      <c r="J23" s="25" t="s">
        <v>50</v>
      </c>
      <c r="O23">
        <f>(I23*21)/100</f>
        <v>0</v>
      </c>
      <c r="P23" t="s">
        <v>21</v>
      </c>
    </row>
    <row r="24" spans="1:5" ht="25.5">
      <c r="A24" s="28" t="s">
        <v>51</v>
      </c>
      <c r="E24" s="29" t="s">
        <v>117</v>
      </c>
    </row>
    <row r="25" spans="1:5" ht="12.75">
      <c r="A25" s="30" t="s">
        <v>53</v>
      </c>
      <c r="E25" s="31" t="s">
        <v>520</v>
      </c>
    </row>
    <row r="26" spans="1:5" ht="63.75">
      <c r="A26" t="s">
        <v>55</v>
      </c>
      <c r="E26" s="29" t="s">
        <v>119</v>
      </c>
    </row>
    <row r="27" spans="1:16" ht="12.75">
      <c r="A27" s="19" t="s">
        <v>45</v>
      </c>
      <c r="B27" s="23" t="s">
        <v>33</v>
      </c>
      <c r="C27" s="23" t="s">
        <v>123</v>
      </c>
      <c r="D27" s="19" t="s">
        <v>47</v>
      </c>
      <c r="E27" s="24" t="s">
        <v>124</v>
      </c>
      <c r="F27" s="25" t="s">
        <v>101</v>
      </c>
      <c r="G27" s="26">
        <v>6.13</v>
      </c>
      <c r="H27" s="27"/>
      <c r="I27" s="27">
        <f>ROUND(ROUND(H27,2)*ROUND(G27,3),2)</f>
        <v>0</v>
      </c>
      <c r="J27" s="25" t="s">
        <v>50</v>
      </c>
      <c r="O27">
        <f>(I27*21)/100</f>
        <v>0</v>
      </c>
      <c r="P27" t="s">
        <v>21</v>
      </c>
    </row>
    <row r="28" spans="1:5" ht="12.75">
      <c r="A28" s="28" t="s">
        <v>51</v>
      </c>
      <c r="E28" s="29" t="s">
        <v>125</v>
      </c>
    </row>
    <row r="29" spans="1:5" ht="51">
      <c r="A29" s="30" t="s">
        <v>53</v>
      </c>
      <c r="E29" s="31" t="s">
        <v>521</v>
      </c>
    </row>
    <row r="30" spans="1:5" ht="63.75">
      <c r="A30" t="s">
        <v>55</v>
      </c>
      <c r="E30" s="29" t="s">
        <v>119</v>
      </c>
    </row>
    <row r="31" spans="1:18" ht="12.75" customHeight="1">
      <c r="A31" s="5" t="s">
        <v>43</v>
      </c>
      <c r="B31" s="5"/>
      <c r="C31" s="33" t="s">
        <v>33</v>
      </c>
      <c r="D31" s="5"/>
      <c r="E31" s="21" t="s">
        <v>75</v>
      </c>
      <c r="F31" s="5"/>
      <c r="G31" s="5"/>
      <c r="H31" s="5"/>
      <c r="I31" s="34">
        <f>0+Q31</f>
        <v>0</v>
      </c>
      <c r="J31" s="5"/>
      <c r="O31">
        <f>0+R31</f>
        <v>0</v>
      </c>
      <c r="Q31">
        <f>0+I32+I36+I40+I44+I48+I52+I56+I60+I64+I68</f>
        <v>0</v>
      </c>
      <c r="R31">
        <f>0+O32+O36+O40+O44+O48+O52+O56+O60+O64+O68</f>
        <v>0</v>
      </c>
    </row>
    <row r="32" spans="1:16" ht="12.75">
      <c r="A32" s="19" t="s">
        <v>45</v>
      </c>
      <c r="B32" s="23" t="s">
        <v>35</v>
      </c>
      <c r="C32" s="23" t="s">
        <v>260</v>
      </c>
      <c r="D32" s="19" t="s">
        <v>47</v>
      </c>
      <c r="E32" s="24" t="s">
        <v>261</v>
      </c>
      <c r="F32" s="25" t="s">
        <v>49</v>
      </c>
      <c r="G32" s="26">
        <v>53</v>
      </c>
      <c r="H32" s="27"/>
      <c r="I32" s="27">
        <f>ROUND(ROUND(H32,2)*ROUND(G32,3),2)</f>
        <v>0</v>
      </c>
      <c r="J32" s="25" t="s">
        <v>50</v>
      </c>
      <c r="O32">
        <f>(I32*21)/100</f>
        <v>0</v>
      </c>
      <c r="P32" t="s">
        <v>21</v>
      </c>
    </row>
    <row r="33" spans="1:5" ht="12.75">
      <c r="A33" s="28" t="s">
        <v>51</v>
      </c>
      <c r="E33" s="29" t="s">
        <v>522</v>
      </c>
    </row>
    <row r="34" spans="1:5" ht="12.75">
      <c r="A34" s="30" t="s">
        <v>53</v>
      </c>
      <c r="E34" s="31" t="s">
        <v>523</v>
      </c>
    </row>
    <row r="35" spans="1:5" ht="127.5">
      <c r="A35" t="s">
        <v>55</v>
      </c>
      <c r="E35" s="29" t="s">
        <v>264</v>
      </c>
    </row>
    <row r="36" spans="1:16" ht="12.75">
      <c r="A36" s="19" t="s">
        <v>45</v>
      </c>
      <c r="B36" s="23" t="s">
        <v>105</v>
      </c>
      <c r="C36" s="23" t="s">
        <v>266</v>
      </c>
      <c r="D36" s="19" t="s">
        <v>47</v>
      </c>
      <c r="E36" s="24" t="s">
        <v>267</v>
      </c>
      <c r="F36" s="25" t="s">
        <v>49</v>
      </c>
      <c r="G36" s="26">
        <v>55.65</v>
      </c>
      <c r="H36" s="27"/>
      <c r="I36" s="27">
        <f>ROUND(ROUND(H36,2)*ROUND(G36,3),2)</f>
        <v>0</v>
      </c>
      <c r="J36" s="25" t="s">
        <v>50</v>
      </c>
      <c r="O36">
        <f>(I36*21)/100</f>
        <v>0</v>
      </c>
      <c r="P36" t="s">
        <v>21</v>
      </c>
    </row>
    <row r="37" spans="1:5" ht="25.5">
      <c r="A37" s="28" t="s">
        <v>51</v>
      </c>
      <c r="E37" s="29" t="s">
        <v>524</v>
      </c>
    </row>
    <row r="38" spans="1:5" ht="12.75">
      <c r="A38" s="30" t="s">
        <v>53</v>
      </c>
      <c r="E38" s="31" t="s">
        <v>525</v>
      </c>
    </row>
    <row r="39" spans="1:5" ht="51">
      <c r="A39" t="s">
        <v>55</v>
      </c>
      <c r="E39" s="29" t="s">
        <v>270</v>
      </c>
    </row>
    <row r="40" spans="1:16" ht="12.75">
      <c r="A40" s="19" t="s">
        <v>45</v>
      </c>
      <c r="B40" s="23" t="s">
        <v>111</v>
      </c>
      <c r="C40" s="23" t="s">
        <v>272</v>
      </c>
      <c r="D40" s="19" t="s">
        <v>47</v>
      </c>
      <c r="E40" s="24" t="s">
        <v>273</v>
      </c>
      <c r="F40" s="25" t="s">
        <v>49</v>
      </c>
      <c r="G40" s="26">
        <v>53</v>
      </c>
      <c r="H40" s="27"/>
      <c r="I40" s="27">
        <f>ROUND(ROUND(H40,2)*ROUND(G40,3),2)</f>
        <v>0</v>
      </c>
      <c r="J40" s="25" t="s">
        <v>50</v>
      </c>
      <c r="O40">
        <f>(I40*21)/100</f>
        <v>0</v>
      </c>
      <c r="P40" t="s">
        <v>21</v>
      </c>
    </row>
    <row r="41" spans="1:5" ht="12.75">
      <c r="A41" s="28" t="s">
        <v>51</v>
      </c>
      <c r="E41" s="29" t="s">
        <v>526</v>
      </c>
    </row>
    <row r="42" spans="1:5" ht="12.75">
      <c r="A42" s="30" t="s">
        <v>53</v>
      </c>
      <c r="E42" s="31" t="s">
        <v>523</v>
      </c>
    </row>
    <row r="43" spans="1:5" ht="51">
      <c r="A43" t="s">
        <v>55</v>
      </c>
      <c r="E43" s="29" t="s">
        <v>276</v>
      </c>
    </row>
    <row r="44" spans="1:16" ht="12.75">
      <c r="A44" s="19" t="s">
        <v>45</v>
      </c>
      <c r="B44" s="23" t="s">
        <v>38</v>
      </c>
      <c r="C44" s="23" t="s">
        <v>278</v>
      </c>
      <c r="D44" s="19" t="s">
        <v>47</v>
      </c>
      <c r="E44" s="24" t="s">
        <v>279</v>
      </c>
      <c r="F44" s="25" t="s">
        <v>49</v>
      </c>
      <c r="G44" s="26">
        <v>140</v>
      </c>
      <c r="H44" s="27"/>
      <c r="I44" s="27">
        <f>ROUND(ROUND(H44,2)*ROUND(G44,3),2)</f>
        <v>0</v>
      </c>
      <c r="J44" s="25" t="s">
        <v>50</v>
      </c>
      <c r="O44">
        <f>(I44*21)/100</f>
        <v>0</v>
      </c>
      <c r="P44" t="s">
        <v>21</v>
      </c>
    </row>
    <row r="45" spans="1:5" ht="12.75">
      <c r="A45" s="28" t="s">
        <v>51</v>
      </c>
      <c r="E45" s="29" t="s">
        <v>527</v>
      </c>
    </row>
    <row r="46" spans="1:5" ht="12.75">
      <c r="A46" s="30" t="s">
        <v>53</v>
      </c>
      <c r="E46" s="31" t="s">
        <v>528</v>
      </c>
    </row>
    <row r="47" spans="1:5" ht="51">
      <c r="A47" t="s">
        <v>55</v>
      </c>
      <c r="E47" s="29" t="s">
        <v>276</v>
      </c>
    </row>
    <row r="48" spans="1:16" ht="12.75">
      <c r="A48" s="19" t="s">
        <v>45</v>
      </c>
      <c r="B48" s="23" t="s">
        <v>40</v>
      </c>
      <c r="C48" s="23" t="s">
        <v>283</v>
      </c>
      <c r="D48" s="19" t="s">
        <v>47</v>
      </c>
      <c r="E48" s="24" t="s">
        <v>284</v>
      </c>
      <c r="F48" s="25" t="s">
        <v>49</v>
      </c>
      <c r="G48" s="26">
        <v>53</v>
      </c>
      <c r="H48" s="27"/>
      <c r="I48" s="27">
        <f>ROUND(ROUND(H48,2)*ROUND(G48,3),2)</f>
        <v>0</v>
      </c>
      <c r="J48" s="25" t="s">
        <v>50</v>
      </c>
      <c r="O48">
        <f>(I48*21)/100</f>
        <v>0</v>
      </c>
      <c r="P48" t="s">
        <v>21</v>
      </c>
    </row>
    <row r="49" spans="1:5" ht="12.75">
      <c r="A49" s="28" t="s">
        <v>51</v>
      </c>
      <c r="E49" s="29" t="s">
        <v>529</v>
      </c>
    </row>
    <row r="50" spans="1:5" ht="12.75">
      <c r="A50" s="30" t="s">
        <v>53</v>
      </c>
      <c r="E50" s="31" t="s">
        <v>523</v>
      </c>
    </row>
    <row r="51" spans="1:5" ht="51">
      <c r="A51" t="s">
        <v>55</v>
      </c>
      <c r="E51" s="29" t="s">
        <v>276</v>
      </c>
    </row>
    <row r="52" spans="1:16" ht="12.75">
      <c r="A52" s="19" t="s">
        <v>45</v>
      </c>
      <c r="B52" s="23" t="s">
        <v>42</v>
      </c>
      <c r="C52" s="23" t="s">
        <v>288</v>
      </c>
      <c r="D52" s="19" t="s">
        <v>47</v>
      </c>
      <c r="E52" s="24" t="s">
        <v>289</v>
      </c>
      <c r="F52" s="25" t="s">
        <v>49</v>
      </c>
      <c r="G52" s="26">
        <v>53</v>
      </c>
      <c r="H52" s="27"/>
      <c r="I52" s="27">
        <f>ROUND(ROUND(H52,2)*ROUND(G52,3),2)</f>
        <v>0</v>
      </c>
      <c r="J52" s="25" t="s">
        <v>50</v>
      </c>
      <c r="O52">
        <f>(I52*21)/100</f>
        <v>0</v>
      </c>
      <c r="P52" t="s">
        <v>21</v>
      </c>
    </row>
    <row r="53" spans="1:5" ht="12.75">
      <c r="A53" s="28" t="s">
        <v>51</v>
      </c>
      <c r="E53" s="29" t="s">
        <v>530</v>
      </c>
    </row>
    <row r="54" spans="1:5" ht="12.75">
      <c r="A54" s="30" t="s">
        <v>53</v>
      </c>
      <c r="E54" s="31" t="s">
        <v>523</v>
      </c>
    </row>
    <row r="55" spans="1:5" ht="51">
      <c r="A55" t="s">
        <v>55</v>
      </c>
      <c r="E55" s="29" t="s">
        <v>292</v>
      </c>
    </row>
    <row r="56" spans="1:16" ht="12.75">
      <c r="A56" s="19" t="s">
        <v>45</v>
      </c>
      <c r="B56" s="23" t="s">
        <v>127</v>
      </c>
      <c r="C56" s="23" t="s">
        <v>294</v>
      </c>
      <c r="D56" s="19" t="s">
        <v>47</v>
      </c>
      <c r="E56" s="24" t="s">
        <v>295</v>
      </c>
      <c r="F56" s="25" t="s">
        <v>49</v>
      </c>
      <c r="G56" s="26">
        <v>53</v>
      </c>
      <c r="H56" s="27"/>
      <c r="I56" s="27">
        <f>ROUND(ROUND(H56,2)*ROUND(G56,3),2)</f>
        <v>0</v>
      </c>
      <c r="J56" s="25" t="s">
        <v>50</v>
      </c>
      <c r="O56">
        <f>(I56*21)/100</f>
        <v>0</v>
      </c>
      <c r="P56" t="s">
        <v>21</v>
      </c>
    </row>
    <row r="57" spans="1:5" ht="12.75">
      <c r="A57" s="28" t="s">
        <v>51</v>
      </c>
      <c r="E57" s="29" t="s">
        <v>531</v>
      </c>
    </row>
    <row r="58" spans="1:5" ht="12.75">
      <c r="A58" s="30" t="s">
        <v>53</v>
      </c>
      <c r="E58" s="31" t="s">
        <v>523</v>
      </c>
    </row>
    <row r="59" spans="1:5" ht="140.25">
      <c r="A59" t="s">
        <v>55</v>
      </c>
      <c r="E59" s="29" t="s">
        <v>297</v>
      </c>
    </row>
    <row r="60" spans="1:16" ht="12.75">
      <c r="A60" s="19" t="s">
        <v>45</v>
      </c>
      <c r="B60" s="23" t="s">
        <v>133</v>
      </c>
      <c r="C60" s="23" t="s">
        <v>299</v>
      </c>
      <c r="D60" s="19" t="s">
        <v>47</v>
      </c>
      <c r="E60" s="24" t="s">
        <v>300</v>
      </c>
      <c r="F60" s="25" t="s">
        <v>49</v>
      </c>
      <c r="G60" s="26">
        <v>53</v>
      </c>
      <c r="H60" s="27"/>
      <c r="I60" s="27">
        <f>ROUND(ROUND(H60,2)*ROUND(G60,3),2)</f>
        <v>0</v>
      </c>
      <c r="J60" s="25" t="s">
        <v>50</v>
      </c>
      <c r="O60">
        <f>(I60*21)/100</f>
        <v>0</v>
      </c>
      <c r="P60" t="s">
        <v>21</v>
      </c>
    </row>
    <row r="61" spans="1:5" ht="12.75">
      <c r="A61" s="28" t="s">
        <v>51</v>
      </c>
      <c r="E61" s="29" t="s">
        <v>532</v>
      </c>
    </row>
    <row r="62" spans="1:5" ht="12.75">
      <c r="A62" s="30" t="s">
        <v>53</v>
      </c>
      <c r="E62" s="31" t="s">
        <v>523</v>
      </c>
    </row>
    <row r="63" spans="1:5" ht="140.25">
      <c r="A63" t="s">
        <v>55</v>
      </c>
      <c r="E63" s="29" t="s">
        <v>297</v>
      </c>
    </row>
    <row r="64" spans="1:16" ht="12.75">
      <c r="A64" s="19" t="s">
        <v>45</v>
      </c>
      <c r="B64" s="23" t="s">
        <v>138</v>
      </c>
      <c r="C64" s="23" t="s">
        <v>303</v>
      </c>
      <c r="D64" s="19" t="s">
        <v>47</v>
      </c>
      <c r="E64" s="24" t="s">
        <v>304</v>
      </c>
      <c r="F64" s="25" t="s">
        <v>49</v>
      </c>
      <c r="G64" s="26">
        <v>140</v>
      </c>
      <c r="H64" s="27"/>
      <c r="I64" s="27">
        <f>ROUND(ROUND(H64,2)*ROUND(G64,3),2)</f>
        <v>0</v>
      </c>
      <c r="J64" s="25" t="s">
        <v>50</v>
      </c>
      <c r="O64">
        <f>(I64*21)/100</f>
        <v>0</v>
      </c>
      <c r="P64" t="s">
        <v>21</v>
      </c>
    </row>
    <row r="65" spans="1:5" ht="12.75">
      <c r="A65" s="28" t="s">
        <v>51</v>
      </c>
      <c r="E65" s="29" t="s">
        <v>305</v>
      </c>
    </row>
    <row r="66" spans="1:5" ht="12.75">
      <c r="A66" s="30" t="s">
        <v>53</v>
      </c>
      <c r="E66" s="31" t="s">
        <v>528</v>
      </c>
    </row>
    <row r="67" spans="1:5" ht="140.25">
      <c r="A67" t="s">
        <v>55</v>
      </c>
      <c r="E67" s="29" t="s">
        <v>297</v>
      </c>
    </row>
    <row r="68" spans="1:16" ht="12.75">
      <c r="A68" s="19" t="s">
        <v>45</v>
      </c>
      <c r="B68" s="23" t="s">
        <v>143</v>
      </c>
      <c r="C68" s="23" t="s">
        <v>308</v>
      </c>
      <c r="D68" s="19" t="s">
        <v>47</v>
      </c>
      <c r="E68" s="24" t="s">
        <v>309</v>
      </c>
      <c r="F68" s="25" t="s">
        <v>49</v>
      </c>
      <c r="G68" s="26">
        <v>140</v>
      </c>
      <c r="H68" s="27"/>
      <c r="I68" s="27">
        <f>ROUND(ROUND(H68,2)*ROUND(G68,3),2)</f>
        <v>0</v>
      </c>
      <c r="J68" s="25" t="s">
        <v>50</v>
      </c>
      <c r="O68">
        <f>(I68*21)/100</f>
        <v>0</v>
      </c>
      <c r="P68" t="s">
        <v>21</v>
      </c>
    </row>
    <row r="69" spans="1:5" ht="12.75">
      <c r="A69" s="28" t="s">
        <v>51</v>
      </c>
      <c r="E69" s="29" t="s">
        <v>310</v>
      </c>
    </row>
    <row r="70" spans="1:5" ht="12.75">
      <c r="A70" s="30" t="s">
        <v>53</v>
      </c>
      <c r="E70" s="31" t="s">
        <v>528</v>
      </c>
    </row>
    <row r="71" spans="1:5" ht="25.5">
      <c r="A71" t="s">
        <v>55</v>
      </c>
      <c r="E71" s="29" t="s">
        <v>311</v>
      </c>
    </row>
    <row r="72" spans="1:18" ht="12.75" customHeight="1">
      <c r="A72" s="5" t="s">
        <v>43</v>
      </c>
      <c r="B72" s="5"/>
      <c r="C72" s="33" t="s">
        <v>38</v>
      </c>
      <c r="D72" s="5"/>
      <c r="E72" s="21" t="s">
        <v>341</v>
      </c>
      <c r="F72" s="5"/>
      <c r="G72" s="5"/>
      <c r="H72" s="5"/>
      <c r="I72" s="34">
        <f>0+Q72</f>
        <v>0</v>
      </c>
      <c r="J72" s="5"/>
      <c r="O72">
        <f>0+R72</f>
        <v>0</v>
      </c>
      <c r="Q72">
        <f>0+I73+I77</f>
        <v>0</v>
      </c>
      <c r="R72">
        <f>0+O73+O77</f>
        <v>0</v>
      </c>
    </row>
    <row r="73" spans="1:16" ht="12.75">
      <c r="A73" s="19" t="s">
        <v>45</v>
      </c>
      <c r="B73" s="23" t="s">
        <v>148</v>
      </c>
      <c r="C73" s="23" t="s">
        <v>533</v>
      </c>
      <c r="D73" s="19" t="s">
        <v>47</v>
      </c>
      <c r="E73" s="24" t="s">
        <v>534</v>
      </c>
      <c r="F73" s="25" t="s">
        <v>151</v>
      </c>
      <c r="G73" s="26">
        <v>15</v>
      </c>
      <c r="H73" s="27"/>
      <c r="I73" s="27">
        <f>ROUND(ROUND(H73,2)*ROUND(G73,3),2)</f>
        <v>0</v>
      </c>
      <c r="J73" s="25" t="s">
        <v>50</v>
      </c>
      <c r="O73">
        <f>(I73*21)/100</f>
        <v>0</v>
      </c>
      <c r="P73" t="s">
        <v>21</v>
      </c>
    </row>
    <row r="74" spans="1:5" ht="12.75">
      <c r="A74" s="28" t="s">
        <v>51</v>
      </c>
      <c r="E74" s="29" t="s">
        <v>47</v>
      </c>
    </row>
    <row r="75" spans="1:5" ht="12.75">
      <c r="A75" s="30" t="s">
        <v>53</v>
      </c>
      <c r="E75" s="31" t="s">
        <v>535</v>
      </c>
    </row>
    <row r="76" spans="1:5" ht="25.5">
      <c r="A76" t="s">
        <v>55</v>
      </c>
      <c r="E76" s="29" t="s">
        <v>439</v>
      </c>
    </row>
    <row r="77" spans="1:16" ht="12.75">
      <c r="A77" s="19" t="s">
        <v>45</v>
      </c>
      <c r="B77" s="23" t="s">
        <v>155</v>
      </c>
      <c r="C77" s="23" t="s">
        <v>536</v>
      </c>
      <c r="D77" s="19" t="s">
        <v>47</v>
      </c>
      <c r="E77" s="24" t="s">
        <v>537</v>
      </c>
      <c r="F77" s="25" t="s">
        <v>151</v>
      </c>
      <c r="G77" s="26">
        <v>15</v>
      </c>
      <c r="H77" s="27"/>
      <c r="I77" s="27">
        <f>ROUND(ROUND(H77,2)*ROUND(G77,3),2)</f>
        <v>0</v>
      </c>
      <c r="J77" s="25" t="s">
        <v>50</v>
      </c>
      <c r="O77">
        <f>(I77*21)/100</f>
        <v>0</v>
      </c>
      <c r="P77" t="s">
        <v>21</v>
      </c>
    </row>
    <row r="78" spans="1:5" ht="12.75">
      <c r="A78" s="28" t="s">
        <v>51</v>
      </c>
      <c r="E78" s="29" t="s">
        <v>47</v>
      </c>
    </row>
    <row r="79" spans="1:5" ht="12.75">
      <c r="A79" s="30" t="s">
        <v>53</v>
      </c>
      <c r="E79" s="31" t="s">
        <v>535</v>
      </c>
    </row>
    <row r="80" spans="1:5" ht="38.25">
      <c r="A80" t="s">
        <v>55</v>
      </c>
      <c r="E80" s="29" t="s">
        <v>444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0+O9+O18+O43+O96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538</v>
      </c>
      <c r="I3" s="32">
        <f>0+I9+I18+I43+I96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74</v>
      </c>
      <c r="D4" s="35"/>
      <c r="E4" s="12" t="s">
        <v>75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538</v>
      </c>
      <c r="D5" s="38"/>
      <c r="E5" s="15" t="s">
        <v>539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</f>
        <v>0</v>
      </c>
      <c r="R9">
        <f>0+O10+O14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162</v>
      </c>
      <c r="E10" s="24" t="s">
        <v>82</v>
      </c>
      <c r="F10" s="25" t="s">
        <v>83</v>
      </c>
      <c r="G10" s="26">
        <v>112.749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84</v>
      </c>
    </row>
    <row r="12" spans="1:5" ht="12.75">
      <c r="A12" s="30" t="s">
        <v>53</v>
      </c>
      <c r="E12" s="31" t="s">
        <v>540</v>
      </c>
    </row>
    <row r="13" spans="1:5" ht="25.5">
      <c r="A13" t="s">
        <v>55</v>
      </c>
      <c r="E13" s="29" t="s">
        <v>86</v>
      </c>
    </row>
    <row r="14" spans="1:16" ht="12.75">
      <c r="A14" s="19" t="s">
        <v>45</v>
      </c>
      <c r="B14" s="23" t="s">
        <v>21</v>
      </c>
      <c r="C14" s="23" t="s">
        <v>99</v>
      </c>
      <c r="D14" s="19" t="s">
        <v>47</v>
      </c>
      <c r="E14" s="24" t="s">
        <v>100</v>
      </c>
      <c r="F14" s="25" t="s">
        <v>101</v>
      </c>
      <c r="G14" s="26">
        <v>3.15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102</v>
      </c>
    </row>
    <row r="16" spans="1:5" ht="25.5">
      <c r="A16" s="30" t="s">
        <v>53</v>
      </c>
      <c r="E16" s="31" t="s">
        <v>541</v>
      </c>
    </row>
    <row r="17" spans="1:5" ht="25.5">
      <c r="A17" t="s">
        <v>55</v>
      </c>
      <c r="E17" s="29" t="s">
        <v>104</v>
      </c>
    </row>
    <row r="18" spans="1:18" ht="12.75" customHeight="1">
      <c r="A18" s="5" t="s">
        <v>43</v>
      </c>
      <c r="B18" s="5"/>
      <c r="C18" s="33" t="s">
        <v>27</v>
      </c>
      <c r="D18" s="5"/>
      <c r="E18" s="21" t="s">
        <v>44</v>
      </c>
      <c r="F18" s="5"/>
      <c r="G18" s="5"/>
      <c r="H18" s="5"/>
      <c r="I18" s="34">
        <f>0+Q18</f>
        <v>0</v>
      </c>
      <c r="J18" s="5"/>
      <c r="O18">
        <f>0+R18</f>
        <v>0</v>
      </c>
      <c r="Q18">
        <f>0+I19+I23+I27+I31+I35+I39</f>
        <v>0</v>
      </c>
      <c r="R18">
        <f>0+O19+O23+O27+O31+O35+O39</f>
        <v>0</v>
      </c>
    </row>
    <row r="19" spans="1:16" ht="25.5">
      <c r="A19" s="19" t="s">
        <v>45</v>
      </c>
      <c r="B19" s="23" t="s">
        <v>20</v>
      </c>
      <c r="C19" s="23" t="s">
        <v>115</v>
      </c>
      <c r="D19" s="19" t="s">
        <v>47</v>
      </c>
      <c r="E19" s="24" t="s">
        <v>116</v>
      </c>
      <c r="F19" s="25" t="s">
        <v>101</v>
      </c>
      <c r="G19" s="26">
        <v>53.69</v>
      </c>
      <c r="H19" s="27"/>
      <c r="I19" s="27">
        <f>ROUND(ROUND(H19,2)*ROUND(G19,3),2)</f>
        <v>0</v>
      </c>
      <c r="J19" s="25" t="s">
        <v>50</v>
      </c>
      <c r="O19">
        <f>(I19*21)/100</f>
        <v>0</v>
      </c>
      <c r="P19" t="s">
        <v>21</v>
      </c>
    </row>
    <row r="20" spans="1:5" ht="25.5">
      <c r="A20" s="28" t="s">
        <v>51</v>
      </c>
      <c r="E20" s="29" t="s">
        <v>117</v>
      </c>
    </row>
    <row r="21" spans="1:5" ht="25.5">
      <c r="A21" s="30" t="s">
        <v>53</v>
      </c>
      <c r="E21" s="31" t="s">
        <v>542</v>
      </c>
    </row>
    <row r="22" spans="1:5" ht="63.75">
      <c r="A22" t="s">
        <v>55</v>
      </c>
      <c r="E22" s="29" t="s">
        <v>119</v>
      </c>
    </row>
    <row r="23" spans="1:16" ht="12.75">
      <c r="A23" s="19" t="s">
        <v>45</v>
      </c>
      <c r="B23" s="23" t="s">
        <v>31</v>
      </c>
      <c r="C23" s="23" t="s">
        <v>144</v>
      </c>
      <c r="D23" s="19" t="s">
        <v>47</v>
      </c>
      <c r="E23" s="24" t="s">
        <v>145</v>
      </c>
      <c r="F23" s="25" t="s">
        <v>101</v>
      </c>
      <c r="G23" s="26">
        <v>3.15</v>
      </c>
      <c r="H23" s="27"/>
      <c r="I23" s="27">
        <f>ROUND(ROUND(H23,2)*ROUND(G23,3),2)</f>
        <v>0</v>
      </c>
      <c r="J23" s="25" t="s">
        <v>50</v>
      </c>
      <c r="O23">
        <f>(I23*21)/100</f>
        <v>0</v>
      </c>
      <c r="P23" t="s">
        <v>21</v>
      </c>
    </row>
    <row r="24" spans="1:5" ht="25.5">
      <c r="A24" s="28" t="s">
        <v>51</v>
      </c>
      <c r="E24" s="29" t="s">
        <v>146</v>
      </c>
    </row>
    <row r="25" spans="1:5" ht="25.5">
      <c r="A25" s="30" t="s">
        <v>53</v>
      </c>
      <c r="E25" s="31" t="s">
        <v>541</v>
      </c>
    </row>
    <row r="26" spans="1:5" ht="306">
      <c r="A26" t="s">
        <v>55</v>
      </c>
      <c r="E26" s="29" t="s">
        <v>147</v>
      </c>
    </row>
    <row r="27" spans="1:16" ht="12.75">
      <c r="A27" s="19" t="s">
        <v>45</v>
      </c>
      <c r="B27" s="23" t="s">
        <v>33</v>
      </c>
      <c r="C27" s="23" t="s">
        <v>176</v>
      </c>
      <c r="D27" s="19" t="s">
        <v>47</v>
      </c>
      <c r="E27" s="24" t="s">
        <v>177</v>
      </c>
      <c r="F27" s="25" t="s">
        <v>101</v>
      </c>
      <c r="G27" s="26">
        <v>1.95</v>
      </c>
      <c r="H27" s="27"/>
      <c r="I27" s="27">
        <f>ROUND(ROUND(H27,2)*ROUND(G27,3),2)</f>
        <v>0</v>
      </c>
      <c r="J27" s="25" t="s">
        <v>50</v>
      </c>
      <c r="O27">
        <f>(I27*21)/100</f>
        <v>0</v>
      </c>
      <c r="P27" t="s">
        <v>21</v>
      </c>
    </row>
    <row r="28" spans="1:5" ht="12.75">
      <c r="A28" s="28" t="s">
        <v>51</v>
      </c>
      <c r="E28" s="29" t="s">
        <v>47</v>
      </c>
    </row>
    <row r="29" spans="1:5" ht="12.75">
      <c r="A29" s="30" t="s">
        <v>53</v>
      </c>
      <c r="E29" s="31" t="s">
        <v>543</v>
      </c>
    </row>
    <row r="30" spans="1:5" ht="242.25">
      <c r="A30" t="s">
        <v>55</v>
      </c>
      <c r="E30" s="29" t="s">
        <v>179</v>
      </c>
    </row>
    <row r="31" spans="1:16" ht="12.75">
      <c r="A31" s="19" t="s">
        <v>45</v>
      </c>
      <c r="B31" s="23" t="s">
        <v>35</v>
      </c>
      <c r="C31" s="23" t="s">
        <v>191</v>
      </c>
      <c r="D31" s="19" t="s">
        <v>47</v>
      </c>
      <c r="E31" s="24" t="s">
        <v>192</v>
      </c>
      <c r="F31" s="25" t="s">
        <v>49</v>
      </c>
      <c r="G31" s="26">
        <v>21</v>
      </c>
      <c r="H31" s="27"/>
      <c r="I31" s="27">
        <f>ROUND(ROUND(H31,2)*ROUND(G31,3),2)</f>
        <v>0</v>
      </c>
      <c r="J31" s="25" t="s">
        <v>50</v>
      </c>
      <c r="O31">
        <f>(I31*21)/100</f>
        <v>0</v>
      </c>
      <c r="P31" t="s">
        <v>21</v>
      </c>
    </row>
    <row r="32" spans="1:5" ht="12.75">
      <c r="A32" s="28" t="s">
        <v>51</v>
      </c>
      <c r="E32" s="29" t="s">
        <v>47</v>
      </c>
    </row>
    <row r="33" spans="1:5" ht="25.5">
      <c r="A33" s="30" t="s">
        <v>53</v>
      </c>
      <c r="E33" s="31" t="s">
        <v>544</v>
      </c>
    </row>
    <row r="34" spans="1:5" ht="38.25">
      <c r="A34" t="s">
        <v>55</v>
      </c>
      <c r="E34" s="29" t="s">
        <v>194</v>
      </c>
    </row>
    <row r="35" spans="1:16" ht="12.75">
      <c r="A35" s="19" t="s">
        <v>45</v>
      </c>
      <c r="B35" s="23" t="s">
        <v>105</v>
      </c>
      <c r="C35" s="23" t="s">
        <v>196</v>
      </c>
      <c r="D35" s="19" t="s">
        <v>47</v>
      </c>
      <c r="E35" s="24" t="s">
        <v>197</v>
      </c>
      <c r="F35" s="25" t="s">
        <v>49</v>
      </c>
      <c r="G35" s="26">
        <v>21</v>
      </c>
      <c r="H35" s="27"/>
      <c r="I35" s="27">
        <f>ROUND(ROUND(H35,2)*ROUND(G35,3),2)</f>
        <v>0</v>
      </c>
      <c r="J35" s="25" t="s">
        <v>50</v>
      </c>
      <c r="O35">
        <f>(I35*21)/100</f>
        <v>0</v>
      </c>
      <c r="P35" t="s">
        <v>21</v>
      </c>
    </row>
    <row r="36" spans="1:5" ht="12.75">
      <c r="A36" s="28" t="s">
        <v>51</v>
      </c>
      <c r="E36" s="29" t="s">
        <v>47</v>
      </c>
    </row>
    <row r="37" spans="1:5" ht="25.5">
      <c r="A37" s="30" t="s">
        <v>53</v>
      </c>
      <c r="E37" s="31" t="s">
        <v>544</v>
      </c>
    </row>
    <row r="38" spans="1:5" ht="25.5">
      <c r="A38" t="s">
        <v>55</v>
      </c>
      <c r="E38" s="29" t="s">
        <v>199</v>
      </c>
    </row>
    <row r="39" spans="1:16" ht="12.75">
      <c r="A39" s="19" t="s">
        <v>45</v>
      </c>
      <c r="B39" s="23" t="s">
        <v>111</v>
      </c>
      <c r="C39" s="23" t="s">
        <v>201</v>
      </c>
      <c r="D39" s="19" t="s">
        <v>47</v>
      </c>
      <c r="E39" s="24" t="s">
        <v>202</v>
      </c>
      <c r="F39" s="25" t="s">
        <v>49</v>
      </c>
      <c r="G39" s="26">
        <v>21</v>
      </c>
      <c r="H39" s="27"/>
      <c r="I39" s="27">
        <f>ROUND(ROUND(H39,2)*ROUND(G39,3),2)</f>
        <v>0</v>
      </c>
      <c r="J39" s="25" t="s">
        <v>50</v>
      </c>
      <c r="O39">
        <f>(I39*21)/100</f>
        <v>0</v>
      </c>
      <c r="P39" t="s">
        <v>21</v>
      </c>
    </row>
    <row r="40" spans="1:5" ht="12.75">
      <c r="A40" s="28" t="s">
        <v>51</v>
      </c>
      <c r="E40" s="29" t="s">
        <v>47</v>
      </c>
    </row>
    <row r="41" spans="1:5" ht="25.5">
      <c r="A41" s="30" t="s">
        <v>53</v>
      </c>
      <c r="E41" s="31" t="s">
        <v>544</v>
      </c>
    </row>
    <row r="42" spans="1:5" ht="38.25">
      <c r="A42" t="s">
        <v>55</v>
      </c>
      <c r="E42" s="29" t="s">
        <v>203</v>
      </c>
    </row>
    <row r="43" spans="1:18" ht="12.75" customHeight="1">
      <c r="A43" s="5" t="s">
        <v>43</v>
      </c>
      <c r="B43" s="5"/>
      <c r="C43" s="33" t="s">
        <v>33</v>
      </c>
      <c r="D43" s="5"/>
      <c r="E43" s="21" t="s">
        <v>75</v>
      </c>
      <c r="F43" s="5"/>
      <c r="G43" s="5"/>
      <c r="H43" s="5"/>
      <c r="I43" s="34">
        <f>0+Q43</f>
        <v>0</v>
      </c>
      <c r="J43" s="5"/>
      <c r="O43">
        <f>0+R43</f>
        <v>0</v>
      </c>
      <c r="Q43">
        <f>0+I44+I48+I52+I56+I60+I64+I68+I72+I76+I80+I84+I88+I92</f>
        <v>0</v>
      </c>
      <c r="R43">
        <f>0+O44+O48+O52+O56+O60+O64+O68+O72+O76+O80+O84+O88+O92</f>
        <v>0</v>
      </c>
    </row>
    <row r="44" spans="1:16" ht="12.75">
      <c r="A44" s="19" t="s">
        <v>45</v>
      </c>
      <c r="B44" s="23" t="s">
        <v>38</v>
      </c>
      <c r="C44" s="23" t="s">
        <v>260</v>
      </c>
      <c r="D44" s="19" t="s">
        <v>47</v>
      </c>
      <c r="E44" s="24" t="s">
        <v>261</v>
      </c>
      <c r="F44" s="25" t="s">
        <v>49</v>
      </c>
      <c r="G44" s="26">
        <v>91</v>
      </c>
      <c r="H44" s="27"/>
      <c r="I44" s="27">
        <f>ROUND(ROUND(H44,2)*ROUND(G44,3),2)</f>
        <v>0</v>
      </c>
      <c r="J44" s="25" t="s">
        <v>50</v>
      </c>
      <c r="O44">
        <f>(I44*21)/100</f>
        <v>0</v>
      </c>
      <c r="P44" t="s">
        <v>21</v>
      </c>
    </row>
    <row r="45" spans="1:5" ht="12.75">
      <c r="A45" s="28" t="s">
        <v>51</v>
      </c>
      <c r="E45" s="29" t="s">
        <v>522</v>
      </c>
    </row>
    <row r="46" spans="1:5" ht="12.75">
      <c r="A46" s="30" t="s">
        <v>53</v>
      </c>
      <c r="E46" s="31" t="s">
        <v>545</v>
      </c>
    </row>
    <row r="47" spans="1:5" ht="127.5">
      <c r="A47" t="s">
        <v>55</v>
      </c>
      <c r="E47" s="29" t="s">
        <v>264</v>
      </c>
    </row>
    <row r="48" spans="1:16" ht="12.75">
      <c r="A48" s="19" t="s">
        <v>45</v>
      </c>
      <c r="B48" s="23" t="s">
        <v>40</v>
      </c>
      <c r="C48" s="23" t="s">
        <v>546</v>
      </c>
      <c r="D48" s="19" t="s">
        <v>47</v>
      </c>
      <c r="E48" s="24" t="s">
        <v>547</v>
      </c>
      <c r="F48" s="25" t="s">
        <v>49</v>
      </c>
      <c r="G48" s="26">
        <v>21</v>
      </c>
      <c r="H48" s="27"/>
      <c r="I48" s="27">
        <f>ROUND(ROUND(H48,2)*ROUND(G48,3),2)</f>
        <v>0</v>
      </c>
      <c r="J48" s="25" t="s">
        <v>50</v>
      </c>
      <c r="O48">
        <f>(I48*21)/100</f>
        <v>0</v>
      </c>
      <c r="P48" t="s">
        <v>21</v>
      </c>
    </row>
    <row r="49" spans="1:5" ht="25.5">
      <c r="A49" s="28" t="s">
        <v>51</v>
      </c>
      <c r="E49" s="29" t="s">
        <v>548</v>
      </c>
    </row>
    <row r="50" spans="1:5" ht="12.75">
      <c r="A50" s="30" t="s">
        <v>53</v>
      </c>
      <c r="E50" s="31" t="s">
        <v>549</v>
      </c>
    </row>
    <row r="51" spans="1:5" ht="51">
      <c r="A51" t="s">
        <v>55</v>
      </c>
      <c r="E51" s="29" t="s">
        <v>270</v>
      </c>
    </row>
    <row r="52" spans="1:16" ht="12.75">
      <c r="A52" s="19" t="s">
        <v>45</v>
      </c>
      <c r="B52" s="23" t="s">
        <v>42</v>
      </c>
      <c r="C52" s="23" t="s">
        <v>266</v>
      </c>
      <c r="D52" s="19" t="s">
        <v>47</v>
      </c>
      <c r="E52" s="24" t="s">
        <v>267</v>
      </c>
      <c r="F52" s="25" t="s">
        <v>49</v>
      </c>
      <c r="G52" s="26">
        <v>95.55</v>
      </c>
      <c r="H52" s="27"/>
      <c r="I52" s="27">
        <f>ROUND(ROUND(H52,2)*ROUND(G52,3),2)</f>
        <v>0</v>
      </c>
      <c r="J52" s="25" t="s">
        <v>50</v>
      </c>
      <c r="O52">
        <f>(I52*21)/100</f>
        <v>0</v>
      </c>
      <c r="P52" t="s">
        <v>21</v>
      </c>
    </row>
    <row r="53" spans="1:5" ht="25.5">
      <c r="A53" s="28" t="s">
        <v>51</v>
      </c>
      <c r="E53" s="29" t="s">
        <v>524</v>
      </c>
    </row>
    <row r="54" spans="1:5" ht="12.75">
      <c r="A54" s="30" t="s">
        <v>53</v>
      </c>
      <c r="E54" s="31" t="s">
        <v>550</v>
      </c>
    </row>
    <row r="55" spans="1:5" ht="51">
      <c r="A55" t="s">
        <v>55</v>
      </c>
      <c r="E55" s="29" t="s">
        <v>270</v>
      </c>
    </row>
    <row r="56" spans="1:16" ht="12.75">
      <c r="A56" s="19" t="s">
        <v>45</v>
      </c>
      <c r="B56" s="23" t="s">
        <v>127</v>
      </c>
      <c r="C56" s="23" t="s">
        <v>551</v>
      </c>
      <c r="D56" s="19" t="s">
        <v>47</v>
      </c>
      <c r="E56" s="24" t="s">
        <v>552</v>
      </c>
      <c r="F56" s="25" t="s">
        <v>49</v>
      </c>
      <c r="G56" s="26">
        <v>20</v>
      </c>
      <c r="H56" s="27"/>
      <c r="I56" s="27">
        <f>ROUND(ROUND(H56,2)*ROUND(G56,3),2)</f>
        <v>0</v>
      </c>
      <c r="J56" s="25" t="s">
        <v>50</v>
      </c>
      <c r="O56">
        <f>(I56*21)/100</f>
        <v>0</v>
      </c>
      <c r="P56" t="s">
        <v>21</v>
      </c>
    </row>
    <row r="57" spans="1:5" ht="12.75">
      <c r="A57" s="28" t="s">
        <v>51</v>
      </c>
      <c r="E57" s="29" t="s">
        <v>553</v>
      </c>
    </row>
    <row r="58" spans="1:5" ht="12.75">
      <c r="A58" s="30" t="s">
        <v>53</v>
      </c>
      <c r="E58" s="31" t="s">
        <v>554</v>
      </c>
    </row>
    <row r="59" spans="1:5" ht="102">
      <c r="A59" t="s">
        <v>55</v>
      </c>
      <c r="E59" s="29" t="s">
        <v>555</v>
      </c>
    </row>
    <row r="60" spans="1:16" ht="12.75">
      <c r="A60" s="19" t="s">
        <v>45</v>
      </c>
      <c r="B60" s="23" t="s">
        <v>133</v>
      </c>
      <c r="C60" s="23" t="s">
        <v>272</v>
      </c>
      <c r="D60" s="19" t="s">
        <v>47</v>
      </c>
      <c r="E60" s="24" t="s">
        <v>273</v>
      </c>
      <c r="F60" s="25" t="s">
        <v>49</v>
      </c>
      <c r="G60" s="26">
        <v>91</v>
      </c>
      <c r="H60" s="27"/>
      <c r="I60" s="27">
        <f>ROUND(ROUND(H60,2)*ROUND(G60,3),2)</f>
        <v>0</v>
      </c>
      <c r="J60" s="25" t="s">
        <v>50</v>
      </c>
      <c r="O60">
        <f>(I60*21)/100</f>
        <v>0</v>
      </c>
      <c r="P60" t="s">
        <v>21</v>
      </c>
    </row>
    <row r="61" spans="1:5" ht="12.75">
      <c r="A61" s="28" t="s">
        <v>51</v>
      </c>
      <c r="E61" s="29" t="s">
        <v>526</v>
      </c>
    </row>
    <row r="62" spans="1:5" ht="12.75">
      <c r="A62" s="30" t="s">
        <v>53</v>
      </c>
      <c r="E62" s="31" t="s">
        <v>545</v>
      </c>
    </row>
    <row r="63" spans="1:5" ht="51">
      <c r="A63" t="s">
        <v>55</v>
      </c>
      <c r="E63" s="29" t="s">
        <v>276</v>
      </c>
    </row>
    <row r="64" spans="1:16" ht="12.75">
      <c r="A64" s="19" t="s">
        <v>45</v>
      </c>
      <c r="B64" s="23" t="s">
        <v>138</v>
      </c>
      <c r="C64" s="23" t="s">
        <v>278</v>
      </c>
      <c r="D64" s="19" t="s">
        <v>47</v>
      </c>
      <c r="E64" s="24" t="s">
        <v>279</v>
      </c>
      <c r="F64" s="25" t="s">
        <v>49</v>
      </c>
      <c r="G64" s="26">
        <v>91</v>
      </c>
      <c r="H64" s="27"/>
      <c r="I64" s="27">
        <f>ROUND(ROUND(H64,2)*ROUND(G64,3),2)</f>
        <v>0</v>
      </c>
      <c r="J64" s="25" t="s">
        <v>50</v>
      </c>
      <c r="O64">
        <f>(I64*21)/100</f>
        <v>0</v>
      </c>
      <c r="P64" t="s">
        <v>21</v>
      </c>
    </row>
    <row r="65" spans="1:5" ht="12.75">
      <c r="A65" s="28" t="s">
        <v>51</v>
      </c>
      <c r="E65" s="29" t="s">
        <v>527</v>
      </c>
    </row>
    <row r="66" spans="1:5" ht="12.75">
      <c r="A66" s="30" t="s">
        <v>53</v>
      </c>
      <c r="E66" s="31" t="s">
        <v>545</v>
      </c>
    </row>
    <row r="67" spans="1:5" ht="51">
      <c r="A67" t="s">
        <v>55</v>
      </c>
      <c r="E67" s="29" t="s">
        <v>276</v>
      </c>
    </row>
    <row r="68" spans="1:16" ht="12.75">
      <c r="A68" s="19" t="s">
        <v>45</v>
      </c>
      <c r="B68" s="23" t="s">
        <v>143</v>
      </c>
      <c r="C68" s="23" t="s">
        <v>283</v>
      </c>
      <c r="D68" s="19" t="s">
        <v>47</v>
      </c>
      <c r="E68" s="24" t="s">
        <v>284</v>
      </c>
      <c r="F68" s="25" t="s">
        <v>49</v>
      </c>
      <c r="G68" s="26">
        <v>91</v>
      </c>
      <c r="H68" s="27"/>
      <c r="I68" s="27">
        <f>ROUND(ROUND(H68,2)*ROUND(G68,3),2)</f>
        <v>0</v>
      </c>
      <c r="J68" s="25" t="s">
        <v>50</v>
      </c>
      <c r="O68">
        <f>(I68*21)/100</f>
        <v>0</v>
      </c>
      <c r="P68" t="s">
        <v>21</v>
      </c>
    </row>
    <row r="69" spans="1:5" ht="12.75">
      <c r="A69" s="28" t="s">
        <v>51</v>
      </c>
      <c r="E69" s="29" t="s">
        <v>529</v>
      </c>
    </row>
    <row r="70" spans="1:5" ht="12.75">
      <c r="A70" s="30" t="s">
        <v>53</v>
      </c>
      <c r="E70" s="31" t="s">
        <v>545</v>
      </c>
    </row>
    <row r="71" spans="1:5" ht="51">
      <c r="A71" t="s">
        <v>55</v>
      </c>
      <c r="E71" s="29" t="s">
        <v>276</v>
      </c>
    </row>
    <row r="72" spans="1:16" ht="12.75">
      <c r="A72" s="19" t="s">
        <v>45</v>
      </c>
      <c r="B72" s="23" t="s">
        <v>148</v>
      </c>
      <c r="C72" s="23" t="s">
        <v>288</v>
      </c>
      <c r="D72" s="19" t="s">
        <v>47</v>
      </c>
      <c r="E72" s="24" t="s">
        <v>289</v>
      </c>
      <c r="F72" s="25" t="s">
        <v>49</v>
      </c>
      <c r="G72" s="26">
        <v>91</v>
      </c>
      <c r="H72" s="27"/>
      <c r="I72" s="27">
        <f>ROUND(ROUND(H72,2)*ROUND(G72,3),2)</f>
        <v>0</v>
      </c>
      <c r="J72" s="25" t="s">
        <v>50</v>
      </c>
      <c r="O72">
        <f>(I72*21)/100</f>
        <v>0</v>
      </c>
      <c r="P72" t="s">
        <v>21</v>
      </c>
    </row>
    <row r="73" spans="1:5" ht="12.75">
      <c r="A73" s="28" t="s">
        <v>51</v>
      </c>
      <c r="E73" s="29" t="s">
        <v>530</v>
      </c>
    </row>
    <row r="74" spans="1:5" ht="12.75">
      <c r="A74" s="30" t="s">
        <v>53</v>
      </c>
      <c r="E74" s="31" t="s">
        <v>545</v>
      </c>
    </row>
    <row r="75" spans="1:5" ht="51">
      <c r="A75" t="s">
        <v>55</v>
      </c>
      <c r="E75" s="29" t="s">
        <v>292</v>
      </c>
    </row>
    <row r="76" spans="1:16" ht="12.75">
      <c r="A76" s="19" t="s">
        <v>45</v>
      </c>
      <c r="B76" s="23" t="s">
        <v>155</v>
      </c>
      <c r="C76" s="23" t="s">
        <v>556</v>
      </c>
      <c r="D76" s="19" t="s">
        <v>47</v>
      </c>
      <c r="E76" s="24" t="s">
        <v>557</v>
      </c>
      <c r="F76" s="25" t="s">
        <v>49</v>
      </c>
      <c r="G76" s="26">
        <v>20</v>
      </c>
      <c r="H76" s="27"/>
      <c r="I76" s="27">
        <f>ROUND(ROUND(H76,2)*ROUND(G76,3),2)</f>
        <v>0</v>
      </c>
      <c r="J76" s="25" t="s">
        <v>50</v>
      </c>
      <c r="O76">
        <f>(I76*21)/100</f>
        <v>0</v>
      </c>
      <c r="P76" t="s">
        <v>21</v>
      </c>
    </row>
    <row r="77" spans="1:5" ht="12.75">
      <c r="A77" s="28" t="s">
        <v>51</v>
      </c>
      <c r="E77" s="29" t="s">
        <v>558</v>
      </c>
    </row>
    <row r="78" spans="1:5" ht="12.75">
      <c r="A78" s="30" t="s">
        <v>53</v>
      </c>
      <c r="E78" s="31" t="s">
        <v>554</v>
      </c>
    </row>
    <row r="79" spans="1:5" ht="140.25">
      <c r="A79" t="s">
        <v>55</v>
      </c>
      <c r="E79" s="29" t="s">
        <v>297</v>
      </c>
    </row>
    <row r="80" spans="1:16" ht="12.75">
      <c r="A80" s="19" t="s">
        <v>45</v>
      </c>
      <c r="B80" s="23" t="s">
        <v>160</v>
      </c>
      <c r="C80" s="23" t="s">
        <v>294</v>
      </c>
      <c r="D80" s="19" t="s">
        <v>47</v>
      </c>
      <c r="E80" s="24" t="s">
        <v>295</v>
      </c>
      <c r="F80" s="25" t="s">
        <v>49</v>
      </c>
      <c r="G80" s="26">
        <v>91</v>
      </c>
      <c r="H80" s="27"/>
      <c r="I80" s="27">
        <f>ROUND(ROUND(H80,2)*ROUND(G80,3),2)</f>
        <v>0</v>
      </c>
      <c r="J80" s="25" t="s">
        <v>50</v>
      </c>
      <c r="O80">
        <f>(I80*21)/100</f>
        <v>0</v>
      </c>
      <c r="P80" t="s">
        <v>21</v>
      </c>
    </row>
    <row r="81" spans="1:5" ht="12.75">
      <c r="A81" s="28" t="s">
        <v>51</v>
      </c>
      <c r="E81" s="29" t="s">
        <v>531</v>
      </c>
    </row>
    <row r="82" spans="1:5" ht="12.75">
      <c r="A82" s="30" t="s">
        <v>53</v>
      </c>
      <c r="E82" s="31" t="s">
        <v>545</v>
      </c>
    </row>
    <row r="83" spans="1:5" ht="140.25">
      <c r="A83" t="s">
        <v>55</v>
      </c>
      <c r="E83" s="29" t="s">
        <v>297</v>
      </c>
    </row>
    <row r="84" spans="1:16" ht="12.75">
      <c r="A84" s="19" t="s">
        <v>45</v>
      </c>
      <c r="B84" s="23" t="s">
        <v>166</v>
      </c>
      <c r="C84" s="23" t="s">
        <v>299</v>
      </c>
      <c r="D84" s="19" t="s">
        <v>47</v>
      </c>
      <c r="E84" s="24" t="s">
        <v>300</v>
      </c>
      <c r="F84" s="25" t="s">
        <v>49</v>
      </c>
      <c r="G84" s="26">
        <v>91</v>
      </c>
      <c r="H84" s="27"/>
      <c r="I84" s="27">
        <f>ROUND(ROUND(H84,2)*ROUND(G84,3),2)</f>
        <v>0</v>
      </c>
      <c r="J84" s="25" t="s">
        <v>50</v>
      </c>
      <c r="O84">
        <f>(I84*21)/100</f>
        <v>0</v>
      </c>
      <c r="P84" t="s">
        <v>21</v>
      </c>
    </row>
    <row r="85" spans="1:5" ht="12.75">
      <c r="A85" s="28" t="s">
        <v>51</v>
      </c>
      <c r="E85" s="29" t="s">
        <v>532</v>
      </c>
    </row>
    <row r="86" spans="1:5" ht="12.75">
      <c r="A86" s="30" t="s">
        <v>53</v>
      </c>
      <c r="E86" s="31" t="s">
        <v>545</v>
      </c>
    </row>
    <row r="87" spans="1:5" ht="140.25">
      <c r="A87" t="s">
        <v>55</v>
      </c>
      <c r="E87" s="29" t="s">
        <v>297</v>
      </c>
    </row>
    <row r="88" spans="1:16" ht="12.75">
      <c r="A88" s="19" t="s">
        <v>45</v>
      </c>
      <c r="B88" s="23" t="s">
        <v>169</v>
      </c>
      <c r="C88" s="23" t="s">
        <v>303</v>
      </c>
      <c r="D88" s="19" t="s">
        <v>47</v>
      </c>
      <c r="E88" s="24" t="s">
        <v>304</v>
      </c>
      <c r="F88" s="25" t="s">
        <v>49</v>
      </c>
      <c r="G88" s="26">
        <v>91</v>
      </c>
      <c r="H88" s="27"/>
      <c r="I88" s="27">
        <f>ROUND(ROUND(H88,2)*ROUND(G88,3),2)</f>
        <v>0</v>
      </c>
      <c r="J88" s="25" t="s">
        <v>50</v>
      </c>
      <c r="O88">
        <f>(I88*21)/100</f>
        <v>0</v>
      </c>
      <c r="P88" t="s">
        <v>21</v>
      </c>
    </row>
    <row r="89" spans="1:5" ht="12.75">
      <c r="A89" s="28" t="s">
        <v>51</v>
      </c>
      <c r="E89" s="29" t="s">
        <v>305</v>
      </c>
    </row>
    <row r="90" spans="1:5" ht="12.75">
      <c r="A90" s="30" t="s">
        <v>53</v>
      </c>
      <c r="E90" s="31" t="s">
        <v>545</v>
      </c>
    </row>
    <row r="91" spans="1:5" ht="140.25">
      <c r="A91" t="s">
        <v>55</v>
      </c>
      <c r="E91" s="29" t="s">
        <v>297</v>
      </c>
    </row>
    <row r="92" spans="1:16" ht="12.75">
      <c r="A92" s="19" t="s">
        <v>45</v>
      </c>
      <c r="B92" s="23" t="s">
        <v>175</v>
      </c>
      <c r="C92" s="23" t="s">
        <v>308</v>
      </c>
      <c r="D92" s="19" t="s">
        <v>47</v>
      </c>
      <c r="E92" s="24" t="s">
        <v>309</v>
      </c>
      <c r="F92" s="25" t="s">
        <v>49</v>
      </c>
      <c r="G92" s="26">
        <v>91</v>
      </c>
      <c r="H92" s="27"/>
      <c r="I92" s="27">
        <f>ROUND(ROUND(H92,2)*ROUND(G92,3),2)</f>
        <v>0</v>
      </c>
      <c r="J92" s="25" t="s">
        <v>50</v>
      </c>
      <c r="O92">
        <f>(I92*21)/100</f>
        <v>0</v>
      </c>
      <c r="P92" t="s">
        <v>21</v>
      </c>
    </row>
    <row r="93" spans="1:5" ht="12.75">
      <c r="A93" s="28" t="s">
        <v>51</v>
      </c>
      <c r="E93" s="29" t="s">
        <v>310</v>
      </c>
    </row>
    <row r="94" spans="1:5" ht="12.75">
      <c r="A94" s="30" t="s">
        <v>53</v>
      </c>
      <c r="E94" s="31" t="s">
        <v>545</v>
      </c>
    </row>
    <row r="95" spans="1:5" ht="25.5">
      <c r="A95" t="s">
        <v>55</v>
      </c>
      <c r="E95" s="29" t="s">
        <v>311</v>
      </c>
    </row>
    <row r="96" spans="1:18" ht="12.75" customHeight="1">
      <c r="A96" s="5" t="s">
        <v>43</v>
      </c>
      <c r="B96" s="5"/>
      <c r="C96" s="33" t="s">
        <v>38</v>
      </c>
      <c r="D96" s="5"/>
      <c r="E96" s="21" t="s">
        <v>341</v>
      </c>
      <c r="F96" s="5"/>
      <c r="G96" s="5"/>
      <c r="H96" s="5"/>
      <c r="I96" s="34">
        <f>0+Q96</f>
        <v>0</v>
      </c>
      <c r="J96" s="5"/>
      <c r="O96">
        <f>0+R96</f>
        <v>0</v>
      </c>
      <c r="Q96">
        <f>0+I97</f>
        <v>0</v>
      </c>
      <c r="R96">
        <f>0+O97</f>
        <v>0</v>
      </c>
    </row>
    <row r="97" spans="1:16" ht="12.75">
      <c r="A97" s="19" t="s">
        <v>45</v>
      </c>
      <c r="B97" s="23" t="s">
        <v>180</v>
      </c>
      <c r="C97" s="23" t="s">
        <v>559</v>
      </c>
      <c r="D97" s="19" t="s">
        <v>47</v>
      </c>
      <c r="E97" s="24" t="s">
        <v>560</v>
      </c>
      <c r="F97" s="25" t="s">
        <v>49</v>
      </c>
      <c r="G97" s="26">
        <v>100</v>
      </c>
      <c r="H97" s="27"/>
      <c r="I97" s="27">
        <f>ROUND(ROUND(H97,2)*ROUND(G97,3),2)</f>
        <v>0</v>
      </c>
      <c r="J97" s="25" t="s">
        <v>50</v>
      </c>
      <c r="O97">
        <f>(I97*21)/100</f>
        <v>0</v>
      </c>
      <c r="P97" t="s">
        <v>21</v>
      </c>
    </row>
    <row r="98" spans="1:5" ht="12.75">
      <c r="A98" s="28" t="s">
        <v>51</v>
      </c>
      <c r="E98" s="29" t="s">
        <v>167</v>
      </c>
    </row>
    <row r="99" spans="1:5" ht="25.5">
      <c r="A99" s="30" t="s">
        <v>53</v>
      </c>
      <c r="E99" s="31" t="s">
        <v>561</v>
      </c>
    </row>
    <row r="100" spans="1:5" ht="25.5">
      <c r="A100" t="s">
        <v>55</v>
      </c>
      <c r="E100" s="29" t="s">
        <v>562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0+O9+O18+O27+O48+O53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565</v>
      </c>
      <c r="I3" s="32">
        <f>0+I9+I18+I27+I48+I53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563</v>
      </c>
      <c r="D4" s="35"/>
      <c r="E4" s="12" t="s">
        <v>564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565</v>
      </c>
      <c r="D5" s="38"/>
      <c r="E5" s="15" t="s">
        <v>566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0+I10+I14</f>
        <v>0</v>
      </c>
      <c r="R9">
        <f>0+O10+O14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162</v>
      </c>
      <c r="E10" s="24" t="s">
        <v>82</v>
      </c>
      <c r="F10" s="25" t="s">
        <v>83</v>
      </c>
      <c r="G10" s="26">
        <v>122.325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84</v>
      </c>
    </row>
    <row r="12" spans="1:5" ht="12.75">
      <c r="A12" s="30" t="s">
        <v>53</v>
      </c>
      <c r="E12" s="31" t="s">
        <v>567</v>
      </c>
    </row>
    <row r="13" spans="1:5" ht="25.5">
      <c r="A13" t="s">
        <v>55</v>
      </c>
      <c r="E13" s="29" t="s">
        <v>86</v>
      </c>
    </row>
    <row r="14" spans="1:16" ht="12.75">
      <c r="A14" s="19" t="s">
        <v>45</v>
      </c>
      <c r="B14" s="23" t="s">
        <v>21</v>
      </c>
      <c r="C14" s="23" t="s">
        <v>80</v>
      </c>
      <c r="D14" s="19" t="s">
        <v>90</v>
      </c>
      <c r="E14" s="24" t="s">
        <v>82</v>
      </c>
      <c r="F14" s="25" t="s">
        <v>83</v>
      </c>
      <c r="G14" s="26">
        <v>26.795</v>
      </c>
      <c r="H14" s="27"/>
      <c r="I14" s="27">
        <f>ROUND(ROUND(H14,2)*ROUND(G14,3),2)</f>
        <v>0</v>
      </c>
      <c r="J14" s="25" t="s">
        <v>50</v>
      </c>
      <c r="O14">
        <f>(I14*21)/100</f>
        <v>0</v>
      </c>
      <c r="P14" t="s">
        <v>21</v>
      </c>
    </row>
    <row r="15" spans="1:5" ht="12.75">
      <c r="A15" s="28" t="s">
        <v>51</v>
      </c>
      <c r="E15" s="29" t="s">
        <v>91</v>
      </c>
    </row>
    <row r="16" spans="1:5" ht="12.75">
      <c r="A16" s="30" t="s">
        <v>53</v>
      </c>
      <c r="E16" s="31" t="s">
        <v>568</v>
      </c>
    </row>
    <row r="17" spans="1:5" ht="25.5">
      <c r="A17" t="s">
        <v>55</v>
      </c>
      <c r="E17" s="29" t="s">
        <v>86</v>
      </c>
    </row>
    <row r="18" spans="1:18" ht="12.75" customHeight="1">
      <c r="A18" s="5" t="s">
        <v>43</v>
      </c>
      <c r="B18" s="5"/>
      <c r="C18" s="33" t="s">
        <v>27</v>
      </c>
      <c r="D18" s="5"/>
      <c r="E18" s="21" t="s">
        <v>44</v>
      </c>
      <c r="F18" s="5"/>
      <c r="G18" s="5"/>
      <c r="H18" s="5"/>
      <c r="I18" s="34">
        <f>0+Q18</f>
        <v>0</v>
      </c>
      <c r="J18" s="5"/>
      <c r="O18">
        <f>0+R18</f>
        <v>0</v>
      </c>
      <c r="Q18">
        <f>0+I19+I23</f>
        <v>0</v>
      </c>
      <c r="R18">
        <f>0+O19+O23</f>
        <v>0</v>
      </c>
    </row>
    <row r="19" spans="1:16" ht="25.5">
      <c r="A19" s="19" t="s">
        <v>45</v>
      </c>
      <c r="B19" s="23" t="s">
        <v>20</v>
      </c>
      <c r="C19" s="23" t="s">
        <v>569</v>
      </c>
      <c r="D19" s="19" t="s">
        <v>47</v>
      </c>
      <c r="E19" s="24" t="s">
        <v>570</v>
      </c>
      <c r="F19" s="25" t="s">
        <v>101</v>
      </c>
      <c r="G19" s="26">
        <v>11.65</v>
      </c>
      <c r="H19" s="27"/>
      <c r="I19" s="27">
        <f>ROUND(ROUND(H19,2)*ROUND(G19,3),2)</f>
        <v>0</v>
      </c>
      <c r="J19" s="25" t="s">
        <v>50</v>
      </c>
      <c r="O19">
        <f>(I19*21)/100</f>
        <v>0</v>
      </c>
      <c r="P19" t="s">
        <v>21</v>
      </c>
    </row>
    <row r="20" spans="1:5" ht="25.5">
      <c r="A20" s="28" t="s">
        <v>51</v>
      </c>
      <c r="E20" s="29" t="s">
        <v>117</v>
      </c>
    </row>
    <row r="21" spans="1:5" ht="12.75">
      <c r="A21" s="30" t="s">
        <v>53</v>
      </c>
      <c r="E21" s="31" t="s">
        <v>571</v>
      </c>
    </row>
    <row r="22" spans="1:5" ht="63.75">
      <c r="A22" t="s">
        <v>55</v>
      </c>
      <c r="E22" s="29" t="s">
        <v>119</v>
      </c>
    </row>
    <row r="23" spans="1:16" ht="25.5">
      <c r="A23" s="19" t="s">
        <v>45</v>
      </c>
      <c r="B23" s="23" t="s">
        <v>31</v>
      </c>
      <c r="C23" s="23" t="s">
        <v>115</v>
      </c>
      <c r="D23" s="19" t="s">
        <v>47</v>
      </c>
      <c r="E23" s="24" t="s">
        <v>116</v>
      </c>
      <c r="F23" s="25" t="s">
        <v>101</v>
      </c>
      <c r="G23" s="26">
        <v>58.25</v>
      </c>
      <c r="H23" s="27"/>
      <c r="I23" s="27">
        <f>ROUND(ROUND(H23,2)*ROUND(G23,3),2)</f>
        <v>0</v>
      </c>
      <c r="J23" s="25" t="s">
        <v>50</v>
      </c>
      <c r="O23">
        <f>(I23*21)/100</f>
        <v>0</v>
      </c>
      <c r="P23" t="s">
        <v>21</v>
      </c>
    </row>
    <row r="24" spans="1:5" ht="25.5">
      <c r="A24" s="28" t="s">
        <v>51</v>
      </c>
      <c r="E24" s="29" t="s">
        <v>117</v>
      </c>
    </row>
    <row r="25" spans="1:5" ht="25.5">
      <c r="A25" s="30" t="s">
        <v>53</v>
      </c>
      <c r="E25" s="31" t="s">
        <v>572</v>
      </c>
    </row>
    <row r="26" spans="1:5" ht="63.75">
      <c r="A26" t="s">
        <v>55</v>
      </c>
      <c r="E26" s="29" t="s">
        <v>119</v>
      </c>
    </row>
    <row r="27" spans="1:18" ht="12.75" customHeight="1">
      <c r="A27" s="5" t="s">
        <v>43</v>
      </c>
      <c r="B27" s="5"/>
      <c r="C27" s="33" t="s">
        <v>33</v>
      </c>
      <c r="D27" s="5"/>
      <c r="E27" s="21" t="s">
        <v>75</v>
      </c>
      <c r="F27" s="5"/>
      <c r="G27" s="5"/>
      <c r="H27" s="5"/>
      <c r="I27" s="34">
        <f>0+Q27</f>
        <v>0</v>
      </c>
      <c r="J27" s="5"/>
      <c r="O27">
        <f>0+R27</f>
        <v>0</v>
      </c>
      <c r="Q27">
        <f>0+I28+I32+I36+I40+I44</f>
        <v>0</v>
      </c>
      <c r="R27">
        <f>0+O28+O32+O36+O40+O44</f>
        <v>0</v>
      </c>
    </row>
    <row r="28" spans="1:16" ht="12.75">
      <c r="A28" s="19" t="s">
        <v>45</v>
      </c>
      <c r="B28" s="23" t="s">
        <v>33</v>
      </c>
      <c r="C28" s="23" t="s">
        <v>546</v>
      </c>
      <c r="D28" s="19" t="s">
        <v>47</v>
      </c>
      <c r="E28" s="24" t="s">
        <v>547</v>
      </c>
      <c r="F28" s="25" t="s">
        <v>49</v>
      </c>
      <c r="G28" s="26">
        <v>209.475</v>
      </c>
      <c r="H28" s="27"/>
      <c r="I28" s="27">
        <f>ROUND(ROUND(H28,2)*ROUND(G28,3),2)</f>
        <v>0</v>
      </c>
      <c r="J28" s="25" t="s">
        <v>50</v>
      </c>
      <c r="O28">
        <f>(I28*21)/100</f>
        <v>0</v>
      </c>
      <c r="P28" t="s">
        <v>21</v>
      </c>
    </row>
    <row r="29" spans="1:5" ht="25.5">
      <c r="A29" s="28" t="s">
        <v>51</v>
      </c>
      <c r="E29" s="29" t="s">
        <v>548</v>
      </c>
    </row>
    <row r="30" spans="1:5" ht="12.75">
      <c r="A30" s="30" t="s">
        <v>53</v>
      </c>
      <c r="E30" s="31" t="s">
        <v>573</v>
      </c>
    </row>
    <row r="31" spans="1:5" ht="51">
      <c r="A31" t="s">
        <v>55</v>
      </c>
      <c r="E31" s="29" t="s">
        <v>270</v>
      </c>
    </row>
    <row r="32" spans="1:16" ht="12.75">
      <c r="A32" s="19" t="s">
        <v>45</v>
      </c>
      <c r="B32" s="23" t="s">
        <v>35</v>
      </c>
      <c r="C32" s="23" t="s">
        <v>574</v>
      </c>
      <c r="D32" s="19" t="s">
        <v>47</v>
      </c>
      <c r="E32" s="24" t="s">
        <v>575</v>
      </c>
      <c r="F32" s="25" t="s">
        <v>49</v>
      </c>
      <c r="G32" s="26">
        <v>197</v>
      </c>
      <c r="H32" s="27"/>
      <c r="I32" s="27">
        <f>ROUND(ROUND(H32,2)*ROUND(G32,3),2)</f>
        <v>0</v>
      </c>
      <c r="J32" s="25" t="s">
        <v>50</v>
      </c>
      <c r="O32">
        <f>(I32*21)/100</f>
        <v>0</v>
      </c>
      <c r="P32" t="s">
        <v>21</v>
      </c>
    </row>
    <row r="33" spans="1:5" ht="12.75">
      <c r="A33" s="28" t="s">
        <v>51</v>
      </c>
      <c r="E33" s="29" t="s">
        <v>576</v>
      </c>
    </row>
    <row r="34" spans="1:5" ht="12.75">
      <c r="A34" s="30" t="s">
        <v>53</v>
      </c>
      <c r="E34" s="31" t="s">
        <v>577</v>
      </c>
    </row>
    <row r="35" spans="1:5" ht="102">
      <c r="A35" t="s">
        <v>55</v>
      </c>
      <c r="E35" s="29" t="s">
        <v>555</v>
      </c>
    </row>
    <row r="36" spans="1:16" ht="12.75">
      <c r="A36" s="19" t="s">
        <v>45</v>
      </c>
      <c r="B36" s="23" t="s">
        <v>105</v>
      </c>
      <c r="C36" s="23" t="s">
        <v>272</v>
      </c>
      <c r="D36" s="19" t="s">
        <v>47</v>
      </c>
      <c r="E36" s="24" t="s">
        <v>273</v>
      </c>
      <c r="F36" s="25" t="s">
        <v>49</v>
      </c>
      <c r="G36" s="26">
        <v>197</v>
      </c>
      <c r="H36" s="27"/>
      <c r="I36" s="27">
        <f>ROUND(ROUND(H36,2)*ROUND(G36,3),2)</f>
        <v>0</v>
      </c>
      <c r="J36" s="25" t="s">
        <v>50</v>
      </c>
      <c r="O36">
        <f>(I36*21)/100</f>
        <v>0</v>
      </c>
      <c r="P36" t="s">
        <v>21</v>
      </c>
    </row>
    <row r="37" spans="1:5" ht="12.75">
      <c r="A37" s="28" t="s">
        <v>51</v>
      </c>
      <c r="E37" s="29" t="s">
        <v>526</v>
      </c>
    </row>
    <row r="38" spans="1:5" ht="12.75">
      <c r="A38" s="30" t="s">
        <v>53</v>
      </c>
      <c r="E38" s="31" t="s">
        <v>577</v>
      </c>
    </row>
    <row r="39" spans="1:5" ht="51">
      <c r="A39" t="s">
        <v>55</v>
      </c>
      <c r="E39" s="29" t="s">
        <v>276</v>
      </c>
    </row>
    <row r="40" spans="1:16" ht="12.75">
      <c r="A40" s="19" t="s">
        <v>45</v>
      </c>
      <c r="B40" s="23" t="s">
        <v>111</v>
      </c>
      <c r="C40" s="23" t="s">
        <v>556</v>
      </c>
      <c r="D40" s="19" t="s">
        <v>47</v>
      </c>
      <c r="E40" s="24" t="s">
        <v>557</v>
      </c>
      <c r="F40" s="25" t="s">
        <v>49</v>
      </c>
      <c r="G40" s="26">
        <v>197</v>
      </c>
      <c r="H40" s="27"/>
      <c r="I40" s="27">
        <f>ROUND(ROUND(H40,2)*ROUND(G40,3),2)</f>
        <v>0</v>
      </c>
      <c r="J40" s="25" t="s">
        <v>50</v>
      </c>
      <c r="O40">
        <f>(I40*21)/100</f>
        <v>0</v>
      </c>
      <c r="P40" t="s">
        <v>21</v>
      </c>
    </row>
    <row r="41" spans="1:5" ht="12.75">
      <c r="A41" s="28" t="s">
        <v>51</v>
      </c>
      <c r="E41" s="29" t="s">
        <v>558</v>
      </c>
    </row>
    <row r="42" spans="1:5" ht="12.75">
      <c r="A42" s="30" t="s">
        <v>53</v>
      </c>
      <c r="E42" s="31" t="s">
        <v>577</v>
      </c>
    </row>
    <row r="43" spans="1:5" ht="140.25">
      <c r="A43" t="s">
        <v>55</v>
      </c>
      <c r="E43" s="29" t="s">
        <v>297</v>
      </c>
    </row>
    <row r="44" spans="1:16" ht="25.5">
      <c r="A44" s="19" t="s">
        <v>45</v>
      </c>
      <c r="B44" s="23" t="s">
        <v>38</v>
      </c>
      <c r="C44" s="23" t="s">
        <v>578</v>
      </c>
      <c r="D44" s="19" t="s">
        <v>47</v>
      </c>
      <c r="E44" s="24" t="s">
        <v>579</v>
      </c>
      <c r="F44" s="25" t="s">
        <v>49</v>
      </c>
      <c r="G44" s="26">
        <v>2.5</v>
      </c>
      <c r="H44" s="27"/>
      <c r="I44" s="27">
        <f>ROUND(ROUND(H44,2)*ROUND(G44,3),2)</f>
        <v>0</v>
      </c>
      <c r="J44" s="25" t="s">
        <v>50</v>
      </c>
      <c r="O44">
        <f>(I44*21)/100</f>
        <v>0</v>
      </c>
      <c r="P44" t="s">
        <v>21</v>
      </c>
    </row>
    <row r="45" spans="1:5" ht="12.75">
      <c r="A45" s="28" t="s">
        <v>51</v>
      </c>
      <c r="E45" s="29" t="s">
        <v>47</v>
      </c>
    </row>
    <row r="46" spans="1:5" ht="12.75">
      <c r="A46" s="30" t="s">
        <v>53</v>
      </c>
      <c r="E46" s="31" t="s">
        <v>580</v>
      </c>
    </row>
    <row r="47" spans="1:5" ht="165.75">
      <c r="A47" t="s">
        <v>55</v>
      </c>
      <c r="E47" s="29" t="s">
        <v>581</v>
      </c>
    </row>
    <row r="48" spans="1:18" ht="12.75" customHeight="1">
      <c r="A48" s="5" t="s">
        <v>43</v>
      </c>
      <c r="B48" s="5"/>
      <c r="C48" s="33" t="s">
        <v>111</v>
      </c>
      <c r="D48" s="5"/>
      <c r="E48" s="21" t="s">
        <v>312</v>
      </c>
      <c r="F48" s="5"/>
      <c r="G48" s="5"/>
      <c r="H48" s="5"/>
      <c r="I48" s="34">
        <f>0+Q48</f>
        <v>0</v>
      </c>
      <c r="J48" s="5"/>
      <c r="O48">
        <f>0+R48</f>
        <v>0</v>
      </c>
      <c r="Q48">
        <f>0+I49</f>
        <v>0</v>
      </c>
      <c r="R48">
        <f>0+O49</f>
        <v>0</v>
      </c>
    </row>
    <row r="49" spans="1:16" ht="12.75">
      <c r="A49" s="19" t="s">
        <v>45</v>
      </c>
      <c r="B49" s="23" t="s">
        <v>40</v>
      </c>
      <c r="C49" s="23" t="s">
        <v>582</v>
      </c>
      <c r="D49" s="19" t="s">
        <v>47</v>
      </c>
      <c r="E49" s="24" t="s">
        <v>583</v>
      </c>
      <c r="F49" s="25" t="s">
        <v>151</v>
      </c>
      <c r="G49" s="26">
        <v>116</v>
      </c>
      <c r="H49" s="27"/>
      <c r="I49" s="27">
        <f>ROUND(ROUND(H49,2)*ROUND(G49,3),2)</f>
        <v>0</v>
      </c>
      <c r="J49" s="25" t="s">
        <v>50</v>
      </c>
      <c r="O49">
        <f>(I49*21)/100</f>
        <v>0</v>
      </c>
      <c r="P49" t="s">
        <v>21</v>
      </c>
    </row>
    <row r="50" spans="1:5" ht="12.75">
      <c r="A50" s="28" t="s">
        <v>51</v>
      </c>
      <c r="E50" s="29" t="s">
        <v>47</v>
      </c>
    </row>
    <row r="51" spans="1:5" ht="12.75">
      <c r="A51" s="30" t="s">
        <v>53</v>
      </c>
      <c r="E51" s="31" t="s">
        <v>584</v>
      </c>
    </row>
    <row r="52" spans="1:5" ht="242.25">
      <c r="A52" t="s">
        <v>55</v>
      </c>
      <c r="E52" s="29" t="s">
        <v>585</v>
      </c>
    </row>
    <row r="53" spans="1:18" ht="12.75" customHeight="1">
      <c r="A53" s="5" t="s">
        <v>43</v>
      </c>
      <c r="B53" s="5"/>
      <c r="C53" s="33" t="s">
        <v>38</v>
      </c>
      <c r="D53" s="5"/>
      <c r="E53" s="21" t="s">
        <v>341</v>
      </c>
      <c r="F53" s="5"/>
      <c r="G53" s="5"/>
      <c r="H53" s="5"/>
      <c r="I53" s="34">
        <f>0+Q53</f>
        <v>0</v>
      </c>
      <c r="J53" s="5"/>
      <c r="O53">
        <f>0+R53</f>
        <v>0</v>
      </c>
      <c r="Q53">
        <f>0+I54+I58+I62</f>
        <v>0</v>
      </c>
      <c r="R53">
        <f>0+O54+O58+O62</f>
        <v>0</v>
      </c>
    </row>
    <row r="54" spans="1:16" ht="12.75">
      <c r="A54" s="19" t="s">
        <v>45</v>
      </c>
      <c r="B54" s="23" t="s">
        <v>42</v>
      </c>
      <c r="C54" s="23" t="s">
        <v>586</v>
      </c>
      <c r="D54" s="19" t="s">
        <v>47</v>
      </c>
      <c r="E54" s="24" t="s">
        <v>587</v>
      </c>
      <c r="F54" s="25" t="s">
        <v>151</v>
      </c>
      <c r="G54" s="26">
        <v>116</v>
      </c>
      <c r="H54" s="27"/>
      <c r="I54" s="27">
        <f>ROUND(ROUND(H54,2)*ROUND(G54,3),2)</f>
        <v>0</v>
      </c>
      <c r="J54" s="25" t="s">
        <v>50</v>
      </c>
      <c r="O54">
        <f>(I54*21)/100</f>
        <v>0</v>
      </c>
      <c r="P54" t="s">
        <v>21</v>
      </c>
    </row>
    <row r="55" spans="1:5" ht="12.75">
      <c r="A55" s="28" t="s">
        <v>51</v>
      </c>
      <c r="E55" s="29" t="s">
        <v>47</v>
      </c>
    </row>
    <row r="56" spans="1:5" ht="12.75">
      <c r="A56" s="30" t="s">
        <v>53</v>
      </c>
      <c r="E56" s="31" t="s">
        <v>588</v>
      </c>
    </row>
    <row r="57" spans="1:5" ht="51">
      <c r="A57" t="s">
        <v>55</v>
      </c>
      <c r="E57" s="29" t="s">
        <v>589</v>
      </c>
    </row>
    <row r="58" spans="1:16" ht="12.75">
      <c r="A58" s="19" t="s">
        <v>45</v>
      </c>
      <c r="B58" s="23" t="s">
        <v>127</v>
      </c>
      <c r="C58" s="23" t="s">
        <v>590</v>
      </c>
      <c r="D58" s="19" t="s">
        <v>47</v>
      </c>
      <c r="E58" s="24" t="s">
        <v>591</v>
      </c>
      <c r="F58" s="25" t="s">
        <v>151</v>
      </c>
      <c r="G58" s="26">
        <v>122</v>
      </c>
      <c r="H58" s="27"/>
      <c r="I58" s="27">
        <f>ROUND(ROUND(H58,2)*ROUND(G58,3),2)</f>
        <v>0</v>
      </c>
      <c r="J58" s="25" t="s">
        <v>50</v>
      </c>
      <c r="O58">
        <f>(I58*21)/100</f>
        <v>0</v>
      </c>
      <c r="P58" t="s">
        <v>21</v>
      </c>
    </row>
    <row r="59" spans="1:5" ht="12.75">
      <c r="A59" s="28" t="s">
        <v>51</v>
      </c>
      <c r="E59" s="29" t="s">
        <v>47</v>
      </c>
    </row>
    <row r="60" spans="1:5" ht="12.75">
      <c r="A60" s="30" t="s">
        <v>53</v>
      </c>
      <c r="E60" s="31" t="s">
        <v>592</v>
      </c>
    </row>
    <row r="61" spans="1:5" ht="51">
      <c r="A61" t="s">
        <v>55</v>
      </c>
      <c r="E61" s="29" t="s">
        <v>589</v>
      </c>
    </row>
    <row r="62" spans="1:16" ht="12.75">
      <c r="A62" s="19" t="s">
        <v>45</v>
      </c>
      <c r="B62" s="23" t="s">
        <v>133</v>
      </c>
      <c r="C62" s="23" t="s">
        <v>593</v>
      </c>
      <c r="D62" s="19" t="s">
        <v>47</v>
      </c>
      <c r="E62" s="24" t="s">
        <v>594</v>
      </c>
      <c r="F62" s="25" t="s">
        <v>49</v>
      </c>
      <c r="G62" s="26">
        <v>58</v>
      </c>
      <c r="H62" s="27"/>
      <c r="I62" s="27">
        <f>ROUND(ROUND(H62,2)*ROUND(G62,3),2)</f>
        <v>0</v>
      </c>
      <c r="J62" s="25" t="s">
        <v>50</v>
      </c>
      <c r="O62">
        <f>(I62*21)/100</f>
        <v>0</v>
      </c>
      <c r="P62" t="s">
        <v>21</v>
      </c>
    </row>
    <row r="63" spans="1:5" ht="12.75">
      <c r="A63" s="28" t="s">
        <v>51</v>
      </c>
      <c r="E63" s="29" t="s">
        <v>47</v>
      </c>
    </row>
    <row r="64" spans="1:5" ht="12.75">
      <c r="A64" s="30" t="s">
        <v>53</v>
      </c>
      <c r="E64" s="31" t="s">
        <v>595</v>
      </c>
    </row>
    <row r="65" spans="1:5" ht="102">
      <c r="A65" t="s">
        <v>55</v>
      </c>
      <c r="E65" s="29" t="s">
        <v>454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ySplit="8" topLeftCell="A9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0+O9+O14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596</v>
      </c>
      <c r="I3" s="32">
        <f>0+I9+I14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1" t="s">
        <v>73</v>
      </c>
      <c r="C4" s="36" t="s">
        <v>563</v>
      </c>
      <c r="D4" s="35"/>
      <c r="E4" s="12" t="s">
        <v>564</v>
      </c>
      <c r="F4" s="1"/>
      <c r="G4" s="1"/>
      <c r="H4" s="10"/>
      <c r="I4" s="10"/>
      <c r="J4" s="1"/>
      <c r="O4" t="s">
        <v>18</v>
      </c>
      <c r="P4" t="s">
        <v>21</v>
      </c>
    </row>
    <row r="5" spans="1:16" ht="12.75" customHeight="1">
      <c r="A5" t="s">
        <v>76</v>
      </c>
      <c r="B5" s="14" t="s">
        <v>16</v>
      </c>
      <c r="C5" s="37" t="s">
        <v>596</v>
      </c>
      <c r="D5" s="38"/>
      <c r="E5" s="15" t="s">
        <v>597</v>
      </c>
      <c r="F5" s="5"/>
      <c r="G5" s="5"/>
      <c r="H5" s="5"/>
      <c r="I5" s="5"/>
      <c r="J5" s="5"/>
      <c r="O5" t="s">
        <v>19</v>
      </c>
      <c r="P5" t="s">
        <v>21</v>
      </c>
    </row>
    <row r="6" spans="1:10" ht="12.75" customHeight="1">
      <c r="A6" s="39" t="s">
        <v>24</v>
      </c>
      <c r="B6" s="39" t="s">
        <v>26</v>
      </c>
      <c r="C6" s="39" t="s">
        <v>28</v>
      </c>
      <c r="D6" s="39" t="s">
        <v>29</v>
      </c>
      <c r="E6" s="39" t="s">
        <v>30</v>
      </c>
      <c r="F6" s="39" t="s">
        <v>32</v>
      </c>
      <c r="G6" s="39" t="s">
        <v>34</v>
      </c>
      <c r="H6" s="39" t="s">
        <v>36</v>
      </c>
      <c r="I6" s="39"/>
      <c r="J6" s="39" t="s">
        <v>41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37</v>
      </c>
      <c r="I7" s="13" t="s">
        <v>39</v>
      </c>
      <c r="J7" s="39"/>
    </row>
    <row r="8" spans="1:10" ht="12.75" customHeight="1">
      <c r="A8" s="13" t="s">
        <v>25</v>
      </c>
      <c r="B8" s="13" t="s">
        <v>27</v>
      </c>
      <c r="C8" s="13" t="s">
        <v>21</v>
      </c>
      <c r="D8" s="13" t="s">
        <v>20</v>
      </c>
      <c r="E8" s="13" t="s">
        <v>31</v>
      </c>
      <c r="F8" s="13" t="s">
        <v>33</v>
      </c>
      <c r="G8" s="13" t="s">
        <v>35</v>
      </c>
      <c r="H8" s="13" t="s">
        <v>38</v>
      </c>
      <c r="I8" s="13" t="s">
        <v>40</v>
      </c>
      <c r="J8" s="13" t="s">
        <v>42</v>
      </c>
    </row>
    <row r="9" spans="1:18" ht="12.75" customHeight="1">
      <c r="A9" s="16" t="s">
        <v>43</v>
      </c>
      <c r="B9" s="16"/>
      <c r="C9" s="20" t="s">
        <v>25</v>
      </c>
      <c r="D9" s="16"/>
      <c r="E9" s="21" t="s">
        <v>79</v>
      </c>
      <c r="F9" s="16"/>
      <c r="G9" s="16"/>
      <c r="H9" s="16"/>
      <c r="I9" s="22">
        <f>0+Q9</f>
        <v>0</v>
      </c>
      <c r="J9" s="16"/>
      <c r="O9">
        <f>0+R9</f>
        <v>0</v>
      </c>
      <c r="Q9">
        <f>0+I10</f>
        <v>0</v>
      </c>
      <c r="R9">
        <f>0+O10</f>
        <v>0</v>
      </c>
    </row>
    <row r="10" spans="1:16" ht="12.75">
      <c r="A10" s="19" t="s">
        <v>45</v>
      </c>
      <c r="B10" s="23" t="s">
        <v>27</v>
      </c>
      <c r="C10" s="23" t="s">
        <v>80</v>
      </c>
      <c r="D10" s="19" t="s">
        <v>162</v>
      </c>
      <c r="E10" s="24" t="s">
        <v>82</v>
      </c>
      <c r="F10" s="25" t="s">
        <v>83</v>
      </c>
      <c r="G10" s="26">
        <v>55.08</v>
      </c>
      <c r="H10" s="27"/>
      <c r="I10" s="27">
        <f>ROUND(ROUND(H10,2)*ROUND(G10,3),2)</f>
        <v>0</v>
      </c>
      <c r="J10" s="25" t="s">
        <v>50</v>
      </c>
      <c r="O10">
        <f>(I10*21)/100</f>
        <v>0</v>
      </c>
      <c r="P10" t="s">
        <v>21</v>
      </c>
    </row>
    <row r="11" spans="1:5" ht="12.75">
      <c r="A11" s="28" t="s">
        <v>51</v>
      </c>
      <c r="E11" s="29" t="s">
        <v>84</v>
      </c>
    </row>
    <row r="12" spans="1:5" ht="38.25">
      <c r="A12" s="30" t="s">
        <v>53</v>
      </c>
      <c r="E12" s="31" t="s">
        <v>598</v>
      </c>
    </row>
    <row r="13" spans="1:5" ht="25.5">
      <c r="A13" t="s">
        <v>55</v>
      </c>
      <c r="E13" s="29" t="s">
        <v>86</v>
      </c>
    </row>
    <row r="14" spans="1:18" ht="12.75" customHeight="1">
      <c r="A14" s="5" t="s">
        <v>43</v>
      </c>
      <c r="B14" s="5"/>
      <c r="C14" s="33" t="s">
        <v>27</v>
      </c>
      <c r="D14" s="5"/>
      <c r="E14" s="21" t="s">
        <v>44</v>
      </c>
      <c r="F14" s="5"/>
      <c r="G14" s="5"/>
      <c r="H14" s="5"/>
      <c r="I14" s="34">
        <f>0+Q14</f>
        <v>0</v>
      </c>
      <c r="J14" s="5"/>
      <c r="O14">
        <f>0+R14</f>
        <v>0</v>
      </c>
      <c r="Q14">
        <f>0+I15+I19+I23</f>
        <v>0</v>
      </c>
      <c r="R14">
        <f>0+O15+O19+O23</f>
        <v>0</v>
      </c>
    </row>
    <row r="15" spans="1:16" ht="12.75">
      <c r="A15" s="19" t="s">
        <v>45</v>
      </c>
      <c r="B15" s="23" t="s">
        <v>21</v>
      </c>
      <c r="C15" s="23" t="s">
        <v>128</v>
      </c>
      <c r="D15" s="19" t="s">
        <v>47</v>
      </c>
      <c r="E15" s="24" t="s">
        <v>129</v>
      </c>
      <c r="F15" s="25" t="s">
        <v>101</v>
      </c>
      <c r="G15" s="26">
        <v>15.3</v>
      </c>
      <c r="H15" s="27"/>
      <c r="I15" s="27">
        <f>ROUND(ROUND(H15,2)*ROUND(G15,3),2)</f>
        <v>0</v>
      </c>
      <c r="J15" s="25" t="s">
        <v>50</v>
      </c>
      <c r="O15">
        <f>(I15*21)/100</f>
        <v>0</v>
      </c>
      <c r="P15" t="s">
        <v>21</v>
      </c>
    </row>
    <row r="16" spans="1:5" ht="25.5">
      <c r="A16" s="28" t="s">
        <v>51</v>
      </c>
      <c r="E16" s="29" t="s">
        <v>599</v>
      </c>
    </row>
    <row r="17" spans="1:5" ht="12.75">
      <c r="A17" s="30" t="s">
        <v>53</v>
      </c>
      <c r="E17" s="31" t="s">
        <v>600</v>
      </c>
    </row>
    <row r="18" spans="1:5" ht="38.25">
      <c r="A18" t="s">
        <v>55</v>
      </c>
      <c r="E18" s="29" t="s">
        <v>132</v>
      </c>
    </row>
    <row r="19" spans="1:16" ht="12.75">
      <c r="A19" s="19" t="s">
        <v>45</v>
      </c>
      <c r="B19" s="23" t="s">
        <v>20</v>
      </c>
      <c r="C19" s="23" t="s">
        <v>134</v>
      </c>
      <c r="D19" s="19" t="s">
        <v>47</v>
      </c>
      <c r="E19" s="24" t="s">
        <v>135</v>
      </c>
      <c r="F19" s="25" t="s">
        <v>101</v>
      </c>
      <c r="G19" s="26">
        <v>15.3</v>
      </c>
      <c r="H19" s="27"/>
      <c r="I19" s="27">
        <f>ROUND(ROUND(H19,2)*ROUND(G19,3),2)</f>
        <v>0</v>
      </c>
      <c r="J19" s="25" t="s">
        <v>50</v>
      </c>
      <c r="O19">
        <f>(I19*21)/100</f>
        <v>0</v>
      </c>
      <c r="P19" t="s">
        <v>21</v>
      </c>
    </row>
    <row r="20" spans="1:5" ht="12.75">
      <c r="A20" s="28" t="s">
        <v>51</v>
      </c>
      <c r="E20" s="29" t="s">
        <v>130</v>
      </c>
    </row>
    <row r="21" spans="1:5" ht="12.75">
      <c r="A21" s="30" t="s">
        <v>53</v>
      </c>
      <c r="E21" s="31" t="s">
        <v>601</v>
      </c>
    </row>
    <row r="22" spans="1:5" ht="369.75">
      <c r="A22" t="s">
        <v>55</v>
      </c>
      <c r="E22" s="29" t="s">
        <v>137</v>
      </c>
    </row>
    <row r="23" spans="1:16" ht="12.75">
      <c r="A23" s="19" t="s">
        <v>45</v>
      </c>
      <c r="B23" s="23" t="s">
        <v>31</v>
      </c>
      <c r="C23" s="23" t="s">
        <v>161</v>
      </c>
      <c r="D23" s="19" t="s">
        <v>47</v>
      </c>
      <c r="E23" s="24" t="s">
        <v>163</v>
      </c>
      <c r="F23" s="25" t="s">
        <v>101</v>
      </c>
      <c r="G23" s="26">
        <v>30.6</v>
      </c>
      <c r="H23" s="27"/>
      <c r="I23" s="27">
        <f>ROUND(ROUND(H23,2)*ROUND(G23,3),2)</f>
        <v>0</v>
      </c>
      <c r="J23" s="25" t="s">
        <v>50</v>
      </c>
      <c r="O23">
        <f>(I23*21)/100</f>
        <v>0</v>
      </c>
      <c r="P23" t="s">
        <v>21</v>
      </c>
    </row>
    <row r="24" spans="1:5" ht="12.75">
      <c r="A24" s="28" t="s">
        <v>51</v>
      </c>
      <c r="E24" s="29" t="s">
        <v>47</v>
      </c>
    </row>
    <row r="25" spans="1:5" ht="38.25">
      <c r="A25" s="30" t="s">
        <v>53</v>
      </c>
      <c r="E25" s="31" t="s">
        <v>602</v>
      </c>
    </row>
    <row r="26" spans="1:5" ht="191.25">
      <c r="A26" t="s">
        <v>55</v>
      </c>
      <c r="E26" s="29" t="s">
        <v>165</v>
      </c>
    </row>
  </sheetData>
  <sheetProtection/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E19" sqref="E19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20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J2" s="1"/>
      <c r="O2">
        <f>0+O8</f>
        <v>0</v>
      </c>
      <c r="P2" t="s">
        <v>20</v>
      </c>
    </row>
    <row r="3" spans="1:16" ht="15" customHeight="1">
      <c r="A3" t="s">
        <v>10</v>
      </c>
      <c r="B3" s="11" t="s">
        <v>12</v>
      </c>
      <c r="C3" s="36" t="s">
        <v>13</v>
      </c>
      <c r="D3" s="35"/>
      <c r="E3" s="12" t="s">
        <v>14</v>
      </c>
      <c r="F3" s="1"/>
      <c r="G3" s="8"/>
      <c r="H3" s="7" t="s">
        <v>603</v>
      </c>
      <c r="I3" s="32">
        <f>0+I8</f>
        <v>0</v>
      </c>
      <c r="J3" s="9"/>
      <c r="O3" t="s">
        <v>17</v>
      </c>
      <c r="P3" t="s">
        <v>21</v>
      </c>
    </row>
    <row r="4" spans="1:16" ht="15" customHeight="1">
      <c r="A4" t="s">
        <v>15</v>
      </c>
      <c r="B4" s="14" t="s">
        <v>16</v>
      </c>
      <c r="C4" s="37" t="s">
        <v>603</v>
      </c>
      <c r="D4" s="38"/>
      <c r="E4" s="15" t="s">
        <v>604</v>
      </c>
      <c r="F4" s="5"/>
      <c r="G4" s="5"/>
      <c r="H4" s="16"/>
      <c r="I4" s="16"/>
      <c r="J4" s="5"/>
      <c r="O4" t="s">
        <v>18</v>
      </c>
      <c r="P4" t="s">
        <v>21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J5" s="39" t="s">
        <v>41</v>
      </c>
      <c r="O5" t="s">
        <v>19</v>
      </c>
      <c r="P5" t="s">
        <v>21</v>
      </c>
    </row>
    <row r="6" spans="1:10" ht="12.75" customHeight="1">
      <c r="A6" s="39"/>
      <c r="B6" s="39"/>
      <c r="C6" s="39"/>
      <c r="D6" s="39"/>
      <c r="E6" s="39"/>
      <c r="F6" s="39"/>
      <c r="G6" s="39"/>
      <c r="H6" s="13" t="s">
        <v>37</v>
      </c>
      <c r="I6" s="13" t="s">
        <v>39</v>
      </c>
      <c r="J6" s="39"/>
    </row>
    <row r="7" spans="1:10" ht="12.75" customHeight="1">
      <c r="A7" s="13" t="s">
        <v>25</v>
      </c>
      <c r="B7" s="13" t="s">
        <v>27</v>
      </c>
      <c r="C7" s="13" t="s">
        <v>21</v>
      </c>
      <c r="D7" s="13" t="s">
        <v>20</v>
      </c>
      <c r="E7" s="13" t="s">
        <v>31</v>
      </c>
      <c r="F7" s="13" t="s">
        <v>33</v>
      </c>
      <c r="G7" s="13" t="s">
        <v>35</v>
      </c>
      <c r="H7" s="13" t="s">
        <v>38</v>
      </c>
      <c r="I7" s="13" t="s">
        <v>40</v>
      </c>
      <c r="J7" s="13" t="s">
        <v>42</v>
      </c>
    </row>
    <row r="8" spans="1:18" ht="12.75" customHeight="1">
      <c r="A8" s="16" t="s">
        <v>43</v>
      </c>
      <c r="B8" s="16"/>
      <c r="C8" s="20" t="s">
        <v>25</v>
      </c>
      <c r="D8" s="16"/>
      <c r="E8" s="21" t="s">
        <v>79</v>
      </c>
      <c r="F8" s="16"/>
      <c r="G8" s="16"/>
      <c r="H8" s="16"/>
      <c r="I8" s="22">
        <f>0+Q8</f>
        <v>0</v>
      </c>
      <c r="J8" s="16"/>
      <c r="O8">
        <f>0+R8</f>
        <v>0</v>
      </c>
      <c r="Q8">
        <f>0+I9</f>
        <v>0</v>
      </c>
      <c r="R8">
        <f>0+O9</f>
        <v>0</v>
      </c>
    </row>
    <row r="9" spans="1:16" ht="12.75">
      <c r="A9" s="19" t="s">
        <v>45</v>
      </c>
      <c r="B9" s="23" t="s">
        <v>27</v>
      </c>
      <c r="C9" s="23" t="s">
        <v>605</v>
      </c>
      <c r="D9" s="19" t="s">
        <v>47</v>
      </c>
      <c r="E9" s="24" t="s">
        <v>606</v>
      </c>
      <c r="F9" s="25" t="s">
        <v>607</v>
      </c>
      <c r="G9" s="26">
        <v>1</v>
      </c>
      <c r="H9" s="27"/>
      <c r="I9" s="27">
        <f>ROUND(ROUND(H9,2)*ROUND(G9,3),2)</f>
        <v>0</v>
      </c>
      <c r="J9" s="25" t="s">
        <v>68</v>
      </c>
      <c r="O9">
        <f>(I9*21)/100</f>
        <v>0</v>
      </c>
      <c r="P9" t="s">
        <v>21</v>
      </c>
    </row>
    <row r="10" spans="1:5" ht="63.75">
      <c r="A10" s="28" t="s">
        <v>51</v>
      </c>
      <c r="E10" s="29" t="s">
        <v>608</v>
      </c>
    </row>
    <row r="11" spans="1:5" ht="12.75">
      <c r="A11" s="30" t="s">
        <v>53</v>
      </c>
      <c r="E11" s="31" t="s">
        <v>47</v>
      </c>
    </row>
    <row r="12" spans="1:5" ht="12.75">
      <c r="A12" t="s">
        <v>55</v>
      </c>
      <c r="E12" s="29" t="s">
        <v>110</v>
      </c>
    </row>
  </sheetData>
  <sheetProtection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vozabal</dc:creator>
  <cp:keywords/>
  <dc:description/>
  <cp:lastModifiedBy>vozabal</cp:lastModifiedBy>
  <cp:lastPrinted>2019-03-27T09:46:23Z</cp:lastPrinted>
  <dcterms:created xsi:type="dcterms:W3CDTF">2019-03-27T09:47:12Z</dcterms:created>
  <dcterms:modified xsi:type="dcterms:W3CDTF">2019-03-27T09:47:45Z</dcterms:modified>
  <cp:category/>
  <cp:version/>
  <cp:contentType/>
  <cp:contentStatus/>
</cp:coreProperties>
</file>