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385" activeTab="0"/>
  </bookViews>
  <sheets>
    <sheet name="Rekapitulace stavby" sheetId="1" r:id="rId1"/>
    <sheet name="2018-001-a -  Stavební a ..." sheetId="2" r:id="rId2"/>
    <sheet name="2018-001-b - Stavební a k..." sheetId="3" r:id="rId3"/>
    <sheet name="2018-001-c - VRN" sheetId="4" r:id="rId4"/>
  </sheets>
  <definedNames>
    <definedName name="_xlnm._FilterDatabase" localSheetId="1" hidden="1">'2018-001-a -  Stavební a ...'!$C$89:$K$211</definedName>
    <definedName name="_xlnm._FilterDatabase" localSheetId="2" hidden="1">'2018-001-b - Stavební a k...'!$C$96:$K$380</definedName>
    <definedName name="_xlnm._FilterDatabase" localSheetId="3" hidden="1">'2018-001-c - VRN'!$C$81:$K$116</definedName>
    <definedName name="_xlnm.Print_Area" localSheetId="1">'2018-001-a -  Stavební a ...'!$C$4:$J$39,'2018-001-a -  Stavební a ...'!$C$45:$J$71,'2018-001-a -  Stavební a ...'!$C$77:$K$211</definedName>
    <definedName name="_xlnm.Print_Area" localSheetId="2">'2018-001-b - Stavební a k...'!$C$4:$J$39,'2018-001-b - Stavební a k...'!$C$45:$J$78,'2018-001-b - Stavební a k...'!$C$84:$K$380</definedName>
    <definedName name="_xlnm.Print_Area" localSheetId="3">'2018-001-c - VRN'!$C$4:$J$39,'2018-001-c - VRN'!$C$45:$J$63,'2018-001-c - VRN'!$C$69:$K$116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'2018-001-a -  Stavební a ...'!$89:$89</definedName>
    <definedName name="_xlnm.Print_Titles" localSheetId="2">'2018-001-b - Stavební a k...'!$96:$96</definedName>
    <definedName name="_xlnm.Print_Titles" localSheetId="3">'2018-001-c - VRN'!$81:$81</definedName>
  </definedNames>
  <calcPr calcId="152511"/>
</workbook>
</file>

<file path=xl/sharedStrings.xml><?xml version="1.0" encoding="utf-8"?>
<sst xmlns="http://schemas.openxmlformats.org/spreadsheetml/2006/main" count="5060" uniqueCount="614">
  <si>
    <t>Export Komplet</t>
  </si>
  <si>
    <t/>
  </si>
  <si>
    <t>2.0</t>
  </si>
  <si>
    <t>False</t>
  </si>
  <si>
    <t>{fdfbaf79-d623-43a8-bdaf-3afbce583a51}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</si>
  <si>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</si>
  <si>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</si>
  <si>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</si>
  <si>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</si>
  <si>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</si>
  <si>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</si>
  <si>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</si>
  <si>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</si>
  <si>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</si>
  <si>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</si>
  <si>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</si>
  <si>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</si>
  <si>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- objekt RTG</t>
  </si>
  <si>
    <t>KSO:</t>
  </si>
  <si>
    <t>CC-CZ:</t>
  </si>
  <si>
    <t>Místo:</t>
  </si>
  <si>
    <t xml:space="preserve"> </t>
  </si>
  <si>
    <t>Datum:</t>
  </si>
  <si>
    <t>4. 3. 2019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</si>
  <si>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</si>
  <si>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</si>
  <si>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</si>
  <si>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</si>
  <si>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</si>
  <si>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</si>
  <si>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</si>
  <si>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</si>
  <si>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</si>
  <si>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</si>
  <si>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</si>
  <si>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</si>
  <si>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</si>
  <si>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</si>
  <si>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</si>
  <si>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</si>
  <si>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</si>
  <si>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</si>
  <si>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</si>
  <si>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</si>
  <si>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</si>
  <si>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</si>
  <si>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</si>
  <si>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</si>
  <si>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</si>
  <si>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</si>
  <si>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</si>
  <si>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</si>
  <si>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</si>
  <si>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</si>
  <si>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</si>
  <si>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</si>
  <si>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</si>
  <si>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</si>
  <si>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</si>
  <si>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</si>
  <si>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</si>
  <si>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</si>
  <si>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</si>
  <si>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</si>
  <si>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</si>
  <si>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</si>
  <si>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</si>
  <si>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</si>
  <si>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</si>
  <si>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</si>
  <si>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</si>
  <si>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</si>
  <si>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2018/001/a</t>
  </si>
  <si>
    <t xml:space="preserve"> Stavební a konstrukční část - demontáže</t>
  </si>
  <si>
    <t>STA</t>
  </si>
  <si>
    <t>1</t>
  </si>
  <si>
    <t>{6fd0e257-445d-442c-b7a4-d946d0024c40}</t>
  </si>
  <si>
    <t>2</t>
  </si>
  <si>
    <t>2018/001/b</t>
  </si>
  <si>
    <t>Stavební a konstrukční část - nový stav</t>
  </si>
  <si>
    <t>{f50ebb13-f416-4e7a-aeed-c5199bc619a2}</t>
  </si>
  <si>
    <t>2018/001/c</t>
  </si>
  <si>
    <t>VRN</t>
  </si>
  <si>
    <t>{42594993-d5ff-4687-b500-a305cad64ec8}</t>
  </si>
  <si>
    <t>KRYCÍ LIST SOUPISU PRACÍ</t>
  </si>
  <si>
    <t>Objekt:</t>
  </si>
  <si>
    <t>2018/001/a -  Stavební a konstrukční část - demontáže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</si>
  <si>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</si>
  <si>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</si>
  <si>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</si>
  <si>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</si>
  <si>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</si>
  <si>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</si>
  <si>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</si>
  <si>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</si>
  <si>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</si>
  <si>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</si>
  <si>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</si>
  <si>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</si>
  <si>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</si>
  <si>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</si>
  <si>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</si>
  <si>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</si>
  <si>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</si>
  <si>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</si>
  <si>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</si>
  <si>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</si>
  <si>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</si>
  <si>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</si>
  <si>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</si>
  <si>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</si>
  <si>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</si>
  <si>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</si>
  <si>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</si>
  <si>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</si>
  <si>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</si>
  <si>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</si>
  <si>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</si>
  <si>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</si>
  <si>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</si>
  <si>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</si>
  <si>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</si>
  <si>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965082923</t>
  </si>
  <si>
    <t>Odstranění násypů pod podlahy tl do 100 mm pl přes 2 m2</t>
  </si>
  <si>
    <t>m3</t>
  </si>
  <si>
    <t>4</t>
  </si>
  <si>
    <t>VV</t>
  </si>
  <si>
    <t>S01</t>
  </si>
  <si>
    <t xml:space="preserve">Původní skladba střechy </t>
  </si>
  <si>
    <t>násyp praného kameniva - ponecháno na stavbě a znovu použito v nové skladbě)</t>
  </si>
  <si>
    <t>(395,43-2,8-1,36*8)*0,05</t>
  </si>
  <si>
    <t>Součet</t>
  </si>
  <si>
    <t>997</t>
  </si>
  <si>
    <t>Přesun sutě</t>
  </si>
  <si>
    <t>997013112</t>
  </si>
  <si>
    <t>Vnitrostaveništní doprava suti a vybouraných hmot pro budovy v do 9 m s použitím mechanizace</t>
  </si>
  <si>
    <t>t</t>
  </si>
  <si>
    <t>26,723</t>
  </si>
  <si>
    <t>3</t>
  </si>
  <si>
    <t>997013212</t>
  </si>
  <si>
    <t>Vnitrostaveništní doprava suti a vybouraných hmot pro budovy v do 9 m ručně</t>
  </si>
  <si>
    <t>6</t>
  </si>
  <si>
    <t>separační textilie</t>
  </si>
  <si>
    <t>Tepelná izolace z XPS tl. 60 mm</t>
  </si>
  <si>
    <t>Hydroizolační folie z PVC</t>
  </si>
  <si>
    <t>S02</t>
  </si>
  <si>
    <t>atika</t>
  </si>
  <si>
    <t>demontáž oplechování atiky - RŠ. 400 mm</t>
  </si>
  <si>
    <t>OSB deska tl. 20 mm</t>
  </si>
  <si>
    <t>Tepelná izolace tl. 50 mm - EPS</t>
  </si>
  <si>
    <t>11,447</t>
  </si>
  <si>
    <t>997013501</t>
  </si>
  <si>
    <t>Odvoz suti a vybouraných hmot na skládku nebo meziskládku do 1 km se složením</t>
  </si>
  <si>
    <t>8</t>
  </si>
  <si>
    <t>5</t>
  </si>
  <si>
    <t>997013509</t>
  </si>
  <si>
    <t>Příplatek k odvozu suti a vybouraných hmot na skládku ZKD 1 km přes 1 km</t>
  </si>
  <si>
    <t>10</t>
  </si>
  <si>
    <t>P</t>
  </si>
  <si>
    <t>Poznámka k položce:
24 km příplatek</t>
  </si>
  <si>
    <t>997013814</t>
  </si>
  <si>
    <t>Poplatek za uložení stavebního odpadu z izolačních hmot na skládce (skládkovné)</t>
  </si>
  <si>
    <t>12</t>
  </si>
  <si>
    <t>PSV</t>
  </si>
  <si>
    <t>Práce a dodávky PSV</t>
  </si>
  <si>
    <t>712</t>
  </si>
  <si>
    <t>Povlakové krytiny</t>
  </si>
  <si>
    <t>7</t>
  </si>
  <si>
    <t>712300831</t>
  </si>
  <si>
    <t>Odstranění povlakové krytiny střech do 10° jednovrstvé</t>
  </si>
  <si>
    <t>m2</t>
  </si>
  <si>
    <t>16</t>
  </si>
  <si>
    <t>14</t>
  </si>
  <si>
    <t>(395,43-2,8)*1,02</t>
  </si>
  <si>
    <t>109,7*0,5</t>
  </si>
  <si>
    <t>713</t>
  </si>
  <si>
    <t>Izolace tepelné</t>
  </si>
  <si>
    <t>713140821</t>
  </si>
  <si>
    <t>Odstranění tepelné izolace střech nadstřešní volně kladené z polystyrenu tl do 100 mm</t>
  </si>
  <si>
    <t>721</t>
  </si>
  <si>
    <t>Zdravotechnika - vnitřní kanalizace</t>
  </si>
  <si>
    <t>721242R1</t>
  </si>
  <si>
    <t>Demontáž lvětracích komínků odpadního potrubí</t>
  </si>
  <si>
    <t>kus</t>
  </si>
  <si>
    <t>18</t>
  </si>
  <si>
    <t>demontáž větracích komínků odpadního potrubí</t>
  </si>
  <si>
    <t>uschovat pro opětovnou montáž</t>
  </si>
  <si>
    <t>762</t>
  </si>
  <si>
    <t>Konstrukce tesařské</t>
  </si>
  <si>
    <t>762341831</t>
  </si>
  <si>
    <t>Demontáž bednění střech z desek měkkých</t>
  </si>
  <si>
    <t>20</t>
  </si>
  <si>
    <t>91,5*0,4</t>
  </si>
  <si>
    <t>764</t>
  </si>
  <si>
    <t>Konstrukce klempířské</t>
  </si>
  <si>
    <t>11</t>
  </si>
  <si>
    <t>764002841</t>
  </si>
  <si>
    <t>Demontáž oplechování horních ploch zdí a nadezdívek do suti</t>
  </si>
  <si>
    <t>m</t>
  </si>
  <si>
    <t>22</t>
  </si>
  <si>
    <t>91.5</t>
  </si>
  <si>
    <t>M</t>
  </si>
  <si>
    <t>Práce a dodávky M</t>
  </si>
  <si>
    <t>21-M</t>
  </si>
  <si>
    <t>Elektromontáže</t>
  </si>
  <si>
    <t>210220R1-D</t>
  </si>
  <si>
    <t>Demontáž hromosvodného vedení</t>
  </si>
  <si>
    <t>sou</t>
  </si>
  <si>
    <t>64</t>
  </si>
  <si>
    <t>24</t>
  </si>
  <si>
    <t>Demontáž bleskovod</t>
  </si>
  <si>
    <t>2018/001/b - Stavební a konstrukční část - nový stav</t>
  </si>
  <si>
    <t>D1 - DETAIL A</t>
  </si>
  <si>
    <t>D3 - DETAIL E</t>
  </si>
  <si>
    <t>D4 - DETAIL B</t>
  </si>
  <si>
    <t>D5 - DETAIL C</t>
  </si>
  <si>
    <t xml:space="preserve">    5 - Komunikace pozemní</t>
  </si>
  <si>
    <t xml:space="preserve">    998 - Přesun hmot</t>
  </si>
  <si>
    <t xml:space="preserve">    751 - Vzduchotechnika</t>
  </si>
  <si>
    <t xml:space="preserve">      751.1 - Jeřábnické práce</t>
  </si>
  <si>
    <t xml:space="preserve">      751.2 - Úprava rozvodů chladiva</t>
  </si>
  <si>
    <t xml:space="preserve">      751.3 - Příprava venkovních 2 sestav kondenzátorů S-GVH082 na transport + znovuuvedení do provozu</t>
  </si>
  <si>
    <t xml:space="preserve">    767 - Konstrukce zámečnické</t>
  </si>
  <si>
    <t>D1</t>
  </si>
  <si>
    <t>DETAIL A</t>
  </si>
  <si>
    <t>Pol5</t>
  </si>
  <si>
    <t>Asfaltová penetrační emulze bez obsahu rozpouštědel. Obsah asfaltu &gt;48%. Spotřeba cca 0,1 - 0,4 kg.m-2 dle podkladu.</t>
  </si>
  <si>
    <t>Asfaltová penetrační emulze bez obsahu rozpouštědel</t>
  </si>
  <si>
    <t>92,7*0,8</t>
  </si>
  <si>
    <t>Pol50</t>
  </si>
  <si>
    <t>Natavitelný pás z SBS modifikovaného asfaltu, vložkou ze skleněné tkaniny o plošné hmotnosti 200 g.m-2</t>
  </si>
  <si>
    <t>Natavitelný pás z SBS modifikovaného asfaltu</t>
  </si>
  <si>
    <t>Pol50/1</t>
  </si>
  <si>
    <t>"pěnový polystyren EPS 100 S Stabil tl. 80 mm, "</t>
  </si>
  <si>
    <t>"pěnový polystyren EPS 100 S Stabil tl. 80 mm</t>
  </si>
  <si>
    <t>"</t>
  </si>
  <si>
    <t>92,7*0,34</t>
  </si>
  <si>
    <t>Pol50/2</t>
  </si>
  <si>
    <t>"šroub do betonu 6,3x120 mm, "</t>
  </si>
  <si>
    <t>ks</t>
  </si>
  <si>
    <t>"šroub do betonu 6,3x120 mm</t>
  </si>
  <si>
    <t>92,7*8+93,6*8</t>
  </si>
  <si>
    <t>Pol50/3</t>
  </si>
  <si>
    <t>"PVC fólie s PES vložkou - odolná vůči UV, "</t>
  </si>
  <si>
    <t>"PVC fólie s PES vložkou - odolná vůči UV</t>
  </si>
  <si>
    <t>92,7*0,95*2</t>
  </si>
  <si>
    <t>Pol50/4</t>
  </si>
  <si>
    <t>hliníkový ochranný větrací pás okapní s povrchovou úpravou červenohnědým polyuretanovým lakem šířky 120 mm</t>
  </si>
  <si>
    <t>Poznámka k položce:
Uvažujese délka hřebene střešní konstrukce. Neznáme kolik ks/bm.,</t>
  </si>
  <si>
    <t>(6,1+26,64+22,7+10)</t>
  </si>
  <si>
    <t>Pol50/5</t>
  </si>
  <si>
    <t>"extrudovaný polystyren tl. 50 mm zbroušený do spádu 3°(5,24%), "</t>
  </si>
  <si>
    <t>"extrudovaný polystyren tl. 50 mm zbroušený do spádu 3°(5,24%)</t>
  </si>
  <si>
    <t>93,6*0,16</t>
  </si>
  <si>
    <t>Pol50/6</t>
  </si>
  <si>
    <t>"OSB deska tř. 3, tl. 25 mm, "</t>
  </si>
  <si>
    <t>"OSB deska tř. 3, tl. 25 mm</t>
  </si>
  <si>
    <t>93,6*0,4</t>
  </si>
  <si>
    <t>Pol50/7</t>
  </si>
  <si>
    <t>"vrut do dřeva se zápustnou hlavou 3,0x30, "</t>
  </si>
  <si>
    <t>"vrut do dřeva se zápustnou hlavou 3,0x30</t>
  </si>
  <si>
    <t>93,6*3*4</t>
  </si>
  <si>
    <t>D3</t>
  </si>
  <si>
    <t>DETAIL E</t>
  </si>
  <si>
    <t>17,04*0,5</t>
  </si>
  <si>
    <t>17,04*0,34</t>
  </si>
  <si>
    <t>13</t>
  </si>
  <si>
    <t>26</t>
  </si>
  <si>
    <t>17,04*3*4</t>
  </si>
  <si>
    <t>28</t>
  </si>
  <si>
    <t>17,04*0,5*2</t>
  </si>
  <si>
    <t>D4</t>
  </si>
  <si>
    <t>DETAIL B</t>
  </si>
  <si>
    <t>Pol34</t>
  </si>
  <si>
    <t>"dvoustupňový vtok s integrovaným přířezem asfaltového pásu, DN 100, "</t>
  </si>
  <si>
    <t>30</t>
  </si>
  <si>
    <t>"dvoustupňový vtok s integrovaným přířezem asfaltového pásu, DN 100</t>
  </si>
  <si>
    <t>Pol34/10</t>
  </si>
  <si>
    <t>pryžové těsnění</t>
  </si>
  <si>
    <t>32</t>
  </si>
  <si>
    <t>0,314*2*3</t>
  </si>
  <si>
    <t>17</t>
  </si>
  <si>
    <t>Pol34/11</t>
  </si>
  <si>
    <t>PUR pěna - na 3 vtoky</t>
  </si>
  <si>
    <t>34</t>
  </si>
  <si>
    <t xml:space="preserve">PUR pěna - na 3 vtoky </t>
  </si>
  <si>
    <t>Pol34/12</t>
  </si>
  <si>
    <t>"šroub do betonu, 6,3x35 mm, 4ks/vtok, "</t>
  </si>
  <si>
    <t>36</t>
  </si>
  <si>
    <t>"šroub do betonu, 6,3x35 mm, 4ks/vtok</t>
  </si>
  <si>
    <t>4*3</t>
  </si>
  <si>
    <t>19</t>
  </si>
  <si>
    <t>38</t>
  </si>
  <si>
    <t>0,65*0,65*3</t>
  </si>
  <si>
    <t>Pol34/13</t>
  </si>
  <si>
    <t>"šroub do betonu, 6,3xdl. 270 mm, 4ks/vtok, "</t>
  </si>
  <si>
    <t>40</t>
  </si>
  <si>
    <t>"šroub do betonu, 6,3xdl. 270 mm, 4ks/vtok</t>
  </si>
  <si>
    <t>Pol34/14</t>
  </si>
  <si>
    <t>extrudovaný polystyren XPS tl.260 mm</t>
  </si>
  <si>
    <t>42</t>
  </si>
  <si>
    <t>0,85*0,85*3</t>
  </si>
  <si>
    <t>Pol34/15</t>
  </si>
  <si>
    <t>"nástavec střešního vtoku s integrovaným přířezem PVC fólie, DN 100 , "</t>
  </si>
  <si>
    <t>44</t>
  </si>
  <si>
    <t xml:space="preserve">"nástavec střešního vtoku s integrovaným přířezem PVC fólie, DN 100 </t>
  </si>
  <si>
    <t>23</t>
  </si>
  <si>
    <t>Pol34/16</t>
  </si>
  <si>
    <t>integrovaný ochranný košík</t>
  </si>
  <si>
    <t>46</t>
  </si>
  <si>
    <t>D5</t>
  </si>
  <si>
    <t>DETAIL C</t>
  </si>
  <si>
    <t>48</t>
  </si>
  <si>
    <t>0,314*0,3*4</t>
  </si>
  <si>
    <t>25</t>
  </si>
  <si>
    <t>Pol34/1</t>
  </si>
  <si>
    <t>"manžeta z nevyztužené PVC fólie, "</t>
  </si>
  <si>
    <t>50</t>
  </si>
  <si>
    <t>"manžeta z nevyztužené PVC fólie</t>
  </si>
  <si>
    <t>Pol4</t>
  </si>
  <si>
    <t>stahovací nerezová objímka</t>
  </si>
  <si>
    <t>52</t>
  </si>
  <si>
    <t>27</t>
  </si>
  <si>
    <t>Pol4/1</t>
  </si>
  <si>
    <t>PU tmel</t>
  </si>
  <si>
    <t>54</t>
  </si>
  <si>
    <t>0,314*4</t>
  </si>
  <si>
    <t>Komunikace pozemní</t>
  </si>
  <si>
    <t>571908111</t>
  </si>
  <si>
    <t>Kryt vymývaným dekoračním kamenivem (kačírkem) tl 200 mm</t>
  </si>
  <si>
    <t>56</t>
  </si>
  <si>
    <t>STR - 1</t>
  </si>
  <si>
    <t xml:space="preserve">Navržená skladba střechy </t>
  </si>
  <si>
    <t>Stabilizační vrstva kameniva tl. 70 -110 mm</t>
  </si>
  <si>
    <t>216,53+(5,21+4,07+3,16+5,74+6,45+14,21+6*6,72)+(6,01+99,7-2*25,3+4+4+22,02+4)</t>
  </si>
  <si>
    <t>998</t>
  </si>
  <si>
    <t>Přesun hmot</t>
  </si>
  <si>
    <t>29</t>
  </si>
  <si>
    <t>998011002</t>
  </si>
  <si>
    <t>Přesun hmot pro budovy zděné v do 12 m</t>
  </si>
  <si>
    <t>58</t>
  </si>
  <si>
    <t>712300R4</t>
  </si>
  <si>
    <t>Očištění spádové vrstvy (keramzitbeton)</t>
  </si>
  <si>
    <t>60</t>
  </si>
  <si>
    <t>očištění spádové vrstvy (keramzitbeton)</t>
  </si>
  <si>
    <t>31</t>
  </si>
  <si>
    <t>712300R5</t>
  </si>
  <si>
    <t>lokální opravy keramzitbetonu speciální hmotou - rozsah 20 %</t>
  </si>
  <si>
    <t>62</t>
  </si>
  <si>
    <t>(395,43-2,8)*1,02*0,2</t>
  </si>
  <si>
    <t>712311101</t>
  </si>
  <si>
    <t>Provedení povlakové krytiny střech do 10° za studena lakem penetračním nebo asfaltovým</t>
  </si>
  <si>
    <t>33</t>
  </si>
  <si>
    <t>111631500</t>
  </si>
  <si>
    <t>lak asfaltový ALP/9 bal 9 kg</t>
  </si>
  <si>
    <t>66</t>
  </si>
  <si>
    <t>Poznámka k položce:
Spotřeba 0,3-0,4kg/m2 dle povrchu, ředidlo technický benzín</t>
  </si>
  <si>
    <t>712341559</t>
  </si>
  <si>
    <t>Provedení povlakové krytiny střech do 10° pásy NAIP přitavením v plné ploše</t>
  </si>
  <si>
    <t>68</t>
  </si>
  <si>
    <t>Poznámka k položce:
Natavitelný pás z SBS modifikovaného asfaltu, vložkou ze skleněné tkaniny o plošné hmotnosti 200 g.m-2, na povrchu se separačním posypem. Pás splňuje podmínky SVAP dle ČSN 73 0605-1. Odolnost proti stékání 100 °C. Ohebnost za nízkých teplot -25 °C. Součinitel difúze radonu 1,4.10-11 m2.s-1. tl. 4 mm,</t>
  </si>
  <si>
    <t>35</t>
  </si>
  <si>
    <t>628411R1</t>
  </si>
  <si>
    <t>Natavitelný pás z SBS modifikovaného asfaltu, vložkou ze skleněné tkaniny o plošné hmotnosti 200 g.m-2, na povrchu se separačním posypem</t>
  </si>
  <si>
    <t>70</t>
  </si>
  <si>
    <t>712361R1</t>
  </si>
  <si>
    <t>Provedení povlakové krytiny střech do 10° svařitelnou fólií přilepenou v plné ploše</t>
  </si>
  <si>
    <t>72</t>
  </si>
  <si>
    <t>Poznámka k položce:
"Svařitelná fólie z měkčeného PVC, vložkou ze skleněné rohože,, odolná proti prorůstání kořenů, pro stabilizaci přitížením a vegetací. Rozměrová stálost 0,2 %. Odolnost proti odlupování ve spoji 150 N/50 mm. Smyková odolnost ve spoji v podélném i příčném směru 400 N/50 mm. Ohebnost za nízkých teplot -25 °C. tl. 1,5 mm",</t>
  </si>
  <si>
    <t>Svařitelná fólie z měkčeného PVC, vložkou ze skleněné rohože,</t>
  </si>
  <si>
    <t>přířez folie z měkčeného PVC pod VZT</t>
  </si>
  <si>
    <t>8*2,6*1,25</t>
  </si>
  <si>
    <t>37</t>
  </si>
  <si>
    <t>283220R3</t>
  </si>
  <si>
    <t>Svařitelná fólie z měkčeného PVC, vložkou ze skleněné rohože</t>
  </si>
  <si>
    <t>74</t>
  </si>
  <si>
    <t>712391172</t>
  </si>
  <si>
    <t>Provedení povlakové krytiny střech do 10° ochranné textilní vrstvy</t>
  </si>
  <si>
    <t>76</t>
  </si>
  <si>
    <t>"Netkaná textilie z polypropylenových vláken o plošné hmotnosti</t>
  </si>
  <si>
    <t>300 g.m-2, jednostranně tavená."</t>
  </si>
  <si>
    <t>Mezisoučet</t>
  </si>
  <si>
    <t>Netkaná textilie z polypropylenových vláken o plošné hmotnosti 500 g.m-2, jednostranně tavená.</t>
  </si>
  <si>
    <t>39</t>
  </si>
  <si>
    <t>693110R1</t>
  </si>
  <si>
    <t>Netkaná textilie z polypropylenových vláken o plošné hmotnosti, 300 g.m-2, jednostranně tavená</t>
  </si>
  <si>
    <t>78</t>
  </si>
  <si>
    <t>693110R2</t>
  </si>
  <si>
    <t>Netkaná textilie z polypropylenových vláken o plošné hmotnosti 500 g.m-2, jednostranně tavená. (395,43-2,8)*1,02</t>
  </si>
  <si>
    <t>80</t>
  </si>
  <si>
    <t>41</t>
  </si>
  <si>
    <t>765192001</t>
  </si>
  <si>
    <t>Nouzové (provizorní) zakrytí střechy plachtou</t>
  </si>
  <si>
    <t>82</t>
  </si>
  <si>
    <t>provizorní zastřešení během oprav</t>
  </si>
  <si>
    <t>395.5</t>
  </si>
  <si>
    <t>998712102</t>
  </si>
  <si>
    <t>Přesun hmot tonážní tonážní pro krytiny povlakové v objektech v do 12 m</t>
  </si>
  <si>
    <t>84</t>
  </si>
  <si>
    <t>43</t>
  </si>
  <si>
    <t>713141R1</t>
  </si>
  <si>
    <t>Montáž izolace tepelné střech plochých plně 1 vrstva rohoží, pásů, dílců, desek</t>
  </si>
  <si>
    <t>86</t>
  </si>
  <si>
    <t>Desky z pěnového polystyrenu</t>
  </si>
  <si>
    <t>(395,43-2,8)*1,02 - 8*1,25*2,8</t>
  </si>
  <si>
    <t>Desky z extrudovaného polystyrenu pod VZT</t>
  </si>
  <si>
    <t>283759900</t>
  </si>
  <si>
    <t>deska z pěnového polystyrenu EPS 150 S 1000 x 500 x 140 mm</t>
  </si>
  <si>
    <t>88</t>
  </si>
  <si>
    <t>Poznámka k položce:
Desky z pěnového polystyrenu. Pevnost v tlaku při 10 % deformaci 100 kPa. Deklarovaná hodnota součinitele tepelné vodivosti 0,037 W.m-1.K-1. tl. 2x 140 mm,</t>
  </si>
  <si>
    <t>45</t>
  </si>
  <si>
    <t>998713102</t>
  </si>
  <si>
    <t>Přesun hmot tonážní pro izolace tepelné v objektech v do 12 m</t>
  </si>
  <si>
    <t>90</t>
  </si>
  <si>
    <t>751</t>
  </si>
  <si>
    <t>Vzduchotechnika</t>
  </si>
  <si>
    <t>751.1</t>
  </si>
  <si>
    <t>Jeřábnické práce</t>
  </si>
  <si>
    <t>7510010R1</t>
  </si>
  <si>
    <t>Nájezd/odjezd jeřábu</t>
  </si>
  <si>
    <t>kpl</t>
  </si>
  <si>
    <t>-2000663780</t>
  </si>
  <si>
    <t>47</t>
  </si>
  <si>
    <t>7510010R2</t>
  </si>
  <si>
    <t>Hodinová sazba</t>
  </si>
  <si>
    <t>hod.</t>
  </si>
  <si>
    <t>-1986991259</t>
  </si>
  <si>
    <t>7510010R3</t>
  </si>
  <si>
    <t>Nájem vahadla /den</t>
  </si>
  <si>
    <t>den</t>
  </si>
  <si>
    <t>798191318</t>
  </si>
  <si>
    <t>49</t>
  </si>
  <si>
    <t>7510010R4</t>
  </si>
  <si>
    <t>Přeprava vahadla</t>
  </si>
  <si>
    <t>1340719176</t>
  </si>
  <si>
    <t>7510010R5</t>
  </si>
  <si>
    <t>Vazač/hod</t>
  </si>
  <si>
    <t>hod</t>
  </si>
  <si>
    <t>1403004738</t>
  </si>
  <si>
    <t>751.2</t>
  </si>
  <si>
    <t>Úprava rozvodů chladiva</t>
  </si>
  <si>
    <t>51</t>
  </si>
  <si>
    <t>7510020R6</t>
  </si>
  <si>
    <t>demontážní práce + utěsnění demontovaného potrubí Cu Ø 42 a 54 mm + příprava k přesunu</t>
  </si>
  <si>
    <t>807160146</t>
  </si>
  <si>
    <t>7510020R7</t>
  </si>
  <si>
    <t>kulový ventil Cu 42</t>
  </si>
  <si>
    <t>-918254062</t>
  </si>
  <si>
    <t>53</t>
  </si>
  <si>
    <t>7510020R8</t>
  </si>
  <si>
    <t>kulový ventil Cu 54</t>
  </si>
  <si>
    <t>964734576</t>
  </si>
  <si>
    <t>7510020R9</t>
  </si>
  <si>
    <t>trubka Cu Ø 42 mm</t>
  </si>
  <si>
    <t>-1716678366</t>
  </si>
  <si>
    <t>55</t>
  </si>
  <si>
    <t>7510020R10</t>
  </si>
  <si>
    <t>trubka Cu Ø 54 mm</t>
  </si>
  <si>
    <t>-468710118</t>
  </si>
  <si>
    <t>7510020R11</t>
  </si>
  <si>
    <t>nátrubek Cu Ø 42 mm</t>
  </si>
  <si>
    <t>-1954067349</t>
  </si>
  <si>
    <t>57</t>
  </si>
  <si>
    <t>7510020R12</t>
  </si>
  <si>
    <t>nátrubek Cu Ø 54 mm</t>
  </si>
  <si>
    <t>-377252868</t>
  </si>
  <si>
    <t>7510020R13</t>
  </si>
  <si>
    <t>objímka 46 mm</t>
  </si>
  <si>
    <t>2121195803</t>
  </si>
  <si>
    <t>59</t>
  </si>
  <si>
    <t>7510020R14</t>
  </si>
  <si>
    <t>objímka 54 mm</t>
  </si>
  <si>
    <t>-1687660815</t>
  </si>
  <si>
    <t>7510020R15</t>
  </si>
  <si>
    <t>nosník 38 x 40 x 2 mm  - 3 m</t>
  </si>
  <si>
    <t>-146351880</t>
  </si>
  <si>
    <t>61</t>
  </si>
  <si>
    <t>7510020R16</t>
  </si>
  <si>
    <t>stříbrná pájka holá  2x2 – 500 mm</t>
  </si>
  <si>
    <t>1038365832</t>
  </si>
  <si>
    <t>7510020R17</t>
  </si>
  <si>
    <t>stříbrná pájka obalovaná 2 mm – 500 mm</t>
  </si>
  <si>
    <t>805922274</t>
  </si>
  <si>
    <t>63</t>
  </si>
  <si>
    <t>7510020R18</t>
  </si>
  <si>
    <t>technické plyny</t>
  </si>
  <si>
    <t>-516276940</t>
  </si>
  <si>
    <t>7510020R19</t>
  </si>
  <si>
    <t>dusík na tlakování - lahev</t>
  </si>
  <si>
    <t>-356993357</t>
  </si>
  <si>
    <t>65</t>
  </si>
  <si>
    <t>7510020R20</t>
  </si>
  <si>
    <t>drobný montážní materiál v ceně</t>
  </si>
  <si>
    <t>-826829446</t>
  </si>
  <si>
    <t>7510020R21</t>
  </si>
  <si>
    <t>montážní práce celkově - 3 samostatné výjezdy - demontáž a zpětná montáž rozvodů</t>
  </si>
  <si>
    <t>-1148364068</t>
  </si>
  <si>
    <t>67</t>
  </si>
  <si>
    <t>7510020R22</t>
  </si>
  <si>
    <t>dopravní náklady</t>
  </si>
  <si>
    <t>616929500</t>
  </si>
  <si>
    <t>751.3</t>
  </si>
  <si>
    <t>7510030R23</t>
  </si>
  <si>
    <t>Odsátí chladiva (při teplotě vzduchu min. +15°C)</t>
  </si>
  <si>
    <t>-1997278433</t>
  </si>
  <si>
    <t>69</t>
  </si>
  <si>
    <t>7510030R24</t>
  </si>
  <si>
    <t>Výměna filtrů chladiva</t>
  </si>
  <si>
    <t>-1912129841</t>
  </si>
  <si>
    <t>7510030R25</t>
  </si>
  <si>
    <t>Výměna pojistných ventilů na střeše</t>
  </si>
  <si>
    <t>-1658177573</t>
  </si>
  <si>
    <t>71</t>
  </si>
  <si>
    <t>7510030R26</t>
  </si>
  <si>
    <t>Vákuování</t>
  </si>
  <si>
    <t>-1616448838</t>
  </si>
  <si>
    <t>7510030R27</t>
  </si>
  <si>
    <t>Naplnění okruhů odsátým chladivem</t>
  </si>
  <si>
    <t>1749939922</t>
  </si>
  <si>
    <t>73</t>
  </si>
  <si>
    <t>7510030R28</t>
  </si>
  <si>
    <t>Uvedení zařízení do provozu</t>
  </si>
  <si>
    <t>-1130487428</t>
  </si>
  <si>
    <t>7510030R29</t>
  </si>
  <si>
    <t>Provozní zkouška</t>
  </si>
  <si>
    <t>-443891345</t>
  </si>
  <si>
    <t>75</t>
  </si>
  <si>
    <t>764001R1</t>
  </si>
  <si>
    <t>K.01 koutová lišta z poplastovaného plechu tl. 0,6 mm, rš. 100 mm</t>
  </si>
  <si>
    <t>92</t>
  </si>
  <si>
    <t>K.01</t>
  </si>
  <si>
    <t>koutová lišta z poplastovaného plechu tl. 0,6 mm, rš. 100 mm</t>
  </si>
  <si>
    <t>92,7+17,1</t>
  </si>
  <si>
    <t>764001R2</t>
  </si>
  <si>
    <t>K.02 koutová lišta z poplastovaného plechu tl. 0,6 mm, rš. 100 mm</t>
  </si>
  <si>
    <t>94</t>
  </si>
  <si>
    <t>K.02</t>
  </si>
  <si>
    <t>92.700</t>
  </si>
  <si>
    <t>77</t>
  </si>
  <si>
    <t>764001R3</t>
  </si>
  <si>
    <t>K.03 závětrná lišta z lakovaného FeZn plechu tl. 0,6 mm, R.Š. 250 mm</t>
  </si>
  <si>
    <t>96</t>
  </si>
  <si>
    <t>K.03</t>
  </si>
  <si>
    <t>závětrná lišta z lakovaného FeZn plechu tl. 0,6 mm, R.Š. 250 mm</t>
  </si>
  <si>
    <t>91.400</t>
  </si>
  <si>
    <t>764001R4</t>
  </si>
  <si>
    <t>K.04 stěnová lišta z poplastovaného plechu tl. 0,6 mm, rš. 90 mm</t>
  </si>
  <si>
    <t>98</t>
  </si>
  <si>
    <t>K.04</t>
  </si>
  <si>
    <t>stěnová lišta z poplastovaného plechu tl. 0,6 mm, rš. 90 mm</t>
  </si>
  <si>
    <t>17.100</t>
  </si>
  <si>
    <t>79</t>
  </si>
  <si>
    <t>764001R5</t>
  </si>
  <si>
    <t>Přesun a úprava dešťového svodu</t>
  </si>
  <si>
    <t>1611402796</t>
  </si>
  <si>
    <t>764001R6</t>
  </si>
  <si>
    <t>Provizorní odvod dešťové vody ze stříšky</t>
  </si>
  <si>
    <t>1326151276</t>
  </si>
  <si>
    <t>81</t>
  </si>
  <si>
    <t>998764102</t>
  </si>
  <si>
    <t>Přesun hmot tonážní pro konstrukce klempířské v objektech v do 12 m</t>
  </si>
  <si>
    <t>100</t>
  </si>
  <si>
    <t>767</t>
  </si>
  <si>
    <t>Konstrukce zámečnické</t>
  </si>
  <si>
    <t>155214R1</t>
  </si>
  <si>
    <t>"U1 - Kotvicí bod, délka 700 mm, "</t>
  </si>
  <si>
    <t>102</t>
  </si>
  <si>
    <t>83</t>
  </si>
  <si>
    <t>155214R2</t>
  </si>
  <si>
    <t>"Permanentní nerezové lano tl. 6 mm (1 úsek), "</t>
  </si>
  <si>
    <t>104</t>
  </si>
  <si>
    <t>"Permanentní nerezové lano tl. 6 mm (1 úsek)</t>
  </si>
  <si>
    <t>998767102</t>
  </si>
  <si>
    <t>Přesun hmot tonážní pro zámečnické konstrukce v objektech v do 12 m</t>
  </si>
  <si>
    <t>106</t>
  </si>
  <si>
    <t>85</t>
  </si>
  <si>
    <t>210220R2</t>
  </si>
  <si>
    <t>Zpětné osazení hromosvodu ,, včetně revizní zprávy bleskosvodu</t>
  </si>
  <si>
    <t>108</t>
  </si>
  <si>
    <t xml:space="preserve">zpětné osazení hromosvodu </t>
  </si>
  <si>
    <t>2018/001/c - VRN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</si>
  <si>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</si>
  <si>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</si>
  <si>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</si>
  <si>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</si>
  <si>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</si>
  <si>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Zařízení staveniště</t>
  </si>
  <si>
    <t>032103000</t>
  </si>
  <si>
    <t>Náklady na stavební buňky</t>
  </si>
  <si>
    <t>WC</t>
  </si>
  <si>
    <t>sklad</t>
  </si>
  <si>
    <t>Kancelář</t>
  </si>
  <si>
    <t>032903000</t>
  </si>
  <si>
    <t>Náklady na provoz a údržbu vybavení staveniště</t>
  </si>
  <si>
    <t>034203000</t>
  </si>
  <si>
    <t>Oplocení staveniště</t>
  </si>
  <si>
    <t>034503000</t>
  </si>
  <si>
    <t>Informační tabule na staveništi</t>
  </si>
  <si>
    <t>039103000</t>
  </si>
  <si>
    <t>Rozebrání, bourání a odvoz zařízení staveniště</t>
  </si>
  <si>
    <t>VRN4</t>
  </si>
  <si>
    <t>Inženýrská činnost</t>
  </si>
  <si>
    <t>043194000</t>
  </si>
  <si>
    <t>Ostatní zkoušky</t>
  </si>
  <si>
    <t xml:space="preserve">statický průzkum a posouzení vč. mykologického rozboru, návrh případ. </t>
  </si>
  <si>
    <t>statických opatření</t>
  </si>
  <si>
    <t>045203000</t>
  </si>
  <si>
    <t>Kompletační činnost</t>
  </si>
  <si>
    <t>045303000</t>
  </si>
  <si>
    <t>Koordinační činnost</t>
  </si>
  <si>
    <r>
      <t xml:space="preserve">Příprava 2 ks kondenzátorů S-GVH082 na transport + znovuuvedení do provozu - </t>
    </r>
    <r>
      <rPr>
        <b/>
        <sz val="10"/>
        <color rgb="FF003366"/>
        <rFont val="Arial CE"/>
        <family val="2"/>
      </rPr>
      <t>UCHAZEČ NEOCEŇUJE (POLOŽKY 68-74) !!!</t>
    </r>
  </si>
  <si>
    <t>záchytný systém - popis dle projektové dokumentace</t>
  </si>
  <si>
    <t>"U1 - Kotvicí bod dle popisu v projektové dokumentaci, délka 700 mm</t>
  </si>
  <si>
    <t>záchytný systém  - popis dle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</si>
</sst>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rgb="FF003366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49" fontId="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167" fontId="0" fillId="5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" fontId="0" fillId="5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AC19" sqref="AC1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32" t="s">
        <v>14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19"/>
      <c r="BE5" s="238" t="s">
        <v>15</v>
      </c>
      <c r="BS5" s="16" t="s">
        <v>6</v>
      </c>
    </row>
    <row r="6" spans="2:71" ht="36.95" customHeight="1">
      <c r="B6" s="19"/>
      <c r="D6" s="24" t="s">
        <v>16</v>
      </c>
      <c r="K6" s="233" t="s">
        <v>17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19"/>
      <c r="BE6" s="239"/>
      <c r="BS6" s="16" t="s">
        <v>6</v>
      </c>
    </row>
    <row r="7" spans="2:71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239"/>
      <c r="BS7" s="16" t="s">
        <v>6</v>
      </c>
    </row>
    <row r="8" spans="2:71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239"/>
      <c r="BS8" s="16" t="s">
        <v>6</v>
      </c>
    </row>
    <row r="9" spans="2:71" ht="14.45" customHeight="1">
      <c r="B9" s="19"/>
      <c r="AR9" s="19"/>
      <c r="BE9" s="239"/>
      <c r="BS9" s="16" t="s">
        <v>6</v>
      </c>
    </row>
    <row r="10" spans="2:71" ht="12" customHeight="1">
      <c r="B10" s="19"/>
      <c r="D10" s="25" t="s">
        <v>24</v>
      </c>
      <c r="AK10" s="25" t="s">
        <v>25</v>
      </c>
      <c r="AN10" s="16" t="s">
        <v>1</v>
      </c>
      <c r="AR10" s="19"/>
      <c r="BE10" s="239"/>
      <c r="BS10" s="16" t="s">
        <v>6</v>
      </c>
    </row>
    <row r="11" spans="2:71" ht="18.4" customHeight="1">
      <c r="B11" s="19"/>
      <c r="E11" s="16" t="s">
        <v>21</v>
      </c>
      <c r="AK11" s="25" t="s">
        <v>26</v>
      </c>
      <c r="AN11" s="16" t="s">
        <v>1</v>
      </c>
      <c r="AR11" s="19"/>
      <c r="BE11" s="239"/>
      <c r="BS11" s="16" t="s">
        <v>6</v>
      </c>
    </row>
    <row r="12" spans="2:71" ht="6.95" customHeight="1">
      <c r="B12" s="19"/>
      <c r="AR12" s="19"/>
      <c r="BE12" s="239"/>
      <c r="BS12" s="16" t="s">
        <v>6</v>
      </c>
    </row>
    <row r="13" spans="2:71" ht="12" customHeight="1">
      <c r="B13" s="19"/>
      <c r="D13" s="25" t="s">
        <v>27</v>
      </c>
      <c r="AK13" s="25" t="s">
        <v>25</v>
      </c>
      <c r="AN13" s="27" t="s">
        <v>28</v>
      </c>
      <c r="AR13" s="19"/>
      <c r="BE13" s="239"/>
      <c r="BS13" s="16" t="s">
        <v>6</v>
      </c>
    </row>
    <row r="14" spans="2:71" ht="12">
      <c r="B14" s="19"/>
      <c r="E14" s="234" t="s">
        <v>28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5" t="s">
        <v>26</v>
      </c>
      <c r="AN14" s="27" t="s">
        <v>28</v>
      </c>
      <c r="AR14" s="19"/>
      <c r="BE14" s="239"/>
      <c r="BS14" s="16" t="s">
        <v>6</v>
      </c>
    </row>
    <row r="15" spans="2:71" ht="6.95" customHeight="1">
      <c r="B15" s="19"/>
      <c r="AR15" s="19"/>
      <c r="BE15" s="239"/>
      <c r="BS15" s="16" t="s">
        <v>3</v>
      </c>
    </row>
    <row r="16" spans="2:71" ht="12" customHeight="1">
      <c r="B16" s="19"/>
      <c r="D16" s="25" t="s">
        <v>29</v>
      </c>
      <c r="AK16" s="25" t="s">
        <v>25</v>
      </c>
      <c r="AN16" s="16" t="s">
        <v>1</v>
      </c>
      <c r="AR16" s="19"/>
      <c r="BE16" s="239"/>
      <c r="BS16" s="16" t="s">
        <v>3</v>
      </c>
    </row>
    <row r="17" spans="2:71" ht="18.4" customHeight="1">
      <c r="B17" s="19"/>
      <c r="E17" s="16" t="s">
        <v>21</v>
      </c>
      <c r="AK17" s="25" t="s">
        <v>26</v>
      </c>
      <c r="AN17" s="16" t="s">
        <v>1</v>
      </c>
      <c r="AR17" s="19"/>
      <c r="BE17" s="239"/>
      <c r="BS17" s="16" t="s">
        <v>30</v>
      </c>
    </row>
    <row r="18" spans="2:71" ht="6.95" customHeight="1">
      <c r="B18" s="19"/>
      <c r="AR18" s="19"/>
      <c r="BE18" s="239"/>
      <c r="BS18" s="16" t="s">
        <v>6</v>
      </c>
    </row>
    <row r="19" spans="2:71" ht="12" customHeight="1">
      <c r="B19" s="19"/>
      <c r="D19" s="25" t="s">
        <v>31</v>
      </c>
      <c r="AK19" s="25" t="s">
        <v>25</v>
      </c>
      <c r="AN19" s="16" t="s">
        <v>1</v>
      </c>
      <c r="AR19" s="19"/>
      <c r="BE19" s="239"/>
      <c r="BS19" s="16" t="s">
        <v>6</v>
      </c>
    </row>
    <row r="20" spans="2:71" ht="18.4" customHeight="1">
      <c r="B20" s="19"/>
      <c r="E20" s="16" t="s">
        <v>21</v>
      </c>
      <c r="AK20" s="25" t="s">
        <v>26</v>
      </c>
      <c r="AN20" s="16" t="s">
        <v>1</v>
      </c>
      <c r="AR20" s="19"/>
      <c r="BE20" s="239"/>
      <c r="BS20" s="16" t="s">
        <v>30</v>
      </c>
    </row>
    <row r="21" spans="2:57" ht="6.95" customHeight="1">
      <c r="B21" s="19"/>
      <c r="AR21" s="19"/>
      <c r="BE21" s="239"/>
    </row>
    <row r="22" spans="2:57" ht="12" customHeight="1">
      <c r="B22" s="19"/>
      <c r="D22" s="25" t="s">
        <v>32</v>
      </c>
      <c r="AR22" s="19"/>
      <c r="BE22" s="239"/>
    </row>
    <row r="23" spans="2:57" ht="16.5" customHeight="1">
      <c r="B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9"/>
      <c r="BE23" s="239"/>
    </row>
    <row r="24" spans="2:57" ht="6.95" customHeight="1">
      <c r="B24" s="19"/>
      <c r="AR24" s="19"/>
      <c r="BE24" s="239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39"/>
    </row>
    <row r="26" spans="2:57" s="1" customFormat="1" ht="25.9" customHeight="1">
      <c r="B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0">
        <f>ROUND(AG54,2)</f>
        <v>0</v>
      </c>
      <c r="AL26" s="241"/>
      <c r="AM26" s="241"/>
      <c r="AN26" s="241"/>
      <c r="AO26" s="241"/>
      <c r="AR26" s="30"/>
      <c r="BE26" s="239"/>
    </row>
    <row r="27" spans="2:57" s="1" customFormat="1" ht="6.95" customHeight="1">
      <c r="B27" s="30"/>
      <c r="AR27" s="30"/>
      <c r="BE27" s="239"/>
    </row>
    <row r="28" spans="2:57" s="1" customFormat="1" ht="12">
      <c r="B28" s="30"/>
      <c r="L28" s="237" t="s">
        <v>34</v>
      </c>
      <c r="M28" s="237"/>
      <c r="N28" s="237"/>
      <c r="O28" s="237"/>
      <c r="P28" s="237"/>
      <c r="W28" s="237" t="s">
        <v>35</v>
      </c>
      <c r="X28" s="237"/>
      <c r="Y28" s="237"/>
      <c r="Z28" s="237"/>
      <c r="AA28" s="237"/>
      <c r="AB28" s="237"/>
      <c r="AC28" s="237"/>
      <c r="AD28" s="237"/>
      <c r="AE28" s="237"/>
      <c r="AK28" s="237" t="s">
        <v>36</v>
      </c>
      <c r="AL28" s="237"/>
      <c r="AM28" s="237"/>
      <c r="AN28" s="237"/>
      <c r="AO28" s="237"/>
      <c r="AR28" s="30"/>
      <c r="BE28" s="239"/>
    </row>
    <row r="29" spans="2:57" s="2" customFormat="1" ht="14.45" customHeight="1">
      <c r="B29" s="34"/>
      <c r="D29" s="25" t="s">
        <v>37</v>
      </c>
      <c r="F29" s="25" t="s">
        <v>38</v>
      </c>
      <c r="L29" s="212">
        <v>0.21</v>
      </c>
      <c r="M29" s="213"/>
      <c r="N29" s="213"/>
      <c r="O29" s="213"/>
      <c r="P29" s="213"/>
      <c r="W29" s="220">
        <f>ROUND(AZ54,2)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20">
        <f>ROUND(AV54,2)</f>
        <v>0</v>
      </c>
      <c r="AL29" s="213"/>
      <c r="AM29" s="213"/>
      <c r="AN29" s="213"/>
      <c r="AO29" s="213"/>
      <c r="AR29" s="34"/>
      <c r="BE29" s="239"/>
    </row>
    <row r="30" spans="2:57" s="2" customFormat="1" ht="14.45" customHeight="1">
      <c r="B30" s="34"/>
      <c r="F30" s="25" t="s">
        <v>39</v>
      </c>
      <c r="L30" s="212">
        <v>0.15</v>
      </c>
      <c r="M30" s="213"/>
      <c r="N30" s="213"/>
      <c r="O30" s="213"/>
      <c r="P30" s="213"/>
      <c r="W30" s="220">
        <f>ROUND(BA54,2)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20">
        <f>ROUND(AW54,2)</f>
        <v>0</v>
      </c>
      <c r="AL30" s="213"/>
      <c r="AM30" s="213"/>
      <c r="AN30" s="213"/>
      <c r="AO30" s="213"/>
      <c r="AR30" s="34"/>
      <c r="BE30" s="239"/>
    </row>
    <row r="31" spans="2:57" s="2" customFormat="1" ht="14.45" customHeight="1" hidden="1">
      <c r="B31" s="34"/>
      <c r="F31" s="25" t="s">
        <v>40</v>
      </c>
      <c r="L31" s="212">
        <v>0.21</v>
      </c>
      <c r="M31" s="213"/>
      <c r="N31" s="213"/>
      <c r="O31" s="213"/>
      <c r="P31" s="213"/>
      <c r="W31" s="220">
        <f>ROUND(BB54,2)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20">
        <v>0</v>
      </c>
      <c r="AL31" s="213"/>
      <c r="AM31" s="213"/>
      <c r="AN31" s="213"/>
      <c r="AO31" s="213"/>
      <c r="AR31" s="34"/>
      <c r="BE31" s="239"/>
    </row>
    <row r="32" spans="2:57" s="2" customFormat="1" ht="14.45" customHeight="1" hidden="1">
      <c r="B32" s="34"/>
      <c r="F32" s="25" t="s">
        <v>41</v>
      </c>
      <c r="L32" s="212">
        <v>0.15</v>
      </c>
      <c r="M32" s="213"/>
      <c r="N32" s="213"/>
      <c r="O32" s="213"/>
      <c r="P32" s="213"/>
      <c r="W32" s="220">
        <f>ROUND(BC54,2)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20">
        <v>0</v>
      </c>
      <c r="AL32" s="213"/>
      <c r="AM32" s="213"/>
      <c r="AN32" s="213"/>
      <c r="AO32" s="213"/>
      <c r="AR32" s="34"/>
      <c r="BE32" s="239"/>
    </row>
    <row r="33" spans="2:57" s="2" customFormat="1" ht="14.45" customHeight="1" hidden="1">
      <c r="B33" s="34"/>
      <c r="F33" s="25" t="s">
        <v>42</v>
      </c>
      <c r="L33" s="212">
        <v>0</v>
      </c>
      <c r="M33" s="213"/>
      <c r="N33" s="213"/>
      <c r="O33" s="213"/>
      <c r="P33" s="213"/>
      <c r="W33" s="220">
        <f>ROUND(BD54,2)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20">
        <v>0</v>
      </c>
      <c r="AL33" s="213"/>
      <c r="AM33" s="213"/>
      <c r="AN33" s="213"/>
      <c r="AO33" s="213"/>
      <c r="AR33" s="34"/>
      <c r="BE33" s="239"/>
    </row>
    <row r="34" spans="2:57" s="1" customFormat="1" ht="6.95" customHeight="1">
      <c r="B34" s="30"/>
      <c r="AR34" s="30"/>
      <c r="BE34" s="239"/>
    </row>
    <row r="35" spans="2:44" s="1" customFormat="1" ht="25.9" customHeight="1"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16" t="s">
        <v>45</v>
      </c>
      <c r="Y35" s="217"/>
      <c r="Z35" s="217"/>
      <c r="AA35" s="217"/>
      <c r="AB35" s="217"/>
      <c r="AC35" s="37"/>
      <c r="AD35" s="37"/>
      <c r="AE35" s="37"/>
      <c r="AF35" s="37"/>
      <c r="AG35" s="37"/>
      <c r="AH35" s="37"/>
      <c r="AI35" s="37"/>
      <c r="AJ35" s="37"/>
      <c r="AK35" s="218">
        <f>SUM(AK26:AK33)</f>
        <v>0</v>
      </c>
      <c r="AL35" s="217"/>
      <c r="AM35" s="217"/>
      <c r="AN35" s="217"/>
      <c r="AO35" s="219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46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13</v>
      </c>
      <c r="L44" s="1" t="str">
        <f>K5</f>
        <v>2018/001</v>
      </c>
      <c r="AR44" s="30"/>
    </row>
    <row r="45" spans="2:44" s="3" customFormat="1" ht="36.95" customHeight="1">
      <c r="B45" s="43"/>
      <c r="C45" s="44" t="s">
        <v>16</v>
      </c>
      <c r="L45" s="229" t="str">
        <f>K6</f>
        <v>Oprava střechy - objekt RTG</v>
      </c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20</v>
      </c>
      <c r="L47" s="45" t="str">
        <f>IF(K8="","",K8)</f>
        <v xml:space="preserve"> </v>
      </c>
      <c r="AI47" s="25" t="s">
        <v>22</v>
      </c>
      <c r="AM47" s="231" t="str">
        <f>IF(AN8="","",AN8)</f>
        <v>4. 3. 2019</v>
      </c>
      <c r="AN47" s="231"/>
      <c r="AR47" s="30"/>
    </row>
    <row r="48" spans="2:44" s="1" customFormat="1" ht="6.95" customHeight="1">
      <c r="B48" s="30"/>
      <c r="AR48" s="30"/>
    </row>
    <row r="49" spans="2:56" s="1" customFormat="1" ht="13.7" customHeight="1">
      <c r="B49" s="30"/>
      <c r="C49" s="25" t="s">
        <v>24</v>
      </c>
      <c r="L49" s="1" t="str">
        <f>IF(E11="","",E11)</f>
        <v xml:space="preserve"> </v>
      </c>
      <c r="AI49" s="25" t="s">
        <v>29</v>
      </c>
      <c r="AM49" s="227" t="str">
        <f>IF(E17="","",E17)</f>
        <v xml:space="preserve"> </v>
      </c>
      <c r="AN49" s="228"/>
      <c r="AO49" s="228"/>
      <c r="AP49" s="228"/>
      <c r="AR49" s="30"/>
      <c r="AS49" s="223" t="s">
        <v>47</v>
      </c>
      <c r="AT49" s="224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7" customHeight="1">
      <c r="B50" s="30"/>
      <c r="C50" s="25" t="s">
        <v>27</v>
      </c>
      <c r="L50" s="1" t="str">
        <f>IF(E14="Vyplň údaj","",E14)</f>
        <v/>
      </c>
      <c r="AI50" s="25" t="s">
        <v>31</v>
      </c>
      <c r="AM50" s="227" t="str">
        <f>IF(E20="","",E20)</f>
        <v xml:space="preserve"> </v>
      </c>
      <c r="AN50" s="228"/>
      <c r="AO50" s="228"/>
      <c r="AP50" s="228"/>
      <c r="AR50" s="30"/>
      <c r="AS50" s="225"/>
      <c r="AT50" s="226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9" customHeight="1">
      <c r="B51" s="30"/>
      <c r="AR51" s="30"/>
      <c r="AS51" s="225"/>
      <c r="AT51" s="226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07" t="s">
        <v>48</v>
      </c>
      <c r="D52" s="208"/>
      <c r="E52" s="208"/>
      <c r="F52" s="208"/>
      <c r="G52" s="208"/>
      <c r="H52" s="51"/>
      <c r="I52" s="209" t="s">
        <v>49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15" t="s">
        <v>50</v>
      </c>
      <c r="AH52" s="208"/>
      <c r="AI52" s="208"/>
      <c r="AJ52" s="208"/>
      <c r="AK52" s="208"/>
      <c r="AL52" s="208"/>
      <c r="AM52" s="208"/>
      <c r="AN52" s="209" t="s">
        <v>51</v>
      </c>
      <c r="AO52" s="208"/>
      <c r="AP52" s="214"/>
      <c r="AQ52" s="52" t="s">
        <v>52</v>
      </c>
      <c r="AR52" s="30"/>
      <c r="AS52" s="53" t="s">
        <v>53</v>
      </c>
      <c r="AT52" s="54" t="s">
        <v>54</v>
      </c>
      <c r="AU52" s="54" t="s">
        <v>55</v>
      </c>
      <c r="AV52" s="54" t="s">
        <v>56</v>
      </c>
      <c r="AW52" s="54" t="s">
        <v>57</v>
      </c>
      <c r="AX52" s="54" t="s">
        <v>58</v>
      </c>
      <c r="AY52" s="54" t="s">
        <v>59</v>
      </c>
      <c r="AZ52" s="54" t="s">
        <v>60</v>
      </c>
      <c r="BA52" s="54" t="s">
        <v>61</v>
      </c>
      <c r="BB52" s="54" t="s">
        <v>62</v>
      </c>
      <c r="BC52" s="54" t="s">
        <v>63</v>
      </c>
      <c r="BD52" s="55" t="s">
        <v>64</v>
      </c>
    </row>
    <row r="53" spans="2:56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5" customHeight="1">
      <c r="B54" s="57"/>
      <c r="C54" s="58" t="s">
        <v>65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05">
        <f>ROUND(SUM(AG55:AG57),2)</f>
        <v>0</v>
      </c>
      <c r="AH54" s="205"/>
      <c r="AI54" s="205"/>
      <c r="AJ54" s="205"/>
      <c r="AK54" s="205"/>
      <c r="AL54" s="205"/>
      <c r="AM54" s="205"/>
      <c r="AN54" s="206">
        <f>SUM(AG54,AT54)</f>
        <v>0</v>
      </c>
      <c r="AO54" s="206"/>
      <c r="AP54" s="206"/>
      <c r="AQ54" s="61" t="s">
        <v>1</v>
      </c>
      <c r="AR54" s="57"/>
      <c r="AS54" s="62">
        <f>ROUND(SUM(AS55:AS57),2)</f>
        <v>0</v>
      </c>
      <c r="AT54" s="63">
        <f>ROUND(SUM(AV54:AW54),2)</f>
        <v>0</v>
      </c>
      <c r="AU54" s="64">
        <f>ROUND(SUM(AU55:AU57),5)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ROUND(SUM(AZ55:AZ57),2)</f>
        <v>0</v>
      </c>
      <c r="BA54" s="63">
        <f>ROUND(SUM(BA55:BA57),2)</f>
        <v>0</v>
      </c>
      <c r="BB54" s="63">
        <f>ROUND(SUM(BB55:BB57),2)</f>
        <v>0</v>
      </c>
      <c r="BC54" s="63">
        <f>ROUND(SUM(BC55:BC57),2)</f>
        <v>0</v>
      </c>
      <c r="BD54" s="65">
        <f>ROUND(SUM(BD55:BD57),2)</f>
        <v>0</v>
      </c>
      <c r="BS54" s="66" t="s">
        <v>66</v>
      </c>
      <c r="BT54" s="66" t="s">
        <v>67</v>
      </c>
      <c r="BU54" s="67" t="s">
        <v>68</v>
      </c>
      <c r="BV54" s="66" t="s">
        <v>69</v>
      </c>
      <c r="BW54" s="66" t="s">
        <v>4</v>
      </c>
      <c r="BX54" s="66" t="s">
        <v>70</v>
      </c>
      <c r="CL54" s="66" t="s">
        <v>1</v>
      </c>
    </row>
    <row r="55" spans="1:91" s="5" customFormat="1" ht="27" customHeight="1">
      <c r="A55" s="68" t="s">
        <v>71</v>
      </c>
      <c r="B55" s="69"/>
      <c r="C55" s="70"/>
      <c r="D55" s="204" t="s">
        <v>72</v>
      </c>
      <c r="E55" s="204"/>
      <c r="F55" s="204"/>
      <c r="G55" s="204"/>
      <c r="H55" s="204"/>
      <c r="I55" s="71"/>
      <c r="J55" s="204" t="s">
        <v>73</v>
      </c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10">
        <f>'2018-001-a -  Stavební a ...'!J30</f>
        <v>0</v>
      </c>
      <c r="AH55" s="211"/>
      <c r="AI55" s="211"/>
      <c r="AJ55" s="211"/>
      <c r="AK55" s="211"/>
      <c r="AL55" s="211"/>
      <c r="AM55" s="211"/>
      <c r="AN55" s="210">
        <f>SUM(AG55,AT55)</f>
        <v>0</v>
      </c>
      <c r="AO55" s="211"/>
      <c r="AP55" s="211"/>
      <c r="AQ55" s="72" t="s">
        <v>74</v>
      </c>
      <c r="AR55" s="69"/>
      <c r="AS55" s="73">
        <v>0</v>
      </c>
      <c r="AT55" s="74">
        <f>ROUND(SUM(AV55:AW55),2)</f>
        <v>0</v>
      </c>
      <c r="AU55" s="75">
        <f>'2018-001-a -  Stavební a ...'!P90</f>
        <v>0</v>
      </c>
      <c r="AV55" s="74">
        <f>'2018-001-a -  Stavební a ...'!J33</f>
        <v>0</v>
      </c>
      <c r="AW55" s="74">
        <f>'2018-001-a -  Stavební a ...'!J34</f>
        <v>0</v>
      </c>
      <c r="AX55" s="74">
        <f>'2018-001-a -  Stavební a ...'!J35</f>
        <v>0</v>
      </c>
      <c r="AY55" s="74">
        <f>'2018-001-a -  Stavební a ...'!J36</f>
        <v>0</v>
      </c>
      <c r="AZ55" s="74">
        <f>'2018-001-a -  Stavební a ...'!F33</f>
        <v>0</v>
      </c>
      <c r="BA55" s="74">
        <f>'2018-001-a -  Stavební a ...'!F34</f>
        <v>0</v>
      </c>
      <c r="BB55" s="74">
        <f>'2018-001-a -  Stavební a ...'!F35</f>
        <v>0</v>
      </c>
      <c r="BC55" s="74">
        <f>'2018-001-a -  Stavební a ...'!F36</f>
        <v>0</v>
      </c>
      <c r="BD55" s="76">
        <f>'2018-001-a -  Stavební a ...'!F37</f>
        <v>0</v>
      </c>
      <c r="BT55" s="77" t="s">
        <v>75</v>
      </c>
      <c r="BV55" s="77" t="s">
        <v>69</v>
      </c>
      <c r="BW55" s="77" t="s">
        <v>76</v>
      </c>
      <c r="BX55" s="77" t="s">
        <v>4</v>
      </c>
      <c r="CL55" s="77" t="s">
        <v>1</v>
      </c>
      <c r="CM55" s="77" t="s">
        <v>77</v>
      </c>
    </row>
    <row r="56" spans="1:91" s="5" customFormat="1" ht="27" customHeight="1">
      <c r="A56" s="68" t="s">
        <v>71</v>
      </c>
      <c r="B56" s="69"/>
      <c r="C56" s="70"/>
      <c r="D56" s="204" t="s">
        <v>78</v>
      </c>
      <c r="E56" s="204"/>
      <c r="F56" s="204"/>
      <c r="G56" s="204"/>
      <c r="H56" s="204"/>
      <c r="I56" s="71"/>
      <c r="J56" s="204" t="s">
        <v>79</v>
      </c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10">
        <f>'2018-001-b - Stavební a k...'!J30</f>
        <v>0</v>
      </c>
      <c r="AH56" s="211"/>
      <c r="AI56" s="211"/>
      <c r="AJ56" s="211"/>
      <c r="AK56" s="211"/>
      <c r="AL56" s="211"/>
      <c r="AM56" s="211"/>
      <c r="AN56" s="210">
        <f>SUM(AG56,AT56)</f>
        <v>0</v>
      </c>
      <c r="AO56" s="211"/>
      <c r="AP56" s="211"/>
      <c r="AQ56" s="72" t="s">
        <v>74</v>
      </c>
      <c r="AR56" s="69"/>
      <c r="AS56" s="73">
        <v>0</v>
      </c>
      <c r="AT56" s="74">
        <f>ROUND(SUM(AV56:AW56),2)</f>
        <v>0</v>
      </c>
      <c r="AU56" s="75">
        <f>'2018-001-b - Stavební a k...'!P97</f>
        <v>0</v>
      </c>
      <c r="AV56" s="74">
        <f>'2018-001-b - Stavební a k...'!J33</f>
        <v>0</v>
      </c>
      <c r="AW56" s="74">
        <f>'2018-001-b - Stavební a k...'!J34</f>
        <v>0</v>
      </c>
      <c r="AX56" s="74">
        <f>'2018-001-b - Stavební a k...'!J35</f>
        <v>0</v>
      </c>
      <c r="AY56" s="74">
        <f>'2018-001-b - Stavební a k...'!J36</f>
        <v>0</v>
      </c>
      <c r="AZ56" s="74">
        <f>'2018-001-b - Stavební a k...'!F33</f>
        <v>0</v>
      </c>
      <c r="BA56" s="74">
        <f>'2018-001-b - Stavební a k...'!F34</f>
        <v>0</v>
      </c>
      <c r="BB56" s="74">
        <f>'2018-001-b - Stavební a k...'!F35</f>
        <v>0</v>
      </c>
      <c r="BC56" s="74">
        <f>'2018-001-b - Stavební a k...'!F36</f>
        <v>0</v>
      </c>
      <c r="BD56" s="76">
        <f>'2018-001-b - Stavební a k...'!F37</f>
        <v>0</v>
      </c>
      <c r="BT56" s="77" t="s">
        <v>75</v>
      </c>
      <c r="BV56" s="77" t="s">
        <v>69</v>
      </c>
      <c r="BW56" s="77" t="s">
        <v>80</v>
      </c>
      <c r="BX56" s="77" t="s">
        <v>4</v>
      </c>
      <c r="CL56" s="77" t="s">
        <v>1</v>
      </c>
      <c r="CM56" s="77" t="s">
        <v>77</v>
      </c>
    </row>
    <row r="57" spans="1:91" s="5" customFormat="1" ht="27" customHeight="1">
      <c r="A57" s="68" t="s">
        <v>71</v>
      </c>
      <c r="B57" s="69"/>
      <c r="C57" s="70"/>
      <c r="D57" s="204" t="s">
        <v>81</v>
      </c>
      <c r="E57" s="204"/>
      <c r="F57" s="204"/>
      <c r="G57" s="204"/>
      <c r="H57" s="204"/>
      <c r="I57" s="71"/>
      <c r="J57" s="204" t="s">
        <v>82</v>
      </c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10">
        <f>'2018-001-c - VRN'!J30</f>
        <v>0</v>
      </c>
      <c r="AH57" s="211"/>
      <c r="AI57" s="211"/>
      <c r="AJ57" s="211"/>
      <c r="AK57" s="211"/>
      <c r="AL57" s="211"/>
      <c r="AM57" s="211"/>
      <c r="AN57" s="210">
        <f>SUM(AG57,AT57)</f>
        <v>0</v>
      </c>
      <c r="AO57" s="211"/>
      <c r="AP57" s="211"/>
      <c r="AQ57" s="72" t="s">
        <v>74</v>
      </c>
      <c r="AR57" s="69"/>
      <c r="AS57" s="78">
        <v>0</v>
      </c>
      <c r="AT57" s="79">
        <f>ROUND(SUM(AV57:AW57),2)</f>
        <v>0</v>
      </c>
      <c r="AU57" s="80">
        <f>'2018-001-c - VRN'!P82</f>
        <v>0</v>
      </c>
      <c r="AV57" s="79">
        <f>'2018-001-c - VRN'!J33</f>
        <v>0</v>
      </c>
      <c r="AW57" s="79">
        <f>'2018-001-c - VRN'!J34</f>
        <v>0</v>
      </c>
      <c r="AX57" s="79">
        <f>'2018-001-c - VRN'!J35</f>
        <v>0</v>
      </c>
      <c r="AY57" s="79">
        <f>'2018-001-c - VRN'!J36</f>
        <v>0</v>
      </c>
      <c r="AZ57" s="79">
        <f>'2018-001-c - VRN'!F33</f>
        <v>0</v>
      </c>
      <c r="BA57" s="79">
        <f>'2018-001-c - VRN'!F34</f>
        <v>0</v>
      </c>
      <c r="BB57" s="79">
        <f>'2018-001-c - VRN'!F35</f>
        <v>0</v>
      </c>
      <c r="BC57" s="79">
        <f>'2018-001-c - VRN'!F36</f>
        <v>0</v>
      </c>
      <c r="BD57" s="81">
        <f>'2018-001-c - VRN'!F37</f>
        <v>0</v>
      </c>
      <c r="BT57" s="77" t="s">
        <v>75</v>
      </c>
      <c r="BV57" s="77" t="s">
        <v>69</v>
      </c>
      <c r="BW57" s="77" t="s">
        <v>83</v>
      </c>
      <c r="BX57" s="77" t="s">
        <v>4</v>
      </c>
      <c r="CL57" s="77" t="s">
        <v>1</v>
      </c>
      <c r="CM57" s="77" t="s">
        <v>77</v>
      </c>
    </row>
    <row r="58" spans="2:44" s="1" customFormat="1" ht="30" customHeight="1">
      <c r="B58" s="30"/>
      <c r="AR58" s="30"/>
    </row>
    <row r="59" spans="2:44" s="1" customFormat="1" ht="6.9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30"/>
    </row>
  </sheetData>
  <sheetProtection algorithmName="SHA-512" hashValue="tzJCW034TrYSFWYp8p7mvWtXSIj/5Iv/cICld5fvfPH6prJDc9yg+uFXegkMqat/DbMbGGWGFlhNzbwmzIovog==" saltValue="ZnbMRZky6WXCoRtDCEfy0w==" spinCount="100000" sheet="1" objects="1" scenarios="1" formatCells="0" formatColumns="0" formatRows="0" sort="0" autoFilter="0"/>
  <mergeCells count="50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4:AP54"/>
    <mergeCell ref="C52:G52"/>
    <mergeCell ref="I52:AF52"/>
    <mergeCell ref="D55:H55"/>
    <mergeCell ref="J55:AF55"/>
    <mergeCell ref="AN55:AP55"/>
    <mergeCell ref="AG55:AM55"/>
    <mergeCell ref="D56:H56"/>
    <mergeCell ref="J56:AF56"/>
    <mergeCell ref="D57:H57"/>
    <mergeCell ref="J57:AF57"/>
    <mergeCell ref="AG54:AM54"/>
  </mergeCells>
  <hyperlinks>
    <hyperlink ref="A55" location="'2018-001-a -  Stavební a ...'!C2" display="/"/>
    <hyperlink ref="A56" location="'2018-001-b - Stavební a k...'!C2" display="/"/>
    <hyperlink ref="A57" location="'2018-001-c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2"/>
  <sheetViews>
    <sheetView showGridLines="0" workbookViewId="0" topLeftCell="A1">
      <selection activeCell="F101" sqref="F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76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77</v>
      </c>
    </row>
    <row r="4" spans="2:46" ht="24.95" customHeight="1">
      <c r="B4" s="19"/>
      <c r="D4" s="20" t="s">
        <v>84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2" t="str">
        <f>'Rekapitulace stavby'!K6</f>
        <v>Oprava střechy - objekt RTG</v>
      </c>
      <c r="F7" s="243"/>
      <c r="G7" s="243"/>
      <c r="H7" s="243"/>
      <c r="L7" s="19"/>
    </row>
    <row r="8" spans="2:12" s="1" customFormat="1" ht="12" customHeight="1">
      <c r="B8" s="30"/>
      <c r="D8" s="25" t="s">
        <v>85</v>
      </c>
      <c r="I8" s="84"/>
      <c r="L8" s="30"/>
    </row>
    <row r="9" spans="2:12" s="1" customFormat="1" ht="36.95" customHeight="1">
      <c r="B9" s="30"/>
      <c r="E9" s="229" t="s">
        <v>86</v>
      </c>
      <c r="F9" s="228"/>
      <c r="G9" s="228"/>
      <c r="H9" s="228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5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5" t="s">
        <v>22</v>
      </c>
      <c r="J12" s="46" t="str">
        <f>'Rekapitulace stavby'!AN8</f>
        <v>4. 3. 2019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24</v>
      </c>
      <c r="I14" s="85" t="s">
        <v>25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26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27</v>
      </c>
      <c r="I17" s="8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4" t="str">
        <f>'Rekapitulace stavby'!E14</f>
        <v>Vyplň údaj</v>
      </c>
      <c r="F18" s="232"/>
      <c r="G18" s="232"/>
      <c r="H18" s="232"/>
      <c r="I18" s="8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29</v>
      </c>
      <c r="I20" s="85" t="s">
        <v>25</v>
      </c>
      <c r="J20" s="16" t="str">
        <f>IF('Rekapitulace stavby'!AN16="","",'Rekapitulace stavby'!AN16)</f>
        <v/>
      </c>
      <c r="L20" s="30"/>
    </row>
    <row r="21" spans="2:12" s="1" customFormat="1" ht="18" customHeight="1">
      <c r="B21" s="30"/>
      <c r="E21" s="16" t="str">
        <f>IF('Rekapitulace stavby'!E17="","",'Rekapitulace stavby'!E17)</f>
        <v xml:space="preserve"> </v>
      </c>
      <c r="I21" s="85" t="s">
        <v>26</v>
      </c>
      <c r="J21" s="16" t="str">
        <f>IF('Rekapitulace stavby'!AN17="","",'Rekapitulace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5" t="s">
        <v>26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32</v>
      </c>
      <c r="I26" s="84"/>
      <c r="L26" s="30"/>
    </row>
    <row r="27" spans="2:12" s="6" customFormat="1" ht="16.5" customHeight="1">
      <c r="B27" s="86"/>
      <c r="E27" s="236" t="s">
        <v>1</v>
      </c>
      <c r="F27" s="236"/>
      <c r="G27" s="236"/>
      <c r="H27" s="23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33</v>
      </c>
      <c r="I30" s="84"/>
      <c r="J30" s="60">
        <f>ROUND(J90,2)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35</v>
      </c>
      <c r="I32" s="90" t="s">
        <v>34</v>
      </c>
      <c r="J32" s="33" t="s">
        <v>36</v>
      </c>
      <c r="L32" s="30"/>
    </row>
    <row r="33" spans="2:12" s="1" customFormat="1" ht="14.45" customHeight="1">
      <c r="B33" s="30"/>
      <c r="D33" s="25" t="s">
        <v>37</v>
      </c>
      <c r="E33" s="25" t="s">
        <v>38</v>
      </c>
      <c r="F33" s="91">
        <f>ROUND((SUM(BE90:BE211)),2)</f>
        <v>0</v>
      </c>
      <c r="I33" s="92">
        <v>0.21</v>
      </c>
      <c r="J33" s="91">
        <f>ROUND(((SUM(BE90:BE211))*I33),2)</f>
        <v>0</v>
      </c>
      <c r="L33" s="30"/>
    </row>
    <row r="34" spans="2:12" s="1" customFormat="1" ht="14.45" customHeight="1">
      <c r="B34" s="30"/>
      <c r="E34" s="25" t="s">
        <v>39</v>
      </c>
      <c r="F34" s="91">
        <f>ROUND((SUM(BF90:BF211)),2)</f>
        <v>0</v>
      </c>
      <c r="I34" s="92">
        <v>0.15</v>
      </c>
      <c r="J34" s="91">
        <f>ROUND(((SUM(BF90:BF211))*I34),2)</f>
        <v>0</v>
      </c>
      <c r="L34" s="30"/>
    </row>
    <row r="35" spans="2:12" s="1" customFormat="1" ht="14.45" customHeight="1" hidden="1">
      <c r="B35" s="30"/>
      <c r="E35" s="25" t="s">
        <v>40</v>
      </c>
      <c r="F35" s="91">
        <f>ROUND((SUM(BG90:BG211)),2)</f>
        <v>0</v>
      </c>
      <c r="I35" s="92">
        <v>0.21</v>
      </c>
      <c r="J35" s="91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91">
        <f>ROUND((SUM(BH90:BH211)),2)</f>
        <v>0</v>
      </c>
      <c r="I36" s="92">
        <v>0.15</v>
      </c>
      <c r="J36" s="91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91">
        <f>ROUND((SUM(BI90:BI211)),2)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43</v>
      </c>
      <c r="E39" s="51"/>
      <c r="F39" s="51"/>
      <c r="G39" s="95" t="s">
        <v>44</v>
      </c>
      <c r="H39" s="96" t="s">
        <v>45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87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16</v>
      </c>
      <c r="I47" s="84"/>
      <c r="L47" s="30"/>
    </row>
    <row r="48" spans="2:12" s="1" customFormat="1" ht="16.5" customHeight="1">
      <c r="B48" s="30"/>
      <c r="E48" s="242" t="str">
        <f>E7</f>
        <v>Oprava střechy - objekt RTG</v>
      </c>
      <c r="F48" s="243"/>
      <c r="G48" s="243"/>
      <c r="H48" s="243"/>
      <c r="I48" s="84"/>
      <c r="L48" s="30"/>
    </row>
    <row r="49" spans="2:12" s="1" customFormat="1" ht="12" customHeight="1">
      <c r="B49" s="30"/>
      <c r="C49" s="25" t="s">
        <v>85</v>
      </c>
      <c r="I49" s="84"/>
      <c r="L49" s="30"/>
    </row>
    <row r="50" spans="2:12" s="1" customFormat="1" ht="16.5" customHeight="1">
      <c r="B50" s="30"/>
      <c r="E50" s="229" t="str">
        <f>E9</f>
        <v>2018/001/a -  Stavební a konstrukční část - demontáže</v>
      </c>
      <c r="F50" s="228"/>
      <c r="G50" s="228"/>
      <c r="H50" s="228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5" t="s">
        <v>22</v>
      </c>
      <c r="J52" s="46" t="str">
        <f>IF(J12="","",J12)</f>
        <v>4. 3. 2019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24</v>
      </c>
      <c r="F54" s="16" t="str">
        <f>E15</f>
        <v xml:space="preserve"> </v>
      </c>
      <c r="I54" s="85" t="s">
        <v>29</v>
      </c>
      <c r="J54" s="28" t="str">
        <f>E21</f>
        <v xml:space="preserve"> </v>
      </c>
      <c r="L54" s="30"/>
    </row>
    <row r="55" spans="2:12" s="1" customFormat="1" ht="13.7" customHeight="1">
      <c r="B55" s="30"/>
      <c r="C55" s="25" t="s">
        <v>27</v>
      </c>
      <c r="F55" s="16" t="str">
        <f>IF(E18="","",E18)</f>
        <v>Vyplň údaj</v>
      </c>
      <c r="I55" s="85" t="s">
        <v>31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88</v>
      </c>
      <c r="D57" s="93"/>
      <c r="E57" s="93"/>
      <c r="F57" s="93"/>
      <c r="G57" s="93"/>
      <c r="H57" s="93"/>
      <c r="I57" s="103"/>
      <c r="J57" s="104" t="s">
        <v>89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90</v>
      </c>
      <c r="I59" s="84"/>
      <c r="J59" s="60">
        <f>J90</f>
        <v>0</v>
      </c>
      <c r="L59" s="30"/>
      <c r="AU59" s="16" t="s">
        <v>91</v>
      </c>
    </row>
    <row r="60" spans="2:12" s="7" customFormat="1" ht="24.95" customHeight="1">
      <c r="B60" s="106"/>
      <c r="D60" s="107" t="s">
        <v>92</v>
      </c>
      <c r="E60" s="108"/>
      <c r="F60" s="108"/>
      <c r="G60" s="108"/>
      <c r="H60" s="108"/>
      <c r="I60" s="109"/>
      <c r="J60" s="110">
        <f>J91</f>
        <v>0</v>
      </c>
      <c r="L60" s="106"/>
    </row>
    <row r="61" spans="2:12" s="8" customFormat="1" ht="19.9" customHeight="1">
      <c r="B61" s="111"/>
      <c r="D61" s="112" t="s">
        <v>93</v>
      </c>
      <c r="E61" s="113"/>
      <c r="F61" s="113"/>
      <c r="G61" s="113"/>
      <c r="H61" s="113"/>
      <c r="I61" s="114"/>
      <c r="J61" s="115">
        <f>J92</f>
        <v>0</v>
      </c>
      <c r="L61" s="111"/>
    </row>
    <row r="62" spans="2:12" s="8" customFormat="1" ht="19.9" customHeight="1">
      <c r="B62" s="111"/>
      <c r="D62" s="112" t="s">
        <v>94</v>
      </c>
      <c r="E62" s="113"/>
      <c r="F62" s="113"/>
      <c r="G62" s="113"/>
      <c r="H62" s="113"/>
      <c r="I62" s="114"/>
      <c r="J62" s="115">
        <f>J99</f>
        <v>0</v>
      </c>
      <c r="L62" s="111"/>
    </row>
    <row r="63" spans="2:12" s="7" customFormat="1" ht="24.95" customHeight="1">
      <c r="B63" s="106"/>
      <c r="D63" s="107" t="s">
        <v>95</v>
      </c>
      <c r="E63" s="108"/>
      <c r="F63" s="108"/>
      <c r="G63" s="108"/>
      <c r="H63" s="108"/>
      <c r="I63" s="109"/>
      <c r="J63" s="110">
        <f>J156</f>
        <v>0</v>
      </c>
      <c r="L63" s="106"/>
    </row>
    <row r="64" spans="2:12" s="8" customFormat="1" ht="19.9" customHeight="1">
      <c r="B64" s="111"/>
      <c r="D64" s="112" t="s">
        <v>96</v>
      </c>
      <c r="E64" s="113"/>
      <c r="F64" s="113"/>
      <c r="G64" s="113"/>
      <c r="H64" s="113"/>
      <c r="I64" s="114"/>
      <c r="J64" s="115">
        <f>J157</f>
        <v>0</v>
      </c>
      <c r="L64" s="111"/>
    </row>
    <row r="65" spans="2:12" s="8" customFormat="1" ht="19.9" customHeight="1">
      <c r="B65" s="111"/>
      <c r="D65" s="112" t="s">
        <v>97</v>
      </c>
      <c r="E65" s="113"/>
      <c r="F65" s="113"/>
      <c r="G65" s="113"/>
      <c r="H65" s="113"/>
      <c r="I65" s="114"/>
      <c r="J65" s="115">
        <f>J174</f>
        <v>0</v>
      </c>
      <c r="L65" s="111"/>
    </row>
    <row r="66" spans="2:12" s="8" customFormat="1" ht="19.9" customHeight="1">
      <c r="B66" s="111"/>
      <c r="D66" s="112" t="s">
        <v>98</v>
      </c>
      <c r="E66" s="113"/>
      <c r="F66" s="113"/>
      <c r="G66" s="113"/>
      <c r="H66" s="113"/>
      <c r="I66" s="114"/>
      <c r="J66" s="115">
        <f>J185</f>
        <v>0</v>
      </c>
      <c r="L66" s="111"/>
    </row>
    <row r="67" spans="2:12" s="8" customFormat="1" ht="19.9" customHeight="1">
      <c r="B67" s="111"/>
      <c r="D67" s="112" t="s">
        <v>99</v>
      </c>
      <c r="E67" s="113"/>
      <c r="F67" s="113"/>
      <c r="G67" s="113"/>
      <c r="H67" s="113"/>
      <c r="I67" s="114"/>
      <c r="J67" s="115">
        <f>J191</f>
        <v>0</v>
      </c>
      <c r="L67" s="111"/>
    </row>
    <row r="68" spans="2:12" s="8" customFormat="1" ht="19.9" customHeight="1">
      <c r="B68" s="111"/>
      <c r="D68" s="112" t="s">
        <v>100</v>
      </c>
      <c r="E68" s="113"/>
      <c r="F68" s="113"/>
      <c r="G68" s="113"/>
      <c r="H68" s="113"/>
      <c r="I68" s="114"/>
      <c r="J68" s="115">
        <f>J198</f>
        <v>0</v>
      </c>
      <c r="L68" s="111"/>
    </row>
    <row r="69" spans="2:12" s="7" customFormat="1" ht="24.95" customHeight="1">
      <c r="B69" s="106"/>
      <c r="D69" s="107" t="s">
        <v>101</v>
      </c>
      <c r="E69" s="108"/>
      <c r="F69" s="108"/>
      <c r="G69" s="108"/>
      <c r="H69" s="108"/>
      <c r="I69" s="109"/>
      <c r="J69" s="110">
        <f>J205</f>
        <v>0</v>
      </c>
      <c r="L69" s="106"/>
    </row>
    <row r="70" spans="2:12" s="8" customFormat="1" ht="19.9" customHeight="1">
      <c r="B70" s="111"/>
      <c r="D70" s="112" t="s">
        <v>102</v>
      </c>
      <c r="E70" s="113"/>
      <c r="F70" s="113"/>
      <c r="G70" s="113"/>
      <c r="H70" s="113"/>
      <c r="I70" s="114"/>
      <c r="J70" s="115">
        <f>J206</f>
        <v>0</v>
      </c>
      <c r="L70" s="111"/>
    </row>
    <row r="71" spans="2:12" s="1" customFormat="1" ht="21.75" customHeight="1">
      <c r="B71" s="30"/>
      <c r="I71" s="84"/>
      <c r="L71" s="30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00"/>
      <c r="J72" s="40"/>
      <c r="K72" s="40"/>
      <c r="L72" s="30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101"/>
      <c r="J76" s="42"/>
      <c r="K76" s="42"/>
      <c r="L76" s="30"/>
    </row>
    <row r="77" spans="2:12" s="1" customFormat="1" ht="24.95" customHeight="1">
      <c r="B77" s="30"/>
      <c r="C77" s="20" t="s">
        <v>103</v>
      </c>
      <c r="I77" s="84"/>
      <c r="L77" s="30"/>
    </row>
    <row r="78" spans="2:12" s="1" customFormat="1" ht="6.95" customHeight="1">
      <c r="B78" s="30"/>
      <c r="I78" s="84"/>
      <c r="L78" s="30"/>
    </row>
    <row r="79" spans="2:12" s="1" customFormat="1" ht="12" customHeight="1">
      <c r="B79" s="30"/>
      <c r="C79" s="25" t="s">
        <v>16</v>
      </c>
      <c r="I79" s="84"/>
      <c r="L79" s="30"/>
    </row>
    <row r="80" spans="2:12" s="1" customFormat="1" ht="16.5" customHeight="1">
      <c r="B80" s="30"/>
      <c r="E80" s="242" t="str">
        <f>E7</f>
        <v>Oprava střechy - objekt RTG</v>
      </c>
      <c r="F80" s="243"/>
      <c r="G80" s="243"/>
      <c r="H80" s="243"/>
      <c r="I80" s="84"/>
      <c r="L80" s="30"/>
    </row>
    <row r="81" spans="2:12" s="1" customFormat="1" ht="12" customHeight="1">
      <c r="B81" s="30"/>
      <c r="C81" s="25" t="s">
        <v>85</v>
      </c>
      <c r="I81" s="84"/>
      <c r="L81" s="30"/>
    </row>
    <row r="82" spans="2:12" s="1" customFormat="1" ht="16.5" customHeight="1">
      <c r="B82" s="30"/>
      <c r="E82" s="229" t="str">
        <f>E9</f>
        <v>2018/001/a -  Stavební a konstrukční část - demontáže</v>
      </c>
      <c r="F82" s="228"/>
      <c r="G82" s="228"/>
      <c r="H82" s="228"/>
      <c r="I82" s="84"/>
      <c r="L82" s="30"/>
    </row>
    <row r="83" spans="2:12" s="1" customFormat="1" ht="6.95" customHeight="1">
      <c r="B83" s="30"/>
      <c r="I83" s="84"/>
      <c r="L83" s="30"/>
    </row>
    <row r="84" spans="2:12" s="1" customFormat="1" ht="12" customHeight="1">
      <c r="B84" s="30"/>
      <c r="C84" s="25" t="s">
        <v>20</v>
      </c>
      <c r="F84" s="16" t="str">
        <f>F12</f>
        <v xml:space="preserve"> </v>
      </c>
      <c r="I84" s="85" t="s">
        <v>22</v>
      </c>
      <c r="J84" s="46" t="str">
        <f>IF(J12="","",J12)</f>
        <v>4. 3. 2019</v>
      </c>
      <c r="L84" s="30"/>
    </row>
    <row r="85" spans="2:12" s="1" customFormat="1" ht="6.95" customHeight="1">
      <c r="B85" s="30"/>
      <c r="I85" s="84"/>
      <c r="L85" s="30"/>
    </row>
    <row r="86" spans="2:12" s="1" customFormat="1" ht="13.7" customHeight="1">
      <c r="B86" s="30"/>
      <c r="C86" s="25" t="s">
        <v>24</v>
      </c>
      <c r="F86" s="16" t="str">
        <f>E15</f>
        <v xml:space="preserve"> </v>
      </c>
      <c r="I86" s="85" t="s">
        <v>29</v>
      </c>
      <c r="J86" s="28" t="str">
        <f>E21</f>
        <v xml:space="preserve"> </v>
      </c>
      <c r="L86" s="30"/>
    </row>
    <row r="87" spans="2:12" s="1" customFormat="1" ht="13.7" customHeight="1">
      <c r="B87" s="30"/>
      <c r="C87" s="25" t="s">
        <v>27</v>
      </c>
      <c r="F87" s="16" t="str">
        <f>IF(E18="","",E18)</f>
        <v>Vyplň údaj</v>
      </c>
      <c r="I87" s="85" t="s">
        <v>31</v>
      </c>
      <c r="J87" s="28" t="str">
        <f>E24</f>
        <v xml:space="preserve"> </v>
      </c>
      <c r="L87" s="30"/>
    </row>
    <row r="88" spans="2:12" s="1" customFormat="1" ht="10.35" customHeight="1">
      <c r="B88" s="30"/>
      <c r="I88" s="84"/>
      <c r="L88" s="30"/>
    </row>
    <row r="89" spans="2:20" s="9" customFormat="1" ht="29.25" customHeight="1">
      <c r="B89" s="116"/>
      <c r="C89" s="117" t="s">
        <v>104</v>
      </c>
      <c r="D89" s="118" t="s">
        <v>52</v>
      </c>
      <c r="E89" s="118" t="s">
        <v>48</v>
      </c>
      <c r="F89" s="118" t="s">
        <v>49</v>
      </c>
      <c r="G89" s="118" t="s">
        <v>105</v>
      </c>
      <c r="H89" s="118" t="s">
        <v>106</v>
      </c>
      <c r="I89" s="119" t="s">
        <v>107</v>
      </c>
      <c r="J89" s="120" t="s">
        <v>89</v>
      </c>
      <c r="K89" s="121" t="s">
        <v>108</v>
      </c>
      <c r="L89" s="116"/>
      <c r="M89" s="53" t="s">
        <v>1</v>
      </c>
      <c r="N89" s="54" t="s">
        <v>37</v>
      </c>
      <c r="O89" s="54" t="s">
        <v>109</v>
      </c>
      <c r="P89" s="54" t="s">
        <v>110</v>
      </c>
      <c r="Q89" s="54" t="s">
        <v>111</v>
      </c>
      <c r="R89" s="54" t="s">
        <v>112</v>
      </c>
      <c r="S89" s="54" t="s">
        <v>113</v>
      </c>
      <c r="T89" s="55" t="s">
        <v>114</v>
      </c>
    </row>
    <row r="90" spans="2:63" s="1" customFormat="1" ht="22.9" customHeight="1">
      <c r="B90" s="30"/>
      <c r="C90" s="58" t="s">
        <v>115</v>
      </c>
      <c r="I90" s="84"/>
      <c r="J90" s="122">
        <f>BK90</f>
        <v>0</v>
      </c>
      <c r="L90" s="30"/>
      <c r="M90" s="56"/>
      <c r="N90" s="47"/>
      <c r="O90" s="47"/>
      <c r="P90" s="123">
        <f>P91+P156+P205</f>
        <v>0</v>
      </c>
      <c r="Q90" s="47"/>
      <c r="R90" s="123">
        <f>R91+R156+R205</f>
        <v>0</v>
      </c>
      <c r="S90" s="47"/>
      <c r="T90" s="124">
        <f>T91+T156+T205</f>
        <v>0</v>
      </c>
      <c r="AT90" s="16" t="s">
        <v>66</v>
      </c>
      <c r="AU90" s="16" t="s">
        <v>91</v>
      </c>
      <c r="BK90" s="125">
        <f>BK91+BK156+BK205</f>
        <v>0</v>
      </c>
    </row>
    <row r="91" spans="2:63" s="10" customFormat="1" ht="25.9" customHeight="1">
      <c r="B91" s="126"/>
      <c r="D91" s="127" t="s">
        <v>66</v>
      </c>
      <c r="E91" s="128" t="s">
        <v>116</v>
      </c>
      <c r="F91" s="128" t="s">
        <v>117</v>
      </c>
      <c r="I91" s="129"/>
      <c r="J91" s="130">
        <f>BK91</f>
        <v>0</v>
      </c>
      <c r="L91" s="126"/>
      <c r="M91" s="131"/>
      <c r="N91" s="132"/>
      <c r="O91" s="132"/>
      <c r="P91" s="133">
        <f>P92+P99</f>
        <v>0</v>
      </c>
      <c r="Q91" s="132"/>
      <c r="R91" s="133">
        <f>R92+R99</f>
        <v>0</v>
      </c>
      <c r="S91" s="132"/>
      <c r="T91" s="134">
        <f>T92+T99</f>
        <v>0</v>
      </c>
      <c r="AR91" s="127" t="s">
        <v>75</v>
      </c>
      <c r="AT91" s="135" t="s">
        <v>66</v>
      </c>
      <c r="AU91" s="135" t="s">
        <v>67</v>
      </c>
      <c r="AY91" s="127" t="s">
        <v>118</v>
      </c>
      <c r="BK91" s="136">
        <f>BK92+BK99</f>
        <v>0</v>
      </c>
    </row>
    <row r="92" spans="2:63" s="10" customFormat="1" ht="22.9" customHeight="1">
      <c r="B92" s="126"/>
      <c r="D92" s="127" t="s">
        <v>66</v>
      </c>
      <c r="E92" s="137" t="s">
        <v>119</v>
      </c>
      <c r="F92" s="137" t="s">
        <v>120</v>
      </c>
      <c r="I92" s="129"/>
      <c r="J92" s="138">
        <f>BK92</f>
        <v>0</v>
      </c>
      <c r="L92" s="126"/>
      <c r="M92" s="131"/>
      <c r="N92" s="132"/>
      <c r="O92" s="132"/>
      <c r="P92" s="133">
        <f>SUM(P93:P98)</f>
        <v>0</v>
      </c>
      <c r="Q92" s="132"/>
      <c r="R92" s="133">
        <f>SUM(R93:R98)</f>
        <v>0</v>
      </c>
      <c r="S92" s="132"/>
      <c r="T92" s="134">
        <f>SUM(T93:T98)</f>
        <v>0</v>
      </c>
      <c r="AR92" s="127" t="s">
        <v>75</v>
      </c>
      <c r="AT92" s="135" t="s">
        <v>66</v>
      </c>
      <c r="AU92" s="135" t="s">
        <v>75</v>
      </c>
      <c r="AY92" s="127" t="s">
        <v>118</v>
      </c>
      <c r="BK92" s="136">
        <f>SUM(BK93:BK98)</f>
        <v>0</v>
      </c>
    </row>
    <row r="93" spans="2:65" s="1" customFormat="1" ht="16.5" customHeight="1">
      <c r="B93" s="139"/>
      <c r="C93" s="140" t="s">
        <v>75</v>
      </c>
      <c r="D93" s="140" t="s">
        <v>121</v>
      </c>
      <c r="E93" s="141" t="s">
        <v>122</v>
      </c>
      <c r="F93" s="142" t="s">
        <v>123</v>
      </c>
      <c r="G93" s="143" t="s">
        <v>124</v>
      </c>
      <c r="H93" s="144">
        <v>19.088</v>
      </c>
      <c r="I93" s="145"/>
      <c r="J93" s="146">
        <f>ROUND(I93*H93,2)</f>
        <v>0</v>
      </c>
      <c r="K93" s="142" t="s">
        <v>1</v>
      </c>
      <c r="L93" s="30"/>
      <c r="M93" s="147" t="s">
        <v>1</v>
      </c>
      <c r="N93" s="148" t="s">
        <v>38</v>
      </c>
      <c r="O93" s="49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AR93" s="16" t="s">
        <v>125</v>
      </c>
      <c r="AT93" s="16" t="s">
        <v>121</v>
      </c>
      <c r="AU93" s="16" t="s">
        <v>77</v>
      </c>
      <c r="AY93" s="16" t="s">
        <v>118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75</v>
      </c>
      <c r="BK93" s="151">
        <f>ROUND(I93*H93,2)</f>
        <v>0</v>
      </c>
      <c r="BL93" s="16" t="s">
        <v>125</v>
      </c>
      <c r="BM93" s="16" t="s">
        <v>77</v>
      </c>
    </row>
    <row r="94" spans="2:51" s="11" customFormat="1" ht="12">
      <c r="B94" s="152"/>
      <c r="D94" s="153" t="s">
        <v>126</v>
      </c>
      <c r="E94" s="154" t="s">
        <v>1</v>
      </c>
      <c r="F94" s="155" t="s">
        <v>127</v>
      </c>
      <c r="H94" s="154" t="s">
        <v>1</v>
      </c>
      <c r="I94" s="156"/>
      <c r="L94" s="152"/>
      <c r="M94" s="157"/>
      <c r="N94" s="158"/>
      <c r="O94" s="158"/>
      <c r="P94" s="158"/>
      <c r="Q94" s="158"/>
      <c r="R94" s="158"/>
      <c r="S94" s="158"/>
      <c r="T94" s="159"/>
      <c r="AT94" s="154" t="s">
        <v>126</v>
      </c>
      <c r="AU94" s="154" t="s">
        <v>77</v>
      </c>
      <c r="AV94" s="11" t="s">
        <v>75</v>
      </c>
      <c r="AW94" s="11" t="s">
        <v>30</v>
      </c>
      <c r="AX94" s="11" t="s">
        <v>67</v>
      </c>
      <c r="AY94" s="154" t="s">
        <v>118</v>
      </c>
    </row>
    <row r="95" spans="2:51" s="11" customFormat="1" ht="12">
      <c r="B95" s="152"/>
      <c r="D95" s="153" t="s">
        <v>126</v>
      </c>
      <c r="E95" s="154" t="s">
        <v>1</v>
      </c>
      <c r="F95" s="155" t="s">
        <v>128</v>
      </c>
      <c r="H95" s="154" t="s">
        <v>1</v>
      </c>
      <c r="I95" s="156"/>
      <c r="L95" s="152"/>
      <c r="M95" s="157"/>
      <c r="N95" s="158"/>
      <c r="O95" s="158"/>
      <c r="P95" s="158"/>
      <c r="Q95" s="158"/>
      <c r="R95" s="158"/>
      <c r="S95" s="158"/>
      <c r="T95" s="159"/>
      <c r="AT95" s="154" t="s">
        <v>126</v>
      </c>
      <c r="AU95" s="154" t="s">
        <v>77</v>
      </c>
      <c r="AV95" s="11" t="s">
        <v>75</v>
      </c>
      <c r="AW95" s="11" t="s">
        <v>30</v>
      </c>
      <c r="AX95" s="11" t="s">
        <v>67</v>
      </c>
      <c r="AY95" s="154" t="s">
        <v>118</v>
      </c>
    </row>
    <row r="96" spans="2:51" s="11" customFormat="1" ht="12">
      <c r="B96" s="152"/>
      <c r="D96" s="153" t="s">
        <v>126</v>
      </c>
      <c r="E96" s="154" t="s">
        <v>1</v>
      </c>
      <c r="F96" s="155" t="s">
        <v>129</v>
      </c>
      <c r="H96" s="154" t="s">
        <v>1</v>
      </c>
      <c r="I96" s="156"/>
      <c r="L96" s="152"/>
      <c r="M96" s="157"/>
      <c r="N96" s="158"/>
      <c r="O96" s="158"/>
      <c r="P96" s="158"/>
      <c r="Q96" s="158"/>
      <c r="R96" s="158"/>
      <c r="S96" s="158"/>
      <c r="T96" s="159"/>
      <c r="AT96" s="154" t="s">
        <v>126</v>
      </c>
      <c r="AU96" s="154" t="s">
        <v>77</v>
      </c>
      <c r="AV96" s="11" t="s">
        <v>75</v>
      </c>
      <c r="AW96" s="11" t="s">
        <v>30</v>
      </c>
      <c r="AX96" s="11" t="s">
        <v>67</v>
      </c>
      <c r="AY96" s="154" t="s">
        <v>118</v>
      </c>
    </row>
    <row r="97" spans="2:51" s="12" customFormat="1" ht="12">
      <c r="B97" s="160"/>
      <c r="D97" s="153" t="s">
        <v>126</v>
      </c>
      <c r="E97" s="161" t="s">
        <v>1</v>
      </c>
      <c r="F97" s="162" t="s">
        <v>130</v>
      </c>
      <c r="H97" s="163">
        <v>19.088</v>
      </c>
      <c r="I97" s="164"/>
      <c r="L97" s="160"/>
      <c r="M97" s="165"/>
      <c r="N97" s="166"/>
      <c r="O97" s="166"/>
      <c r="P97" s="166"/>
      <c r="Q97" s="166"/>
      <c r="R97" s="166"/>
      <c r="S97" s="166"/>
      <c r="T97" s="167"/>
      <c r="AT97" s="161" t="s">
        <v>126</v>
      </c>
      <c r="AU97" s="161" t="s">
        <v>77</v>
      </c>
      <c r="AV97" s="12" t="s">
        <v>77</v>
      </c>
      <c r="AW97" s="12" t="s">
        <v>30</v>
      </c>
      <c r="AX97" s="12" t="s">
        <v>67</v>
      </c>
      <c r="AY97" s="161" t="s">
        <v>118</v>
      </c>
    </row>
    <row r="98" spans="2:51" s="13" customFormat="1" ht="12">
      <c r="B98" s="168"/>
      <c r="D98" s="153" t="s">
        <v>126</v>
      </c>
      <c r="E98" s="169" t="s">
        <v>1</v>
      </c>
      <c r="F98" s="170" t="s">
        <v>131</v>
      </c>
      <c r="H98" s="171">
        <v>19.088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126</v>
      </c>
      <c r="AU98" s="169" t="s">
        <v>77</v>
      </c>
      <c r="AV98" s="13" t="s">
        <v>125</v>
      </c>
      <c r="AW98" s="13" t="s">
        <v>30</v>
      </c>
      <c r="AX98" s="13" t="s">
        <v>75</v>
      </c>
      <c r="AY98" s="169" t="s">
        <v>118</v>
      </c>
    </row>
    <row r="99" spans="2:63" s="10" customFormat="1" ht="22.9" customHeight="1">
      <c r="B99" s="126"/>
      <c r="D99" s="127" t="s">
        <v>66</v>
      </c>
      <c r="E99" s="137" t="s">
        <v>132</v>
      </c>
      <c r="F99" s="137" t="s">
        <v>133</v>
      </c>
      <c r="I99" s="129"/>
      <c r="J99" s="138">
        <f>BK99</f>
        <v>0</v>
      </c>
      <c r="L99" s="126"/>
      <c r="M99" s="131"/>
      <c r="N99" s="132"/>
      <c r="O99" s="132"/>
      <c r="P99" s="133">
        <f>SUM(P100:P155)</f>
        <v>0</v>
      </c>
      <c r="Q99" s="132"/>
      <c r="R99" s="133">
        <f>SUM(R100:R155)</f>
        <v>0</v>
      </c>
      <c r="S99" s="132"/>
      <c r="T99" s="134">
        <f>SUM(T100:T155)</f>
        <v>0</v>
      </c>
      <c r="AR99" s="127" t="s">
        <v>75</v>
      </c>
      <c r="AT99" s="135" t="s">
        <v>66</v>
      </c>
      <c r="AU99" s="135" t="s">
        <v>75</v>
      </c>
      <c r="AY99" s="127" t="s">
        <v>118</v>
      </c>
      <c r="BK99" s="136">
        <f>SUM(BK100:BK155)</f>
        <v>0</v>
      </c>
    </row>
    <row r="100" spans="2:65" s="1" customFormat="1" ht="16.5" customHeight="1">
      <c r="B100" s="139"/>
      <c r="C100" s="140" t="s">
        <v>77</v>
      </c>
      <c r="D100" s="140" t="s">
        <v>121</v>
      </c>
      <c r="E100" s="141" t="s">
        <v>134</v>
      </c>
      <c r="F100" s="142" t="s">
        <v>135</v>
      </c>
      <c r="G100" s="143" t="s">
        <v>136</v>
      </c>
      <c r="H100" s="144">
        <v>26.723</v>
      </c>
      <c r="I100" s="145"/>
      <c r="J100" s="146">
        <f>ROUND(I100*H100,2)</f>
        <v>0</v>
      </c>
      <c r="K100" s="142" t="s">
        <v>1</v>
      </c>
      <c r="L100" s="30"/>
      <c r="M100" s="147" t="s">
        <v>1</v>
      </c>
      <c r="N100" s="148" t="s">
        <v>38</v>
      </c>
      <c r="O100" s="49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AR100" s="16" t="s">
        <v>125</v>
      </c>
      <c r="AT100" s="16" t="s">
        <v>121</v>
      </c>
      <c r="AU100" s="16" t="s">
        <v>77</v>
      </c>
      <c r="AY100" s="16" t="s">
        <v>118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6" t="s">
        <v>75</v>
      </c>
      <c r="BK100" s="151">
        <f>ROUND(I100*H100,2)</f>
        <v>0</v>
      </c>
      <c r="BL100" s="16" t="s">
        <v>125</v>
      </c>
      <c r="BM100" s="16" t="s">
        <v>125</v>
      </c>
    </row>
    <row r="101" spans="2:51" s="11" customFormat="1" ht="12">
      <c r="B101" s="152"/>
      <c r="D101" s="153" t="s">
        <v>126</v>
      </c>
      <c r="E101" s="154" t="s">
        <v>1</v>
      </c>
      <c r="F101" s="155" t="s">
        <v>127</v>
      </c>
      <c r="H101" s="154" t="s">
        <v>1</v>
      </c>
      <c r="I101" s="156"/>
      <c r="L101" s="152"/>
      <c r="M101" s="157"/>
      <c r="N101" s="158"/>
      <c r="O101" s="158"/>
      <c r="P101" s="158"/>
      <c r="Q101" s="158"/>
      <c r="R101" s="158"/>
      <c r="S101" s="158"/>
      <c r="T101" s="159"/>
      <c r="AT101" s="154" t="s">
        <v>126</v>
      </c>
      <c r="AU101" s="154" t="s">
        <v>77</v>
      </c>
      <c r="AV101" s="11" t="s">
        <v>75</v>
      </c>
      <c r="AW101" s="11" t="s">
        <v>30</v>
      </c>
      <c r="AX101" s="11" t="s">
        <v>67</v>
      </c>
      <c r="AY101" s="154" t="s">
        <v>118</v>
      </c>
    </row>
    <row r="102" spans="2:51" s="11" customFormat="1" ht="12">
      <c r="B102" s="152"/>
      <c r="D102" s="153" t="s">
        <v>126</v>
      </c>
      <c r="E102" s="154" t="s">
        <v>1</v>
      </c>
      <c r="F102" s="155" t="s">
        <v>128</v>
      </c>
      <c r="H102" s="154" t="s">
        <v>1</v>
      </c>
      <c r="I102" s="156"/>
      <c r="L102" s="152"/>
      <c r="M102" s="157"/>
      <c r="N102" s="158"/>
      <c r="O102" s="158"/>
      <c r="P102" s="158"/>
      <c r="Q102" s="158"/>
      <c r="R102" s="158"/>
      <c r="S102" s="158"/>
      <c r="T102" s="159"/>
      <c r="AT102" s="154" t="s">
        <v>126</v>
      </c>
      <c r="AU102" s="154" t="s">
        <v>77</v>
      </c>
      <c r="AV102" s="11" t="s">
        <v>75</v>
      </c>
      <c r="AW102" s="11" t="s">
        <v>30</v>
      </c>
      <c r="AX102" s="11" t="s">
        <v>67</v>
      </c>
      <c r="AY102" s="154" t="s">
        <v>118</v>
      </c>
    </row>
    <row r="103" spans="2:51" s="11" customFormat="1" ht="12">
      <c r="B103" s="152"/>
      <c r="D103" s="153" t="s">
        <v>126</v>
      </c>
      <c r="E103" s="154" t="s">
        <v>1</v>
      </c>
      <c r="F103" s="155" t="s">
        <v>129</v>
      </c>
      <c r="H103" s="154" t="s">
        <v>1</v>
      </c>
      <c r="I103" s="156"/>
      <c r="L103" s="152"/>
      <c r="M103" s="157"/>
      <c r="N103" s="158"/>
      <c r="O103" s="158"/>
      <c r="P103" s="158"/>
      <c r="Q103" s="158"/>
      <c r="R103" s="158"/>
      <c r="S103" s="158"/>
      <c r="T103" s="159"/>
      <c r="AT103" s="154" t="s">
        <v>126</v>
      </c>
      <c r="AU103" s="154" t="s">
        <v>77</v>
      </c>
      <c r="AV103" s="11" t="s">
        <v>75</v>
      </c>
      <c r="AW103" s="11" t="s">
        <v>30</v>
      </c>
      <c r="AX103" s="11" t="s">
        <v>67</v>
      </c>
      <c r="AY103" s="154" t="s">
        <v>118</v>
      </c>
    </row>
    <row r="104" spans="2:51" s="12" customFormat="1" ht="12">
      <c r="B104" s="160"/>
      <c r="D104" s="153" t="s">
        <v>126</v>
      </c>
      <c r="E104" s="161" t="s">
        <v>1</v>
      </c>
      <c r="F104" s="162" t="s">
        <v>137</v>
      </c>
      <c r="H104" s="163">
        <v>26.723</v>
      </c>
      <c r="I104" s="164"/>
      <c r="L104" s="160"/>
      <c r="M104" s="165"/>
      <c r="N104" s="166"/>
      <c r="O104" s="166"/>
      <c r="P104" s="166"/>
      <c r="Q104" s="166"/>
      <c r="R104" s="166"/>
      <c r="S104" s="166"/>
      <c r="T104" s="167"/>
      <c r="AT104" s="161" t="s">
        <v>126</v>
      </c>
      <c r="AU104" s="161" t="s">
        <v>77</v>
      </c>
      <c r="AV104" s="12" t="s">
        <v>77</v>
      </c>
      <c r="AW104" s="12" t="s">
        <v>30</v>
      </c>
      <c r="AX104" s="12" t="s">
        <v>67</v>
      </c>
      <c r="AY104" s="161" t="s">
        <v>118</v>
      </c>
    </row>
    <row r="105" spans="2:51" s="13" customFormat="1" ht="12">
      <c r="B105" s="168"/>
      <c r="D105" s="153" t="s">
        <v>126</v>
      </c>
      <c r="E105" s="169" t="s">
        <v>1</v>
      </c>
      <c r="F105" s="170" t="s">
        <v>131</v>
      </c>
      <c r="H105" s="171">
        <v>26.723</v>
      </c>
      <c r="I105" s="172"/>
      <c r="L105" s="168"/>
      <c r="M105" s="173"/>
      <c r="N105" s="174"/>
      <c r="O105" s="174"/>
      <c r="P105" s="174"/>
      <c r="Q105" s="174"/>
      <c r="R105" s="174"/>
      <c r="S105" s="174"/>
      <c r="T105" s="175"/>
      <c r="AT105" s="169" t="s">
        <v>126</v>
      </c>
      <c r="AU105" s="169" t="s">
        <v>77</v>
      </c>
      <c r="AV105" s="13" t="s">
        <v>125</v>
      </c>
      <c r="AW105" s="13" t="s">
        <v>30</v>
      </c>
      <c r="AX105" s="13" t="s">
        <v>75</v>
      </c>
      <c r="AY105" s="169" t="s">
        <v>118</v>
      </c>
    </row>
    <row r="106" spans="2:65" s="1" customFormat="1" ht="16.5" customHeight="1">
      <c r="B106" s="139"/>
      <c r="C106" s="140" t="s">
        <v>138</v>
      </c>
      <c r="D106" s="140" t="s">
        <v>121</v>
      </c>
      <c r="E106" s="141" t="s">
        <v>139</v>
      </c>
      <c r="F106" s="142" t="s">
        <v>140</v>
      </c>
      <c r="G106" s="143" t="s">
        <v>136</v>
      </c>
      <c r="H106" s="144">
        <v>11.447</v>
      </c>
      <c r="I106" s="145"/>
      <c r="J106" s="146">
        <f>ROUND(I106*H106,2)</f>
        <v>0</v>
      </c>
      <c r="K106" s="142" t="s">
        <v>1</v>
      </c>
      <c r="L106" s="30"/>
      <c r="M106" s="147" t="s">
        <v>1</v>
      </c>
      <c r="N106" s="148" t="s">
        <v>38</v>
      </c>
      <c r="O106" s="49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AR106" s="16" t="s">
        <v>125</v>
      </c>
      <c r="AT106" s="16" t="s">
        <v>121</v>
      </c>
      <c r="AU106" s="16" t="s">
        <v>77</v>
      </c>
      <c r="AY106" s="16" t="s">
        <v>118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6" t="s">
        <v>75</v>
      </c>
      <c r="BK106" s="151">
        <f>ROUND(I106*H106,2)</f>
        <v>0</v>
      </c>
      <c r="BL106" s="16" t="s">
        <v>125</v>
      </c>
      <c r="BM106" s="16" t="s">
        <v>141</v>
      </c>
    </row>
    <row r="107" spans="2:51" s="11" customFormat="1" ht="12">
      <c r="B107" s="152"/>
      <c r="D107" s="153" t="s">
        <v>126</v>
      </c>
      <c r="E107" s="154" t="s">
        <v>1</v>
      </c>
      <c r="F107" s="155" t="s">
        <v>127</v>
      </c>
      <c r="H107" s="154" t="s">
        <v>1</v>
      </c>
      <c r="I107" s="156"/>
      <c r="L107" s="152"/>
      <c r="M107" s="157"/>
      <c r="N107" s="158"/>
      <c r="O107" s="158"/>
      <c r="P107" s="158"/>
      <c r="Q107" s="158"/>
      <c r="R107" s="158"/>
      <c r="S107" s="158"/>
      <c r="T107" s="159"/>
      <c r="AT107" s="154" t="s">
        <v>126</v>
      </c>
      <c r="AU107" s="154" t="s">
        <v>77</v>
      </c>
      <c r="AV107" s="11" t="s">
        <v>75</v>
      </c>
      <c r="AW107" s="11" t="s">
        <v>30</v>
      </c>
      <c r="AX107" s="11" t="s">
        <v>67</v>
      </c>
      <c r="AY107" s="154" t="s">
        <v>118</v>
      </c>
    </row>
    <row r="108" spans="2:51" s="11" customFormat="1" ht="12">
      <c r="B108" s="152"/>
      <c r="D108" s="153" t="s">
        <v>126</v>
      </c>
      <c r="E108" s="154" t="s">
        <v>1</v>
      </c>
      <c r="F108" s="155" t="s">
        <v>128</v>
      </c>
      <c r="H108" s="154" t="s">
        <v>1</v>
      </c>
      <c r="I108" s="156"/>
      <c r="L108" s="152"/>
      <c r="M108" s="157"/>
      <c r="N108" s="158"/>
      <c r="O108" s="158"/>
      <c r="P108" s="158"/>
      <c r="Q108" s="158"/>
      <c r="R108" s="158"/>
      <c r="S108" s="158"/>
      <c r="T108" s="159"/>
      <c r="AT108" s="154" t="s">
        <v>126</v>
      </c>
      <c r="AU108" s="154" t="s">
        <v>77</v>
      </c>
      <c r="AV108" s="11" t="s">
        <v>75</v>
      </c>
      <c r="AW108" s="11" t="s">
        <v>30</v>
      </c>
      <c r="AX108" s="11" t="s">
        <v>67</v>
      </c>
      <c r="AY108" s="154" t="s">
        <v>118</v>
      </c>
    </row>
    <row r="109" spans="2:51" s="11" customFormat="1" ht="12">
      <c r="B109" s="152"/>
      <c r="D109" s="153" t="s">
        <v>126</v>
      </c>
      <c r="E109" s="154" t="s">
        <v>1</v>
      </c>
      <c r="F109" s="155" t="s">
        <v>142</v>
      </c>
      <c r="H109" s="154" t="s">
        <v>1</v>
      </c>
      <c r="I109" s="156"/>
      <c r="L109" s="152"/>
      <c r="M109" s="157"/>
      <c r="N109" s="158"/>
      <c r="O109" s="158"/>
      <c r="P109" s="158"/>
      <c r="Q109" s="158"/>
      <c r="R109" s="158"/>
      <c r="S109" s="158"/>
      <c r="T109" s="159"/>
      <c r="AT109" s="154" t="s">
        <v>126</v>
      </c>
      <c r="AU109" s="154" t="s">
        <v>77</v>
      </c>
      <c r="AV109" s="11" t="s">
        <v>75</v>
      </c>
      <c r="AW109" s="11" t="s">
        <v>30</v>
      </c>
      <c r="AX109" s="11" t="s">
        <v>67</v>
      </c>
      <c r="AY109" s="154" t="s">
        <v>118</v>
      </c>
    </row>
    <row r="110" spans="2:51" s="11" customFormat="1" ht="12">
      <c r="B110" s="152"/>
      <c r="D110" s="153" t="s">
        <v>126</v>
      </c>
      <c r="E110" s="154" t="s">
        <v>1</v>
      </c>
      <c r="F110" s="155" t="s">
        <v>143</v>
      </c>
      <c r="H110" s="154" t="s">
        <v>1</v>
      </c>
      <c r="I110" s="156"/>
      <c r="L110" s="152"/>
      <c r="M110" s="157"/>
      <c r="N110" s="158"/>
      <c r="O110" s="158"/>
      <c r="P110" s="158"/>
      <c r="Q110" s="158"/>
      <c r="R110" s="158"/>
      <c r="S110" s="158"/>
      <c r="T110" s="159"/>
      <c r="AT110" s="154" t="s">
        <v>126</v>
      </c>
      <c r="AU110" s="154" t="s">
        <v>77</v>
      </c>
      <c r="AV110" s="11" t="s">
        <v>75</v>
      </c>
      <c r="AW110" s="11" t="s">
        <v>30</v>
      </c>
      <c r="AX110" s="11" t="s">
        <v>67</v>
      </c>
      <c r="AY110" s="154" t="s">
        <v>118</v>
      </c>
    </row>
    <row r="111" spans="2:51" s="11" customFormat="1" ht="12">
      <c r="B111" s="152"/>
      <c r="D111" s="153" t="s">
        <v>126</v>
      </c>
      <c r="E111" s="154" t="s">
        <v>1</v>
      </c>
      <c r="F111" s="155" t="s">
        <v>142</v>
      </c>
      <c r="H111" s="154" t="s">
        <v>1</v>
      </c>
      <c r="I111" s="156"/>
      <c r="L111" s="152"/>
      <c r="M111" s="157"/>
      <c r="N111" s="158"/>
      <c r="O111" s="158"/>
      <c r="P111" s="158"/>
      <c r="Q111" s="158"/>
      <c r="R111" s="158"/>
      <c r="S111" s="158"/>
      <c r="T111" s="159"/>
      <c r="AT111" s="154" t="s">
        <v>126</v>
      </c>
      <c r="AU111" s="154" t="s">
        <v>77</v>
      </c>
      <c r="AV111" s="11" t="s">
        <v>75</v>
      </c>
      <c r="AW111" s="11" t="s">
        <v>30</v>
      </c>
      <c r="AX111" s="11" t="s">
        <v>67</v>
      </c>
      <c r="AY111" s="154" t="s">
        <v>118</v>
      </c>
    </row>
    <row r="112" spans="2:51" s="11" customFormat="1" ht="12">
      <c r="B112" s="152"/>
      <c r="D112" s="153" t="s">
        <v>126</v>
      </c>
      <c r="E112" s="154" t="s">
        <v>1</v>
      </c>
      <c r="F112" s="155" t="s">
        <v>144</v>
      </c>
      <c r="H112" s="154" t="s">
        <v>1</v>
      </c>
      <c r="I112" s="156"/>
      <c r="L112" s="152"/>
      <c r="M112" s="157"/>
      <c r="N112" s="158"/>
      <c r="O112" s="158"/>
      <c r="P112" s="158"/>
      <c r="Q112" s="158"/>
      <c r="R112" s="158"/>
      <c r="S112" s="158"/>
      <c r="T112" s="159"/>
      <c r="AT112" s="154" t="s">
        <v>126</v>
      </c>
      <c r="AU112" s="154" t="s">
        <v>77</v>
      </c>
      <c r="AV112" s="11" t="s">
        <v>75</v>
      </c>
      <c r="AW112" s="11" t="s">
        <v>30</v>
      </c>
      <c r="AX112" s="11" t="s">
        <v>67</v>
      </c>
      <c r="AY112" s="154" t="s">
        <v>118</v>
      </c>
    </row>
    <row r="113" spans="2:51" s="11" customFormat="1" ht="12">
      <c r="B113" s="152"/>
      <c r="D113" s="153" t="s">
        <v>126</v>
      </c>
      <c r="E113" s="154" t="s">
        <v>1</v>
      </c>
      <c r="F113" s="155" t="s">
        <v>142</v>
      </c>
      <c r="H113" s="154" t="s">
        <v>1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126</v>
      </c>
      <c r="AU113" s="154" t="s">
        <v>77</v>
      </c>
      <c r="AV113" s="11" t="s">
        <v>75</v>
      </c>
      <c r="AW113" s="11" t="s">
        <v>30</v>
      </c>
      <c r="AX113" s="11" t="s">
        <v>67</v>
      </c>
      <c r="AY113" s="154" t="s">
        <v>118</v>
      </c>
    </row>
    <row r="114" spans="2:51" s="11" customFormat="1" ht="12">
      <c r="B114" s="152"/>
      <c r="D114" s="153" t="s">
        <v>126</v>
      </c>
      <c r="E114" s="154" t="s">
        <v>1</v>
      </c>
      <c r="F114" s="155" t="s">
        <v>145</v>
      </c>
      <c r="H114" s="154" t="s">
        <v>1</v>
      </c>
      <c r="I114" s="156"/>
      <c r="L114" s="152"/>
      <c r="M114" s="157"/>
      <c r="N114" s="158"/>
      <c r="O114" s="158"/>
      <c r="P114" s="158"/>
      <c r="Q114" s="158"/>
      <c r="R114" s="158"/>
      <c r="S114" s="158"/>
      <c r="T114" s="159"/>
      <c r="AT114" s="154" t="s">
        <v>126</v>
      </c>
      <c r="AU114" s="154" t="s">
        <v>77</v>
      </c>
      <c r="AV114" s="11" t="s">
        <v>75</v>
      </c>
      <c r="AW114" s="11" t="s">
        <v>30</v>
      </c>
      <c r="AX114" s="11" t="s">
        <v>67</v>
      </c>
      <c r="AY114" s="154" t="s">
        <v>118</v>
      </c>
    </row>
    <row r="115" spans="2:51" s="11" customFormat="1" ht="12">
      <c r="B115" s="152"/>
      <c r="D115" s="153" t="s">
        <v>126</v>
      </c>
      <c r="E115" s="154" t="s">
        <v>1</v>
      </c>
      <c r="F115" s="155" t="s">
        <v>146</v>
      </c>
      <c r="H115" s="154" t="s">
        <v>1</v>
      </c>
      <c r="I115" s="156"/>
      <c r="L115" s="152"/>
      <c r="M115" s="157"/>
      <c r="N115" s="158"/>
      <c r="O115" s="158"/>
      <c r="P115" s="158"/>
      <c r="Q115" s="158"/>
      <c r="R115" s="158"/>
      <c r="S115" s="158"/>
      <c r="T115" s="159"/>
      <c r="AT115" s="154" t="s">
        <v>126</v>
      </c>
      <c r="AU115" s="154" t="s">
        <v>77</v>
      </c>
      <c r="AV115" s="11" t="s">
        <v>75</v>
      </c>
      <c r="AW115" s="11" t="s">
        <v>30</v>
      </c>
      <c r="AX115" s="11" t="s">
        <v>67</v>
      </c>
      <c r="AY115" s="154" t="s">
        <v>118</v>
      </c>
    </row>
    <row r="116" spans="2:51" s="11" customFormat="1" ht="12">
      <c r="B116" s="152"/>
      <c r="D116" s="153" t="s">
        <v>126</v>
      </c>
      <c r="E116" s="154" t="s">
        <v>1</v>
      </c>
      <c r="F116" s="155" t="s">
        <v>147</v>
      </c>
      <c r="H116" s="154" t="s">
        <v>1</v>
      </c>
      <c r="I116" s="156"/>
      <c r="L116" s="152"/>
      <c r="M116" s="157"/>
      <c r="N116" s="158"/>
      <c r="O116" s="158"/>
      <c r="P116" s="158"/>
      <c r="Q116" s="158"/>
      <c r="R116" s="158"/>
      <c r="S116" s="158"/>
      <c r="T116" s="159"/>
      <c r="AT116" s="154" t="s">
        <v>126</v>
      </c>
      <c r="AU116" s="154" t="s">
        <v>77</v>
      </c>
      <c r="AV116" s="11" t="s">
        <v>75</v>
      </c>
      <c r="AW116" s="11" t="s">
        <v>30</v>
      </c>
      <c r="AX116" s="11" t="s">
        <v>67</v>
      </c>
      <c r="AY116" s="154" t="s">
        <v>118</v>
      </c>
    </row>
    <row r="117" spans="2:51" s="11" customFormat="1" ht="12">
      <c r="B117" s="152"/>
      <c r="D117" s="153" t="s">
        <v>126</v>
      </c>
      <c r="E117" s="154" t="s">
        <v>1</v>
      </c>
      <c r="F117" s="155" t="s">
        <v>148</v>
      </c>
      <c r="H117" s="154" t="s">
        <v>1</v>
      </c>
      <c r="I117" s="156"/>
      <c r="L117" s="152"/>
      <c r="M117" s="157"/>
      <c r="N117" s="158"/>
      <c r="O117" s="158"/>
      <c r="P117" s="158"/>
      <c r="Q117" s="158"/>
      <c r="R117" s="158"/>
      <c r="S117" s="158"/>
      <c r="T117" s="159"/>
      <c r="AT117" s="154" t="s">
        <v>126</v>
      </c>
      <c r="AU117" s="154" t="s">
        <v>77</v>
      </c>
      <c r="AV117" s="11" t="s">
        <v>75</v>
      </c>
      <c r="AW117" s="11" t="s">
        <v>30</v>
      </c>
      <c r="AX117" s="11" t="s">
        <v>67</v>
      </c>
      <c r="AY117" s="154" t="s">
        <v>118</v>
      </c>
    </row>
    <row r="118" spans="2:51" s="11" customFormat="1" ht="12">
      <c r="B118" s="152"/>
      <c r="D118" s="153" t="s">
        <v>126</v>
      </c>
      <c r="E118" s="154" t="s">
        <v>1</v>
      </c>
      <c r="F118" s="155" t="s">
        <v>144</v>
      </c>
      <c r="H118" s="154" t="s">
        <v>1</v>
      </c>
      <c r="I118" s="156"/>
      <c r="L118" s="152"/>
      <c r="M118" s="157"/>
      <c r="N118" s="158"/>
      <c r="O118" s="158"/>
      <c r="P118" s="158"/>
      <c r="Q118" s="158"/>
      <c r="R118" s="158"/>
      <c r="S118" s="158"/>
      <c r="T118" s="159"/>
      <c r="AT118" s="154" t="s">
        <v>126</v>
      </c>
      <c r="AU118" s="154" t="s">
        <v>77</v>
      </c>
      <c r="AV118" s="11" t="s">
        <v>75</v>
      </c>
      <c r="AW118" s="11" t="s">
        <v>30</v>
      </c>
      <c r="AX118" s="11" t="s">
        <v>67</v>
      </c>
      <c r="AY118" s="154" t="s">
        <v>118</v>
      </c>
    </row>
    <row r="119" spans="2:51" s="11" customFormat="1" ht="12">
      <c r="B119" s="152"/>
      <c r="D119" s="153" t="s">
        <v>126</v>
      </c>
      <c r="E119" s="154" t="s">
        <v>1</v>
      </c>
      <c r="F119" s="155" t="s">
        <v>149</v>
      </c>
      <c r="H119" s="154" t="s">
        <v>1</v>
      </c>
      <c r="I119" s="156"/>
      <c r="L119" s="152"/>
      <c r="M119" s="157"/>
      <c r="N119" s="158"/>
      <c r="O119" s="158"/>
      <c r="P119" s="158"/>
      <c r="Q119" s="158"/>
      <c r="R119" s="158"/>
      <c r="S119" s="158"/>
      <c r="T119" s="159"/>
      <c r="AT119" s="154" t="s">
        <v>126</v>
      </c>
      <c r="AU119" s="154" t="s">
        <v>77</v>
      </c>
      <c r="AV119" s="11" t="s">
        <v>75</v>
      </c>
      <c r="AW119" s="11" t="s">
        <v>30</v>
      </c>
      <c r="AX119" s="11" t="s">
        <v>67</v>
      </c>
      <c r="AY119" s="154" t="s">
        <v>118</v>
      </c>
    </row>
    <row r="120" spans="2:51" s="12" customFormat="1" ht="12">
      <c r="B120" s="160"/>
      <c r="D120" s="153" t="s">
        <v>126</v>
      </c>
      <c r="E120" s="161" t="s">
        <v>1</v>
      </c>
      <c r="F120" s="162" t="s">
        <v>150</v>
      </c>
      <c r="H120" s="163">
        <v>11.447</v>
      </c>
      <c r="I120" s="164"/>
      <c r="L120" s="160"/>
      <c r="M120" s="165"/>
      <c r="N120" s="166"/>
      <c r="O120" s="166"/>
      <c r="P120" s="166"/>
      <c r="Q120" s="166"/>
      <c r="R120" s="166"/>
      <c r="S120" s="166"/>
      <c r="T120" s="167"/>
      <c r="AT120" s="161" t="s">
        <v>126</v>
      </c>
      <c r="AU120" s="161" t="s">
        <v>77</v>
      </c>
      <c r="AV120" s="12" t="s">
        <v>77</v>
      </c>
      <c r="AW120" s="12" t="s">
        <v>30</v>
      </c>
      <c r="AX120" s="12" t="s">
        <v>67</v>
      </c>
      <c r="AY120" s="161" t="s">
        <v>118</v>
      </c>
    </row>
    <row r="121" spans="2:51" s="13" customFormat="1" ht="12">
      <c r="B121" s="168"/>
      <c r="D121" s="153" t="s">
        <v>126</v>
      </c>
      <c r="E121" s="169" t="s">
        <v>1</v>
      </c>
      <c r="F121" s="170" t="s">
        <v>131</v>
      </c>
      <c r="H121" s="171">
        <v>11.447</v>
      </c>
      <c r="I121" s="172"/>
      <c r="L121" s="168"/>
      <c r="M121" s="173"/>
      <c r="N121" s="174"/>
      <c r="O121" s="174"/>
      <c r="P121" s="174"/>
      <c r="Q121" s="174"/>
      <c r="R121" s="174"/>
      <c r="S121" s="174"/>
      <c r="T121" s="175"/>
      <c r="AT121" s="169" t="s">
        <v>126</v>
      </c>
      <c r="AU121" s="169" t="s">
        <v>77</v>
      </c>
      <c r="AV121" s="13" t="s">
        <v>125</v>
      </c>
      <c r="AW121" s="13" t="s">
        <v>30</v>
      </c>
      <c r="AX121" s="13" t="s">
        <v>75</v>
      </c>
      <c r="AY121" s="169" t="s">
        <v>118</v>
      </c>
    </row>
    <row r="122" spans="2:65" s="1" customFormat="1" ht="16.5" customHeight="1">
      <c r="B122" s="139"/>
      <c r="C122" s="140" t="s">
        <v>125</v>
      </c>
      <c r="D122" s="140" t="s">
        <v>121</v>
      </c>
      <c r="E122" s="141" t="s">
        <v>151</v>
      </c>
      <c r="F122" s="142" t="s">
        <v>152</v>
      </c>
      <c r="G122" s="143" t="s">
        <v>136</v>
      </c>
      <c r="H122" s="144">
        <v>11.447</v>
      </c>
      <c r="I122" s="145"/>
      <c r="J122" s="146">
        <f>ROUND(I122*H122,2)</f>
        <v>0</v>
      </c>
      <c r="K122" s="142" t="s">
        <v>1</v>
      </c>
      <c r="L122" s="30"/>
      <c r="M122" s="147" t="s">
        <v>1</v>
      </c>
      <c r="N122" s="148" t="s">
        <v>38</v>
      </c>
      <c r="O122" s="49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AR122" s="16" t="s">
        <v>125</v>
      </c>
      <c r="AT122" s="16" t="s">
        <v>121</v>
      </c>
      <c r="AU122" s="16" t="s">
        <v>77</v>
      </c>
      <c r="AY122" s="16" t="s">
        <v>118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75</v>
      </c>
      <c r="BK122" s="151">
        <f>ROUND(I122*H122,2)</f>
        <v>0</v>
      </c>
      <c r="BL122" s="16" t="s">
        <v>125</v>
      </c>
      <c r="BM122" s="16" t="s">
        <v>153</v>
      </c>
    </row>
    <row r="123" spans="2:51" s="11" customFormat="1" ht="12">
      <c r="B123" s="152"/>
      <c r="D123" s="153" t="s">
        <v>126</v>
      </c>
      <c r="E123" s="154" t="s">
        <v>1</v>
      </c>
      <c r="F123" s="155" t="s">
        <v>127</v>
      </c>
      <c r="H123" s="154" t="s">
        <v>1</v>
      </c>
      <c r="I123" s="156"/>
      <c r="L123" s="152"/>
      <c r="M123" s="157"/>
      <c r="N123" s="158"/>
      <c r="O123" s="158"/>
      <c r="P123" s="158"/>
      <c r="Q123" s="158"/>
      <c r="R123" s="158"/>
      <c r="S123" s="158"/>
      <c r="T123" s="159"/>
      <c r="AT123" s="154" t="s">
        <v>126</v>
      </c>
      <c r="AU123" s="154" t="s">
        <v>77</v>
      </c>
      <c r="AV123" s="11" t="s">
        <v>75</v>
      </c>
      <c r="AW123" s="11" t="s">
        <v>30</v>
      </c>
      <c r="AX123" s="11" t="s">
        <v>67</v>
      </c>
      <c r="AY123" s="154" t="s">
        <v>118</v>
      </c>
    </row>
    <row r="124" spans="2:51" s="11" customFormat="1" ht="12">
      <c r="B124" s="152"/>
      <c r="D124" s="153" t="s">
        <v>126</v>
      </c>
      <c r="E124" s="154" t="s">
        <v>1</v>
      </c>
      <c r="F124" s="155" t="s">
        <v>128</v>
      </c>
      <c r="H124" s="154" t="s">
        <v>1</v>
      </c>
      <c r="I124" s="156"/>
      <c r="L124" s="152"/>
      <c r="M124" s="157"/>
      <c r="N124" s="158"/>
      <c r="O124" s="158"/>
      <c r="P124" s="158"/>
      <c r="Q124" s="158"/>
      <c r="R124" s="158"/>
      <c r="S124" s="158"/>
      <c r="T124" s="159"/>
      <c r="AT124" s="154" t="s">
        <v>126</v>
      </c>
      <c r="AU124" s="154" t="s">
        <v>77</v>
      </c>
      <c r="AV124" s="11" t="s">
        <v>75</v>
      </c>
      <c r="AW124" s="11" t="s">
        <v>30</v>
      </c>
      <c r="AX124" s="11" t="s">
        <v>67</v>
      </c>
      <c r="AY124" s="154" t="s">
        <v>118</v>
      </c>
    </row>
    <row r="125" spans="2:51" s="11" customFormat="1" ht="12">
      <c r="B125" s="152"/>
      <c r="D125" s="153" t="s">
        <v>126</v>
      </c>
      <c r="E125" s="154" t="s">
        <v>1</v>
      </c>
      <c r="F125" s="155" t="s">
        <v>142</v>
      </c>
      <c r="H125" s="154" t="s">
        <v>1</v>
      </c>
      <c r="I125" s="156"/>
      <c r="L125" s="152"/>
      <c r="M125" s="157"/>
      <c r="N125" s="158"/>
      <c r="O125" s="158"/>
      <c r="P125" s="158"/>
      <c r="Q125" s="158"/>
      <c r="R125" s="158"/>
      <c r="S125" s="158"/>
      <c r="T125" s="159"/>
      <c r="AT125" s="154" t="s">
        <v>126</v>
      </c>
      <c r="AU125" s="154" t="s">
        <v>77</v>
      </c>
      <c r="AV125" s="11" t="s">
        <v>75</v>
      </c>
      <c r="AW125" s="11" t="s">
        <v>30</v>
      </c>
      <c r="AX125" s="11" t="s">
        <v>67</v>
      </c>
      <c r="AY125" s="154" t="s">
        <v>118</v>
      </c>
    </row>
    <row r="126" spans="2:51" s="11" customFormat="1" ht="12">
      <c r="B126" s="152"/>
      <c r="D126" s="153" t="s">
        <v>126</v>
      </c>
      <c r="E126" s="154" t="s">
        <v>1</v>
      </c>
      <c r="F126" s="155" t="s">
        <v>143</v>
      </c>
      <c r="H126" s="154" t="s">
        <v>1</v>
      </c>
      <c r="I126" s="156"/>
      <c r="L126" s="152"/>
      <c r="M126" s="157"/>
      <c r="N126" s="158"/>
      <c r="O126" s="158"/>
      <c r="P126" s="158"/>
      <c r="Q126" s="158"/>
      <c r="R126" s="158"/>
      <c r="S126" s="158"/>
      <c r="T126" s="159"/>
      <c r="AT126" s="154" t="s">
        <v>126</v>
      </c>
      <c r="AU126" s="154" t="s">
        <v>77</v>
      </c>
      <c r="AV126" s="11" t="s">
        <v>75</v>
      </c>
      <c r="AW126" s="11" t="s">
        <v>30</v>
      </c>
      <c r="AX126" s="11" t="s">
        <v>67</v>
      </c>
      <c r="AY126" s="154" t="s">
        <v>118</v>
      </c>
    </row>
    <row r="127" spans="2:51" s="11" customFormat="1" ht="12">
      <c r="B127" s="152"/>
      <c r="D127" s="153" t="s">
        <v>126</v>
      </c>
      <c r="E127" s="154" t="s">
        <v>1</v>
      </c>
      <c r="F127" s="155" t="s">
        <v>142</v>
      </c>
      <c r="H127" s="154" t="s">
        <v>1</v>
      </c>
      <c r="I127" s="156"/>
      <c r="L127" s="152"/>
      <c r="M127" s="157"/>
      <c r="N127" s="158"/>
      <c r="O127" s="158"/>
      <c r="P127" s="158"/>
      <c r="Q127" s="158"/>
      <c r="R127" s="158"/>
      <c r="S127" s="158"/>
      <c r="T127" s="159"/>
      <c r="AT127" s="154" t="s">
        <v>126</v>
      </c>
      <c r="AU127" s="154" t="s">
        <v>77</v>
      </c>
      <c r="AV127" s="11" t="s">
        <v>75</v>
      </c>
      <c r="AW127" s="11" t="s">
        <v>30</v>
      </c>
      <c r="AX127" s="11" t="s">
        <v>67</v>
      </c>
      <c r="AY127" s="154" t="s">
        <v>118</v>
      </c>
    </row>
    <row r="128" spans="2:51" s="11" customFormat="1" ht="12">
      <c r="B128" s="152"/>
      <c r="D128" s="153" t="s">
        <v>126</v>
      </c>
      <c r="E128" s="154" t="s">
        <v>1</v>
      </c>
      <c r="F128" s="155" t="s">
        <v>144</v>
      </c>
      <c r="H128" s="154" t="s">
        <v>1</v>
      </c>
      <c r="I128" s="156"/>
      <c r="L128" s="152"/>
      <c r="M128" s="157"/>
      <c r="N128" s="158"/>
      <c r="O128" s="158"/>
      <c r="P128" s="158"/>
      <c r="Q128" s="158"/>
      <c r="R128" s="158"/>
      <c r="S128" s="158"/>
      <c r="T128" s="159"/>
      <c r="AT128" s="154" t="s">
        <v>126</v>
      </c>
      <c r="AU128" s="154" t="s">
        <v>77</v>
      </c>
      <c r="AV128" s="11" t="s">
        <v>75</v>
      </c>
      <c r="AW128" s="11" t="s">
        <v>30</v>
      </c>
      <c r="AX128" s="11" t="s">
        <v>67</v>
      </c>
      <c r="AY128" s="154" t="s">
        <v>118</v>
      </c>
    </row>
    <row r="129" spans="2:51" s="11" customFormat="1" ht="12">
      <c r="B129" s="152"/>
      <c r="D129" s="153" t="s">
        <v>126</v>
      </c>
      <c r="E129" s="154" t="s">
        <v>1</v>
      </c>
      <c r="F129" s="155" t="s">
        <v>142</v>
      </c>
      <c r="H129" s="154" t="s">
        <v>1</v>
      </c>
      <c r="I129" s="156"/>
      <c r="L129" s="152"/>
      <c r="M129" s="157"/>
      <c r="N129" s="158"/>
      <c r="O129" s="158"/>
      <c r="P129" s="158"/>
      <c r="Q129" s="158"/>
      <c r="R129" s="158"/>
      <c r="S129" s="158"/>
      <c r="T129" s="159"/>
      <c r="AT129" s="154" t="s">
        <v>126</v>
      </c>
      <c r="AU129" s="154" t="s">
        <v>77</v>
      </c>
      <c r="AV129" s="11" t="s">
        <v>75</v>
      </c>
      <c r="AW129" s="11" t="s">
        <v>30</v>
      </c>
      <c r="AX129" s="11" t="s">
        <v>67</v>
      </c>
      <c r="AY129" s="154" t="s">
        <v>118</v>
      </c>
    </row>
    <row r="130" spans="2:51" s="11" customFormat="1" ht="12">
      <c r="B130" s="152"/>
      <c r="D130" s="153" t="s">
        <v>126</v>
      </c>
      <c r="E130" s="154" t="s">
        <v>1</v>
      </c>
      <c r="F130" s="155" t="s">
        <v>145</v>
      </c>
      <c r="H130" s="154" t="s">
        <v>1</v>
      </c>
      <c r="I130" s="156"/>
      <c r="L130" s="152"/>
      <c r="M130" s="157"/>
      <c r="N130" s="158"/>
      <c r="O130" s="158"/>
      <c r="P130" s="158"/>
      <c r="Q130" s="158"/>
      <c r="R130" s="158"/>
      <c r="S130" s="158"/>
      <c r="T130" s="159"/>
      <c r="AT130" s="154" t="s">
        <v>126</v>
      </c>
      <c r="AU130" s="154" t="s">
        <v>77</v>
      </c>
      <c r="AV130" s="11" t="s">
        <v>75</v>
      </c>
      <c r="AW130" s="11" t="s">
        <v>30</v>
      </c>
      <c r="AX130" s="11" t="s">
        <v>67</v>
      </c>
      <c r="AY130" s="154" t="s">
        <v>118</v>
      </c>
    </row>
    <row r="131" spans="2:51" s="11" customFormat="1" ht="12">
      <c r="B131" s="152"/>
      <c r="D131" s="153" t="s">
        <v>126</v>
      </c>
      <c r="E131" s="154" t="s">
        <v>1</v>
      </c>
      <c r="F131" s="155" t="s">
        <v>146</v>
      </c>
      <c r="H131" s="154" t="s">
        <v>1</v>
      </c>
      <c r="I131" s="156"/>
      <c r="L131" s="152"/>
      <c r="M131" s="157"/>
      <c r="N131" s="158"/>
      <c r="O131" s="158"/>
      <c r="P131" s="158"/>
      <c r="Q131" s="158"/>
      <c r="R131" s="158"/>
      <c r="S131" s="158"/>
      <c r="T131" s="159"/>
      <c r="AT131" s="154" t="s">
        <v>126</v>
      </c>
      <c r="AU131" s="154" t="s">
        <v>77</v>
      </c>
      <c r="AV131" s="11" t="s">
        <v>75</v>
      </c>
      <c r="AW131" s="11" t="s">
        <v>30</v>
      </c>
      <c r="AX131" s="11" t="s">
        <v>67</v>
      </c>
      <c r="AY131" s="154" t="s">
        <v>118</v>
      </c>
    </row>
    <row r="132" spans="2:51" s="11" customFormat="1" ht="12">
      <c r="B132" s="152"/>
      <c r="D132" s="153" t="s">
        <v>126</v>
      </c>
      <c r="E132" s="154" t="s">
        <v>1</v>
      </c>
      <c r="F132" s="155" t="s">
        <v>147</v>
      </c>
      <c r="H132" s="154" t="s">
        <v>1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9"/>
      <c r="AT132" s="154" t="s">
        <v>126</v>
      </c>
      <c r="AU132" s="154" t="s">
        <v>77</v>
      </c>
      <c r="AV132" s="11" t="s">
        <v>75</v>
      </c>
      <c r="AW132" s="11" t="s">
        <v>30</v>
      </c>
      <c r="AX132" s="11" t="s">
        <v>67</v>
      </c>
      <c r="AY132" s="154" t="s">
        <v>118</v>
      </c>
    </row>
    <row r="133" spans="2:51" s="11" customFormat="1" ht="12">
      <c r="B133" s="152"/>
      <c r="D133" s="153" t="s">
        <v>126</v>
      </c>
      <c r="E133" s="154" t="s">
        <v>1</v>
      </c>
      <c r="F133" s="155" t="s">
        <v>148</v>
      </c>
      <c r="H133" s="154" t="s">
        <v>1</v>
      </c>
      <c r="I133" s="156"/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126</v>
      </c>
      <c r="AU133" s="154" t="s">
        <v>77</v>
      </c>
      <c r="AV133" s="11" t="s">
        <v>75</v>
      </c>
      <c r="AW133" s="11" t="s">
        <v>30</v>
      </c>
      <c r="AX133" s="11" t="s">
        <v>67</v>
      </c>
      <c r="AY133" s="154" t="s">
        <v>118</v>
      </c>
    </row>
    <row r="134" spans="2:51" s="11" customFormat="1" ht="12">
      <c r="B134" s="152"/>
      <c r="D134" s="153" t="s">
        <v>126</v>
      </c>
      <c r="E134" s="154" t="s">
        <v>1</v>
      </c>
      <c r="F134" s="155" t="s">
        <v>144</v>
      </c>
      <c r="H134" s="154" t="s">
        <v>1</v>
      </c>
      <c r="I134" s="156"/>
      <c r="L134" s="152"/>
      <c r="M134" s="157"/>
      <c r="N134" s="158"/>
      <c r="O134" s="158"/>
      <c r="P134" s="158"/>
      <c r="Q134" s="158"/>
      <c r="R134" s="158"/>
      <c r="S134" s="158"/>
      <c r="T134" s="159"/>
      <c r="AT134" s="154" t="s">
        <v>126</v>
      </c>
      <c r="AU134" s="154" t="s">
        <v>77</v>
      </c>
      <c r="AV134" s="11" t="s">
        <v>75</v>
      </c>
      <c r="AW134" s="11" t="s">
        <v>30</v>
      </c>
      <c r="AX134" s="11" t="s">
        <v>67</v>
      </c>
      <c r="AY134" s="154" t="s">
        <v>118</v>
      </c>
    </row>
    <row r="135" spans="2:51" s="11" customFormat="1" ht="12">
      <c r="B135" s="152"/>
      <c r="D135" s="153" t="s">
        <v>126</v>
      </c>
      <c r="E135" s="154" t="s">
        <v>1</v>
      </c>
      <c r="F135" s="155" t="s">
        <v>149</v>
      </c>
      <c r="H135" s="154" t="s">
        <v>1</v>
      </c>
      <c r="I135" s="156"/>
      <c r="L135" s="152"/>
      <c r="M135" s="157"/>
      <c r="N135" s="158"/>
      <c r="O135" s="158"/>
      <c r="P135" s="158"/>
      <c r="Q135" s="158"/>
      <c r="R135" s="158"/>
      <c r="S135" s="158"/>
      <c r="T135" s="159"/>
      <c r="AT135" s="154" t="s">
        <v>126</v>
      </c>
      <c r="AU135" s="154" t="s">
        <v>77</v>
      </c>
      <c r="AV135" s="11" t="s">
        <v>75</v>
      </c>
      <c r="AW135" s="11" t="s">
        <v>30</v>
      </c>
      <c r="AX135" s="11" t="s">
        <v>67</v>
      </c>
      <c r="AY135" s="154" t="s">
        <v>118</v>
      </c>
    </row>
    <row r="136" spans="2:51" s="12" customFormat="1" ht="12">
      <c r="B136" s="160"/>
      <c r="D136" s="153" t="s">
        <v>126</v>
      </c>
      <c r="E136" s="161" t="s">
        <v>1</v>
      </c>
      <c r="F136" s="162" t="s">
        <v>150</v>
      </c>
      <c r="H136" s="163">
        <v>11.447</v>
      </c>
      <c r="I136" s="164"/>
      <c r="L136" s="160"/>
      <c r="M136" s="165"/>
      <c r="N136" s="166"/>
      <c r="O136" s="166"/>
      <c r="P136" s="166"/>
      <c r="Q136" s="166"/>
      <c r="R136" s="166"/>
      <c r="S136" s="166"/>
      <c r="T136" s="167"/>
      <c r="AT136" s="161" t="s">
        <v>126</v>
      </c>
      <c r="AU136" s="161" t="s">
        <v>77</v>
      </c>
      <c r="AV136" s="12" t="s">
        <v>77</v>
      </c>
      <c r="AW136" s="12" t="s">
        <v>30</v>
      </c>
      <c r="AX136" s="12" t="s">
        <v>67</v>
      </c>
      <c r="AY136" s="161" t="s">
        <v>118</v>
      </c>
    </row>
    <row r="137" spans="2:51" s="13" customFormat="1" ht="12">
      <c r="B137" s="168"/>
      <c r="D137" s="153" t="s">
        <v>126</v>
      </c>
      <c r="E137" s="169" t="s">
        <v>1</v>
      </c>
      <c r="F137" s="170" t="s">
        <v>131</v>
      </c>
      <c r="H137" s="171">
        <v>11.447</v>
      </c>
      <c r="I137" s="172"/>
      <c r="L137" s="168"/>
      <c r="M137" s="173"/>
      <c r="N137" s="174"/>
      <c r="O137" s="174"/>
      <c r="P137" s="174"/>
      <c r="Q137" s="174"/>
      <c r="R137" s="174"/>
      <c r="S137" s="174"/>
      <c r="T137" s="175"/>
      <c r="AT137" s="169" t="s">
        <v>126</v>
      </c>
      <c r="AU137" s="169" t="s">
        <v>77</v>
      </c>
      <c r="AV137" s="13" t="s">
        <v>125</v>
      </c>
      <c r="AW137" s="13" t="s">
        <v>30</v>
      </c>
      <c r="AX137" s="13" t="s">
        <v>75</v>
      </c>
      <c r="AY137" s="169" t="s">
        <v>118</v>
      </c>
    </row>
    <row r="138" spans="2:65" s="1" customFormat="1" ht="16.5" customHeight="1">
      <c r="B138" s="139"/>
      <c r="C138" s="140" t="s">
        <v>154</v>
      </c>
      <c r="D138" s="140" t="s">
        <v>121</v>
      </c>
      <c r="E138" s="141" t="s">
        <v>155</v>
      </c>
      <c r="F138" s="142" t="s">
        <v>156</v>
      </c>
      <c r="G138" s="143" t="s">
        <v>136</v>
      </c>
      <c r="H138" s="144">
        <v>274.728</v>
      </c>
      <c r="I138" s="145"/>
      <c r="J138" s="146">
        <f>ROUND(I138*H138,2)</f>
        <v>0</v>
      </c>
      <c r="K138" s="142" t="s">
        <v>1</v>
      </c>
      <c r="L138" s="30"/>
      <c r="M138" s="147" t="s">
        <v>1</v>
      </c>
      <c r="N138" s="148" t="s">
        <v>38</v>
      </c>
      <c r="O138" s="49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6" t="s">
        <v>125</v>
      </c>
      <c r="AT138" s="16" t="s">
        <v>121</v>
      </c>
      <c r="AU138" s="16" t="s">
        <v>77</v>
      </c>
      <c r="AY138" s="16" t="s">
        <v>118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6" t="s">
        <v>75</v>
      </c>
      <c r="BK138" s="151">
        <f>ROUND(I138*H138,2)</f>
        <v>0</v>
      </c>
      <c r="BL138" s="16" t="s">
        <v>125</v>
      </c>
      <c r="BM138" s="16" t="s">
        <v>157</v>
      </c>
    </row>
    <row r="139" spans="2:47" s="1" customFormat="1" ht="19.5">
      <c r="B139" s="30"/>
      <c r="D139" s="153" t="s">
        <v>158</v>
      </c>
      <c r="F139" s="176" t="s">
        <v>159</v>
      </c>
      <c r="I139" s="84"/>
      <c r="L139" s="30"/>
      <c r="M139" s="177"/>
      <c r="N139" s="49"/>
      <c r="O139" s="49"/>
      <c r="P139" s="49"/>
      <c r="Q139" s="49"/>
      <c r="R139" s="49"/>
      <c r="S139" s="49"/>
      <c r="T139" s="50"/>
      <c r="AT139" s="16" t="s">
        <v>158</v>
      </c>
      <c r="AU139" s="16" t="s">
        <v>77</v>
      </c>
    </row>
    <row r="140" spans="2:65" s="1" customFormat="1" ht="16.5" customHeight="1">
      <c r="B140" s="139"/>
      <c r="C140" s="140" t="s">
        <v>141</v>
      </c>
      <c r="D140" s="140" t="s">
        <v>121</v>
      </c>
      <c r="E140" s="141" t="s">
        <v>160</v>
      </c>
      <c r="F140" s="142" t="s">
        <v>161</v>
      </c>
      <c r="G140" s="143" t="s">
        <v>136</v>
      </c>
      <c r="H140" s="144">
        <v>11.447</v>
      </c>
      <c r="I140" s="145"/>
      <c r="J140" s="146">
        <f>ROUND(I140*H140,2)</f>
        <v>0</v>
      </c>
      <c r="K140" s="142" t="s">
        <v>1</v>
      </c>
      <c r="L140" s="30"/>
      <c r="M140" s="147" t="s">
        <v>1</v>
      </c>
      <c r="N140" s="148" t="s">
        <v>38</v>
      </c>
      <c r="O140" s="49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AR140" s="16" t="s">
        <v>125</v>
      </c>
      <c r="AT140" s="16" t="s">
        <v>121</v>
      </c>
      <c r="AU140" s="16" t="s">
        <v>77</v>
      </c>
      <c r="AY140" s="16" t="s">
        <v>118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6" t="s">
        <v>75</v>
      </c>
      <c r="BK140" s="151">
        <f>ROUND(I140*H140,2)</f>
        <v>0</v>
      </c>
      <c r="BL140" s="16" t="s">
        <v>125</v>
      </c>
      <c r="BM140" s="16" t="s">
        <v>162</v>
      </c>
    </row>
    <row r="141" spans="2:51" s="11" customFormat="1" ht="12">
      <c r="B141" s="152"/>
      <c r="D141" s="153" t="s">
        <v>126</v>
      </c>
      <c r="E141" s="154" t="s">
        <v>1</v>
      </c>
      <c r="F141" s="155" t="s">
        <v>127</v>
      </c>
      <c r="H141" s="154" t="s">
        <v>1</v>
      </c>
      <c r="I141" s="156"/>
      <c r="L141" s="152"/>
      <c r="M141" s="157"/>
      <c r="N141" s="158"/>
      <c r="O141" s="158"/>
      <c r="P141" s="158"/>
      <c r="Q141" s="158"/>
      <c r="R141" s="158"/>
      <c r="S141" s="158"/>
      <c r="T141" s="159"/>
      <c r="AT141" s="154" t="s">
        <v>126</v>
      </c>
      <c r="AU141" s="154" t="s">
        <v>77</v>
      </c>
      <c r="AV141" s="11" t="s">
        <v>75</v>
      </c>
      <c r="AW141" s="11" t="s">
        <v>30</v>
      </c>
      <c r="AX141" s="11" t="s">
        <v>67</v>
      </c>
      <c r="AY141" s="154" t="s">
        <v>118</v>
      </c>
    </row>
    <row r="142" spans="2:51" s="11" customFormat="1" ht="12">
      <c r="B142" s="152"/>
      <c r="D142" s="153" t="s">
        <v>126</v>
      </c>
      <c r="E142" s="154" t="s">
        <v>1</v>
      </c>
      <c r="F142" s="155" t="s">
        <v>128</v>
      </c>
      <c r="H142" s="154" t="s">
        <v>1</v>
      </c>
      <c r="I142" s="156"/>
      <c r="L142" s="152"/>
      <c r="M142" s="157"/>
      <c r="N142" s="158"/>
      <c r="O142" s="158"/>
      <c r="P142" s="158"/>
      <c r="Q142" s="158"/>
      <c r="R142" s="158"/>
      <c r="S142" s="158"/>
      <c r="T142" s="159"/>
      <c r="AT142" s="154" t="s">
        <v>126</v>
      </c>
      <c r="AU142" s="154" t="s">
        <v>77</v>
      </c>
      <c r="AV142" s="11" t="s">
        <v>75</v>
      </c>
      <c r="AW142" s="11" t="s">
        <v>30</v>
      </c>
      <c r="AX142" s="11" t="s">
        <v>67</v>
      </c>
      <c r="AY142" s="154" t="s">
        <v>118</v>
      </c>
    </row>
    <row r="143" spans="2:51" s="11" customFormat="1" ht="12">
      <c r="B143" s="152"/>
      <c r="D143" s="153" t="s">
        <v>126</v>
      </c>
      <c r="E143" s="154" t="s">
        <v>1</v>
      </c>
      <c r="F143" s="155" t="s">
        <v>142</v>
      </c>
      <c r="H143" s="154" t="s">
        <v>1</v>
      </c>
      <c r="I143" s="156"/>
      <c r="L143" s="152"/>
      <c r="M143" s="157"/>
      <c r="N143" s="158"/>
      <c r="O143" s="158"/>
      <c r="P143" s="158"/>
      <c r="Q143" s="158"/>
      <c r="R143" s="158"/>
      <c r="S143" s="158"/>
      <c r="T143" s="159"/>
      <c r="AT143" s="154" t="s">
        <v>126</v>
      </c>
      <c r="AU143" s="154" t="s">
        <v>77</v>
      </c>
      <c r="AV143" s="11" t="s">
        <v>75</v>
      </c>
      <c r="AW143" s="11" t="s">
        <v>30</v>
      </c>
      <c r="AX143" s="11" t="s">
        <v>67</v>
      </c>
      <c r="AY143" s="154" t="s">
        <v>118</v>
      </c>
    </row>
    <row r="144" spans="2:51" s="11" customFormat="1" ht="12">
      <c r="B144" s="152"/>
      <c r="D144" s="153" t="s">
        <v>126</v>
      </c>
      <c r="E144" s="154" t="s">
        <v>1</v>
      </c>
      <c r="F144" s="155" t="s">
        <v>143</v>
      </c>
      <c r="H144" s="154" t="s">
        <v>1</v>
      </c>
      <c r="I144" s="156"/>
      <c r="L144" s="152"/>
      <c r="M144" s="157"/>
      <c r="N144" s="158"/>
      <c r="O144" s="158"/>
      <c r="P144" s="158"/>
      <c r="Q144" s="158"/>
      <c r="R144" s="158"/>
      <c r="S144" s="158"/>
      <c r="T144" s="159"/>
      <c r="AT144" s="154" t="s">
        <v>126</v>
      </c>
      <c r="AU144" s="154" t="s">
        <v>77</v>
      </c>
      <c r="AV144" s="11" t="s">
        <v>75</v>
      </c>
      <c r="AW144" s="11" t="s">
        <v>30</v>
      </c>
      <c r="AX144" s="11" t="s">
        <v>67</v>
      </c>
      <c r="AY144" s="154" t="s">
        <v>118</v>
      </c>
    </row>
    <row r="145" spans="2:51" s="11" customFormat="1" ht="12">
      <c r="B145" s="152"/>
      <c r="D145" s="153" t="s">
        <v>126</v>
      </c>
      <c r="E145" s="154" t="s">
        <v>1</v>
      </c>
      <c r="F145" s="155" t="s">
        <v>142</v>
      </c>
      <c r="H145" s="154" t="s">
        <v>1</v>
      </c>
      <c r="I145" s="156"/>
      <c r="L145" s="152"/>
      <c r="M145" s="157"/>
      <c r="N145" s="158"/>
      <c r="O145" s="158"/>
      <c r="P145" s="158"/>
      <c r="Q145" s="158"/>
      <c r="R145" s="158"/>
      <c r="S145" s="158"/>
      <c r="T145" s="159"/>
      <c r="AT145" s="154" t="s">
        <v>126</v>
      </c>
      <c r="AU145" s="154" t="s">
        <v>77</v>
      </c>
      <c r="AV145" s="11" t="s">
        <v>75</v>
      </c>
      <c r="AW145" s="11" t="s">
        <v>30</v>
      </c>
      <c r="AX145" s="11" t="s">
        <v>67</v>
      </c>
      <c r="AY145" s="154" t="s">
        <v>118</v>
      </c>
    </row>
    <row r="146" spans="2:51" s="11" customFormat="1" ht="12">
      <c r="B146" s="152"/>
      <c r="D146" s="153" t="s">
        <v>126</v>
      </c>
      <c r="E146" s="154" t="s">
        <v>1</v>
      </c>
      <c r="F146" s="155" t="s">
        <v>144</v>
      </c>
      <c r="H146" s="154" t="s">
        <v>1</v>
      </c>
      <c r="I146" s="156"/>
      <c r="L146" s="152"/>
      <c r="M146" s="157"/>
      <c r="N146" s="158"/>
      <c r="O146" s="158"/>
      <c r="P146" s="158"/>
      <c r="Q146" s="158"/>
      <c r="R146" s="158"/>
      <c r="S146" s="158"/>
      <c r="T146" s="159"/>
      <c r="AT146" s="154" t="s">
        <v>126</v>
      </c>
      <c r="AU146" s="154" t="s">
        <v>77</v>
      </c>
      <c r="AV146" s="11" t="s">
        <v>75</v>
      </c>
      <c r="AW146" s="11" t="s">
        <v>30</v>
      </c>
      <c r="AX146" s="11" t="s">
        <v>67</v>
      </c>
      <c r="AY146" s="154" t="s">
        <v>118</v>
      </c>
    </row>
    <row r="147" spans="2:51" s="11" customFormat="1" ht="12">
      <c r="B147" s="152"/>
      <c r="D147" s="153" t="s">
        <v>126</v>
      </c>
      <c r="E147" s="154" t="s">
        <v>1</v>
      </c>
      <c r="F147" s="155" t="s">
        <v>142</v>
      </c>
      <c r="H147" s="154" t="s">
        <v>1</v>
      </c>
      <c r="I147" s="156"/>
      <c r="L147" s="152"/>
      <c r="M147" s="157"/>
      <c r="N147" s="158"/>
      <c r="O147" s="158"/>
      <c r="P147" s="158"/>
      <c r="Q147" s="158"/>
      <c r="R147" s="158"/>
      <c r="S147" s="158"/>
      <c r="T147" s="159"/>
      <c r="AT147" s="154" t="s">
        <v>126</v>
      </c>
      <c r="AU147" s="154" t="s">
        <v>77</v>
      </c>
      <c r="AV147" s="11" t="s">
        <v>75</v>
      </c>
      <c r="AW147" s="11" t="s">
        <v>30</v>
      </c>
      <c r="AX147" s="11" t="s">
        <v>67</v>
      </c>
      <c r="AY147" s="154" t="s">
        <v>118</v>
      </c>
    </row>
    <row r="148" spans="2:51" s="11" customFormat="1" ht="12">
      <c r="B148" s="152"/>
      <c r="D148" s="153" t="s">
        <v>126</v>
      </c>
      <c r="E148" s="154" t="s">
        <v>1</v>
      </c>
      <c r="F148" s="155" t="s">
        <v>145</v>
      </c>
      <c r="H148" s="154" t="s">
        <v>1</v>
      </c>
      <c r="I148" s="156"/>
      <c r="L148" s="152"/>
      <c r="M148" s="157"/>
      <c r="N148" s="158"/>
      <c r="O148" s="158"/>
      <c r="P148" s="158"/>
      <c r="Q148" s="158"/>
      <c r="R148" s="158"/>
      <c r="S148" s="158"/>
      <c r="T148" s="159"/>
      <c r="AT148" s="154" t="s">
        <v>126</v>
      </c>
      <c r="AU148" s="154" t="s">
        <v>77</v>
      </c>
      <c r="AV148" s="11" t="s">
        <v>75</v>
      </c>
      <c r="AW148" s="11" t="s">
        <v>30</v>
      </c>
      <c r="AX148" s="11" t="s">
        <v>67</v>
      </c>
      <c r="AY148" s="154" t="s">
        <v>118</v>
      </c>
    </row>
    <row r="149" spans="2:51" s="11" customFormat="1" ht="12">
      <c r="B149" s="152"/>
      <c r="D149" s="153" t="s">
        <v>126</v>
      </c>
      <c r="E149" s="154" t="s">
        <v>1</v>
      </c>
      <c r="F149" s="155" t="s">
        <v>146</v>
      </c>
      <c r="H149" s="154" t="s">
        <v>1</v>
      </c>
      <c r="I149" s="156"/>
      <c r="L149" s="152"/>
      <c r="M149" s="157"/>
      <c r="N149" s="158"/>
      <c r="O149" s="158"/>
      <c r="P149" s="158"/>
      <c r="Q149" s="158"/>
      <c r="R149" s="158"/>
      <c r="S149" s="158"/>
      <c r="T149" s="159"/>
      <c r="AT149" s="154" t="s">
        <v>126</v>
      </c>
      <c r="AU149" s="154" t="s">
        <v>77</v>
      </c>
      <c r="AV149" s="11" t="s">
        <v>75</v>
      </c>
      <c r="AW149" s="11" t="s">
        <v>30</v>
      </c>
      <c r="AX149" s="11" t="s">
        <v>67</v>
      </c>
      <c r="AY149" s="154" t="s">
        <v>118</v>
      </c>
    </row>
    <row r="150" spans="2:51" s="11" customFormat="1" ht="12">
      <c r="B150" s="152"/>
      <c r="D150" s="153" t="s">
        <v>126</v>
      </c>
      <c r="E150" s="154" t="s">
        <v>1</v>
      </c>
      <c r="F150" s="155" t="s">
        <v>147</v>
      </c>
      <c r="H150" s="154" t="s">
        <v>1</v>
      </c>
      <c r="I150" s="156"/>
      <c r="L150" s="152"/>
      <c r="M150" s="157"/>
      <c r="N150" s="158"/>
      <c r="O150" s="158"/>
      <c r="P150" s="158"/>
      <c r="Q150" s="158"/>
      <c r="R150" s="158"/>
      <c r="S150" s="158"/>
      <c r="T150" s="159"/>
      <c r="AT150" s="154" t="s">
        <v>126</v>
      </c>
      <c r="AU150" s="154" t="s">
        <v>77</v>
      </c>
      <c r="AV150" s="11" t="s">
        <v>75</v>
      </c>
      <c r="AW150" s="11" t="s">
        <v>30</v>
      </c>
      <c r="AX150" s="11" t="s">
        <v>67</v>
      </c>
      <c r="AY150" s="154" t="s">
        <v>118</v>
      </c>
    </row>
    <row r="151" spans="2:51" s="11" customFormat="1" ht="12">
      <c r="B151" s="152"/>
      <c r="D151" s="153" t="s">
        <v>126</v>
      </c>
      <c r="E151" s="154" t="s">
        <v>1</v>
      </c>
      <c r="F151" s="155" t="s">
        <v>148</v>
      </c>
      <c r="H151" s="154" t="s">
        <v>1</v>
      </c>
      <c r="I151" s="156"/>
      <c r="L151" s="152"/>
      <c r="M151" s="157"/>
      <c r="N151" s="158"/>
      <c r="O151" s="158"/>
      <c r="P151" s="158"/>
      <c r="Q151" s="158"/>
      <c r="R151" s="158"/>
      <c r="S151" s="158"/>
      <c r="T151" s="159"/>
      <c r="AT151" s="154" t="s">
        <v>126</v>
      </c>
      <c r="AU151" s="154" t="s">
        <v>77</v>
      </c>
      <c r="AV151" s="11" t="s">
        <v>75</v>
      </c>
      <c r="AW151" s="11" t="s">
        <v>30</v>
      </c>
      <c r="AX151" s="11" t="s">
        <v>67</v>
      </c>
      <c r="AY151" s="154" t="s">
        <v>118</v>
      </c>
    </row>
    <row r="152" spans="2:51" s="11" customFormat="1" ht="12">
      <c r="B152" s="152"/>
      <c r="D152" s="153" t="s">
        <v>126</v>
      </c>
      <c r="E152" s="154" t="s">
        <v>1</v>
      </c>
      <c r="F152" s="155" t="s">
        <v>144</v>
      </c>
      <c r="H152" s="154" t="s">
        <v>1</v>
      </c>
      <c r="I152" s="156"/>
      <c r="L152" s="152"/>
      <c r="M152" s="157"/>
      <c r="N152" s="158"/>
      <c r="O152" s="158"/>
      <c r="P152" s="158"/>
      <c r="Q152" s="158"/>
      <c r="R152" s="158"/>
      <c r="S152" s="158"/>
      <c r="T152" s="159"/>
      <c r="AT152" s="154" t="s">
        <v>126</v>
      </c>
      <c r="AU152" s="154" t="s">
        <v>77</v>
      </c>
      <c r="AV152" s="11" t="s">
        <v>75</v>
      </c>
      <c r="AW152" s="11" t="s">
        <v>30</v>
      </c>
      <c r="AX152" s="11" t="s">
        <v>67</v>
      </c>
      <c r="AY152" s="154" t="s">
        <v>118</v>
      </c>
    </row>
    <row r="153" spans="2:51" s="11" customFormat="1" ht="12">
      <c r="B153" s="152"/>
      <c r="D153" s="153" t="s">
        <v>126</v>
      </c>
      <c r="E153" s="154" t="s">
        <v>1</v>
      </c>
      <c r="F153" s="155" t="s">
        <v>149</v>
      </c>
      <c r="H153" s="154" t="s">
        <v>1</v>
      </c>
      <c r="I153" s="156"/>
      <c r="L153" s="152"/>
      <c r="M153" s="157"/>
      <c r="N153" s="158"/>
      <c r="O153" s="158"/>
      <c r="P153" s="158"/>
      <c r="Q153" s="158"/>
      <c r="R153" s="158"/>
      <c r="S153" s="158"/>
      <c r="T153" s="159"/>
      <c r="AT153" s="154" t="s">
        <v>126</v>
      </c>
      <c r="AU153" s="154" t="s">
        <v>77</v>
      </c>
      <c r="AV153" s="11" t="s">
        <v>75</v>
      </c>
      <c r="AW153" s="11" t="s">
        <v>30</v>
      </c>
      <c r="AX153" s="11" t="s">
        <v>67</v>
      </c>
      <c r="AY153" s="154" t="s">
        <v>118</v>
      </c>
    </row>
    <row r="154" spans="2:51" s="12" customFormat="1" ht="12">
      <c r="B154" s="160"/>
      <c r="D154" s="153" t="s">
        <v>126</v>
      </c>
      <c r="E154" s="161" t="s">
        <v>1</v>
      </c>
      <c r="F154" s="162" t="s">
        <v>150</v>
      </c>
      <c r="H154" s="163">
        <v>11.447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126</v>
      </c>
      <c r="AU154" s="161" t="s">
        <v>77</v>
      </c>
      <c r="AV154" s="12" t="s">
        <v>77</v>
      </c>
      <c r="AW154" s="12" t="s">
        <v>30</v>
      </c>
      <c r="AX154" s="12" t="s">
        <v>67</v>
      </c>
      <c r="AY154" s="161" t="s">
        <v>118</v>
      </c>
    </row>
    <row r="155" spans="2:51" s="13" customFormat="1" ht="12">
      <c r="B155" s="168"/>
      <c r="D155" s="153" t="s">
        <v>126</v>
      </c>
      <c r="E155" s="169" t="s">
        <v>1</v>
      </c>
      <c r="F155" s="170" t="s">
        <v>131</v>
      </c>
      <c r="H155" s="171">
        <v>11.447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126</v>
      </c>
      <c r="AU155" s="169" t="s">
        <v>77</v>
      </c>
      <c r="AV155" s="13" t="s">
        <v>125</v>
      </c>
      <c r="AW155" s="13" t="s">
        <v>30</v>
      </c>
      <c r="AX155" s="13" t="s">
        <v>75</v>
      </c>
      <c r="AY155" s="169" t="s">
        <v>118</v>
      </c>
    </row>
    <row r="156" spans="2:63" s="10" customFormat="1" ht="25.9" customHeight="1">
      <c r="B156" s="126"/>
      <c r="D156" s="127" t="s">
        <v>66</v>
      </c>
      <c r="E156" s="128" t="s">
        <v>163</v>
      </c>
      <c r="F156" s="128" t="s">
        <v>164</v>
      </c>
      <c r="I156" s="129"/>
      <c r="J156" s="130">
        <f>BK156</f>
        <v>0</v>
      </c>
      <c r="L156" s="126"/>
      <c r="M156" s="131"/>
      <c r="N156" s="132"/>
      <c r="O156" s="132"/>
      <c r="P156" s="133">
        <f>P157+P174+P185+P191+P198</f>
        <v>0</v>
      </c>
      <c r="Q156" s="132"/>
      <c r="R156" s="133">
        <f>R157+R174+R185+R191+R198</f>
        <v>0</v>
      </c>
      <c r="S156" s="132"/>
      <c r="T156" s="134">
        <f>T157+T174+T185+T191+T198</f>
        <v>0</v>
      </c>
      <c r="AR156" s="127" t="s">
        <v>77</v>
      </c>
      <c r="AT156" s="135" t="s">
        <v>66</v>
      </c>
      <c r="AU156" s="135" t="s">
        <v>67</v>
      </c>
      <c r="AY156" s="127" t="s">
        <v>118</v>
      </c>
      <c r="BK156" s="136">
        <f>BK157+BK174+BK185+BK191+BK198</f>
        <v>0</v>
      </c>
    </row>
    <row r="157" spans="2:63" s="10" customFormat="1" ht="22.9" customHeight="1">
      <c r="B157" s="126"/>
      <c r="D157" s="127" t="s">
        <v>66</v>
      </c>
      <c r="E157" s="137" t="s">
        <v>165</v>
      </c>
      <c r="F157" s="137" t="s">
        <v>166</v>
      </c>
      <c r="I157" s="129"/>
      <c r="J157" s="138">
        <f>BK157</f>
        <v>0</v>
      </c>
      <c r="L157" s="126"/>
      <c r="M157" s="131"/>
      <c r="N157" s="132"/>
      <c r="O157" s="132"/>
      <c r="P157" s="133">
        <f>SUM(P158:P173)</f>
        <v>0</v>
      </c>
      <c r="Q157" s="132"/>
      <c r="R157" s="133">
        <f>SUM(R158:R173)</f>
        <v>0</v>
      </c>
      <c r="S157" s="132"/>
      <c r="T157" s="134">
        <f>SUM(T158:T173)</f>
        <v>0</v>
      </c>
      <c r="AR157" s="127" t="s">
        <v>77</v>
      </c>
      <c r="AT157" s="135" t="s">
        <v>66</v>
      </c>
      <c r="AU157" s="135" t="s">
        <v>75</v>
      </c>
      <c r="AY157" s="127" t="s">
        <v>118</v>
      </c>
      <c r="BK157" s="136">
        <f>SUM(BK158:BK173)</f>
        <v>0</v>
      </c>
    </row>
    <row r="158" spans="2:65" s="1" customFormat="1" ht="16.5" customHeight="1">
      <c r="B158" s="139"/>
      <c r="C158" s="140" t="s">
        <v>167</v>
      </c>
      <c r="D158" s="140" t="s">
        <v>121</v>
      </c>
      <c r="E158" s="141" t="s">
        <v>168</v>
      </c>
      <c r="F158" s="142" t="s">
        <v>169</v>
      </c>
      <c r="G158" s="143" t="s">
        <v>170</v>
      </c>
      <c r="H158" s="144">
        <v>1656.782</v>
      </c>
      <c r="I158" s="145"/>
      <c r="J158" s="146">
        <f>ROUND(I158*H158,2)</f>
        <v>0</v>
      </c>
      <c r="K158" s="142" t="s">
        <v>1</v>
      </c>
      <c r="L158" s="30"/>
      <c r="M158" s="147" t="s">
        <v>1</v>
      </c>
      <c r="N158" s="148" t="s">
        <v>38</v>
      </c>
      <c r="O158" s="49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AR158" s="16" t="s">
        <v>171</v>
      </c>
      <c r="AT158" s="16" t="s">
        <v>121</v>
      </c>
      <c r="AU158" s="16" t="s">
        <v>77</v>
      </c>
      <c r="AY158" s="16" t="s">
        <v>118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6" t="s">
        <v>75</v>
      </c>
      <c r="BK158" s="151">
        <f>ROUND(I158*H158,2)</f>
        <v>0</v>
      </c>
      <c r="BL158" s="16" t="s">
        <v>171</v>
      </c>
      <c r="BM158" s="16" t="s">
        <v>172</v>
      </c>
    </row>
    <row r="159" spans="2:51" s="11" customFormat="1" ht="12">
      <c r="B159" s="152"/>
      <c r="D159" s="153" t="s">
        <v>126</v>
      </c>
      <c r="E159" s="154" t="s">
        <v>1</v>
      </c>
      <c r="F159" s="155" t="s">
        <v>127</v>
      </c>
      <c r="H159" s="154" t="s">
        <v>1</v>
      </c>
      <c r="I159" s="156"/>
      <c r="L159" s="152"/>
      <c r="M159" s="157"/>
      <c r="N159" s="158"/>
      <c r="O159" s="158"/>
      <c r="P159" s="158"/>
      <c r="Q159" s="158"/>
      <c r="R159" s="158"/>
      <c r="S159" s="158"/>
      <c r="T159" s="159"/>
      <c r="AT159" s="154" t="s">
        <v>126</v>
      </c>
      <c r="AU159" s="154" t="s">
        <v>77</v>
      </c>
      <c r="AV159" s="11" t="s">
        <v>75</v>
      </c>
      <c r="AW159" s="11" t="s">
        <v>30</v>
      </c>
      <c r="AX159" s="11" t="s">
        <v>67</v>
      </c>
      <c r="AY159" s="154" t="s">
        <v>118</v>
      </c>
    </row>
    <row r="160" spans="2:51" s="11" customFormat="1" ht="12">
      <c r="B160" s="152"/>
      <c r="D160" s="153" t="s">
        <v>126</v>
      </c>
      <c r="E160" s="154" t="s">
        <v>1</v>
      </c>
      <c r="F160" s="155" t="s">
        <v>128</v>
      </c>
      <c r="H160" s="154" t="s">
        <v>1</v>
      </c>
      <c r="I160" s="156"/>
      <c r="L160" s="152"/>
      <c r="M160" s="157"/>
      <c r="N160" s="158"/>
      <c r="O160" s="158"/>
      <c r="P160" s="158"/>
      <c r="Q160" s="158"/>
      <c r="R160" s="158"/>
      <c r="S160" s="158"/>
      <c r="T160" s="159"/>
      <c r="AT160" s="154" t="s">
        <v>126</v>
      </c>
      <c r="AU160" s="154" t="s">
        <v>77</v>
      </c>
      <c r="AV160" s="11" t="s">
        <v>75</v>
      </c>
      <c r="AW160" s="11" t="s">
        <v>30</v>
      </c>
      <c r="AX160" s="11" t="s">
        <v>67</v>
      </c>
      <c r="AY160" s="154" t="s">
        <v>118</v>
      </c>
    </row>
    <row r="161" spans="2:51" s="11" customFormat="1" ht="12">
      <c r="B161" s="152"/>
      <c r="D161" s="153" t="s">
        <v>126</v>
      </c>
      <c r="E161" s="154" t="s">
        <v>1</v>
      </c>
      <c r="F161" s="155" t="s">
        <v>142</v>
      </c>
      <c r="H161" s="154" t="s">
        <v>1</v>
      </c>
      <c r="I161" s="156"/>
      <c r="L161" s="152"/>
      <c r="M161" s="157"/>
      <c r="N161" s="158"/>
      <c r="O161" s="158"/>
      <c r="P161" s="158"/>
      <c r="Q161" s="158"/>
      <c r="R161" s="158"/>
      <c r="S161" s="158"/>
      <c r="T161" s="159"/>
      <c r="AT161" s="154" t="s">
        <v>126</v>
      </c>
      <c r="AU161" s="154" t="s">
        <v>77</v>
      </c>
      <c r="AV161" s="11" t="s">
        <v>75</v>
      </c>
      <c r="AW161" s="11" t="s">
        <v>30</v>
      </c>
      <c r="AX161" s="11" t="s">
        <v>67</v>
      </c>
      <c r="AY161" s="154" t="s">
        <v>118</v>
      </c>
    </row>
    <row r="162" spans="2:51" s="12" customFormat="1" ht="12">
      <c r="B162" s="160"/>
      <c r="D162" s="153" t="s">
        <v>126</v>
      </c>
      <c r="E162" s="161" t="s">
        <v>1</v>
      </c>
      <c r="F162" s="162" t="s">
        <v>173</v>
      </c>
      <c r="H162" s="163">
        <v>400.483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1" t="s">
        <v>126</v>
      </c>
      <c r="AU162" s="161" t="s">
        <v>77</v>
      </c>
      <c r="AV162" s="12" t="s">
        <v>77</v>
      </c>
      <c r="AW162" s="12" t="s">
        <v>30</v>
      </c>
      <c r="AX162" s="12" t="s">
        <v>67</v>
      </c>
      <c r="AY162" s="161" t="s">
        <v>118</v>
      </c>
    </row>
    <row r="163" spans="2:51" s="11" customFormat="1" ht="12">
      <c r="B163" s="152"/>
      <c r="D163" s="153" t="s">
        <v>126</v>
      </c>
      <c r="E163" s="154" t="s">
        <v>1</v>
      </c>
      <c r="F163" s="155" t="s">
        <v>142</v>
      </c>
      <c r="H163" s="154" t="s">
        <v>1</v>
      </c>
      <c r="I163" s="156"/>
      <c r="L163" s="152"/>
      <c r="M163" s="157"/>
      <c r="N163" s="158"/>
      <c r="O163" s="158"/>
      <c r="P163" s="158"/>
      <c r="Q163" s="158"/>
      <c r="R163" s="158"/>
      <c r="S163" s="158"/>
      <c r="T163" s="159"/>
      <c r="AT163" s="154" t="s">
        <v>126</v>
      </c>
      <c r="AU163" s="154" t="s">
        <v>77</v>
      </c>
      <c r="AV163" s="11" t="s">
        <v>75</v>
      </c>
      <c r="AW163" s="11" t="s">
        <v>30</v>
      </c>
      <c r="AX163" s="11" t="s">
        <v>67</v>
      </c>
      <c r="AY163" s="154" t="s">
        <v>118</v>
      </c>
    </row>
    <row r="164" spans="2:51" s="12" customFormat="1" ht="12">
      <c r="B164" s="160"/>
      <c r="D164" s="153" t="s">
        <v>126</v>
      </c>
      <c r="E164" s="161" t="s">
        <v>1</v>
      </c>
      <c r="F164" s="162" t="s">
        <v>173</v>
      </c>
      <c r="H164" s="163">
        <v>400.483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1" t="s">
        <v>126</v>
      </c>
      <c r="AU164" s="161" t="s">
        <v>77</v>
      </c>
      <c r="AV164" s="12" t="s">
        <v>77</v>
      </c>
      <c r="AW164" s="12" t="s">
        <v>30</v>
      </c>
      <c r="AX164" s="12" t="s">
        <v>67</v>
      </c>
      <c r="AY164" s="161" t="s">
        <v>118</v>
      </c>
    </row>
    <row r="165" spans="2:51" s="11" customFormat="1" ht="12">
      <c r="B165" s="152"/>
      <c r="D165" s="153" t="s">
        <v>126</v>
      </c>
      <c r="E165" s="154" t="s">
        <v>1</v>
      </c>
      <c r="F165" s="155" t="s">
        <v>144</v>
      </c>
      <c r="H165" s="154" t="s">
        <v>1</v>
      </c>
      <c r="I165" s="156"/>
      <c r="L165" s="152"/>
      <c r="M165" s="157"/>
      <c r="N165" s="158"/>
      <c r="O165" s="158"/>
      <c r="P165" s="158"/>
      <c r="Q165" s="158"/>
      <c r="R165" s="158"/>
      <c r="S165" s="158"/>
      <c r="T165" s="159"/>
      <c r="AT165" s="154" t="s">
        <v>126</v>
      </c>
      <c r="AU165" s="154" t="s">
        <v>77</v>
      </c>
      <c r="AV165" s="11" t="s">
        <v>75</v>
      </c>
      <c r="AW165" s="11" t="s">
        <v>30</v>
      </c>
      <c r="AX165" s="11" t="s">
        <v>67</v>
      </c>
      <c r="AY165" s="154" t="s">
        <v>118</v>
      </c>
    </row>
    <row r="166" spans="2:51" s="12" customFormat="1" ht="12">
      <c r="B166" s="160"/>
      <c r="D166" s="153" t="s">
        <v>126</v>
      </c>
      <c r="E166" s="161" t="s">
        <v>1</v>
      </c>
      <c r="F166" s="162" t="s">
        <v>173</v>
      </c>
      <c r="H166" s="163">
        <v>400.483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1" t="s">
        <v>126</v>
      </c>
      <c r="AU166" s="161" t="s">
        <v>77</v>
      </c>
      <c r="AV166" s="12" t="s">
        <v>77</v>
      </c>
      <c r="AW166" s="12" t="s">
        <v>30</v>
      </c>
      <c r="AX166" s="12" t="s">
        <v>67</v>
      </c>
      <c r="AY166" s="161" t="s">
        <v>118</v>
      </c>
    </row>
    <row r="167" spans="2:51" s="11" customFormat="1" ht="12">
      <c r="B167" s="152"/>
      <c r="D167" s="153" t="s">
        <v>126</v>
      </c>
      <c r="E167" s="154" t="s">
        <v>1</v>
      </c>
      <c r="F167" s="155" t="s">
        <v>142</v>
      </c>
      <c r="H167" s="154" t="s">
        <v>1</v>
      </c>
      <c r="I167" s="156"/>
      <c r="L167" s="152"/>
      <c r="M167" s="157"/>
      <c r="N167" s="158"/>
      <c r="O167" s="158"/>
      <c r="P167" s="158"/>
      <c r="Q167" s="158"/>
      <c r="R167" s="158"/>
      <c r="S167" s="158"/>
      <c r="T167" s="159"/>
      <c r="AT167" s="154" t="s">
        <v>126</v>
      </c>
      <c r="AU167" s="154" t="s">
        <v>77</v>
      </c>
      <c r="AV167" s="11" t="s">
        <v>75</v>
      </c>
      <c r="AW167" s="11" t="s">
        <v>30</v>
      </c>
      <c r="AX167" s="11" t="s">
        <v>67</v>
      </c>
      <c r="AY167" s="154" t="s">
        <v>118</v>
      </c>
    </row>
    <row r="168" spans="2:51" s="12" customFormat="1" ht="12">
      <c r="B168" s="160"/>
      <c r="D168" s="153" t="s">
        <v>126</v>
      </c>
      <c r="E168" s="161" t="s">
        <v>1</v>
      </c>
      <c r="F168" s="162" t="s">
        <v>173</v>
      </c>
      <c r="H168" s="163">
        <v>400.483</v>
      </c>
      <c r="I168" s="164"/>
      <c r="L168" s="160"/>
      <c r="M168" s="165"/>
      <c r="N168" s="166"/>
      <c r="O168" s="166"/>
      <c r="P168" s="166"/>
      <c r="Q168" s="166"/>
      <c r="R168" s="166"/>
      <c r="S168" s="166"/>
      <c r="T168" s="167"/>
      <c r="AT168" s="161" t="s">
        <v>126</v>
      </c>
      <c r="AU168" s="161" t="s">
        <v>77</v>
      </c>
      <c r="AV168" s="12" t="s">
        <v>77</v>
      </c>
      <c r="AW168" s="12" t="s">
        <v>30</v>
      </c>
      <c r="AX168" s="12" t="s">
        <v>67</v>
      </c>
      <c r="AY168" s="161" t="s">
        <v>118</v>
      </c>
    </row>
    <row r="169" spans="2:51" s="11" customFormat="1" ht="12">
      <c r="B169" s="152"/>
      <c r="D169" s="153" t="s">
        <v>126</v>
      </c>
      <c r="E169" s="154" t="s">
        <v>1</v>
      </c>
      <c r="F169" s="155" t="s">
        <v>145</v>
      </c>
      <c r="H169" s="154" t="s">
        <v>1</v>
      </c>
      <c r="I169" s="156"/>
      <c r="L169" s="152"/>
      <c r="M169" s="157"/>
      <c r="N169" s="158"/>
      <c r="O169" s="158"/>
      <c r="P169" s="158"/>
      <c r="Q169" s="158"/>
      <c r="R169" s="158"/>
      <c r="S169" s="158"/>
      <c r="T169" s="159"/>
      <c r="AT169" s="154" t="s">
        <v>126</v>
      </c>
      <c r="AU169" s="154" t="s">
        <v>77</v>
      </c>
      <c r="AV169" s="11" t="s">
        <v>75</v>
      </c>
      <c r="AW169" s="11" t="s">
        <v>30</v>
      </c>
      <c r="AX169" s="11" t="s">
        <v>67</v>
      </c>
      <c r="AY169" s="154" t="s">
        <v>118</v>
      </c>
    </row>
    <row r="170" spans="2:51" s="11" customFormat="1" ht="12">
      <c r="B170" s="152"/>
      <c r="D170" s="153" t="s">
        <v>126</v>
      </c>
      <c r="E170" s="154" t="s">
        <v>1</v>
      </c>
      <c r="F170" s="155" t="s">
        <v>146</v>
      </c>
      <c r="H170" s="154" t="s">
        <v>1</v>
      </c>
      <c r="I170" s="156"/>
      <c r="L170" s="152"/>
      <c r="M170" s="157"/>
      <c r="N170" s="158"/>
      <c r="O170" s="158"/>
      <c r="P170" s="158"/>
      <c r="Q170" s="158"/>
      <c r="R170" s="158"/>
      <c r="S170" s="158"/>
      <c r="T170" s="159"/>
      <c r="AT170" s="154" t="s">
        <v>126</v>
      </c>
      <c r="AU170" s="154" t="s">
        <v>77</v>
      </c>
      <c r="AV170" s="11" t="s">
        <v>75</v>
      </c>
      <c r="AW170" s="11" t="s">
        <v>30</v>
      </c>
      <c r="AX170" s="11" t="s">
        <v>67</v>
      </c>
      <c r="AY170" s="154" t="s">
        <v>118</v>
      </c>
    </row>
    <row r="171" spans="2:51" s="11" customFormat="1" ht="12">
      <c r="B171" s="152"/>
      <c r="D171" s="153" t="s">
        <v>126</v>
      </c>
      <c r="E171" s="154" t="s">
        <v>1</v>
      </c>
      <c r="F171" s="155" t="s">
        <v>144</v>
      </c>
      <c r="H171" s="154" t="s">
        <v>1</v>
      </c>
      <c r="I171" s="156"/>
      <c r="L171" s="152"/>
      <c r="M171" s="157"/>
      <c r="N171" s="158"/>
      <c r="O171" s="158"/>
      <c r="P171" s="158"/>
      <c r="Q171" s="158"/>
      <c r="R171" s="158"/>
      <c r="S171" s="158"/>
      <c r="T171" s="159"/>
      <c r="AT171" s="154" t="s">
        <v>126</v>
      </c>
      <c r="AU171" s="154" t="s">
        <v>77</v>
      </c>
      <c r="AV171" s="11" t="s">
        <v>75</v>
      </c>
      <c r="AW171" s="11" t="s">
        <v>30</v>
      </c>
      <c r="AX171" s="11" t="s">
        <v>67</v>
      </c>
      <c r="AY171" s="154" t="s">
        <v>118</v>
      </c>
    </row>
    <row r="172" spans="2:51" s="12" customFormat="1" ht="12">
      <c r="B172" s="160"/>
      <c r="D172" s="153" t="s">
        <v>126</v>
      </c>
      <c r="E172" s="161" t="s">
        <v>1</v>
      </c>
      <c r="F172" s="162" t="s">
        <v>174</v>
      </c>
      <c r="H172" s="163">
        <v>54.85</v>
      </c>
      <c r="I172" s="164"/>
      <c r="L172" s="160"/>
      <c r="M172" s="165"/>
      <c r="N172" s="166"/>
      <c r="O172" s="166"/>
      <c r="P172" s="166"/>
      <c r="Q172" s="166"/>
      <c r="R172" s="166"/>
      <c r="S172" s="166"/>
      <c r="T172" s="167"/>
      <c r="AT172" s="161" t="s">
        <v>126</v>
      </c>
      <c r="AU172" s="161" t="s">
        <v>77</v>
      </c>
      <c r="AV172" s="12" t="s">
        <v>77</v>
      </c>
      <c r="AW172" s="12" t="s">
        <v>30</v>
      </c>
      <c r="AX172" s="12" t="s">
        <v>67</v>
      </c>
      <c r="AY172" s="161" t="s">
        <v>118</v>
      </c>
    </row>
    <row r="173" spans="2:51" s="13" customFormat="1" ht="12">
      <c r="B173" s="168"/>
      <c r="D173" s="153" t="s">
        <v>126</v>
      </c>
      <c r="E173" s="169" t="s">
        <v>1</v>
      </c>
      <c r="F173" s="170" t="s">
        <v>131</v>
      </c>
      <c r="H173" s="171">
        <v>1656.782</v>
      </c>
      <c r="I173" s="172"/>
      <c r="L173" s="168"/>
      <c r="M173" s="173"/>
      <c r="N173" s="174"/>
      <c r="O173" s="174"/>
      <c r="P173" s="174"/>
      <c r="Q173" s="174"/>
      <c r="R173" s="174"/>
      <c r="S173" s="174"/>
      <c r="T173" s="175"/>
      <c r="AT173" s="169" t="s">
        <v>126</v>
      </c>
      <c r="AU173" s="169" t="s">
        <v>77</v>
      </c>
      <c r="AV173" s="13" t="s">
        <v>125</v>
      </c>
      <c r="AW173" s="13" t="s">
        <v>30</v>
      </c>
      <c r="AX173" s="13" t="s">
        <v>75</v>
      </c>
      <c r="AY173" s="169" t="s">
        <v>118</v>
      </c>
    </row>
    <row r="174" spans="2:63" s="10" customFormat="1" ht="22.9" customHeight="1">
      <c r="B174" s="126"/>
      <c r="D174" s="127" t="s">
        <v>66</v>
      </c>
      <c r="E174" s="137" t="s">
        <v>175</v>
      </c>
      <c r="F174" s="137" t="s">
        <v>176</v>
      </c>
      <c r="I174" s="129"/>
      <c r="J174" s="138">
        <f>BK174</f>
        <v>0</v>
      </c>
      <c r="L174" s="126"/>
      <c r="M174" s="131"/>
      <c r="N174" s="132"/>
      <c r="O174" s="132"/>
      <c r="P174" s="133">
        <f>SUM(P175:P184)</f>
        <v>0</v>
      </c>
      <c r="Q174" s="132"/>
      <c r="R174" s="133">
        <f>SUM(R175:R184)</f>
        <v>0</v>
      </c>
      <c r="S174" s="132"/>
      <c r="T174" s="134">
        <f>SUM(T175:T184)</f>
        <v>0</v>
      </c>
      <c r="AR174" s="127" t="s">
        <v>77</v>
      </c>
      <c r="AT174" s="135" t="s">
        <v>66</v>
      </c>
      <c r="AU174" s="135" t="s">
        <v>75</v>
      </c>
      <c r="AY174" s="127" t="s">
        <v>118</v>
      </c>
      <c r="BK174" s="136">
        <f>SUM(BK175:BK184)</f>
        <v>0</v>
      </c>
    </row>
    <row r="175" spans="2:65" s="1" customFormat="1" ht="16.5" customHeight="1">
      <c r="B175" s="139"/>
      <c r="C175" s="140" t="s">
        <v>153</v>
      </c>
      <c r="D175" s="140" t="s">
        <v>121</v>
      </c>
      <c r="E175" s="141" t="s">
        <v>177</v>
      </c>
      <c r="F175" s="142" t="s">
        <v>178</v>
      </c>
      <c r="G175" s="143" t="s">
        <v>170</v>
      </c>
      <c r="H175" s="144">
        <v>455.333</v>
      </c>
      <c r="I175" s="145"/>
      <c r="J175" s="146">
        <f>ROUND(I175*H175,2)</f>
        <v>0</v>
      </c>
      <c r="K175" s="142" t="s">
        <v>1</v>
      </c>
      <c r="L175" s="30"/>
      <c r="M175" s="147" t="s">
        <v>1</v>
      </c>
      <c r="N175" s="148" t="s">
        <v>38</v>
      </c>
      <c r="O175" s="49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AR175" s="16" t="s">
        <v>171</v>
      </c>
      <c r="AT175" s="16" t="s">
        <v>121</v>
      </c>
      <c r="AU175" s="16" t="s">
        <v>77</v>
      </c>
      <c r="AY175" s="16" t="s">
        <v>118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6" t="s">
        <v>75</v>
      </c>
      <c r="BK175" s="151">
        <f>ROUND(I175*H175,2)</f>
        <v>0</v>
      </c>
      <c r="BL175" s="16" t="s">
        <v>171</v>
      </c>
      <c r="BM175" s="16" t="s">
        <v>171</v>
      </c>
    </row>
    <row r="176" spans="2:51" s="11" customFormat="1" ht="12">
      <c r="B176" s="152"/>
      <c r="D176" s="153" t="s">
        <v>126</v>
      </c>
      <c r="E176" s="154" t="s">
        <v>1</v>
      </c>
      <c r="F176" s="155" t="s">
        <v>127</v>
      </c>
      <c r="H176" s="154" t="s">
        <v>1</v>
      </c>
      <c r="I176" s="156"/>
      <c r="L176" s="152"/>
      <c r="M176" s="157"/>
      <c r="N176" s="158"/>
      <c r="O176" s="158"/>
      <c r="P176" s="158"/>
      <c r="Q176" s="158"/>
      <c r="R176" s="158"/>
      <c r="S176" s="158"/>
      <c r="T176" s="159"/>
      <c r="AT176" s="154" t="s">
        <v>126</v>
      </c>
      <c r="AU176" s="154" t="s">
        <v>77</v>
      </c>
      <c r="AV176" s="11" t="s">
        <v>75</v>
      </c>
      <c r="AW176" s="11" t="s">
        <v>30</v>
      </c>
      <c r="AX176" s="11" t="s">
        <v>67</v>
      </c>
      <c r="AY176" s="154" t="s">
        <v>118</v>
      </c>
    </row>
    <row r="177" spans="2:51" s="11" customFormat="1" ht="12">
      <c r="B177" s="152"/>
      <c r="D177" s="153" t="s">
        <v>126</v>
      </c>
      <c r="E177" s="154" t="s">
        <v>1</v>
      </c>
      <c r="F177" s="155" t="s">
        <v>128</v>
      </c>
      <c r="H177" s="154" t="s">
        <v>1</v>
      </c>
      <c r="I177" s="156"/>
      <c r="L177" s="152"/>
      <c r="M177" s="157"/>
      <c r="N177" s="158"/>
      <c r="O177" s="158"/>
      <c r="P177" s="158"/>
      <c r="Q177" s="158"/>
      <c r="R177" s="158"/>
      <c r="S177" s="158"/>
      <c r="T177" s="159"/>
      <c r="AT177" s="154" t="s">
        <v>126</v>
      </c>
      <c r="AU177" s="154" t="s">
        <v>77</v>
      </c>
      <c r="AV177" s="11" t="s">
        <v>75</v>
      </c>
      <c r="AW177" s="11" t="s">
        <v>30</v>
      </c>
      <c r="AX177" s="11" t="s">
        <v>67</v>
      </c>
      <c r="AY177" s="154" t="s">
        <v>118</v>
      </c>
    </row>
    <row r="178" spans="2:51" s="11" customFormat="1" ht="12">
      <c r="B178" s="152"/>
      <c r="D178" s="153" t="s">
        <v>126</v>
      </c>
      <c r="E178" s="154" t="s">
        <v>1</v>
      </c>
      <c r="F178" s="155" t="s">
        <v>143</v>
      </c>
      <c r="H178" s="154" t="s">
        <v>1</v>
      </c>
      <c r="I178" s="156"/>
      <c r="L178" s="152"/>
      <c r="M178" s="157"/>
      <c r="N178" s="158"/>
      <c r="O178" s="158"/>
      <c r="P178" s="158"/>
      <c r="Q178" s="158"/>
      <c r="R178" s="158"/>
      <c r="S178" s="158"/>
      <c r="T178" s="159"/>
      <c r="AT178" s="154" t="s">
        <v>126</v>
      </c>
      <c r="AU178" s="154" t="s">
        <v>77</v>
      </c>
      <c r="AV178" s="11" t="s">
        <v>75</v>
      </c>
      <c r="AW178" s="11" t="s">
        <v>30</v>
      </c>
      <c r="AX178" s="11" t="s">
        <v>67</v>
      </c>
      <c r="AY178" s="154" t="s">
        <v>118</v>
      </c>
    </row>
    <row r="179" spans="2:51" s="12" customFormat="1" ht="12">
      <c r="B179" s="160"/>
      <c r="D179" s="153" t="s">
        <v>126</v>
      </c>
      <c r="E179" s="161" t="s">
        <v>1</v>
      </c>
      <c r="F179" s="162" t="s">
        <v>173</v>
      </c>
      <c r="H179" s="163">
        <v>400.483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1" t="s">
        <v>126</v>
      </c>
      <c r="AU179" s="161" t="s">
        <v>77</v>
      </c>
      <c r="AV179" s="12" t="s">
        <v>77</v>
      </c>
      <c r="AW179" s="12" t="s">
        <v>30</v>
      </c>
      <c r="AX179" s="12" t="s">
        <v>67</v>
      </c>
      <c r="AY179" s="161" t="s">
        <v>118</v>
      </c>
    </row>
    <row r="180" spans="2:51" s="11" customFormat="1" ht="12">
      <c r="B180" s="152"/>
      <c r="D180" s="153" t="s">
        <v>126</v>
      </c>
      <c r="E180" s="154" t="s">
        <v>1</v>
      </c>
      <c r="F180" s="155" t="s">
        <v>145</v>
      </c>
      <c r="H180" s="154" t="s">
        <v>1</v>
      </c>
      <c r="I180" s="156"/>
      <c r="L180" s="152"/>
      <c r="M180" s="157"/>
      <c r="N180" s="158"/>
      <c r="O180" s="158"/>
      <c r="P180" s="158"/>
      <c r="Q180" s="158"/>
      <c r="R180" s="158"/>
      <c r="S180" s="158"/>
      <c r="T180" s="159"/>
      <c r="AT180" s="154" t="s">
        <v>126</v>
      </c>
      <c r="AU180" s="154" t="s">
        <v>77</v>
      </c>
      <c r="AV180" s="11" t="s">
        <v>75</v>
      </c>
      <c r="AW180" s="11" t="s">
        <v>30</v>
      </c>
      <c r="AX180" s="11" t="s">
        <v>67</v>
      </c>
      <c r="AY180" s="154" t="s">
        <v>118</v>
      </c>
    </row>
    <row r="181" spans="2:51" s="11" customFormat="1" ht="12">
      <c r="B181" s="152"/>
      <c r="D181" s="153" t="s">
        <v>126</v>
      </c>
      <c r="E181" s="154" t="s">
        <v>1</v>
      </c>
      <c r="F181" s="155" t="s">
        <v>146</v>
      </c>
      <c r="H181" s="154" t="s">
        <v>1</v>
      </c>
      <c r="I181" s="156"/>
      <c r="L181" s="152"/>
      <c r="M181" s="157"/>
      <c r="N181" s="158"/>
      <c r="O181" s="158"/>
      <c r="P181" s="158"/>
      <c r="Q181" s="158"/>
      <c r="R181" s="158"/>
      <c r="S181" s="158"/>
      <c r="T181" s="159"/>
      <c r="AT181" s="154" t="s">
        <v>126</v>
      </c>
      <c r="AU181" s="154" t="s">
        <v>77</v>
      </c>
      <c r="AV181" s="11" t="s">
        <v>75</v>
      </c>
      <c r="AW181" s="11" t="s">
        <v>30</v>
      </c>
      <c r="AX181" s="11" t="s">
        <v>67</v>
      </c>
      <c r="AY181" s="154" t="s">
        <v>118</v>
      </c>
    </row>
    <row r="182" spans="2:51" s="11" customFormat="1" ht="12">
      <c r="B182" s="152"/>
      <c r="D182" s="153" t="s">
        <v>126</v>
      </c>
      <c r="E182" s="154" t="s">
        <v>1</v>
      </c>
      <c r="F182" s="155" t="s">
        <v>149</v>
      </c>
      <c r="H182" s="154" t="s">
        <v>1</v>
      </c>
      <c r="I182" s="156"/>
      <c r="L182" s="152"/>
      <c r="M182" s="157"/>
      <c r="N182" s="158"/>
      <c r="O182" s="158"/>
      <c r="P182" s="158"/>
      <c r="Q182" s="158"/>
      <c r="R182" s="158"/>
      <c r="S182" s="158"/>
      <c r="T182" s="159"/>
      <c r="AT182" s="154" t="s">
        <v>126</v>
      </c>
      <c r="AU182" s="154" t="s">
        <v>77</v>
      </c>
      <c r="AV182" s="11" t="s">
        <v>75</v>
      </c>
      <c r="AW182" s="11" t="s">
        <v>30</v>
      </c>
      <c r="AX182" s="11" t="s">
        <v>67</v>
      </c>
      <c r="AY182" s="154" t="s">
        <v>118</v>
      </c>
    </row>
    <row r="183" spans="2:51" s="12" customFormat="1" ht="12">
      <c r="B183" s="160"/>
      <c r="D183" s="153" t="s">
        <v>126</v>
      </c>
      <c r="E183" s="161" t="s">
        <v>1</v>
      </c>
      <c r="F183" s="162" t="s">
        <v>174</v>
      </c>
      <c r="H183" s="163">
        <v>54.85</v>
      </c>
      <c r="I183" s="164"/>
      <c r="L183" s="160"/>
      <c r="M183" s="165"/>
      <c r="N183" s="166"/>
      <c r="O183" s="166"/>
      <c r="P183" s="166"/>
      <c r="Q183" s="166"/>
      <c r="R183" s="166"/>
      <c r="S183" s="166"/>
      <c r="T183" s="167"/>
      <c r="AT183" s="161" t="s">
        <v>126</v>
      </c>
      <c r="AU183" s="161" t="s">
        <v>77</v>
      </c>
      <c r="AV183" s="12" t="s">
        <v>77</v>
      </c>
      <c r="AW183" s="12" t="s">
        <v>30</v>
      </c>
      <c r="AX183" s="12" t="s">
        <v>67</v>
      </c>
      <c r="AY183" s="161" t="s">
        <v>118</v>
      </c>
    </row>
    <row r="184" spans="2:51" s="13" customFormat="1" ht="12">
      <c r="B184" s="168"/>
      <c r="D184" s="153" t="s">
        <v>126</v>
      </c>
      <c r="E184" s="169" t="s">
        <v>1</v>
      </c>
      <c r="F184" s="170" t="s">
        <v>131</v>
      </c>
      <c r="H184" s="171">
        <v>455.333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126</v>
      </c>
      <c r="AU184" s="169" t="s">
        <v>77</v>
      </c>
      <c r="AV184" s="13" t="s">
        <v>125</v>
      </c>
      <c r="AW184" s="13" t="s">
        <v>30</v>
      </c>
      <c r="AX184" s="13" t="s">
        <v>75</v>
      </c>
      <c r="AY184" s="169" t="s">
        <v>118</v>
      </c>
    </row>
    <row r="185" spans="2:63" s="10" customFormat="1" ht="22.9" customHeight="1">
      <c r="B185" s="126"/>
      <c r="D185" s="127" t="s">
        <v>66</v>
      </c>
      <c r="E185" s="137" t="s">
        <v>179</v>
      </c>
      <c r="F185" s="137" t="s">
        <v>180</v>
      </c>
      <c r="I185" s="129"/>
      <c r="J185" s="138">
        <f>BK185</f>
        <v>0</v>
      </c>
      <c r="L185" s="126"/>
      <c r="M185" s="131"/>
      <c r="N185" s="132"/>
      <c r="O185" s="132"/>
      <c r="P185" s="133">
        <f>SUM(P186:P190)</f>
        <v>0</v>
      </c>
      <c r="Q185" s="132"/>
      <c r="R185" s="133">
        <f>SUM(R186:R190)</f>
        <v>0</v>
      </c>
      <c r="S185" s="132"/>
      <c r="T185" s="134">
        <f>SUM(T186:T190)</f>
        <v>0</v>
      </c>
      <c r="AR185" s="127" t="s">
        <v>77</v>
      </c>
      <c r="AT185" s="135" t="s">
        <v>66</v>
      </c>
      <c r="AU185" s="135" t="s">
        <v>75</v>
      </c>
      <c r="AY185" s="127" t="s">
        <v>118</v>
      </c>
      <c r="BK185" s="136">
        <f>SUM(BK186:BK190)</f>
        <v>0</v>
      </c>
    </row>
    <row r="186" spans="2:65" s="1" customFormat="1" ht="16.5" customHeight="1">
      <c r="B186" s="139"/>
      <c r="C186" s="140" t="s">
        <v>119</v>
      </c>
      <c r="D186" s="140" t="s">
        <v>121</v>
      </c>
      <c r="E186" s="141" t="s">
        <v>181</v>
      </c>
      <c r="F186" s="142" t="s">
        <v>182</v>
      </c>
      <c r="G186" s="143" t="s">
        <v>183</v>
      </c>
      <c r="H186" s="144">
        <v>4</v>
      </c>
      <c r="I186" s="145"/>
      <c r="J186" s="146">
        <f>ROUND(I186*H186,2)</f>
        <v>0</v>
      </c>
      <c r="K186" s="142" t="s">
        <v>1</v>
      </c>
      <c r="L186" s="30"/>
      <c r="M186" s="147" t="s">
        <v>1</v>
      </c>
      <c r="N186" s="148" t="s">
        <v>38</v>
      </c>
      <c r="O186" s="49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AR186" s="16" t="s">
        <v>171</v>
      </c>
      <c r="AT186" s="16" t="s">
        <v>121</v>
      </c>
      <c r="AU186" s="16" t="s">
        <v>77</v>
      </c>
      <c r="AY186" s="16" t="s">
        <v>118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6" t="s">
        <v>75</v>
      </c>
      <c r="BK186" s="151">
        <f>ROUND(I186*H186,2)</f>
        <v>0</v>
      </c>
      <c r="BL186" s="16" t="s">
        <v>171</v>
      </c>
      <c r="BM186" s="16" t="s">
        <v>184</v>
      </c>
    </row>
    <row r="187" spans="2:51" s="11" customFormat="1" ht="12">
      <c r="B187" s="152"/>
      <c r="D187" s="153" t="s">
        <v>126</v>
      </c>
      <c r="E187" s="154" t="s">
        <v>1</v>
      </c>
      <c r="F187" s="155" t="s">
        <v>185</v>
      </c>
      <c r="H187" s="154" t="s">
        <v>1</v>
      </c>
      <c r="I187" s="156"/>
      <c r="L187" s="152"/>
      <c r="M187" s="157"/>
      <c r="N187" s="158"/>
      <c r="O187" s="158"/>
      <c r="P187" s="158"/>
      <c r="Q187" s="158"/>
      <c r="R187" s="158"/>
      <c r="S187" s="158"/>
      <c r="T187" s="159"/>
      <c r="AT187" s="154" t="s">
        <v>126</v>
      </c>
      <c r="AU187" s="154" t="s">
        <v>77</v>
      </c>
      <c r="AV187" s="11" t="s">
        <v>75</v>
      </c>
      <c r="AW187" s="11" t="s">
        <v>30</v>
      </c>
      <c r="AX187" s="11" t="s">
        <v>67</v>
      </c>
      <c r="AY187" s="154" t="s">
        <v>118</v>
      </c>
    </row>
    <row r="188" spans="2:51" s="12" customFormat="1" ht="12">
      <c r="B188" s="160"/>
      <c r="D188" s="153" t="s">
        <v>126</v>
      </c>
      <c r="E188" s="161" t="s">
        <v>1</v>
      </c>
      <c r="F188" s="162" t="s">
        <v>125</v>
      </c>
      <c r="H188" s="163">
        <v>4</v>
      </c>
      <c r="I188" s="164"/>
      <c r="L188" s="160"/>
      <c r="M188" s="165"/>
      <c r="N188" s="166"/>
      <c r="O188" s="166"/>
      <c r="P188" s="166"/>
      <c r="Q188" s="166"/>
      <c r="R188" s="166"/>
      <c r="S188" s="166"/>
      <c r="T188" s="167"/>
      <c r="AT188" s="161" t="s">
        <v>126</v>
      </c>
      <c r="AU188" s="161" t="s">
        <v>77</v>
      </c>
      <c r="AV188" s="12" t="s">
        <v>77</v>
      </c>
      <c r="AW188" s="12" t="s">
        <v>30</v>
      </c>
      <c r="AX188" s="12" t="s">
        <v>67</v>
      </c>
      <c r="AY188" s="161" t="s">
        <v>118</v>
      </c>
    </row>
    <row r="189" spans="2:51" s="11" customFormat="1" ht="12">
      <c r="B189" s="152"/>
      <c r="D189" s="153" t="s">
        <v>126</v>
      </c>
      <c r="E189" s="154" t="s">
        <v>1</v>
      </c>
      <c r="F189" s="155" t="s">
        <v>186</v>
      </c>
      <c r="H189" s="154" t="s">
        <v>1</v>
      </c>
      <c r="I189" s="156"/>
      <c r="L189" s="152"/>
      <c r="M189" s="157"/>
      <c r="N189" s="158"/>
      <c r="O189" s="158"/>
      <c r="P189" s="158"/>
      <c r="Q189" s="158"/>
      <c r="R189" s="158"/>
      <c r="S189" s="158"/>
      <c r="T189" s="159"/>
      <c r="AT189" s="154" t="s">
        <v>126</v>
      </c>
      <c r="AU189" s="154" t="s">
        <v>77</v>
      </c>
      <c r="AV189" s="11" t="s">
        <v>75</v>
      </c>
      <c r="AW189" s="11" t="s">
        <v>30</v>
      </c>
      <c r="AX189" s="11" t="s">
        <v>67</v>
      </c>
      <c r="AY189" s="154" t="s">
        <v>118</v>
      </c>
    </row>
    <row r="190" spans="2:51" s="13" customFormat="1" ht="12">
      <c r="B190" s="168"/>
      <c r="D190" s="153" t="s">
        <v>126</v>
      </c>
      <c r="E190" s="169" t="s">
        <v>1</v>
      </c>
      <c r="F190" s="170" t="s">
        <v>131</v>
      </c>
      <c r="H190" s="171">
        <v>4</v>
      </c>
      <c r="I190" s="172"/>
      <c r="L190" s="168"/>
      <c r="M190" s="173"/>
      <c r="N190" s="174"/>
      <c r="O190" s="174"/>
      <c r="P190" s="174"/>
      <c r="Q190" s="174"/>
      <c r="R190" s="174"/>
      <c r="S190" s="174"/>
      <c r="T190" s="175"/>
      <c r="AT190" s="169" t="s">
        <v>126</v>
      </c>
      <c r="AU190" s="169" t="s">
        <v>77</v>
      </c>
      <c r="AV190" s="13" t="s">
        <v>125</v>
      </c>
      <c r="AW190" s="13" t="s">
        <v>30</v>
      </c>
      <c r="AX190" s="13" t="s">
        <v>75</v>
      </c>
      <c r="AY190" s="169" t="s">
        <v>118</v>
      </c>
    </row>
    <row r="191" spans="2:63" s="10" customFormat="1" ht="22.9" customHeight="1">
      <c r="B191" s="126"/>
      <c r="D191" s="127" t="s">
        <v>66</v>
      </c>
      <c r="E191" s="137" t="s">
        <v>187</v>
      </c>
      <c r="F191" s="137" t="s">
        <v>188</v>
      </c>
      <c r="I191" s="129"/>
      <c r="J191" s="138">
        <f>BK191</f>
        <v>0</v>
      </c>
      <c r="L191" s="126"/>
      <c r="M191" s="131"/>
      <c r="N191" s="132"/>
      <c r="O191" s="132"/>
      <c r="P191" s="133">
        <f>SUM(P192:P197)</f>
        <v>0</v>
      </c>
      <c r="Q191" s="132"/>
      <c r="R191" s="133">
        <f>SUM(R192:R197)</f>
        <v>0</v>
      </c>
      <c r="S191" s="132"/>
      <c r="T191" s="134">
        <f>SUM(T192:T197)</f>
        <v>0</v>
      </c>
      <c r="AR191" s="127" t="s">
        <v>77</v>
      </c>
      <c r="AT191" s="135" t="s">
        <v>66</v>
      </c>
      <c r="AU191" s="135" t="s">
        <v>75</v>
      </c>
      <c r="AY191" s="127" t="s">
        <v>118</v>
      </c>
      <c r="BK191" s="136">
        <f>SUM(BK192:BK197)</f>
        <v>0</v>
      </c>
    </row>
    <row r="192" spans="2:65" s="1" customFormat="1" ht="16.5" customHeight="1">
      <c r="B192" s="139"/>
      <c r="C192" s="140" t="s">
        <v>157</v>
      </c>
      <c r="D192" s="140" t="s">
        <v>121</v>
      </c>
      <c r="E192" s="141" t="s">
        <v>189</v>
      </c>
      <c r="F192" s="142" t="s">
        <v>190</v>
      </c>
      <c r="G192" s="143" t="s">
        <v>170</v>
      </c>
      <c r="H192" s="144">
        <v>36.6</v>
      </c>
      <c r="I192" s="145"/>
      <c r="J192" s="146">
        <f>ROUND(I192*H192,2)</f>
        <v>0</v>
      </c>
      <c r="K192" s="142" t="s">
        <v>1</v>
      </c>
      <c r="L192" s="30"/>
      <c r="M192" s="147" t="s">
        <v>1</v>
      </c>
      <c r="N192" s="148" t="s">
        <v>38</v>
      </c>
      <c r="O192" s="49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AR192" s="16" t="s">
        <v>171</v>
      </c>
      <c r="AT192" s="16" t="s">
        <v>121</v>
      </c>
      <c r="AU192" s="16" t="s">
        <v>77</v>
      </c>
      <c r="AY192" s="16" t="s">
        <v>118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6" t="s">
        <v>75</v>
      </c>
      <c r="BK192" s="151">
        <f>ROUND(I192*H192,2)</f>
        <v>0</v>
      </c>
      <c r="BL192" s="16" t="s">
        <v>171</v>
      </c>
      <c r="BM192" s="16" t="s">
        <v>191</v>
      </c>
    </row>
    <row r="193" spans="2:51" s="11" customFormat="1" ht="12">
      <c r="B193" s="152"/>
      <c r="D193" s="153" t="s">
        <v>126</v>
      </c>
      <c r="E193" s="154" t="s">
        <v>1</v>
      </c>
      <c r="F193" s="155" t="s">
        <v>145</v>
      </c>
      <c r="H193" s="154" t="s">
        <v>1</v>
      </c>
      <c r="I193" s="156"/>
      <c r="L193" s="152"/>
      <c r="M193" s="157"/>
      <c r="N193" s="158"/>
      <c r="O193" s="158"/>
      <c r="P193" s="158"/>
      <c r="Q193" s="158"/>
      <c r="R193" s="158"/>
      <c r="S193" s="158"/>
      <c r="T193" s="159"/>
      <c r="AT193" s="154" t="s">
        <v>126</v>
      </c>
      <c r="AU193" s="154" t="s">
        <v>77</v>
      </c>
      <c r="AV193" s="11" t="s">
        <v>75</v>
      </c>
      <c r="AW193" s="11" t="s">
        <v>30</v>
      </c>
      <c r="AX193" s="11" t="s">
        <v>67</v>
      </c>
      <c r="AY193" s="154" t="s">
        <v>118</v>
      </c>
    </row>
    <row r="194" spans="2:51" s="11" customFormat="1" ht="12">
      <c r="B194" s="152"/>
      <c r="D194" s="153" t="s">
        <v>126</v>
      </c>
      <c r="E194" s="154" t="s">
        <v>1</v>
      </c>
      <c r="F194" s="155" t="s">
        <v>146</v>
      </c>
      <c r="H194" s="154" t="s">
        <v>1</v>
      </c>
      <c r="I194" s="156"/>
      <c r="L194" s="152"/>
      <c r="M194" s="157"/>
      <c r="N194" s="158"/>
      <c r="O194" s="158"/>
      <c r="P194" s="158"/>
      <c r="Q194" s="158"/>
      <c r="R194" s="158"/>
      <c r="S194" s="158"/>
      <c r="T194" s="159"/>
      <c r="AT194" s="154" t="s">
        <v>126</v>
      </c>
      <c r="AU194" s="154" t="s">
        <v>77</v>
      </c>
      <c r="AV194" s="11" t="s">
        <v>75</v>
      </c>
      <c r="AW194" s="11" t="s">
        <v>30</v>
      </c>
      <c r="AX194" s="11" t="s">
        <v>67</v>
      </c>
      <c r="AY194" s="154" t="s">
        <v>118</v>
      </c>
    </row>
    <row r="195" spans="2:51" s="11" customFormat="1" ht="12">
      <c r="B195" s="152"/>
      <c r="D195" s="153" t="s">
        <v>126</v>
      </c>
      <c r="E195" s="154" t="s">
        <v>1</v>
      </c>
      <c r="F195" s="155" t="s">
        <v>148</v>
      </c>
      <c r="H195" s="154" t="s">
        <v>1</v>
      </c>
      <c r="I195" s="156"/>
      <c r="L195" s="152"/>
      <c r="M195" s="157"/>
      <c r="N195" s="158"/>
      <c r="O195" s="158"/>
      <c r="P195" s="158"/>
      <c r="Q195" s="158"/>
      <c r="R195" s="158"/>
      <c r="S195" s="158"/>
      <c r="T195" s="159"/>
      <c r="AT195" s="154" t="s">
        <v>126</v>
      </c>
      <c r="AU195" s="154" t="s">
        <v>77</v>
      </c>
      <c r="AV195" s="11" t="s">
        <v>75</v>
      </c>
      <c r="AW195" s="11" t="s">
        <v>30</v>
      </c>
      <c r="AX195" s="11" t="s">
        <v>67</v>
      </c>
      <c r="AY195" s="154" t="s">
        <v>118</v>
      </c>
    </row>
    <row r="196" spans="2:51" s="12" customFormat="1" ht="12">
      <c r="B196" s="160"/>
      <c r="D196" s="153" t="s">
        <v>126</v>
      </c>
      <c r="E196" s="161" t="s">
        <v>1</v>
      </c>
      <c r="F196" s="162" t="s">
        <v>192</v>
      </c>
      <c r="H196" s="163">
        <v>36.6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126</v>
      </c>
      <c r="AU196" s="161" t="s">
        <v>77</v>
      </c>
      <c r="AV196" s="12" t="s">
        <v>77</v>
      </c>
      <c r="AW196" s="12" t="s">
        <v>30</v>
      </c>
      <c r="AX196" s="12" t="s">
        <v>67</v>
      </c>
      <c r="AY196" s="161" t="s">
        <v>118</v>
      </c>
    </row>
    <row r="197" spans="2:51" s="13" customFormat="1" ht="12">
      <c r="B197" s="168"/>
      <c r="D197" s="153" t="s">
        <v>126</v>
      </c>
      <c r="E197" s="169" t="s">
        <v>1</v>
      </c>
      <c r="F197" s="170" t="s">
        <v>131</v>
      </c>
      <c r="H197" s="171">
        <v>36.6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126</v>
      </c>
      <c r="AU197" s="169" t="s">
        <v>77</v>
      </c>
      <c r="AV197" s="13" t="s">
        <v>125</v>
      </c>
      <c r="AW197" s="13" t="s">
        <v>30</v>
      </c>
      <c r="AX197" s="13" t="s">
        <v>75</v>
      </c>
      <c r="AY197" s="169" t="s">
        <v>118</v>
      </c>
    </row>
    <row r="198" spans="2:63" s="10" customFormat="1" ht="22.9" customHeight="1">
      <c r="B198" s="126"/>
      <c r="D198" s="127" t="s">
        <v>66</v>
      </c>
      <c r="E198" s="137" t="s">
        <v>193</v>
      </c>
      <c r="F198" s="137" t="s">
        <v>194</v>
      </c>
      <c r="I198" s="129"/>
      <c r="J198" s="138">
        <f>BK198</f>
        <v>0</v>
      </c>
      <c r="L198" s="126"/>
      <c r="M198" s="131"/>
      <c r="N198" s="132"/>
      <c r="O198" s="132"/>
      <c r="P198" s="133">
        <f>SUM(P199:P204)</f>
        <v>0</v>
      </c>
      <c r="Q198" s="132"/>
      <c r="R198" s="133">
        <f>SUM(R199:R204)</f>
        <v>0</v>
      </c>
      <c r="S198" s="132"/>
      <c r="T198" s="134">
        <f>SUM(T199:T204)</f>
        <v>0</v>
      </c>
      <c r="AR198" s="127" t="s">
        <v>77</v>
      </c>
      <c r="AT198" s="135" t="s">
        <v>66</v>
      </c>
      <c r="AU198" s="135" t="s">
        <v>75</v>
      </c>
      <c r="AY198" s="127" t="s">
        <v>118</v>
      </c>
      <c r="BK198" s="136">
        <f>SUM(BK199:BK204)</f>
        <v>0</v>
      </c>
    </row>
    <row r="199" spans="2:65" s="1" customFormat="1" ht="16.5" customHeight="1">
      <c r="B199" s="139"/>
      <c r="C199" s="140" t="s">
        <v>195</v>
      </c>
      <c r="D199" s="140" t="s">
        <v>121</v>
      </c>
      <c r="E199" s="141" t="s">
        <v>196</v>
      </c>
      <c r="F199" s="142" t="s">
        <v>197</v>
      </c>
      <c r="G199" s="143" t="s">
        <v>198</v>
      </c>
      <c r="H199" s="144">
        <v>91.5</v>
      </c>
      <c r="I199" s="145"/>
      <c r="J199" s="146">
        <f>ROUND(I199*H199,2)</f>
        <v>0</v>
      </c>
      <c r="K199" s="142" t="s">
        <v>1</v>
      </c>
      <c r="L199" s="30"/>
      <c r="M199" s="147" t="s">
        <v>1</v>
      </c>
      <c r="N199" s="148" t="s">
        <v>38</v>
      </c>
      <c r="O199" s="49"/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AR199" s="16" t="s">
        <v>171</v>
      </c>
      <c r="AT199" s="16" t="s">
        <v>121</v>
      </c>
      <c r="AU199" s="16" t="s">
        <v>77</v>
      </c>
      <c r="AY199" s="16" t="s">
        <v>118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6" t="s">
        <v>75</v>
      </c>
      <c r="BK199" s="151">
        <f>ROUND(I199*H199,2)</f>
        <v>0</v>
      </c>
      <c r="BL199" s="16" t="s">
        <v>171</v>
      </c>
      <c r="BM199" s="16" t="s">
        <v>199</v>
      </c>
    </row>
    <row r="200" spans="2:51" s="11" customFormat="1" ht="12">
      <c r="B200" s="152"/>
      <c r="D200" s="153" t="s">
        <v>126</v>
      </c>
      <c r="E200" s="154" t="s">
        <v>1</v>
      </c>
      <c r="F200" s="155" t="s">
        <v>145</v>
      </c>
      <c r="H200" s="154" t="s">
        <v>1</v>
      </c>
      <c r="I200" s="156"/>
      <c r="L200" s="152"/>
      <c r="M200" s="157"/>
      <c r="N200" s="158"/>
      <c r="O200" s="158"/>
      <c r="P200" s="158"/>
      <c r="Q200" s="158"/>
      <c r="R200" s="158"/>
      <c r="S200" s="158"/>
      <c r="T200" s="159"/>
      <c r="AT200" s="154" t="s">
        <v>126</v>
      </c>
      <c r="AU200" s="154" t="s">
        <v>77</v>
      </c>
      <c r="AV200" s="11" t="s">
        <v>75</v>
      </c>
      <c r="AW200" s="11" t="s">
        <v>30</v>
      </c>
      <c r="AX200" s="11" t="s">
        <v>67</v>
      </c>
      <c r="AY200" s="154" t="s">
        <v>118</v>
      </c>
    </row>
    <row r="201" spans="2:51" s="11" customFormat="1" ht="12">
      <c r="B201" s="152"/>
      <c r="D201" s="153" t="s">
        <v>126</v>
      </c>
      <c r="E201" s="154" t="s">
        <v>1</v>
      </c>
      <c r="F201" s="155" t="s">
        <v>146</v>
      </c>
      <c r="H201" s="154" t="s">
        <v>1</v>
      </c>
      <c r="I201" s="156"/>
      <c r="L201" s="152"/>
      <c r="M201" s="157"/>
      <c r="N201" s="158"/>
      <c r="O201" s="158"/>
      <c r="P201" s="158"/>
      <c r="Q201" s="158"/>
      <c r="R201" s="158"/>
      <c r="S201" s="158"/>
      <c r="T201" s="159"/>
      <c r="AT201" s="154" t="s">
        <v>126</v>
      </c>
      <c r="AU201" s="154" t="s">
        <v>77</v>
      </c>
      <c r="AV201" s="11" t="s">
        <v>75</v>
      </c>
      <c r="AW201" s="11" t="s">
        <v>30</v>
      </c>
      <c r="AX201" s="11" t="s">
        <v>67</v>
      </c>
      <c r="AY201" s="154" t="s">
        <v>118</v>
      </c>
    </row>
    <row r="202" spans="2:51" s="11" customFormat="1" ht="12">
      <c r="B202" s="152"/>
      <c r="D202" s="153" t="s">
        <v>126</v>
      </c>
      <c r="E202" s="154" t="s">
        <v>1</v>
      </c>
      <c r="F202" s="155" t="s">
        <v>147</v>
      </c>
      <c r="H202" s="154" t="s">
        <v>1</v>
      </c>
      <c r="I202" s="156"/>
      <c r="L202" s="152"/>
      <c r="M202" s="157"/>
      <c r="N202" s="158"/>
      <c r="O202" s="158"/>
      <c r="P202" s="158"/>
      <c r="Q202" s="158"/>
      <c r="R202" s="158"/>
      <c r="S202" s="158"/>
      <c r="T202" s="159"/>
      <c r="AT202" s="154" t="s">
        <v>126</v>
      </c>
      <c r="AU202" s="154" t="s">
        <v>77</v>
      </c>
      <c r="AV202" s="11" t="s">
        <v>75</v>
      </c>
      <c r="AW202" s="11" t="s">
        <v>30</v>
      </c>
      <c r="AX202" s="11" t="s">
        <v>67</v>
      </c>
      <c r="AY202" s="154" t="s">
        <v>118</v>
      </c>
    </row>
    <row r="203" spans="2:51" s="12" customFormat="1" ht="12">
      <c r="B203" s="160"/>
      <c r="D203" s="153" t="s">
        <v>126</v>
      </c>
      <c r="E203" s="161" t="s">
        <v>1</v>
      </c>
      <c r="F203" s="162" t="s">
        <v>200</v>
      </c>
      <c r="H203" s="163">
        <v>91.5</v>
      </c>
      <c r="I203" s="164"/>
      <c r="L203" s="160"/>
      <c r="M203" s="165"/>
      <c r="N203" s="166"/>
      <c r="O203" s="166"/>
      <c r="P203" s="166"/>
      <c r="Q203" s="166"/>
      <c r="R203" s="166"/>
      <c r="S203" s="166"/>
      <c r="T203" s="167"/>
      <c r="AT203" s="161" t="s">
        <v>126</v>
      </c>
      <c r="AU203" s="161" t="s">
        <v>77</v>
      </c>
      <c r="AV203" s="12" t="s">
        <v>77</v>
      </c>
      <c r="AW203" s="12" t="s">
        <v>30</v>
      </c>
      <c r="AX203" s="12" t="s">
        <v>67</v>
      </c>
      <c r="AY203" s="161" t="s">
        <v>118</v>
      </c>
    </row>
    <row r="204" spans="2:51" s="13" customFormat="1" ht="12">
      <c r="B204" s="168"/>
      <c r="D204" s="153" t="s">
        <v>126</v>
      </c>
      <c r="E204" s="169" t="s">
        <v>1</v>
      </c>
      <c r="F204" s="170" t="s">
        <v>131</v>
      </c>
      <c r="H204" s="171">
        <v>91.5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126</v>
      </c>
      <c r="AU204" s="169" t="s">
        <v>77</v>
      </c>
      <c r="AV204" s="13" t="s">
        <v>125</v>
      </c>
      <c r="AW204" s="13" t="s">
        <v>30</v>
      </c>
      <c r="AX204" s="13" t="s">
        <v>75</v>
      </c>
      <c r="AY204" s="169" t="s">
        <v>118</v>
      </c>
    </row>
    <row r="205" spans="2:63" s="10" customFormat="1" ht="25.9" customHeight="1">
      <c r="B205" s="126"/>
      <c r="D205" s="127" t="s">
        <v>66</v>
      </c>
      <c r="E205" s="128" t="s">
        <v>201</v>
      </c>
      <c r="F205" s="128" t="s">
        <v>202</v>
      </c>
      <c r="I205" s="129"/>
      <c r="J205" s="130">
        <f>BK205</f>
        <v>0</v>
      </c>
      <c r="L205" s="126"/>
      <c r="M205" s="131"/>
      <c r="N205" s="132"/>
      <c r="O205" s="132"/>
      <c r="P205" s="133">
        <f>P206</f>
        <v>0</v>
      </c>
      <c r="Q205" s="132"/>
      <c r="R205" s="133">
        <f>R206</f>
        <v>0</v>
      </c>
      <c r="S205" s="132"/>
      <c r="T205" s="134">
        <f>T206</f>
        <v>0</v>
      </c>
      <c r="AR205" s="127" t="s">
        <v>138</v>
      </c>
      <c r="AT205" s="135" t="s">
        <v>66</v>
      </c>
      <c r="AU205" s="135" t="s">
        <v>67</v>
      </c>
      <c r="AY205" s="127" t="s">
        <v>118</v>
      </c>
      <c r="BK205" s="136">
        <f>BK206</f>
        <v>0</v>
      </c>
    </row>
    <row r="206" spans="2:63" s="10" customFormat="1" ht="22.9" customHeight="1">
      <c r="B206" s="126"/>
      <c r="D206" s="127" t="s">
        <v>66</v>
      </c>
      <c r="E206" s="137" t="s">
        <v>203</v>
      </c>
      <c r="F206" s="137" t="s">
        <v>204</v>
      </c>
      <c r="I206" s="129"/>
      <c r="J206" s="138">
        <f>BK206</f>
        <v>0</v>
      </c>
      <c r="L206" s="126"/>
      <c r="M206" s="131"/>
      <c r="N206" s="132"/>
      <c r="O206" s="132"/>
      <c r="P206" s="133">
        <f>SUM(P207:P211)</f>
        <v>0</v>
      </c>
      <c r="Q206" s="132"/>
      <c r="R206" s="133">
        <f>SUM(R207:R211)</f>
        <v>0</v>
      </c>
      <c r="S206" s="132"/>
      <c r="T206" s="134">
        <f>SUM(T207:T211)</f>
        <v>0</v>
      </c>
      <c r="AR206" s="127" t="s">
        <v>138</v>
      </c>
      <c r="AT206" s="135" t="s">
        <v>66</v>
      </c>
      <c r="AU206" s="135" t="s">
        <v>75</v>
      </c>
      <c r="AY206" s="127" t="s">
        <v>118</v>
      </c>
      <c r="BK206" s="136">
        <f>SUM(BK207:BK211)</f>
        <v>0</v>
      </c>
    </row>
    <row r="207" spans="2:65" s="1" customFormat="1" ht="16.5" customHeight="1">
      <c r="B207" s="139"/>
      <c r="C207" s="140" t="s">
        <v>162</v>
      </c>
      <c r="D207" s="140" t="s">
        <v>121</v>
      </c>
      <c r="E207" s="141" t="s">
        <v>205</v>
      </c>
      <c r="F207" s="142" t="s">
        <v>206</v>
      </c>
      <c r="G207" s="143" t="s">
        <v>207</v>
      </c>
      <c r="H207" s="144">
        <v>1</v>
      </c>
      <c r="I207" s="145"/>
      <c r="J207" s="146">
        <f>ROUND(I207*H207,2)</f>
        <v>0</v>
      </c>
      <c r="K207" s="142" t="s">
        <v>1</v>
      </c>
      <c r="L207" s="30"/>
      <c r="M207" s="147" t="s">
        <v>1</v>
      </c>
      <c r="N207" s="148" t="s">
        <v>38</v>
      </c>
      <c r="O207" s="49"/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AR207" s="16" t="s">
        <v>208</v>
      </c>
      <c r="AT207" s="16" t="s">
        <v>121</v>
      </c>
      <c r="AU207" s="16" t="s">
        <v>77</v>
      </c>
      <c r="AY207" s="16" t="s">
        <v>118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75</v>
      </c>
      <c r="BK207" s="151">
        <f>ROUND(I207*H207,2)</f>
        <v>0</v>
      </c>
      <c r="BL207" s="16" t="s">
        <v>208</v>
      </c>
      <c r="BM207" s="16" t="s">
        <v>209</v>
      </c>
    </row>
    <row r="208" spans="2:51" s="11" customFormat="1" ht="12">
      <c r="B208" s="152"/>
      <c r="D208" s="153" t="s">
        <v>126</v>
      </c>
      <c r="E208" s="154" t="s">
        <v>1</v>
      </c>
      <c r="F208" s="155" t="s">
        <v>210</v>
      </c>
      <c r="H208" s="154" t="s">
        <v>1</v>
      </c>
      <c r="I208" s="156"/>
      <c r="L208" s="152"/>
      <c r="M208" s="157"/>
      <c r="N208" s="158"/>
      <c r="O208" s="158"/>
      <c r="P208" s="158"/>
      <c r="Q208" s="158"/>
      <c r="R208" s="158"/>
      <c r="S208" s="158"/>
      <c r="T208" s="159"/>
      <c r="AT208" s="154" t="s">
        <v>126</v>
      </c>
      <c r="AU208" s="154" t="s">
        <v>77</v>
      </c>
      <c r="AV208" s="11" t="s">
        <v>75</v>
      </c>
      <c r="AW208" s="11" t="s">
        <v>30</v>
      </c>
      <c r="AX208" s="11" t="s">
        <v>67</v>
      </c>
      <c r="AY208" s="154" t="s">
        <v>118</v>
      </c>
    </row>
    <row r="209" spans="2:51" s="11" customFormat="1" ht="12">
      <c r="B209" s="152"/>
      <c r="D209" s="153" t="s">
        <v>126</v>
      </c>
      <c r="E209" s="154" t="s">
        <v>1</v>
      </c>
      <c r="F209" s="155" t="s">
        <v>186</v>
      </c>
      <c r="H209" s="154" t="s">
        <v>1</v>
      </c>
      <c r="I209" s="156"/>
      <c r="L209" s="152"/>
      <c r="M209" s="157"/>
      <c r="N209" s="158"/>
      <c r="O209" s="158"/>
      <c r="P209" s="158"/>
      <c r="Q209" s="158"/>
      <c r="R209" s="158"/>
      <c r="S209" s="158"/>
      <c r="T209" s="159"/>
      <c r="AT209" s="154" t="s">
        <v>126</v>
      </c>
      <c r="AU209" s="154" t="s">
        <v>77</v>
      </c>
      <c r="AV209" s="11" t="s">
        <v>75</v>
      </c>
      <c r="AW209" s="11" t="s">
        <v>30</v>
      </c>
      <c r="AX209" s="11" t="s">
        <v>67</v>
      </c>
      <c r="AY209" s="154" t="s">
        <v>118</v>
      </c>
    </row>
    <row r="210" spans="2:51" s="12" customFormat="1" ht="12">
      <c r="B210" s="160"/>
      <c r="D210" s="153" t="s">
        <v>126</v>
      </c>
      <c r="E210" s="161" t="s">
        <v>1</v>
      </c>
      <c r="F210" s="162" t="s">
        <v>75</v>
      </c>
      <c r="H210" s="163">
        <v>1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126</v>
      </c>
      <c r="AU210" s="161" t="s">
        <v>77</v>
      </c>
      <c r="AV210" s="12" t="s">
        <v>77</v>
      </c>
      <c r="AW210" s="12" t="s">
        <v>30</v>
      </c>
      <c r="AX210" s="12" t="s">
        <v>67</v>
      </c>
      <c r="AY210" s="161" t="s">
        <v>118</v>
      </c>
    </row>
    <row r="211" spans="2:51" s="13" customFormat="1" ht="12">
      <c r="B211" s="168"/>
      <c r="D211" s="153" t="s">
        <v>126</v>
      </c>
      <c r="E211" s="169" t="s">
        <v>1</v>
      </c>
      <c r="F211" s="170" t="s">
        <v>131</v>
      </c>
      <c r="H211" s="171">
        <v>1</v>
      </c>
      <c r="I211" s="172"/>
      <c r="L211" s="168"/>
      <c r="M211" s="178"/>
      <c r="N211" s="179"/>
      <c r="O211" s="179"/>
      <c r="P211" s="179"/>
      <c r="Q211" s="179"/>
      <c r="R211" s="179"/>
      <c r="S211" s="179"/>
      <c r="T211" s="180"/>
      <c r="AT211" s="169" t="s">
        <v>126</v>
      </c>
      <c r="AU211" s="169" t="s">
        <v>77</v>
      </c>
      <c r="AV211" s="13" t="s">
        <v>125</v>
      </c>
      <c r="AW211" s="13" t="s">
        <v>30</v>
      </c>
      <c r="AX211" s="13" t="s">
        <v>75</v>
      </c>
      <c r="AY211" s="169" t="s">
        <v>118</v>
      </c>
    </row>
    <row r="212" spans="2:12" s="1" customFormat="1" ht="6.95" customHeight="1">
      <c r="B212" s="39"/>
      <c r="C212" s="40"/>
      <c r="D212" s="40"/>
      <c r="E212" s="40"/>
      <c r="F212" s="40"/>
      <c r="G212" s="40"/>
      <c r="H212" s="40"/>
      <c r="I212" s="100"/>
      <c r="J212" s="40"/>
      <c r="K212" s="40"/>
      <c r="L212" s="30"/>
    </row>
  </sheetData>
  <sheetProtection algorithmName="SHA-512" hashValue="VXuPTH3qpLGfaPhQ1FQ7kwB1F7O1SpnerzQkjdv1H4vlTl5Tbq+PRLGeIHaHID1vMny+t3/K1aCuWkv549Ls3Q==" saltValue="jhwo0WOso+kj3dCZl4SVgA==" spinCount="100000" sheet="1" objects="1" scenarios="1" formatCells="0" formatColumns="0" formatRows="0" sort="0" autoFilter="0"/>
  <autoFilter ref="C89:K21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81"/>
  <sheetViews>
    <sheetView showGridLines="0" zoomScale="85" zoomScaleNormal="85" workbookViewId="0" topLeftCell="A309">
      <selection activeCell="H348" sqref="H34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80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77</v>
      </c>
    </row>
    <row r="4" spans="2:46" ht="24.95" customHeight="1">
      <c r="B4" s="19"/>
      <c r="D4" s="20" t="s">
        <v>84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2" t="str">
        <f>'Rekapitulace stavby'!K6</f>
        <v>Oprava střechy - objekt RTG</v>
      </c>
      <c r="F7" s="243"/>
      <c r="G7" s="243"/>
      <c r="H7" s="243"/>
      <c r="L7" s="19"/>
    </row>
    <row r="8" spans="2:12" s="1" customFormat="1" ht="12" customHeight="1">
      <c r="B8" s="30"/>
      <c r="D8" s="25" t="s">
        <v>85</v>
      </c>
      <c r="I8" s="84"/>
      <c r="L8" s="30"/>
    </row>
    <row r="9" spans="2:12" s="1" customFormat="1" ht="36.95" customHeight="1">
      <c r="B9" s="30"/>
      <c r="E9" s="229" t="s">
        <v>211</v>
      </c>
      <c r="F9" s="228"/>
      <c r="G9" s="228"/>
      <c r="H9" s="228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5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5" t="s">
        <v>22</v>
      </c>
      <c r="J12" s="46" t="str">
        <f>'Rekapitulace stavby'!AN8</f>
        <v>4. 3. 2019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24</v>
      </c>
      <c r="I14" s="85" t="s">
        <v>25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26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27</v>
      </c>
      <c r="I17" s="8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4" t="str">
        <f>'Rekapitulace stavby'!E14</f>
        <v>Vyplň údaj</v>
      </c>
      <c r="F18" s="232"/>
      <c r="G18" s="232"/>
      <c r="H18" s="232"/>
      <c r="I18" s="8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29</v>
      </c>
      <c r="I20" s="85" t="s">
        <v>25</v>
      </c>
      <c r="J20" s="16" t="str">
        <f>IF('Rekapitulace stavby'!AN16="","",'Rekapitulace stavby'!AN16)</f>
        <v/>
      </c>
      <c r="L20" s="30"/>
    </row>
    <row r="21" spans="2:12" s="1" customFormat="1" ht="18" customHeight="1">
      <c r="B21" s="30"/>
      <c r="E21" s="16" t="str">
        <f>IF('Rekapitulace stavby'!E17="","",'Rekapitulace stavby'!E17)</f>
        <v xml:space="preserve"> </v>
      </c>
      <c r="I21" s="85" t="s">
        <v>26</v>
      </c>
      <c r="J21" s="16" t="str">
        <f>IF('Rekapitulace stavby'!AN17="","",'Rekapitulace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5" t="s">
        <v>26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32</v>
      </c>
      <c r="I26" s="84"/>
      <c r="L26" s="30"/>
    </row>
    <row r="27" spans="2:12" s="6" customFormat="1" ht="16.5" customHeight="1">
      <c r="B27" s="86"/>
      <c r="E27" s="236" t="s">
        <v>1</v>
      </c>
      <c r="F27" s="236"/>
      <c r="G27" s="236"/>
      <c r="H27" s="23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33</v>
      </c>
      <c r="I30" s="84"/>
      <c r="J30" s="60">
        <f>ROUND(J97,2)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35</v>
      </c>
      <c r="I32" s="90" t="s">
        <v>34</v>
      </c>
      <c r="J32" s="33" t="s">
        <v>36</v>
      </c>
      <c r="L32" s="30"/>
    </row>
    <row r="33" spans="2:12" s="1" customFormat="1" ht="14.45" customHeight="1">
      <c r="B33" s="30"/>
      <c r="D33" s="25" t="s">
        <v>37</v>
      </c>
      <c r="E33" s="25" t="s">
        <v>38</v>
      </c>
      <c r="F33" s="91">
        <f>ROUND((SUM(BE97:BE380)),2)</f>
        <v>0</v>
      </c>
      <c r="I33" s="92">
        <v>0.21</v>
      </c>
      <c r="J33" s="91">
        <f>ROUND(((SUM(BE97:BE380))*I33),2)</f>
        <v>0</v>
      </c>
      <c r="L33" s="30"/>
    </row>
    <row r="34" spans="2:12" s="1" customFormat="1" ht="14.45" customHeight="1">
      <c r="B34" s="30"/>
      <c r="E34" s="25" t="s">
        <v>39</v>
      </c>
      <c r="F34" s="91">
        <f>ROUND((SUM(BF97:BF380)),2)</f>
        <v>0</v>
      </c>
      <c r="I34" s="92">
        <v>0.15</v>
      </c>
      <c r="J34" s="91">
        <f>ROUND(((SUM(BF97:BF380))*I34),2)</f>
        <v>0</v>
      </c>
      <c r="L34" s="30"/>
    </row>
    <row r="35" spans="2:12" s="1" customFormat="1" ht="14.45" customHeight="1" hidden="1">
      <c r="B35" s="30"/>
      <c r="E35" s="25" t="s">
        <v>40</v>
      </c>
      <c r="F35" s="91">
        <f>ROUND((SUM(BG97:BG380)),2)</f>
        <v>0</v>
      </c>
      <c r="I35" s="92">
        <v>0.21</v>
      </c>
      <c r="J35" s="91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91">
        <f>ROUND((SUM(BH97:BH380)),2)</f>
        <v>0</v>
      </c>
      <c r="I36" s="92">
        <v>0.15</v>
      </c>
      <c r="J36" s="91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91">
        <f>ROUND((SUM(BI97:BI380)),2)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43</v>
      </c>
      <c r="E39" s="51"/>
      <c r="F39" s="51"/>
      <c r="G39" s="95" t="s">
        <v>44</v>
      </c>
      <c r="H39" s="96" t="s">
        <v>45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87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16</v>
      </c>
      <c r="I47" s="84"/>
      <c r="L47" s="30"/>
    </row>
    <row r="48" spans="2:12" s="1" customFormat="1" ht="16.5" customHeight="1">
      <c r="B48" s="30"/>
      <c r="E48" s="242" t="str">
        <f>E7</f>
        <v>Oprava střechy - objekt RTG</v>
      </c>
      <c r="F48" s="243"/>
      <c r="G48" s="243"/>
      <c r="H48" s="243"/>
      <c r="I48" s="84"/>
      <c r="L48" s="30"/>
    </row>
    <row r="49" spans="2:12" s="1" customFormat="1" ht="12" customHeight="1">
      <c r="B49" s="30"/>
      <c r="C49" s="25" t="s">
        <v>85</v>
      </c>
      <c r="I49" s="84"/>
      <c r="L49" s="30"/>
    </row>
    <row r="50" spans="2:12" s="1" customFormat="1" ht="16.5" customHeight="1">
      <c r="B50" s="30"/>
      <c r="E50" s="229" t="str">
        <f>E9</f>
        <v>2018/001/b - Stavební a konstrukční část - nový stav</v>
      </c>
      <c r="F50" s="228"/>
      <c r="G50" s="228"/>
      <c r="H50" s="228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5" t="s">
        <v>22</v>
      </c>
      <c r="J52" s="46" t="str">
        <f>IF(J12="","",J12)</f>
        <v>4. 3. 2019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24</v>
      </c>
      <c r="F54" s="16" t="str">
        <f>E15</f>
        <v xml:space="preserve"> </v>
      </c>
      <c r="I54" s="85" t="s">
        <v>29</v>
      </c>
      <c r="J54" s="28" t="str">
        <f>E21</f>
        <v xml:space="preserve"> </v>
      </c>
      <c r="L54" s="30"/>
    </row>
    <row r="55" spans="2:12" s="1" customFormat="1" ht="13.7" customHeight="1">
      <c r="B55" s="30"/>
      <c r="C55" s="25" t="s">
        <v>27</v>
      </c>
      <c r="F55" s="16" t="str">
        <f>IF(E18="","",E18)</f>
        <v>Vyplň údaj</v>
      </c>
      <c r="I55" s="85" t="s">
        <v>31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88</v>
      </c>
      <c r="D57" s="93"/>
      <c r="E57" s="93"/>
      <c r="F57" s="93"/>
      <c r="G57" s="93"/>
      <c r="H57" s="93"/>
      <c r="I57" s="103"/>
      <c r="J57" s="104" t="s">
        <v>89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90</v>
      </c>
      <c r="I59" s="84"/>
      <c r="J59" s="60">
        <f>J97</f>
        <v>0</v>
      </c>
      <c r="L59" s="30"/>
      <c r="AU59" s="16" t="s">
        <v>91</v>
      </c>
    </row>
    <row r="60" spans="2:12" s="7" customFormat="1" ht="24.95" customHeight="1">
      <c r="B60" s="106"/>
      <c r="D60" s="107" t="s">
        <v>212</v>
      </c>
      <c r="E60" s="108"/>
      <c r="F60" s="108"/>
      <c r="G60" s="108"/>
      <c r="H60" s="108"/>
      <c r="I60" s="109"/>
      <c r="J60" s="110">
        <f>J98</f>
        <v>0</v>
      </c>
      <c r="L60" s="106"/>
    </row>
    <row r="61" spans="2:12" s="7" customFormat="1" ht="24.95" customHeight="1">
      <c r="B61" s="106"/>
      <c r="D61" s="107" t="s">
        <v>213</v>
      </c>
      <c r="E61" s="108"/>
      <c r="F61" s="108"/>
      <c r="G61" s="108"/>
      <c r="H61" s="108"/>
      <c r="I61" s="109"/>
      <c r="J61" s="110">
        <f>J142</f>
        <v>0</v>
      </c>
      <c r="L61" s="106"/>
    </row>
    <row r="62" spans="2:12" s="7" customFormat="1" ht="24.95" customHeight="1">
      <c r="B62" s="106"/>
      <c r="D62" s="107" t="s">
        <v>214</v>
      </c>
      <c r="E62" s="108"/>
      <c r="F62" s="108"/>
      <c r="G62" s="108"/>
      <c r="H62" s="108"/>
      <c r="I62" s="109"/>
      <c r="J62" s="110">
        <f>J166</f>
        <v>0</v>
      </c>
      <c r="L62" s="106"/>
    </row>
    <row r="63" spans="2:12" s="7" customFormat="1" ht="24.95" customHeight="1">
      <c r="B63" s="106"/>
      <c r="D63" s="107" t="s">
        <v>215</v>
      </c>
      <c r="E63" s="108"/>
      <c r="F63" s="108"/>
      <c r="G63" s="108"/>
      <c r="H63" s="108"/>
      <c r="I63" s="109"/>
      <c r="J63" s="110">
        <f>J207</f>
        <v>0</v>
      </c>
      <c r="L63" s="106"/>
    </row>
    <row r="64" spans="2:12" s="7" customFormat="1" ht="24.95" customHeight="1">
      <c r="B64" s="106"/>
      <c r="D64" s="107" t="s">
        <v>92</v>
      </c>
      <c r="E64" s="108"/>
      <c r="F64" s="108"/>
      <c r="G64" s="108"/>
      <c r="H64" s="108"/>
      <c r="I64" s="109"/>
      <c r="J64" s="110">
        <f>J225</f>
        <v>0</v>
      </c>
      <c r="L64" s="106"/>
    </row>
    <row r="65" spans="2:12" s="8" customFormat="1" ht="19.9" customHeight="1">
      <c r="B65" s="111"/>
      <c r="D65" s="112" t="s">
        <v>216</v>
      </c>
      <c r="E65" s="113"/>
      <c r="F65" s="113"/>
      <c r="G65" s="113"/>
      <c r="H65" s="113"/>
      <c r="I65" s="114"/>
      <c r="J65" s="115">
        <f>J226</f>
        <v>0</v>
      </c>
      <c r="L65" s="111"/>
    </row>
    <row r="66" spans="2:12" s="8" customFormat="1" ht="19.9" customHeight="1">
      <c r="B66" s="111"/>
      <c r="D66" s="112" t="s">
        <v>217</v>
      </c>
      <c r="E66" s="113"/>
      <c r="F66" s="113"/>
      <c r="G66" s="113"/>
      <c r="H66" s="113"/>
      <c r="I66" s="114"/>
      <c r="J66" s="115">
        <f>J233</f>
        <v>0</v>
      </c>
      <c r="L66" s="111"/>
    </row>
    <row r="67" spans="2:12" s="7" customFormat="1" ht="24.95" customHeight="1">
      <c r="B67" s="106"/>
      <c r="D67" s="107" t="s">
        <v>95</v>
      </c>
      <c r="E67" s="108"/>
      <c r="F67" s="108"/>
      <c r="G67" s="108"/>
      <c r="H67" s="108"/>
      <c r="I67" s="109"/>
      <c r="J67" s="110">
        <f>J235</f>
        <v>0</v>
      </c>
      <c r="L67" s="106"/>
    </row>
    <row r="68" spans="2:12" s="8" customFormat="1" ht="19.9" customHeight="1">
      <c r="B68" s="111"/>
      <c r="D68" s="112" t="s">
        <v>96</v>
      </c>
      <c r="E68" s="113"/>
      <c r="F68" s="113"/>
      <c r="G68" s="113"/>
      <c r="H68" s="113"/>
      <c r="I68" s="114"/>
      <c r="J68" s="115">
        <f>J236</f>
        <v>0</v>
      </c>
      <c r="L68" s="111"/>
    </row>
    <row r="69" spans="2:12" s="8" customFormat="1" ht="19.9" customHeight="1">
      <c r="B69" s="111"/>
      <c r="D69" s="112" t="s">
        <v>97</v>
      </c>
      <c r="E69" s="113"/>
      <c r="F69" s="113"/>
      <c r="G69" s="113"/>
      <c r="H69" s="113"/>
      <c r="I69" s="114"/>
      <c r="J69" s="115">
        <f>J290</f>
        <v>0</v>
      </c>
      <c r="L69" s="111"/>
    </row>
    <row r="70" spans="2:12" s="8" customFormat="1" ht="19.9" customHeight="1">
      <c r="B70" s="111"/>
      <c r="D70" s="112" t="s">
        <v>218</v>
      </c>
      <c r="E70" s="113"/>
      <c r="F70" s="113"/>
      <c r="G70" s="113"/>
      <c r="H70" s="113"/>
      <c r="I70" s="114"/>
      <c r="J70" s="115">
        <f>J304</f>
        <v>0</v>
      </c>
      <c r="L70" s="111"/>
    </row>
    <row r="71" spans="2:12" s="8" customFormat="1" ht="14.85" customHeight="1">
      <c r="B71" s="111"/>
      <c r="D71" s="112" t="s">
        <v>219</v>
      </c>
      <c r="E71" s="113"/>
      <c r="F71" s="113"/>
      <c r="G71" s="113"/>
      <c r="H71" s="113"/>
      <c r="I71" s="114"/>
      <c r="J71" s="115">
        <f>J305</f>
        <v>0</v>
      </c>
      <c r="L71" s="111"/>
    </row>
    <row r="72" spans="2:12" s="8" customFormat="1" ht="14.85" customHeight="1">
      <c r="B72" s="111"/>
      <c r="D72" s="112" t="s">
        <v>220</v>
      </c>
      <c r="E72" s="113"/>
      <c r="F72" s="113"/>
      <c r="G72" s="113"/>
      <c r="H72" s="113"/>
      <c r="I72" s="114"/>
      <c r="J72" s="115">
        <f>J311</f>
        <v>0</v>
      </c>
      <c r="L72" s="111"/>
    </row>
    <row r="73" spans="2:12" s="8" customFormat="1" ht="14.85" customHeight="1">
      <c r="B73" s="111"/>
      <c r="D73" s="112" t="s">
        <v>221</v>
      </c>
      <c r="E73" s="113"/>
      <c r="F73" s="113"/>
      <c r="G73" s="113"/>
      <c r="H73" s="113"/>
      <c r="I73" s="114"/>
      <c r="J73" s="115">
        <f>J329</f>
        <v>0</v>
      </c>
      <c r="L73" s="111"/>
    </row>
    <row r="74" spans="2:12" s="8" customFormat="1" ht="19.9" customHeight="1">
      <c r="B74" s="111"/>
      <c r="D74" s="112" t="s">
        <v>100</v>
      </c>
      <c r="E74" s="113"/>
      <c r="F74" s="113"/>
      <c r="G74" s="113"/>
      <c r="H74" s="113"/>
      <c r="I74" s="114"/>
      <c r="J74" s="115">
        <f>J337</f>
        <v>0</v>
      </c>
      <c r="L74" s="111"/>
    </row>
    <row r="75" spans="2:12" s="8" customFormat="1" ht="19.9" customHeight="1">
      <c r="B75" s="111"/>
      <c r="D75" s="112" t="s">
        <v>222</v>
      </c>
      <c r="E75" s="113"/>
      <c r="F75" s="113"/>
      <c r="G75" s="113"/>
      <c r="H75" s="113"/>
      <c r="I75" s="114"/>
      <c r="J75" s="115">
        <f>J361</f>
        <v>0</v>
      </c>
      <c r="L75" s="111"/>
    </row>
    <row r="76" spans="2:12" s="7" customFormat="1" ht="24.95" customHeight="1">
      <c r="B76" s="106"/>
      <c r="D76" s="107" t="s">
        <v>101</v>
      </c>
      <c r="E76" s="108"/>
      <c r="F76" s="108"/>
      <c r="G76" s="108"/>
      <c r="H76" s="108"/>
      <c r="I76" s="109"/>
      <c r="J76" s="110">
        <f>J375</f>
        <v>0</v>
      </c>
      <c r="L76" s="106"/>
    </row>
    <row r="77" spans="2:12" s="8" customFormat="1" ht="19.9" customHeight="1">
      <c r="B77" s="111"/>
      <c r="D77" s="112" t="s">
        <v>102</v>
      </c>
      <c r="E77" s="113"/>
      <c r="F77" s="113"/>
      <c r="G77" s="113"/>
      <c r="H77" s="113"/>
      <c r="I77" s="114"/>
      <c r="J77" s="115">
        <f>J376</f>
        <v>0</v>
      </c>
      <c r="L77" s="111"/>
    </row>
    <row r="78" spans="2:12" s="1" customFormat="1" ht="21.75" customHeight="1">
      <c r="B78" s="30"/>
      <c r="I78" s="84"/>
      <c r="L78" s="30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00"/>
      <c r="J79" s="40"/>
      <c r="K79" s="40"/>
      <c r="L79" s="30"/>
    </row>
    <row r="83" spans="2:12" s="1" customFormat="1" ht="6.95" customHeight="1">
      <c r="B83" s="41"/>
      <c r="C83" s="42"/>
      <c r="D83" s="42"/>
      <c r="E83" s="42"/>
      <c r="F83" s="42"/>
      <c r="G83" s="42"/>
      <c r="H83" s="42"/>
      <c r="I83" s="101"/>
      <c r="J83" s="42"/>
      <c r="K83" s="42"/>
      <c r="L83" s="30"/>
    </row>
    <row r="84" spans="2:12" s="1" customFormat="1" ht="24.95" customHeight="1">
      <c r="B84" s="30"/>
      <c r="C84" s="20" t="s">
        <v>103</v>
      </c>
      <c r="I84" s="84"/>
      <c r="L84" s="30"/>
    </row>
    <row r="85" spans="2:12" s="1" customFormat="1" ht="6.95" customHeight="1">
      <c r="B85" s="30"/>
      <c r="I85" s="84"/>
      <c r="L85" s="30"/>
    </row>
    <row r="86" spans="2:12" s="1" customFormat="1" ht="12" customHeight="1">
      <c r="B86" s="30"/>
      <c r="C86" s="25" t="s">
        <v>16</v>
      </c>
      <c r="I86" s="84"/>
      <c r="L86" s="30"/>
    </row>
    <row r="87" spans="2:12" s="1" customFormat="1" ht="16.5" customHeight="1">
      <c r="B87" s="30"/>
      <c r="E87" s="242" t="str">
        <f>E7</f>
        <v>Oprava střechy - objekt RTG</v>
      </c>
      <c r="F87" s="243"/>
      <c r="G87" s="243"/>
      <c r="H87" s="243"/>
      <c r="I87" s="84"/>
      <c r="L87" s="30"/>
    </row>
    <row r="88" spans="2:12" s="1" customFormat="1" ht="12" customHeight="1">
      <c r="B88" s="30"/>
      <c r="C88" s="25" t="s">
        <v>85</v>
      </c>
      <c r="I88" s="84"/>
      <c r="L88" s="30"/>
    </row>
    <row r="89" spans="2:12" s="1" customFormat="1" ht="16.5" customHeight="1">
      <c r="B89" s="30"/>
      <c r="E89" s="229" t="str">
        <f>E9</f>
        <v>2018/001/b - Stavební a konstrukční část - nový stav</v>
      </c>
      <c r="F89" s="228"/>
      <c r="G89" s="228"/>
      <c r="H89" s="228"/>
      <c r="I89" s="84"/>
      <c r="L89" s="30"/>
    </row>
    <row r="90" spans="2:12" s="1" customFormat="1" ht="6.95" customHeight="1">
      <c r="B90" s="30"/>
      <c r="I90" s="84"/>
      <c r="L90" s="30"/>
    </row>
    <row r="91" spans="2:12" s="1" customFormat="1" ht="12" customHeight="1">
      <c r="B91" s="30"/>
      <c r="C91" s="25" t="s">
        <v>20</v>
      </c>
      <c r="F91" s="16" t="str">
        <f>F12</f>
        <v xml:space="preserve"> </v>
      </c>
      <c r="I91" s="85" t="s">
        <v>22</v>
      </c>
      <c r="J91" s="46" t="str">
        <f>IF(J12="","",J12)</f>
        <v>4. 3. 2019</v>
      </c>
      <c r="L91" s="30"/>
    </row>
    <row r="92" spans="2:12" s="1" customFormat="1" ht="6.95" customHeight="1">
      <c r="B92" s="30"/>
      <c r="I92" s="84"/>
      <c r="L92" s="30"/>
    </row>
    <row r="93" spans="2:12" s="1" customFormat="1" ht="13.7" customHeight="1">
      <c r="B93" s="30"/>
      <c r="C93" s="25" t="s">
        <v>24</v>
      </c>
      <c r="F93" s="16" t="str">
        <f>E15</f>
        <v xml:space="preserve"> </v>
      </c>
      <c r="I93" s="85" t="s">
        <v>29</v>
      </c>
      <c r="J93" s="28" t="str">
        <f>E21</f>
        <v xml:space="preserve"> </v>
      </c>
      <c r="L93" s="30"/>
    </row>
    <row r="94" spans="2:12" s="1" customFormat="1" ht="13.7" customHeight="1">
      <c r="B94" s="30"/>
      <c r="C94" s="25" t="s">
        <v>27</v>
      </c>
      <c r="F94" s="16" t="str">
        <f>IF(E18="","",E18)</f>
        <v>Vyplň údaj</v>
      </c>
      <c r="I94" s="85" t="s">
        <v>31</v>
      </c>
      <c r="J94" s="28" t="str">
        <f>E24</f>
        <v xml:space="preserve"> </v>
      </c>
      <c r="L94" s="30"/>
    </row>
    <row r="95" spans="2:12" s="1" customFormat="1" ht="10.35" customHeight="1">
      <c r="B95" s="30"/>
      <c r="I95" s="84"/>
      <c r="L95" s="30"/>
    </row>
    <row r="96" spans="2:20" s="9" customFormat="1" ht="29.25" customHeight="1">
      <c r="B96" s="116"/>
      <c r="C96" s="117" t="s">
        <v>104</v>
      </c>
      <c r="D96" s="118" t="s">
        <v>52</v>
      </c>
      <c r="E96" s="118" t="s">
        <v>48</v>
      </c>
      <c r="F96" s="118" t="s">
        <v>49</v>
      </c>
      <c r="G96" s="118" t="s">
        <v>105</v>
      </c>
      <c r="H96" s="118" t="s">
        <v>106</v>
      </c>
      <c r="I96" s="119" t="s">
        <v>107</v>
      </c>
      <c r="J96" s="120" t="s">
        <v>89</v>
      </c>
      <c r="K96" s="121" t="s">
        <v>108</v>
      </c>
      <c r="L96" s="116"/>
      <c r="M96" s="53" t="s">
        <v>1</v>
      </c>
      <c r="N96" s="54" t="s">
        <v>37</v>
      </c>
      <c r="O96" s="54" t="s">
        <v>109</v>
      </c>
      <c r="P96" s="54" t="s">
        <v>110</v>
      </c>
      <c r="Q96" s="54" t="s">
        <v>111</v>
      </c>
      <c r="R96" s="54" t="s">
        <v>112</v>
      </c>
      <c r="S96" s="54" t="s">
        <v>113</v>
      </c>
      <c r="T96" s="55" t="s">
        <v>114</v>
      </c>
    </row>
    <row r="97" spans="2:63" s="1" customFormat="1" ht="22.9" customHeight="1">
      <c r="B97" s="30"/>
      <c r="C97" s="58" t="s">
        <v>115</v>
      </c>
      <c r="I97" s="84"/>
      <c r="J97" s="122">
        <f>BK97</f>
        <v>0</v>
      </c>
      <c r="L97" s="30"/>
      <c r="M97" s="56"/>
      <c r="N97" s="47"/>
      <c r="O97" s="47"/>
      <c r="P97" s="123">
        <f>P98+P142+P166+P207+P225+P235+P375</f>
        <v>0</v>
      </c>
      <c r="Q97" s="47"/>
      <c r="R97" s="123">
        <f>R98+R142+R166+R207+R225+R235+R375</f>
        <v>0</v>
      </c>
      <c r="S97" s="47"/>
      <c r="T97" s="124">
        <f>T98+T142+T166+T207+T225+T235+T375</f>
        <v>0</v>
      </c>
      <c r="AT97" s="16" t="s">
        <v>66</v>
      </c>
      <c r="AU97" s="16" t="s">
        <v>91</v>
      </c>
      <c r="BK97" s="125">
        <f>BK98+BK142+BK166+BK207+BK225+BK235+BK375</f>
        <v>0</v>
      </c>
    </row>
    <row r="98" spans="2:63" s="10" customFormat="1" ht="25.9" customHeight="1">
      <c r="B98" s="126"/>
      <c r="D98" s="127" t="s">
        <v>66</v>
      </c>
      <c r="E98" s="128" t="s">
        <v>223</v>
      </c>
      <c r="F98" s="128" t="s">
        <v>224</v>
      </c>
      <c r="I98" s="129"/>
      <c r="J98" s="130">
        <f>BK98</f>
        <v>0</v>
      </c>
      <c r="L98" s="126"/>
      <c r="M98" s="131"/>
      <c r="N98" s="132"/>
      <c r="O98" s="132"/>
      <c r="P98" s="133">
        <f>SUM(P99:P141)</f>
        <v>0</v>
      </c>
      <c r="Q98" s="132"/>
      <c r="R98" s="133">
        <f>SUM(R99:R141)</f>
        <v>0</v>
      </c>
      <c r="S98" s="132"/>
      <c r="T98" s="134">
        <f>SUM(T99:T141)</f>
        <v>0</v>
      </c>
      <c r="AR98" s="127" t="s">
        <v>75</v>
      </c>
      <c r="AT98" s="135" t="s">
        <v>66</v>
      </c>
      <c r="AU98" s="135" t="s">
        <v>67</v>
      </c>
      <c r="AY98" s="127" t="s">
        <v>118</v>
      </c>
      <c r="BK98" s="136">
        <f>SUM(BK99:BK141)</f>
        <v>0</v>
      </c>
    </row>
    <row r="99" spans="2:65" s="1" customFormat="1" ht="16.5" customHeight="1">
      <c r="B99" s="139"/>
      <c r="C99" s="140" t="s">
        <v>75</v>
      </c>
      <c r="D99" s="140" t="s">
        <v>121</v>
      </c>
      <c r="E99" s="141" t="s">
        <v>225</v>
      </c>
      <c r="F99" s="142" t="s">
        <v>226</v>
      </c>
      <c r="G99" s="143" t="s">
        <v>170</v>
      </c>
      <c r="H99" s="144">
        <v>74.16</v>
      </c>
      <c r="I99" s="145"/>
      <c r="J99" s="146">
        <f>ROUND(I99*H99,2)</f>
        <v>0</v>
      </c>
      <c r="K99" s="142" t="s">
        <v>1</v>
      </c>
      <c r="L99" s="30"/>
      <c r="M99" s="147" t="s">
        <v>1</v>
      </c>
      <c r="N99" s="148" t="s">
        <v>38</v>
      </c>
      <c r="O99" s="49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AR99" s="16" t="s">
        <v>125</v>
      </c>
      <c r="AT99" s="16" t="s">
        <v>121</v>
      </c>
      <c r="AU99" s="16" t="s">
        <v>75</v>
      </c>
      <c r="AY99" s="16" t="s">
        <v>118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6" t="s">
        <v>75</v>
      </c>
      <c r="BK99" s="151">
        <f>ROUND(I99*H99,2)</f>
        <v>0</v>
      </c>
      <c r="BL99" s="16" t="s">
        <v>125</v>
      </c>
      <c r="BM99" s="16" t="s">
        <v>77</v>
      </c>
    </row>
    <row r="100" spans="2:51" s="11" customFormat="1" ht="12">
      <c r="B100" s="152"/>
      <c r="D100" s="153" t="s">
        <v>126</v>
      </c>
      <c r="E100" s="154" t="s">
        <v>1</v>
      </c>
      <c r="F100" s="155" t="s">
        <v>227</v>
      </c>
      <c r="H100" s="154" t="s">
        <v>1</v>
      </c>
      <c r="I100" s="156"/>
      <c r="L100" s="152"/>
      <c r="M100" s="157"/>
      <c r="N100" s="158"/>
      <c r="O100" s="158"/>
      <c r="P100" s="158"/>
      <c r="Q100" s="158"/>
      <c r="R100" s="158"/>
      <c r="S100" s="158"/>
      <c r="T100" s="159"/>
      <c r="AT100" s="154" t="s">
        <v>126</v>
      </c>
      <c r="AU100" s="154" t="s">
        <v>75</v>
      </c>
      <c r="AV100" s="11" t="s">
        <v>75</v>
      </c>
      <c r="AW100" s="11" t="s">
        <v>30</v>
      </c>
      <c r="AX100" s="11" t="s">
        <v>67</v>
      </c>
      <c r="AY100" s="154" t="s">
        <v>118</v>
      </c>
    </row>
    <row r="101" spans="2:51" s="12" customFormat="1" ht="12">
      <c r="B101" s="160"/>
      <c r="D101" s="153" t="s">
        <v>126</v>
      </c>
      <c r="E101" s="161" t="s">
        <v>1</v>
      </c>
      <c r="F101" s="162" t="s">
        <v>228</v>
      </c>
      <c r="H101" s="163">
        <v>74.16</v>
      </c>
      <c r="I101" s="164"/>
      <c r="L101" s="160"/>
      <c r="M101" s="165"/>
      <c r="N101" s="166"/>
      <c r="O101" s="166"/>
      <c r="P101" s="166"/>
      <c r="Q101" s="166"/>
      <c r="R101" s="166"/>
      <c r="S101" s="166"/>
      <c r="T101" s="167"/>
      <c r="AT101" s="161" t="s">
        <v>126</v>
      </c>
      <c r="AU101" s="161" t="s">
        <v>75</v>
      </c>
      <c r="AV101" s="12" t="s">
        <v>77</v>
      </c>
      <c r="AW101" s="12" t="s">
        <v>30</v>
      </c>
      <c r="AX101" s="12" t="s">
        <v>67</v>
      </c>
      <c r="AY101" s="161" t="s">
        <v>118</v>
      </c>
    </row>
    <row r="102" spans="2:51" s="13" customFormat="1" ht="12">
      <c r="B102" s="168"/>
      <c r="D102" s="153" t="s">
        <v>126</v>
      </c>
      <c r="E102" s="169" t="s">
        <v>1</v>
      </c>
      <c r="F102" s="170" t="s">
        <v>131</v>
      </c>
      <c r="H102" s="171">
        <v>74.16</v>
      </c>
      <c r="I102" s="172"/>
      <c r="L102" s="168"/>
      <c r="M102" s="173"/>
      <c r="N102" s="174"/>
      <c r="O102" s="174"/>
      <c r="P102" s="174"/>
      <c r="Q102" s="174"/>
      <c r="R102" s="174"/>
      <c r="S102" s="174"/>
      <c r="T102" s="175"/>
      <c r="AT102" s="169" t="s">
        <v>126</v>
      </c>
      <c r="AU102" s="169" t="s">
        <v>75</v>
      </c>
      <c r="AV102" s="13" t="s">
        <v>125</v>
      </c>
      <c r="AW102" s="13" t="s">
        <v>30</v>
      </c>
      <c r="AX102" s="13" t="s">
        <v>75</v>
      </c>
      <c r="AY102" s="169" t="s">
        <v>118</v>
      </c>
    </row>
    <row r="103" spans="2:65" s="1" customFormat="1" ht="16.5" customHeight="1">
      <c r="B103" s="139"/>
      <c r="C103" s="140" t="s">
        <v>77</v>
      </c>
      <c r="D103" s="140" t="s">
        <v>121</v>
      </c>
      <c r="E103" s="141" t="s">
        <v>229</v>
      </c>
      <c r="F103" s="142" t="s">
        <v>230</v>
      </c>
      <c r="G103" s="143" t="s">
        <v>170</v>
      </c>
      <c r="H103" s="144">
        <v>74.16</v>
      </c>
      <c r="I103" s="145"/>
      <c r="J103" s="146">
        <f>ROUND(I103*H103,2)</f>
        <v>0</v>
      </c>
      <c r="K103" s="142" t="s">
        <v>1</v>
      </c>
      <c r="L103" s="30"/>
      <c r="M103" s="147" t="s">
        <v>1</v>
      </c>
      <c r="N103" s="148" t="s">
        <v>38</v>
      </c>
      <c r="O103" s="49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AR103" s="16" t="s">
        <v>125</v>
      </c>
      <c r="AT103" s="16" t="s">
        <v>121</v>
      </c>
      <c r="AU103" s="16" t="s">
        <v>75</v>
      </c>
      <c r="AY103" s="16" t="s">
        <v>118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75</v>
      </c>
      <c r="BK103" s="151">
        <f>ROUND(I103*H103,2)</f>
        <v>0</v>
      </c>
      <c r="BL103" s="16" t="s">
        <v>125</v>
      </c>
      <c r="BM103" s="16" t="s">
        <v>125</v>
      </c>
    </row>
    <row r="104" spans="2:51" s="11" customFormat="1" ht="12">
      <c r="B104" s="152"/>
      <c r="D104" s="153" t="s">
        <v>126</v>
      </c>
      <c r="E104" s="154" t="s">
        <v>1</v>
      </c>
      <c r="F104" s="155" t="s">
        <v>231</v>
      </c>
      <c r="H104" s="154" t="s">
        <v>1</v>
      </c>
      <c r="I104" s="156"/>
      <c r="L104" s="152"/>
      <c r="M104" s="157"/>
      <c r="N104" s="158"/>
      <c r="O104" s="158"/>
      <c r="P104" s="158"/>
      <c r="Q104" s="158"/>
      <c r="R104" s="158"/>
      <c r="S104" s="158"/>
      <c r="T104" s="159"/>
      <c r="AT104" s="154" t="s">
        <v>126</v>
      </c>
      <c r="AU104" s="154" t="s">
        <v>75</v>
      </c>
      <c r="AV104" s="11" t="s">
        <v>75</v>
      </c>
      <c r="AW104" s="11" t="s">
        <v>30</v>
      </c>
      <c r="AX104" s="11" t="s">
        <v>67</v>
      </c>
      <c r="AY104" s="154" t="s">
        <v>118</v>
      </c>
    </row>
    <row r="105" spans="2:51" s="12" customFormat="1" ht="12">
      <c r="B105" s="160"/>
      <c r="D105" s="153" t="s">
        <v>126</v>
      </c>
      <c r="E105" s="161" t="s">
        <v>1</v>
      </c>
      <c r="F105" s="162" t="s">
        <v>228</v>
      </c>
      <c r="H105" s="163">
        <v>74.16</v>
      </c>
      <c r="I105" s="164"/>
      <c r="L105" s="160"/>
      <c r="M105" s="165"/>
      <c r="N105" s="166"/>
      <c r="O105" s="166"/>
      <c r="P105" s="166"/>
      <c r="Q105" s="166"/>
      <c r="R105" s="166"/>
      <c r="S105" s="166"/>
      <c r="T105" s="167"/>
      <c r="AT105" s="161" t="s">
        <v>126</v>
      </c>
      <c r="AU105" s="161" t="s">
        <v>75</v>
      </c>
      <c r="AV105" s="12" t="s">
        <v>77</v>
      </c>
      <c r="AW105" s="12" t="s">
        <v>30</v>
      </c>
      <c r="AX105" s="12" t="s">
        <v>67</v>
      </c>
      <c r="AY105" s="161" t="s">
        <v>118</v>
      </c>
    </row>
    <row r="106" spans="2:51" s="13" customFormat="1" ht="12">
      <c r="B106" s="168"/>
      <c r="D106" s="153" t="s">
        <v>126</v>
      </c>
      <c r="E106" s="169" t="s">
        <v>1</v>
      </c>
      <c r="F106" s="170" t="s">
        <v>131</v>
      </c>
      <c r="H106" s="171">
        <v>74.16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126</v>
      </c>
      <c r="AU106" s="169" t="s">
        <v>75</v>
      </c>
      <c r="AV106" s="13" t="s">
        <v>125</v>
      </c>
      <c r="AW106" s="13" t="s">
        <v>30</v>
      </c>
      <c r="AX106" s="13" t="s">
        <v>75</v>
      </c>
      <c r="AY106" s="169" t="s">
        <v>118</v>
      </c>
    </row>
    <row r="107" spans="2:65" s="1" customFormat="1" ht="16.5" customHeight="1">
      <c r="B107" s="139"/>
      <c r="C107" s="140" t="s">
        <v>138</v>
      </c>
      <c r="D107" s="140" t="s">
        <v>121</v>
      </c>
      <c r="E107" s="141" t="s">
        <v>232</v>
      </c>
      <c r="F107" s="142" t="s">
        <v>233</v>
      </c>
      <c r="G107" s="143" t="s">
        <v>170</v>
      </c>
      <c r="H107" s="144">
        <v>31.518</v>
      </c>
      <c r="I107" s="145"/>
      <c r="J107" s="146">
        <f>ROUND(I107*H107,2)</f>
        <v>0</v>
      </c>
      <c r="K107" s="142" t="s">
        <v>1</v>
      </c>
      <c r="L107" s="30"/>
      <c r="M107" s="147" t="s">
        <v>1</v>
      </c>
      <c r="N107" s="148" t="s">
        <v>38</v>
      </c>
      <c r="O107" s="49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AR107" s="16" t="s">
        <v>125</v>
      </c>
      <c r="AT107" s="16" t="s">
        <v>121</v>
      </c>
      <c r="AU107" s="16" t="s">
        <v>75</v>
      </c>
      <c r="AY107" s="16" t="s">
        <v>118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75</v>
      </c>
      <c r="BK107" s="151">
        <f>ROUND(I107*H107,2)</f>
        <v>0</v>
      </c>
      <c r="BL107" s="16" t="s">
        <v>125</v>
      </c>
      <c r="BM107" s="16" t="s">
        <v>141</v>
      </c>
    </row>
    <row r="108" spans="2:51" s="11" customFormat="1" ht="12">
      <c r="B108" s="152"/>
      <c r="D108" s="153" t="s">
        <v>126</v>
      </c>
      <c r="E108" s="154" t="s">
        <v>1</v>
      </c>
      <c r="F108" s="155" t="s">
        <v>234</v>
      </c>
      <c r="H108" s="154" t="s">
        <v>1</v>
      </c>
      <c r="I108" s="156"/>
      <c r="L108" s="152"/>
      <c r="M108" s="157"/>
      <c r="N108" s="158"/>
      <c r="O108" s="158"/>
      <c r="P108" s="158"/>
      <c r="Q108" s="158"/>
      <c r="R108" s="158"/>
      <c r="S108" s="158"/>
      <c r="T108" s="159"/>
      <c r="AT108" s="154" t="s">
        <v>126</v>
      </c>
      <c r="AU108" s="154" t="s">
        <v>75</v>
      </c>
      <c r="AV108" s="11" t="s">
        <v>75</v>
      </c>
      <c r="AW108" s="11" t="s">
        <v>30</v>
      </c>
      <c r="AX108" s="11" t="s">
        <v>67</v>
      </c>
      <c r="AY108" s="154" t="s">
        <v>118</v>
      </c>
    </row>
    <row r="109" spans="2:51" s="11" customFormat="1" ht="12">
      <c r="B109" s="152"/>
      <c r="D109" s="153" t="s">
        <v>126</v>
      </c>
      <c r="E109" s="154" t="s">
        <v>1</v>
      </c>
      <c r="F109" s="155" t="s">
        <v>235</v>
      </c>
      <c r="H109" s="154" t="s">
        <v>1</v>
      </c>
      <c r="I109" s="156"/>
      <c r="L109" s="152"/>
      <c r="M109" s="157"/>
      <c r="N109" s="158"/>
      <c r="O109" s="158"/>
      <c r="P109" s="158"/>
      <c r="Q109" s="158"/>
      <c r="R109" s="158"/>
      <c r="S109" s="158"/>
      <c r="T109" s="159"/>
      <c r="AT109" s="154" t="s">
        <v>126</v>
      </c>
      <c r="AU109" s="154" t="s">
        <v>75</v>
      </c>
      <c r="AV109" s="11" t="s">
        <v>75</v>
      </c>
      <c r="AW109" s="11" t="s">
        <v>30</v>
      </c>
      <c r="AX109" s="11" t="s">
        <v>67</v>
      </c>
      <c r="AY109" s="154" t="s">
        <v>118</v>
      </c>
    </row>
    <row r="110" spans="2:51" s="12" customFormat="1" ht="12">
      <c r="B110" s="160"/>
      <c r="D110" s="153" t="s">
        <v>126</v>
      </c>
      <c r="E110" s="161" t="s">
        <v>1</v>
      </c>
      <c r="F110" s="162" t="s">
        <v>236</v>
      </c>
      <c r="H110" s="163">
        <v>31.518</v>
      </c>
      <c r="I110" s="164"/>
      <c r="L110" s="160"/>
      <c r="M110" s="165"/>
      <c r="N110" s="166"/>
      <c r="O110" s="166"/>
      <c r="P110" s="166"/>
      <c r="Q110" s="166"/>
      <c r="R110" s="166"/>
      <c r="S110" s="166"/>
      <c r="T110" s="167"/>
      <c r="AT110" s="161" t="s">
        <v>126</v>
      </c>
      <c r="AU110" s="161" t="s">
        <v>75</v>
      </c>
      <c r="AV110" s="12" t="s">
        <v>77</v>
      </c>
      <c r="AW110" s="12" t="s">
        <v>30</v>
      </c>
      <c r="AX110" s="12" t="s">
        <v>67</v>
      </c>
      <c r="AY110" s="161" t="s">
        <v>118</v>
      </c>
    </row>
    <row r="111" spans="2:51" s="13" customFormat="1" ht="12">
      <c r="B111" s="168"/>
      <c r="D111" s="153" t="s">
        <v>126</v>
      </c>
      <c r="E111" s="169" t="s">
        <v>1</v>
      </c>
      <c r="F111" s="170" t="s">
        <v>131</v>
      </c>
      <c r="H111" s="171">
        <v>31.518</v>
      </c>
      <c r="I111" s="172"/>
      <c r="L111" s="168"/>
      <c r="M111" s="173"/>
      <c r="N111" s="174"/>
      <c r="O111" s="174"/>
      <c r="P111" s="174"/>
      <c r="Q111" s="174"/>
      <c r="R111" s="174"/>
      <c r="S111" s="174"/>
      <c r="T111" s="175"/>
      <c r="AT111" s="169" t="s">
        <v>126</v>
      </c>
      <c r="AU111" s="169" t="s">
        <v>75</v>
      </c>
      <c r="AV111" s="13" t="s">
        <v>125</v>
      </c>
      <c r="AW111" s="13" t="s">
        <v>30</v>
      </c>
      <c r="AX111" s="13" t="s">
        <v>75</v>
      </c>
      <c r="AY111" s="169" t="s">
        <v>118</v>
      </c>
    </row>
    <row r="112" spans="2:65" s="1" customFormat="1" ht="16.5" customHeight="1">
      <c r="B112" s="139"/>
      <c r="C112" s="140" t="s">
        <v>125</v>
      </c>
      <c r="D112" s="140" t="s">
        <v>121</v>
      </c>
      <c r="E112" s="141" t="s">
        <v>237</v>
      </c>
      <c r="F112" s="142" t="s">
        <v>238</v>
      </c>
      <c r="G112" s="143" t="s">
        <v>239</v>
      </c>
      <c r="H112" s="144">
        <v>1490.4</v>
      </c>
      <c r="I112" s="145"/>
      <c r="J112" s="146">
        <f>ROUND(I112*H112,2)</f>
        <v>0</v>
      </c>
      <c r="K112" s="142" t="s">
        <v>1</v>
      </c>
      <c r="L112" s="30"/>
      <c r="M112" s="147" t="s">
        <v>1</v>
      </c>
      <c r="N112" s="148" t="s">
        <v>38</v>
      </c>
      <c r="O112" s="49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AR112" s="16" t="s">
        <v>125</v>
      </c>
      <c r="AT112" s="16" t="s">
        <v>121</v>
      </c>
      <c r="AU112" s="16" t="s">
        <v>75</v>
      </c>
      <c r="AY112" s="16" t="s">
        <v>118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6" t="s">
        <v>75</v>
      </c>
      <c r="BK112" s="151">
        <f>ROUND(I112*H112,2)</f>
        <v>0</v>
      </c>
      <c r="BL112" s="16" t="s">
        <v>125</v>
      </c>
      <c r="BM112" s="16" t="s">
        <v>153</v>
      </c>
    </row>
    <row r="113" spans="2:51" s="11" customFormat="1" ht="12">
      <c r="B113" s="152"/>
      <c r="D113" s="153" t="s">
        <v>126</v>
      </c>
      <c r="E113" s="154" t="s">
        <v>1</v>
      </c>
      <c r="F113" s="155" t="s">
        <v>240</v>
      </c>
      <c r="H113" s="154" t="s">
        <v>1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126</v>
      </c>
      <c r="AU113" s="154" t="s">
        <v>75</v>
      </c>
      <c r="AV113" s="11" t="s">
        <v>75</v>
      </c>
      <c r="AW113" s="11" t="s">
        <v>30</v>
      </c>
      <c r="AX113" s="11" t="s">
        <v>67</v>
      </c>
      <c r="AY113" s="154" t="s">
        <v>118</v>
      </c>
    </row>
    <row r="114" spans="2:51" s="11" customFormat="1" ht="12">
      <c r="B114" s="152"/>
      <c r="D114" s="153" t="s">
        <v>126</v>
      </c>
      <c r="E114" s="154" t="s">
        <v>1</v>
      </c>
      <c r="F114" s="155" t="s">
        <v>235</v>
      </c>
      <c r="H114" s="154" t="s">
        <v>1</v>
      </c>
      <c r="I114" s="156"/>
      <c r="L114" s="152"/>
      <c r="M114" s="157"/>
      <c r="N114" s="158"/>
      <c r="O114" s="158"/>
      <c r="P114" s="158"/>
      <c r="Q114" s="158"/>
      <c r="R114" s="158"/>
      <c r="S114" s="158"/>
      <c r="T114" s="159"/>
      <c r="AT114" s="154" t="s">
        <v>126</v>
      </c>
      <c r="AU114" s="154" t="s">
        <v>75</v>
      </c>
      <c r="AV114" s="11" t="s">
        <v>75</v>
      </c>
      <c r="AW114" s="11" t="s">
        <v>30</v>
      </c>
      <c r="AX114" s="11" t="s">
        <v>67</v>
      </c>
      <c r="AY114" s="154" t="s">
        <v>118</v>
      </c>
    </row>
    <row r="115" spans="2:51" s="12" customFormat="1" ht="12">
      <c r="B115" s="160"/>
      <c r="D115" s="153" t="s">
        <v>126</v>
      </c>
      <c r="E115" s="161" t="s">
        <v>1</v>
      </c>
      <c r="F115" s="162" t="s">
        <v>241</v>
      </c>
      <c r="H115" s="163">
        <v>1490.4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126</v>
      </c>
      <c r="AU115" s="161" t="s">
        <v>75</v>
      </c>
      <c r="AV115" s="12" t="s">
        <v>77</v>
      </c>
      <c r="AW115" s="12" t="s">
        <v>30</v>
      </c>
      <c r="AX115" s="12" t="s">
        <v>67</v>
      </c>
      <c r="AY115" s="161" t="s">
        <v>118</v>
      </c>
    </row>
    <row r="116" spans="2:51" s="13" customFormat="1" ht="12">
      <c r="B116" s="168"/>
      <c r="D116" s="153" t="s">
        <v>126</v>
      </c>
      <c r="E116" s="169" t="s">
        <v>1</v>
      </c>
      <c r="F116" s="170" t="s">
        <v>131</v>
      </c>
      <c r="H116" s="171">
        <v>1490.4</v>
      </c>
      <c r="I116" s="172"/>
      <c r="L116" s="168"/>
      <c r="M116" s="173"/>
      <c r="N116" s="174"/>
      <c r="O116" s="174"/>
      <c r="P116" s="174"/>
      <c r="Q116" s="174"/>
      <c r="R116" s="174"/>
      <c r="S116" s="174"/>
      <c r="T116" s="175"/>
      <c r="AT116" s="169" t="s">
        <v>126</v>
      </c>
      <c r="AU116" s="169" t="s">
        <v>75</v>
      </c>
      <c r="AV116" s="13" t="s">
        <v>125</v>
      </c>
      <c r="AW116" s="13" t="s">
        <v>30</v>
      </c>
      <c r="AX116" s="13" t="s">
        <v>75</v>
      </c>
      <c r="AY116" s="169" t="s">
        <v>118</v>
      </c>
    </row>
    <row r="117" spans="2:65" s="1" customFormat="1" ht="16.5" customHeight="1">
      <c r="B117" s="139"/>
      <c r="C117" s="140" t="s">
        <v>154</v>
      </c>
      <c r="D117" s="140" t="s">
        <v>121</v>
      </c>
      <c r="E117" s="141" t="s">
        <v>242</v>
      </c>
      <c r="F117" s="142" t="s">
        <v>243</v>
      </c>
      <c r="G117" s="143" t="s">
        <v>170</v>
      </c>
      <c r="H117" s="144">
        <v>176.13</v>
      </c>
      <c r="I117" s="145"/>
      <c r="J117" s="146">
        <f>ROUND(I117*H117,2)</f>
        <v>0</v>
      </c>
      <c r="K117" s="142" t="s">
        <v>1</v>
      </c>
      <c r="L117" s="30"/>
      <c r="M117" s="147" t="s">
        <v>1</v>
      </c>
      <c r="N117" s="148" t="s">
        <v>38</v>
      </c>
      <c r="O117" s="49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AR117" s="16" t="s">
        <v>125</v>
      </c>
      <c r="AT117" s="16" t="s">
        <v>121</v>
      </c>
      <c r="AU117" s="16" t="s">
        <v>75</v>
      </c>
      <c r="AY117" s="16" t="s">
        <v>118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6" t="s">
        <v>75</v>
      </c>
      <c r="BK117" s="151">
        <f>ROUND(I117*H117,2)</f>
        <v>0</v>
      </c>
      <c r="BL117" s="16" t="s">
        <v>125</v>
      </c>
      <c r="BM117" s="16" t="s">
        <v>157</v>
      </c>
    </row>
    <row r="118" spans="2:51" s="11" customFormat="1" ht="12">
      <c r="B118" s="152"/>
      <c r="D118" s="153" t="s">
        <v>126</v>
      </c>
      <c r="E118" s="154" t="s">
        <v>1</v>
      </c>
      <c r="F118" s="155" t="s">
        <v>244</v>
      </c>
      <c r="H118" s="154" t="s">
        <v>1</v>
      </c>
      <c r="I118" s="156"/>
      <c r="L118" s="152"/>
      <c r="M118" s="157"/>
      <c r="N118" s="158"/>
      <c r="O118" s="158"/>
      <c r="P118" s="158"/>
      <c r="Q118" s="158"/>
      <c r="R118" s="158"/>
      <c r="S118" s="158"/>
      <c r="T118" s="159"/>
      <c r="AT118" s="154" t="s">
        <v>126</v>
      </c>
      <c r="AU118" s="154" t="s">
        <v>75</v>
      </c>
      <c r="AV118" s="11" t="s">
        <v>75</v>
      </c>
      <c r="AW118" s="11" t="s">
        <v>30</v>
      </c>
      <c r="AX118" s="11" t="s">
        <v>67</v>
      </c>
      <c r="AY118" s="154" t="s">
        <v>118</v>
      </c>
    </row>
    <row r="119" spans="2:51" s="11" customFormat="1" ht="12">
      <c r="B119" s="152"/>
      <c r="D119" s="153" t="s">
        <v>126</v>
      </c>
      <c r="E119" s="154" t="s">
        <v>1</v>
      </c>
      <c r="F119" s="155" t="s">
        <v>235</v>
      </c>
      <c r="H119" s="154" t="s">
        <v>1</v>
      </c>
      <c r="I119" s="156"/>
      <c r="L119" s="152"/>
      <c r="M119" s="157"/>
      <c r="N119" s="158"/>
      <c r="O119" s="158"/>
      <c r="P119" s="158"/>
      <c r="Q119" s="158"/>
      <c r="R119" s="158"/>
      <c r="S119" s="158"/>
      <c r="T119" s="159"/>
      <c r="AT119" s="154" t="s">
        <v>126</v>
      </c>
      <c r="AU119" s="154" t="s">
        <v>75</v>
      </c>
      <c r="AV119" s="11" t="s">
        <v>75</v>
      </c>
      <c r="AW119" s="11" t="s">
        <v>30</v>
      </c>
      <c r="AX119" s="11" t="s">
        <v>67</v>
      </c>
      <c r="AY119" s="154" t="s">
        <v>118</v>
      </c>
    </row>
    <row r="120" spans="2:51" s="12" customFormat="1" ht="12">
      <c r="B120" s="160"/>
      <c r="D120" s="153" t="s">
        <v>126</v>
      </c>
      <c r="E120" s="161" t="s">
        <v>1</v>
      </c>
      <c r="F120" s="162" t="s">
        <v>245</v>
      </c>
      <c r="H120" s="163">
        <v>176.13</v>
      </c>
      <c r="I120" s="164"/>
      <c r="L120" s="160"/>
      <c r="M120" s="165"/>
      <c r="N120" s="166"/>
      <c r="O120" s="166"/>
      <c r="P120" s="166"/>
      <c r="Q120" s="166"/>
      <c r="R120" s="166"/>
      <c r="S120" s="166"/>
      <c r="T120" s="167"/>
      <c r="AT120" s="161" t="s">
        <v>126</v>
      </c>
      <c r="AU120" s="161" t="s">
        <v>75</v>
      </c>
      <c r="AV120" s="12" t="s">
        <v>77</v>
      </c>
      <c r="AW120" s="12" t="s">
        <v>30</v>
      </c>
      <c r="AX120" s="12" t="s">
        <v>67</v>
      </c>
      <c r="AY120" s="161" t="s">
        <v>118</v>
      </c>
    </row>
    <row r="121" spans="2:51" s="13" customFormat="1" ht="12">
      <c r="B121" s="168"/>
      <c r="D121" s="153" t="s">
        <v>126</v>
      </c>
      <c r="E121" s="169" t="s">
        <v>1</v>
      </c>
      <c r="F121" s="170" t="s">
        <v>131</v>
      </c>
      <c r="H121" s="171">
        <v>176.13</v>
      </c>
      <c r="I121" s="172"/>
      <c r="L121" s="168"/>
      <c r="M121" s="173"/>
      <c r="N121" s="174"/>
      <c r="O121" s="174"/>
      <c r="P121" s="174"/>
      <c r="Q121" s="174"/>
      <c r="R121" s="174"/>
      <c r="S121" s="174"/>
      <c r="T121" s="175"/>
      <c r="AT121" s="169" t="s">
        <v>126</v>
      </c>
      <c r="AU121" s="169" t="s">
        <v>75</v>
      </c>
      <c r="AV121" s="13" t="s">
        <v>125</v>
      </c>
      <c r="AW121" s="13" t="s">
        <v>30</v>
      </c>
      <c r="AX121" s="13" t="s">
        <v>75</v>
      </c>
      <c r="AY121" s="169" t="s">
        <v>118</v>
      </c>
    </row>
    <row r="122" spans="2:65" s="1" customFormat="1" ht="16.5" customHeight="1">
      <c r="B122" s="139"/>
      <c r="C122" s="140" t="s">
        <v>141</v>
      </c>
      <c r="D122" s="140" t="s">
        <v>121</v>
      </c>
      <c r="E122" s="141" t="s">
        <v>246</v>
      </c>
      <c r="F122" s="142" t="s">
        <v>247</v>
      </c>
      <c r="G122" s="143" t="s">
        <v>198</v>
      </c>
      <c r="H122" s="144">
        <v>65.44</v>
      </c>
      <c r="I122" s="145"/>
      <c r="J122" s="146">
        <f>ROUND(I122*H122,2)</f>
        <v>0</v>
      </c>
      <c r="K122" s="142" t="s">
        <v>1</v>
      </c>
      <c r="L122" s="30"/>
      <c r="M122" s="147" t="s">
        <v>1</v>
      </c>
      <c r="N122" s="148" t="s">
        <v>38</v>
      </c>
      <c r="O122" s="49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AR122" s="16" t="s">
        <v>125</v>
      </c>
      <c r="AT122" s="16" t="s">
        <v>121</v>
      </c>
      <c r="AU122" s="16" t="s">
        <v>75</v>
      </c>
      <c r="AY122" s="16" t="s">
        <v>118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75</v>
      </c>
      <c r="BK122" s="151">
        <f>ROUND(I122*H122,2)</f>
        <v>0</v>
      </c>
      <c r="BL122" s="16" t="s">
        <v>125</v>
      </c>
      <c r="BM122" s="16" t="s">
        <v>162</v>
      </c>
    </row>
    <row r="123" spans="2:47" s="1" customFormat="1" ht="19.5">
      <c r="B123" s="30"/>
      <c r="D123" s="153" t="s">
        <v>158</v>
      </c>
      <c r="F123" s="176" t="s">
        <v>248</v>
      </c>
      <c r="I123" s="84"/>
      <c r="L123" s="30"/>
      <c r="M123" s="177"/>
      <c r="N123" s="49"/>
      <c r="O123" s="49"/>
      <c r="P123" s="49"/>
      <c r="Q123" s="49"/>
      <c r="R123" s="49"/>
      <c r="S123" s="49"/>
      <c r="T123" s="50"/>
      <c r="AT123" s="16" t="s">
        <v>158</v>
      </c>
      <c r="AU123" s="16" t="s">
        <v>75</v>
      </c>
    </row>
    <row r="124" spans="2:51" s="11" customFormat="1" ht="12">
      <c r="B124" s="152"/>
      <c r="D124" s="153" t="s">
        <v>126</v>
      </c>
      <c r="E124" s="154" t="s">
        <v>1</v>
      </c>
      <c r="F124" s="155" t="s">
        <v>247</v>
      </c>
      <c r="H124" s="154" t="s">
        <v>1</v>
      </c>
      <c r="I124" s="156"/>
      <c r="L124" s="152"/>
      <c r="M124" s="157"/>
      <c r="N124" s="158"/>
      <c r="O124" s="158"/>
      <c r="P124" s="158"/>
      <c r="Q124" s="158"/>
      <c r="R124" s="158"/>
      <c r="S124" s="158"/>
      <c r="T124" s="159"/>
      <c r="AT124" s="154" t="s">
        <v>126</v>
      </c>
      <c r="AU124" s="154" t="s">
        <v>75</v>
      </c>
      <c r="AV124" s="11" t="s">
        <v>75</v>
      </c>
      <c r="AW124" s="11" t="s">
        <v>30</v>
      </c>
      <c r="AX124" s="11" t="s">
        <v>67</v>
      </c>
      <c r="AY124" s="154" t="s">
        <v>118</v>
      </c>
    </row>
    <row r="125" spans="2:51" s="12" customFormat="1" ht="12">
      <c r="B125" s="160"/>
      <c r="D125" s="153" t="s">
        <v>126</v>
      </c>
      <c r="E125" s="161" t="s">
        <v>1</v>
      </c>
      <c r="F125" s="162" t="s">
        <v>249</v>
      </c>
      <c r="H125" s="163">
        <v>65.44</v>
      </c>
      <c r="I125" s="164"/>
      <c r="L125" s="160"/>
      <c r="M125" s="165"/>
      <c r="N125" s="166"/>
      <c r="O125" s="166"/>
      <c r="P125" s="166"/>
      <c r="Q125" s="166"/>
      <c r="R125" s="166"/>
      <c r="S125" s="166"/>
      <c r="T125" s="167"/>
      <c r="AT125" s="161" t="s">
        <v>126</v>
      </c>
      <c r="AU125" s="161" t="s">
        <v>75</v>
      </c>
      <c r="AV125" s="12" t="s">
        <v>77</v>
      </c>
      <c r="AW125" s="12" t="s">
        <v>30</v>
      </c>
      <c r="AX125" s="12" t="s">
        <v>67</v>
      </c>
      <c r="AY125" s="161" t="s">
        <v>118</v>
      </c>
    </row>
    <row r="126" spans="2:51" s="13" customFormat="1" ht="12">
      <c r="B126" s="168"/>
      <c r="D126" s="153" t="s">
        <v>126</v>
      </c>
      <c r="E126" s="169" t="s">
        <v>1</v>
      </c>
      <c r="F126" s="170" t="s">
        <v>131</v>
      </c>
      <c r="H126" s="171">
        <v>65.44</v>
      </c>
      <c r="I126" s="172"/>
      <c r="L126" s="168"/>
      <c r="M126" s="173"/>
      <c r="N126" s="174"/>
      <c r="O126" s="174"/>
      <c r="P126" s="174"/>
      <c r="Q126" s="174"/>
      <c r="R126" s="174"/>
      <c r="S126" s="174"/>
      <c r="T126" s="175"/>
      <c r="AT126" s="169" t="s">
        <v>126</v>
      </c>
      <c r="AU126" s="169" t="s">
        <v>75</v>
      </c>
      <c r="AV126" s="13" t="s">
        <v>125</v>
      </c>
      <c r="AW126" s="13" t="s">
        <v>30</v>
      </c>
      <c r="AX126" s="13" t="s">
        <v>75</v>
      </c>
      <c r="AY126" s="169" t="s">
        <v>118</v>
      </c>
    </row>
    <row r="127" spans="2:65" s="1" customFormat="1" ht="16.5" customHeight="1">
      <c r="B127" s="139"/>
      <c r="C127" s="140" t="s">
        <v>167</v>
      </c>
      <c r="D127" s="140" t="s">
        <v>121</v>
      </c>
      <c r="E127" s="141" t="s">
        <v>250</v>
      </c>
      <c r="F127" s="142" t="s">
        <v>251</v>
      </c>
      <c r="G127" s="143" t="s">
        <v>170</v>
      </c>
      <c r="H127" s="144">
        <v>14.976</v>
      </c>
      <c r="I127" s="145"/>
      <c r="J127" s="146">
        <f>ROUND(I127*H127,2)</f>
        <v>0</v>
      </c>
      <c r="K127" s="142" t="s">
        <v>1</v>
      </c>
      <c r="L127" s="30"/>
      <c r="M127" s="147" t="s">
        <v>1</v>
      </c>
      <c r="N127" s="148" t="s">
        <v>38</v>
      </c>
      <c r="O127" s="49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6" t="s">
        <v>125</v>
      </c>
      <c r="AT127" s="16" t="s">
        <v>121</v>
      </c>
      <c r="AU127" s="16" t="s">
        <v>75</v>
      </c>
      <c r="AY127" s="16" t="s">
        <v>118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75</v>
      </c>
      <c r="BK127" s="151">
        <f>ROUND(I127*H127,2)</f>
        <v>0</v>
      </c>
      <c r="BL127" s="16" t="s">
        <v>125</v>
      </c>
      <c r="BM127" s="16" t="s">
        <v>172</v>
      </c>
    </row>
    <row r="128" spans="2:51" s="11" customFormat="1" ht="12">
      <c r="B128" s="152"/>
      <c r="D128" s="153" t="s">
        <v>126</v>
      </c>
      <c r="E128" s="154" t="s">
        <v>1</v>
      </c>
      <c r="F128" s="155" t="s">
        <v>252</v>
      </c>
      <c r="H128" s="154" t="s">
        <v>1</v>
      </c>
      <c r="I128" s="156"/>
      <c r="L128" s="152"/>
      <c r="M128" s="157"/>
      <c r="N128" s="158"/>
      <c r="O128" s="158"/>
      <c r="P128" s="158"/>
      <c r="Q128" s="158"/>
      <c r="R128" s="158"/>
      <c r="S128" s="158"/>
      <c r="T128" s="159"/>
      <c r="AT128" s="154" t="s">
        <v>126</v>
      </c>
      <c r="AU128" s="154" t="s">
        <v>75</v>
      </c>
      <c r="AV128" s="11" t="s">
        <v>75</v>
      </c>
      <c r="AW128" s="11" t="s">
        <v>30</v>
      </c>
      <c r="AX128" s="11" t="s">
        <v>67</v>
      </c>
      <c r="AY128" s="154" t="s">
        <v>118</v>
      </c>
    </row>
    <row r="129" spans="2:51" s="11" customFormat="1" ht="12">
      <c r="B129" s="152"/>
      <c r="D129" s="153" t="s">
        <v>126</v>
      </c>
      <c r="E129" s="154" t="s">
        <v>1</v>
      </c>
      <c r="F129" s="155" t="s">
        <v>235</v>
      </c>
      <c r="H129" s="154" t="s">
        <v>1</v>
      </c>
      <c r="I129" s="156"/>
      <c r="L129" s="152"/>
      <c r="M129" s="157"/>
      <c r="N129" s="158"/>
      <c r="O129" s="158"/>
      <c r="P129" s="158"/>
      <c r="Q129" s="158"/>
      <c r="R129" s="158"/>
      <c r="S129" s="158"/>
      <c r="T129" s="159"/>
      <c r="AT129" s="154" t="s">
        <v>126</v>
      </c>
      <c r="AU129" s="154" t="s">
        <v>75</v>
      </c>
      <c r="AV129" s="11" t="s">
        <v>75</v>
      </c>
      <c r="AW129" s="11" t="s">
        <v>30</v>
      </c>
      <c r="AX129" s="11" t="s">
        <v>67</v>
      </c>
      <c r="AY129" s="154" t="s">
        <v>118</v>
      </c>
    </row>
    <row r="130" spans="2:51" s="12" customFormat="1" ht="12">
      <c r="B130" s="160"/>
      <c r="D130" s="153" t="s">
        <v>126</v>
      </c>
      <c r="E130" s="161" t="s">
        <v>1</v>
      </c>
      <c r="F130" s="162" t="s">
        <v>253</v>
      </c>
      <c r="H130" s="163">
        <v>14.976</v>
      </c>
      <c r="I130" s="164"/>
      <c r="L130" s="160"/>
      <c r="M130" s="165"/>
      <c r="N130" s="166"/>
      <c r="O130" s="166"/>
      <c r="P130" s="166"/>
      <c r="Q130" s="166"/>
      <c r="R130" s="166"/>
      <c r="S130" s="166"/>
      <c r="T130" s="167"/>
      <c r="AT130" s="161" t="s">
        <v>126</v>
      </c>
      <c r="AU130" s="161" t="s">
        <v>75</v>
      </c>
      <c r="AV130" s="12" t="s">
        <v>77</v>
      </c>
      <c r="AW130" s="12" t="s">
        <v>30</v>
      </c>
      <c r="AX130" s="12" t="s">
        <v>67</v>
      </c>
      <c r="AY130" s="161" t="s">
        <v>118</v>
      </c>
    </row>
    <row r="131" spans="2:51" s="13" customFormat="1" ht="12">
      <c r="B131" s="168"/>
      <c r="D131" s="153" t="s">
        <v>126</v>
      </c>
      <c r="E131" s="169" t="s">
        <v>1</v>
      </c>
      <c r="F131" s="170" t="s">
        <v>131</v>
      </c>
      <c r="H131" s="171">
        <v>14.976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126</v>
      </c>
      <c r="AU131" s="169" t="s">
        <v>75</v>
      </c>
      <c r="AV131" s="13" t="s">
        <v>125</v>
      </c>
      <c r="AW131" s="13" t="s">
        <v>30</v>
      </c>
      <c r="AX131" s="13" t="s">
        <v>75</v>
      </c>
      <c r="AY131" s="169" t="s">
        <v>118</v>
      </c>
    </row>
    <row r="132" spans="2:65" s="1" customFormat="1" ht="16.5" customHeight="1">
      <c r="B132" s="139"/>
      <c r="C132" s="140" t="s">
        <v>153</v>
      </c>
      <c r="D132" s="140" t="s">
        <v>121</v>
      </c>
      <c r="E132" s="141" t="s">
        <v>254</v>
      </c>
      <c r="F132" s="142" t="s">
        <v>255</v>
      </c>
      <c r="G132" s="143" t="s">
        <v>170</v>
      </c>
      <c r="H132" s="144">
        <v>37.44</v>
      </c>
      <c r="I132" s="145"/>
      <c r="J132" s="146">
        <f>ROUND(I132*H132,2)</f>
        <v>0</v>
      </c>
      <c r="K132" s="142" t="s">
        <v>1</v>
      </c>
      <c r="L132" s="30"/>
      <c r="M132" s="147" t="s">
        <v>1</v>
      </c>
      <c r="N132" s="148" t="s">
        <v>38</v>
      </c>
      <c r="O132" s="49"/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AR132" s="16" t="s">
        <v>125</v>
      </c>
      <c r="AT132" s="16" t="s">
        <v>121</v>
      </c>
      <c r="AU132" s="16" t="s">
        <v>75</v>
      </c>
      <c r="AY132" s="16" t="s">
        <v>118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75</v>
      </c>
      <c r="BK132" s="151">
        <f>ROUND(I132*H132,2)</f>
        <v>0</v>
      </c>
      <c r="BL132" s="16" t="s">
        <v>125</v>
      </c>
      <c r="BM132" s="16" t="s">
        <v>171</v>
      </c>
    </row>
    <row r="133" spans="2:51" s="11" customFormat="1" ht="12">
      <c r="B133" s="152"/>
      <c r="D133" s="153" t="s">
        <v>126</v>
      </c>
      <c r="E133" s="154" t="s">
        <v>1</v>
      </c>
      <c r="F133" s="155" t="s">
        <v>256</v>
      </c>
      <c r="H133" s="154" t="s">
        <v>1</v>
      </c>
      <c r="I133" s="156"/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126</v>
      </c>
      <c r="AU133" s="154" t="s">
        <v>75</v>
      </c>
      <c r="AV133" s="11" t="s">
        <v>75</v>
      </c>
      <c r="AW133" s="11" t="s">
        <v>30</v>
      </c>
      <c r="AX133" s="11" t="s">
        <v>67</v>
      </c>
      <c r="AY133" s="154" t="s">
        <v>118</v>
      </c>
    </row>
    <row r="134" spans="2:51" s="11" customFormat="1" ht="12">
      <c r="B134" s="152"/>
      <c r="D134" s="153" t="s">
        <v>126</v>
      </c>
      <c r="E134" s="154" t="s">
        <v>1</v>
      </c>
      <c r="F134" s="155" t="s">
        <v>235</v>
      </c>
      <c r="H134" s="154" t="s">
        <v>1</v>
      </c>
      <c r="I134" s="156"/>
      <c r="L134" s="152"/>
      <c r="M134" s="157"/>
      <c r="N134" s="158"/>
      <c r="O134" s="158"/>
      <c r="P134" s="158"/>
      <c r="Q134" s="158"/>
      <c r="R134" s="158"/>
      <c r="S134" s="158"/>
      <c r="T134" s="159"/>
      <c r="AT134" s="154" t="s">
        <v>126</v>
      </c>
      <c r="AU134" s="154" t="s">
        <v>75</v>
      </c>
      <c r="AV134" s="11" t="s">
        <v>75</v>
      </c>
      <c r="AW134" s="11" t="s">
        <v>30</v>
      </c>
      <c r="AX134" s="11" t="s">
        <v>67</v>
      </c>
      <c r="AY134" s="154" t="s">
        <v>118</v>
      </c>
    </row>
    <row r="135" spans="2:51" s="12" customFormat="1" ht="12">
      <c r="B135" s="160"/>
      <c r="D135" s="153" t="s">
        <v>126</v>
      </c>
      <c r="E135" s="161" t="s">
        <v>1</v>
      </c>
      <c r="F135" s="162" t="s">
        <v>257</v>
      </c>
      <c r="H135" s="163">
        <v>37.44</v>
      </c>
      <c r="I135" s="164"/>
      <c r="L135" s="160"/>
      <c r="M135" s="165"/>
      <c r="N135" s="166"/>
      <c r="O135" s="166"/>
      <c r="P135" s="166"/>
      <c r="Q135" s="166"/>
      <c r="R135" s="166"/>
      <c r="S135" s="166"/>
      <c r="T135" s="167"/>
      <c r="AT135" s="161" t="s">
        <v>126</v>
      </c>
      <c r="AU135" s="161" t="s">
        <v>75</v>
      </c>
      <c r="AV135" s="12" t="s">
        <v>77</v>
      </c>
      <c r="AW135" s="12" t="s">
        <v>30</v>
      </c>
      <c r="AX135" s="12" t="s">
        <v>67</v>
      </c>
      <c r="AY135" s="161" t="s">
        <v>118</v>
      </c>
    </row>
    <row r="136" spans="2:51" s="13" customFormat="1" ht="12">
      <c r="B136" s="168"/>
      <c r="D136" s="153" t="s">
        <v>126</v>
      </c>
      <c r="E136" s="169" t="s">
        <v>1</v>
      </c>
      <c r="F136" s="170" t="s">
        <v>131</v>
      </c>
      <c r="H136" s="171">
        <v>37.44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126</v>
      </c>
      <c r="AU136" s="169" t="s">
        <v>75</v>
      </c>
      <c r="AV136" s="13" t="s">
        <v>125</v>
      </c>
      <c r="AW136" s="13" t="s">
        <v>30</v>
      </c>
      <c r="AX136" s="13" t="s">
        <v>75</v>
      </c>
      <c r="AY136" s="169" t="s">
        <v>118</v>
      </c>
    </row>
    <row r="137" spans="2:65" s="1" customFormat="1" ht="16.5" customHeight="1">
      <c r="B137" s="139"/>
      <c r="C137" s="140" t="s">
        <v>119</v>
      </c>
      <c r="D137" s="140" t="s">
        <v>121</v>
      </c>
      <c r="E137" s="141" t="s">
        <v>258</v>
      </c>
      <c r="F137" s="142" t="s">
        <v>259</v>
      </c>
      <c r="G137" s="143" t="s">
        <v>239</v>
      </c>
      <c r="H137" s="144">
        <v>1123.2</v>
      </c>
      <c r="I137" s="145"/>
      <c r="J137" s="146">
        <f>ROUND(I137*H137,2)</f>
        <v>0</v>
      </c>
      <c r="K137" s="142" t="s">
        <v>1</v>
      </c>
      <c r="L137" s="30"/>
      <c r="M137" s="147" t="s">
        <v>1</v>
      </c>
      <c r="N137" s="148" t="s">
        <v>38</v>
      </c>
      <c r="O137" s="49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6" t="s">
        <v>125</v>
      </c>
      <c r="AT137" s="16" t="s">
        <v>121</v>
      </c>
      <c r="AU137" s="16" t="s">
        <v>75</v>
      </c>
      <c r="AY137" s="16" t="s">
        <v>118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6" t="s">
        <v>75</v>
      </c>
      <c r="BK137" s="151">
        <f>ROUND(I137*H137,2)</f>
        <v>0</v>
      </c>
      <c r="BL137" s="16" t="s">
        <v>125</v>
      </c>
      <c r="BM137" s="16" t="s">
        <v>184</v>
      </c>
    </row>
    <row r="138" spans="2:51" s="11" customFormat="1" ht="12">
      <c r="B138" s="152"/>
      <c r="D138" s="153" t="s">
        <v>126</v>
      </c>
      <c r="E138" s="154" t="s">
        <v>1</v>
      </c>
      <c r="F138" s="155" t="s">
        <v>260</v>
      </c>
      <c r="H138" s="154" t="s">
        <v>1</v>
      </c>
      <c r="I138" s="156"/>
      <c r="L138" s="152"/>
      <c r="M138" s="157"/>
      <c r="N138" s="158"/>
      <c r="O138" s="158"/>
      <c r="P138" s="158"/>
      <c r="Q138" s="158"/>
      <c r="R138" s="158"/>
      <c r="S138" s="158"/>
      <c r="T138" s="159"/>
      <c r="AT138" s="154" t="s">
        <v>126</v>
      </c>
      <c r="AU138" s="154" t="s">
        <v>75</v>
      </c>
      <c r="AV138" s="11" t="s">
        <v>75</v>
      </c>
      <c r="AW138" s="11" t="s">
        <v>30</v>
      </c>
      <c r="AX138" s="11" t="s">
        <v>67</v>
      </c>
      <c r="AY138" s="154" t="s">
        <v>118</v>
      </c>
    </row>
    <row r="139" spans="2:51" s="11" customFormat="1" ht="12">
      <c r="B139" s="152"/>
      <c r="D139" s="153" t="s">
        <v>126</v>
      </c>
      <c r="E139" s="154" t="s">
        <v>1</v>
      </c>
      <c r="F139" s="155" t="s">
        <v>235</v>
      </c>
      <c r="H139" s="154" t="s">
        <v>1</v>
      </c>
      <c r="I139" s="156"/>
      <c r="L139" s="152"/>
      <c r="M139" s="157"/>
      <c r="N139" s="158"/>
      <c r="O139" s="158"/>
      <c r="P139" s="158"/>
      <c r="Q139" s="158"/>
      <c r="R139" s="158"/>
      <c r="S139" s="158"/>
      <c r="T139" s="159"/>
      <c r="AT139" s="154" t="s">
        <v>126</v>
      </c>
      <c r="AU139" s="154" t="s">
        <v>75</v>
      </c>
      <c r="AV139" s="11" t="s">
        <v>75</v>
      </c>
      <c r="AW139" s="11" t="s">
        <v>30</v>
      </c>
      <c r="AX139" s="11" t="s">
        <v>67</v>
      </c>
      <c r="AY139" s="154" t="s">
        <v>118</v>
      </c>
    </row>
    <row r="140" spans="2:51" s="12" customFormat="1" ht="12">
      <c r="B140" s="160"/>
      <c r="D140" s="153" t="s">
        <v>126</v>
      </c>
      <c r="E140" s="161" t="s">
        <v>1</v>
      </c>
      <c r="F140" s="162" t="s">
        <v>261</v>
      </c>
      <c r="H140" s="163">
        <v>1123.2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126</v>
      </c>
      <c r="AU140" s="161" t="s">
        <v>75</v>
      </c>
      <c r="AV140" s="12" t="s">
        <v>77</v>
      </c>
      <c r="AW140" s="12" t="s">
        <v>30</v>
      </c>
      <c r="AX140" s="12" t="s">
        <v>67</v>
      </c>
      <c r="AY140" s="161" t="s">
        <v>118</v>
      </c>
    </row>
    <row r="141" spans="2:51" s="13" customFormat="1" ht="12">
      <c r="B141" s="168"/>
      <c r="D141" s="153" t="s">
        <v>126</v>
      </c>
      <c r="E141" s="169" t="s">
        <v>1</v>
      </c>
      <c r="F141" s="170" t="s">
        <v>131</v>
      </c>
      <c r="H141" s="171">
        <v>1123.2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126</v>
      </c>
      <c r="AU141" s="169" t="s">
        <v>75</v>
      </c>
      <c r="AV141" s="13" t="s">
        <v>125</v>
      </c>
      <c r="AW141" s="13" t="s">
        <v>30</v>
      </c>
      <c r="AX141" s="13" t="s">
        <v>75</v>
      </c>
      <c r="AY141" s="169" t="s">
        <v>118</v>
      </c>
    </row>
    <row r="142" spans="2:63" s="10" customFormat="1" ht="25.9" customHeight="1">
      <c r="B142" s="126"/>
      <c r="D142" s="127" t="s">
        <v>66</v>
      </c>
      <c r="E142" s="128" t="s">
        <v>262</v>
      </c>
      <c r="F142" s="128" t="s">
        <v>263</v>
      </c>
      <c r="I142" s="129"/>
      <c r="J142" s="130">
        <f>BK142</f>
        <v>0</v>
      </c>
      <c r="L142" s="126"/>
      <c r="M142" s="131"/>
      <c r="N142" s="132"/>
      <c r="O142" s="132"/>
      <c r="P142" s="133">
        <f>SUM(P143:P165)</f>
        <v>0</v>
      </c>
      <c r="Q142" s="132"/>
      <c r="R142" s="133">
        <f>SUM(R143:R165)</f>
        <v>0</v>
      </c>
      <c r="S142" s="132"/>
      <c r="T142" s="134">
        <f>SUM(T143:T165)</f>
        <v>0</v>
      </c>
      <c r="AR142" s="127" t="s">
        <v>75</v>
      </c>
      <c r="AT142" s="135" t="s">
        <v>66</v>
      </c>
      <c r="AU142" s="135" t="s">
        <v>67</v>
      </c>
      <c r="AY142" s="127" t="s">
        <v>118</v>
      </c>
      <c r="BK142" s="136">
        <f>SUM(BK143:BK165)</f>
        <v>0</v>
      </c>
    </row>
    <row r="143" spans="2:65" s="1" customFormat="1" ht="16.5" customHeight="1">
      <c r="B143" s="139"/>
      <c r="C143" s="140" t="s">
        <v>157</v>
      </c>
      <c r="D143" s="140" t="s">
        <v>121</v>
      </c>
      <c r="E143" s="141" t="s">
        <v>225</v>
      </c>
      <c r="F143" s="142" t="s">
        <v>226</v>
      </c>
      <c r="G143" s="143" t="s">
        <v>170</v>
      </c>
      <c r="H143" s="144">
        <v>8.52</v>
      </c>
      <c r="I143" s="145"/>
      <c r="J143" s="146">
        <f>ROUND(I143*H143,2)</f>
        <v>0</v>
      </c>
      <c r="K143" s="142" t="s">
        <v>1</v>
      </c>
      <c r="L143" s="30"/>
      <c r="M143" s="147" t="s">
        <v>1</v>
      </c>
      <c r="N143" s="148" t="s">
        <v>38</v>
      </c>
      <c r="O143" s="49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AR143" s="16" t="s">
        <v>125</v>
      </c>
      <c r="AT143" s="16" t="s">
        <v>121</v>
      </c>
      <c r="AU143" s="16" t="s">
        <v>75</v>
      </c>
      <c r="AY143" s="16" t="s">
        <v>118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6" t="s">
        <v>75</v>
      </c>
      <c r="BK143" s="151">
        <f>ROUND(I143*H143,2)</f>
        <v>0</v>
      </c>
      <c r="BL143" s="16" t="s">
        <v>125</v>
      </c>
      <c r="BM143" s="16" t="s">
        <v>191</v>
      </c>
    </row>
    <row r="144" spans="2:51" s="11" customFormat="1" ht="12">
      <c r="B144" s="152"/>
      <c r="D144" s="153" t="s">
        <v>126</v>
      </c>
      <c r="E144" s="154" t="s">
        <v>1</v>
      </c>
      <c r="F144" s="155" t="s">
        <v>227</v>
      </c>
      <c r="H144" s="154" t="s">
        <v>1</v>
      </c>
      <c r="I144" s="156"/>
      <c r="L144" s="152"/>
      <c r="M144" s="157"/>
      <c r="N144" s="158"/>
      <c r="O144" s="158"/>
      <c r="P144" s="158"/>
      <c r="Q144" s="158"/>
      <c r="R144" s="158"/>
      <c r="S144" s="158"/>
      <c r="T144" s="159"/>
      <c r="AT144" s="154" t="s">
        <v>126</v>
      </c>
      <c r="AU144" s="154" t="s">
        <v>75</v>
      </c>
      <c r="AV144" s="11" t="s">
        <v>75</v>
      </c>
      <c r="AW144" s="11" t="s">
        <v>30</v>
      </c>
      <c r="AX144" s="11" t="s">
        <v>67</v>
      </c>
      <c r="AY144" s="154" t="s">
        <v>118</v>
      </c>
    </row>
    <row r="145" spans="2:51" s="12" customFormat="1" ht="12">
      <c r="B145" s="160"/>
      <c r="D145" s="153" t="s">
        <v>126</v>
      </c>
      <c r="E145" s="161" t="s">
        <v>1</v>
      </c>
      <c r="F145" s="162" t="s">
        <v>264</v>
      </c>
      <c r="H145" s="163">
        <v>8.52</v>
      </c>
      <c r="I145" s="164"/>
      <c r="L145" s="160"/>
      <c r="M145" s="165"/>
      <c r="N145" s="166"/>
      <c r="O145" s="166"/>
      <c r="P145" s="166"/>
      <c r="Q145" s="166"/>
      <c r="R145" s="166"/>
      <c r="S145" s="166"/>
      <c r="T145" s="167"/>
      <c r="AT145" s="161" t="s">
        <v>126</v>
      </c>
      <c r="AU145" s="161" t="s">
        <v>75</v>
      </c>
      <c r="AV145" s="12" t="s">
        <v>77</v>
      </c>
      <c r="AW145" s="12" t="s">
        <v>30</v>
      </c>
      <c r="AX145" s="12" t="s">
        <v>67</v>
      </c>
      <c r="AY145" s="161" t="s">
        <v>118</v>
      </c>
    </row>
    <row r="146" spans="2:51" s="13" customFormat="1" ht="12">
      <c r="B146" s="168"/>
      <c r="D146" s="153" t="s">
        <v>126</v>
      </c>
      <c r="E146" s="169" t="s">
        <v>1</v>
      </c>
      <c r="F146" s="170" t="s">
        <v>131</v>
      </c>
      <c r="H146" s="171">
        <v>8.52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126</v>
      </c>
      <c r="AU146" s="169" t="s">
        <v>75</v>
      </c>
      <c r="AV146" s="13" t="s">
        <v>125</v>
      </c>
      <c r="AW146" s="13" t="s">
        <v>30</v>
      </c>
      <c r="AX146" s="13" t="s">
        <v>75</v>
      </c>
      <c r="AY146" s="169" t="s">
        <v>118</v>
      </c>
    </row>
    <row r="147" spans="2:65" s="1" customFormat="1" ht="16.5" customHeight="1">
      <c r="B147" s="139"/>
      <c r="C147" s="140" t="s">
        <v>195</v>
      </c>
      <c r="D147" s="140" t="s">
        <v>121</v>
      </c>
      <c r="E147" s="141" t="s">
        <v>229</v>
      </c>
      <c r="F147" s="142" t="s">
        <v>230</v>
      </c>
      <c r="G147" s="143" t="s">
        <v>170</v>
      </c>
      <c r="H147" s="144">
        <v>8.52</v>
      </c>
      <c r="I147" s="145"/>
      <c r="J147" s="146">
        <f>ROUND(I147*H147,2)</f>
        <v>0</v>
      </c>
      <c r="K147" s="142" t="s">
        <v>1</v>
      </c>
      <c r="L147" s="30"/>
      <c r="M147" s="147" t="s">
        <v>1</v>
      </c>
      <c r="N147" s="148" t="s">
        <v>38</v>
      </c>
      <c r="O147" s="49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AR147" s="16" t="s">
        <v>125</v>
      </c>
      <c r="AT147" s="16" t="s">
        <v>121</v>
      </c>
      <c r="AU147" s="16" t="s">
        <v>75</v>
      </c>
      <c r="AY147" s="16" t="s">
        <v>118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75</v>
      </c>
      <c r="BK147" s="151">
        <f>ROUND(I147*H147,2)</f>
        <v>0</v>
      </c>
      <c r="BL147" s="16" t="s">
        <v>125</v>
      </c>
      <c r="BM147" s="16" t="s">
        <v>199</v>
      </c>
    </row>
    <row r="148" spans="2:51" s="11" customFormat="1" ht="12">
      <c r="B148" s="152"/>
      <c r="D148" s="153" t="s">
        <v>126</v>
      </c>
      <c r="E148" s="154" t="s">
        <v>1</v>
      </c>
      <c r="F148" s="155" t="s">
        <v>231</v>
      </c>
      <c r="H148" s="154" t="s">
        <v>1</v>
      </c>
      <c r="I148" s="156"/>
      <c r="L148" s="152"/>
      <c r="M148" s="157"/>
      <c r="N148" s="158"/>
      <c r="O148" s="158"/>
      <c r="P148" s="158"/>
      <c r="Q148" s="158"/>
      <c r="R148" s="158"/>
      <c r="S148" s="158"/>
      <c r="T148" s="159"/>
      <c r="AT148" s="154" t="s">
        <v>126</v>
      </c>
      <c r="AU148" s="154" t="s">
        <v>75</v>
      </c>
      <c r="AV148" s="11" t="s">
        <v>75</v>
      </c>
      <c r="AW148" s="11" t="s">
        <v>30</v>
      </c>
      <c r="AX148" s="11" t="s">
        <v>67</v>
      </c>
      <c r="AY148" s="154" t="s">
        <v>118</v>
      </c>
    </row>
    <row r="149" spans="2:51" s="12" customFormat="1" ht="12">
      <c r="B149" s="160"/>
      <c r="D149" s="153" t="s">
        <v>126</v>
      </c>
      <c r="E149" s="161" t="s">
        <v>1</v>
      </c>
      <c r="F149" s="162" t="s">
        <v>264</v>
      </c>
      <c r="H149" s="163">
        <v>8.52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1" t="s">
        <v>126</v>
      </c>
      <c r="AU149" s="161" t="s">
        <v>75</v>
      </c>
      <c r="AV149" s="12" t="s">
        <v>77</v>
      </c>
      <c r="AW149" s="12" t="s">
        <v>30</v>
      </c>
      <c r="AX149" s="12" t="s">
        <v>67</v>
      </c>
      <c r="AY149" s="161" t="s">
        <v>118</v>
      </c>
    </row>
    <row r="150" spans="2:51" s="13" customFormat="1" ht="12">
      <c r="B150" s="168"/>
      <c r="D150" s="153" t="s">
        <v>126</v>
      </c>
      <c r="E150" s="169" t="s">
        <v>1</v>
      </c>
      <c r="F150" s="170" t="s">
        <v>131</v>
      </c>
      <c r="H150" s="171">
        <v>8.52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126</v>
      </c>
      <c r="AU150" s="169" t="s">
        <v>75</v>
      </c>
      <c r="AV150" s="13" t="s">
        <v>125</v>
      </c>
      <c r="AW150" s="13" t="s">
        <v>30</v>
      </c>
      <c r="AX150" s="13" t="s">
        <v>75</v>
      </c>
      <c r="AY150" s="169" t="s">
        <v>118</v>
      </c>
    </row>
    <row r="151" spans="2:65" s="1" customFormat="1" ht="16.5" customHeight="1">
      <c r="B151" s="139"/>
      <c r="C151" s="140" t="s">
        <v>162</v>
      </c>
      <c r="D151" s="140" t="s">
        <v>121</v>
      </c>
      <c r="E151" s="141" t="s">
        <v>232</v>
      </c>
      <c r="F151" s="142" t="s">
        <v>233</v>
      </c>
      <c r="G151" s="143" t="s">
        <v>170</v>
      </c>
      <c r="H151" s="144">
        <v>5.794</v>
      </c>
      <c r="I151" s="145"/>
      <c r="J151" s="146">
        <f>ROUND(I151*H151,2)</f>
        <v>0</v>
      </c>
      <c r="K151" s="142" t="s">
        <v>1</v>
      </c>
      <c r="L151" s="30"/>
      <c r="M151" s="147" t="s">
        <v>1</v>
      </c>
      <c r="N151" s="148" t="s">
        <v>38</v>
      </c>
      <c r="O151" s="49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AR151" s="16" t="s">
        <v>125</v>
      </c>
      <c r="AT151" s="16" t="s">
        <v>121</v>
      </c>
      <c r="AU151" s="16" t="s">
        <v>75</v>
      </c>
      <c r="AY151" s="16" t="s">
        <v>118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6" t="s">
        <v>75</v>
      </c>
      <c r="BK151" s="151">
        <f>ROUND(I151*H151,2)</f>
        <v>0</v>
      </c>
      <c r="BL151" s="16" t="s">
        <v>125</v>
      </c>
      <c r="BM151" s="16" t="s">
        <v>209</v>
      </c>
    </row>
    <row r="152" spans="2:51" s="11" customFormat="1" ht="12">
      <c r="B152" s="152"/>
      <c r="D152" s="153" t="s">
        <v>126</v>
      </c>
      <c r="E152" s="154" t="s">
        <v>1</v>
      </c>
      <c r="F152" s="155" t="s">
        <v>234</v>
      </c>
      <c r="H152" s="154" t="s">
        <v>1</v>
      </c>
      <c r="I152" s="156"/>
      <c r="L152" s="152"/>
      <c r="M152" s="157"/>
      <c r="N152" s="158"/>
      <c r="O152" s="158"/>
      <c r="P152" s="158"/>
      <c r="Q152" s="158"/>
      <c r="R152" s="158"/>
      <c r="S152" s="158"/>
      <c r="T152" s="159"/>
      <c r="AT152" s="154" t="s">
        <v>126</v>
      </c>
      <c r="AU152" s="154" t="s">
        <v>75</v>
      </c>
      <c r="AV152" s="11" t="s">
        <v>75</v>
      </c>
      <c r="AW152" s="11" t="s">
        <v>30</v>
      </c>
      <c r="AX152" s="11" t="s">
        <v>67</v>
      </c>
      <c r="AY152" s="154" t="s">
        <v>118</v>
      </c>
    </row>
    <row r="153" spans="2:51" s="11" customFormat="1" ht="12">
      <c r="B153" s="152"/>
      <c r="D153" s="153" t="s">
        <v>126</v>
      </c>
      <c r="E153" s="154" t="s">
        <v>1</v>
      </c>
      <c r="F153" s="155" t="s">
        <v>235</v>
      </c>
      <c r="H153" s="154" t="s">
        <v>1</v>
      </c>
      <c r="I153" s="156"/>
      <c r="L153" s="152"/>
      <c r="M153" s="157"/>
      <c r="N153" s="158"/>
      <c r="O153" s="158"/>
      <c r="P153" s="158"/>
      <c r="Q153" s="158"/>
      <c r="R153" s="158"/>
      <c r="S153" s="158"/>
      <c r="T153" s="159"/>
      <c r="AT153" s="154" t="s">
        <v>126</v>
      </c>
      <c r="AU153" s="154" t="s">
        <v>75</v>
      </c>
      <c r="AV153" s="11" t="s">
        <v>75</v>
      </c>
      <c r="AW153" s="11" t="s">
        <v>30</v>
      </c>
      <c r="AX153" s="11" t="s">
        <v>67</v>
      </c>
      <c r="AY153" s="154" t="s">
        <v>118</v>
      </c>
    </row>
    <row r="154" spans="2:51" s="12" customFormat="1" ht="12">
      <c r="B154" s="160"/>
      <c r="D154" s="153" t="s">
        <v>126</v>
      </c>
      <c r="E154" s="161" t="s">
        <v>1</v>
      </c>
      <c r="F154" s="162" t="s">
        <v>265</v>
      </c>
      <c r="H154" s="163">
        <v>5.794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126</v>
      </c>
      <c r="AU154" s="161" t="s">
        <v>75</v>
      </c>
      <c r="AV154" s="12" t="s">
        <v>77</v>
      </c>
      <c r="AW154" s="12" t="s">
        <v>30</v>
      </c>
      <c r="AX154" s="12" t="s">
        <v>67</v>
      </c>
      <c r="AY154" s="161" t="s">
        <v>118</v>
      </c>
    </row>
    <row r="155" spans="2:51" s="13" customFormat="1" ht="12">
      <c r="B155" s="168"/>
      <c r="D155" s="153" t="s">
        <v>126</v>
      </c>
      <c r="E155" s="169" t="s">
        <v>1</v>
      </c>
      <c r="F155" s="170" t="s">
        <v>131</v>
      </c>
      <c r="H155" s="171">
        <v>5.794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126</v>
      </c>
      <c r="AU155" s="169" t="s">
        <v>75</v>
      </c>
      <c r="AV155" s="13" t="s">
        <v>125</v>
      </c>
      <c r="AW155" s="13" t="s">
        <v>30</v>
      </c>
      <c r="AX155" s="13" t="s">
        <v>75</v>
      </c>
      <c r="AY155" s="169" t="s">
        <v>118</v>
      </c>
    </row>
    <row r="156" spans="2:65" s="1" customFormat="1" ht="16.5" customHeight="1">
      <c r="B156" s="139"/>
      <c r="C156" s="140" t="s">
        <v>266</v>
      </c>
      <c r="D156" s="140" t="s">
        <v>121</v>
      </c>
      <c r="E156" s="141" t="s">
        <v>237</v>
      </c>
      <c r="F156" s="142" t="s">
        <v>238</v>
      </c>
      <c r="G156" s="143" t="s">
        <v>239</v>
      </c>
      <c r="H156" s="144">
        <v>204.48</v>
      </c>
      <c r="I156" s="145"/>
      <c r="J156" s="146">
        <f>ROUND(I156*H156,2)</f>
        <v>0</v>
      </c>
      <c r="K156" s="142" t="s">
        <v>1</v>
      </c>
      <c r="L156" s="30"/>
      <c r="M156" s="147" t="s">
        <v>1</v>
      </c>
      <c r="N156" s="148" t="s">
        <v>38</v>
      </c>
      <c r="O156" s="49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AR156" s="16" t="s">
        <v>125</v>
      </c>
      <c r="AT156" s="16" t="s">
        <v>121</v>
      </c>
      <c r="AU156" s="16" t="s">
        <v>75</v>
      </c>
      <c r="AY156" s="16" t="s">
        <v>118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75</v>
      </c>
      <c r="BK156" s="151">
        <f>ROUND(I156*H156,2)</f>
        <v>0</v>
      </c>
      <c r="BL156" s="16" t="s">
        <v>125</v>
      </c>
      <c r="BM156" s="16" t="s">
        <v>267</v>
      </c>
    </row>
    <row r="157" spans="2:51" s="11" customFormat="1" ht="12">
      <c r="B157" s="152"/>
      <c r="D157" s="153" t="s">
        <v>126</v>
      </c>
      <c r="E157" s="154" t="s">
        <v>1</v>
      </c>
      <c r="F157" s="155" t="s">
        <v>240</v>
      </c>
      <c r="H157" s="154" t="s">
        <v>1</v>
      </c>
      <c r="I157" s="156"/>
      <c r="L157" s="152"/>
      <c r="M157" s="157"/>
      <c r="N157" s="158"/>
      <c r="O157" s="158"/>
      <c r="P157" s="158"/>
      <c r="Q157" s="158"/>
      <c r="R157" s="158"/>
      <c r="S157" s="158"/>
      <c r="T157" s="159"/>
      <c r="AT157" s="154" t="s">
        <v>126</v>
      </c>
      <c r="AU157" s="154" t="s">
        <v>75</v>
      </c>
      <c r="AV157" s="11" t="s">
        <v>75</v>
      </c>
      <c r="AW157" s="11" t="s">
        <v>30</v>
      </c>
      <c r="AX157" s="11" t="s">
        <v>67</v>
      </c>
      <c r="AY157" s="154" t="s">
        <v>118</v>
      </c>
    </row>
    <row r="158" spans="2:51" s="11" customFormat="1" ht="12">
      <c r="B158" s="152"/>
      <c r="D158" s="153" t="s">
        <v>126</v>
      </c>
      <c r="E158" s="154" t="s">
        <v>1</v>
      </c>
      <c r="F158" s="155" t="s">
        <v>235</v>
      </c>
      <c r="H158" s="154" t="s">
        <v>1</v>
      </c>
      <c r="I158" s="156"/>
      <c r="L158" s="152"/>
      <c r="M158" s="157"/>
      <c r="N158" s="158"/>
      <c r="O158" s="158"/>
      <c r="P158" s="158"/>
      <c r="Q158" s="158"/>
      <c r="R158" s="158"/>
      <c r="S158" s="158"/>
      <c r="T158" s="159"/>
      <c r="AT158" s="154" t="s">
        <v>126</v>
      </c>
      <c r="AU158" s="154" t="s">
        <v>75</v>
      </c>
      <c r="AV158" s="11" t="s">
        <v>75</v>
      </c>
      <c r="AW158" s="11" t="s">
        <v>30</v>
      </c>
      <c r="AX158" s="11" t="s">
        <v>67</v>
      </c>
      <c r="AY158" s="154" t="s">
        <v>118</v>
      </c>
    </row>
    <row r="159" spans="2:51" s="12" customFormat="1" ht="12">
      <c r="B159" s="160"/>
      <c r="D159" s="153" t="s">
        <v>126</v>
      </c>
      <c r="E159" s="161" t="s">
        <v>1</v>
      </c>
      <c r="F159" s="162" t="s">
        <v>268</v>
      </c>
      <c r="H159" s="163">
        <v>204.48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126</v>
      </c>
      <c r="AU159" s="161" t="s">
        <v>75</v>
      </c>
      <c r="AV159" s="12" t="s">
        <v>77</v>
      </c>
      <c r="AW159" s="12" t="s">
        <v>30</v>
      </c>
      <c r="AX159" s="12" t="s">
        <v>67</v>
      </c>
      <c r="AY159" s="161" t="s">
        <v>118</v>
      </c>
    </row>
    <row r="160" spans="2:51" s="13" customFormat="1" ht="12">
      <c r="B160" s="168"/>
      <c r="D160" s="153" t="s">
        <v>126</v>
      </c>
      <c r="E160" s="169" t="s">
        <v>1</v>
      </c>
      <c r="F160" s="170" t="s">
        <v>131</v>
      </c>
      <c r="H160" s="171">
        <v>204.48</v>
      </c>
      <c r="I160" s="172"/>
      <c r="L160" s="168"/>
      <c r="M160" s="173"/>
      <c r="N160" s="174"/>
      <c r="O160" s="174"/>
      <c r="P160" s="174"/>
      <c r="Q160" s="174"/>
      <c r="R160" s="174"/>
      <c r="S160" s="174"/>
      <c r="T160" s="175"/>
      <c r="AT160" s="169" t="s">
        <v>126</v>
      </c>
      <c r="AU160" s="169" t="s">
        <v>75</v>
      </c>
      <c r="AV160" s="13" t="s">
        <v>125</v>
      </c>
      <c r="AW160" s="13" t="s">
        <v>30</v>
      </c>
      <c r="AX160" s="13" t="s">
        <v>75</v>
      </c>
      <c r="AY160" s="169" t="s">
        <v>118</v>
      </c>
    </row>
    <row r="161" spans="2:65" s="1" customFormat="1" ht="16.5" customHeight="1">
      <c r="B161" s="139"/>
      <c r="C161" s="140" t="s">
        <v>172</v>
      </c>
      <c r="D161" s="140" t="s">
        <v>121</v>
      </c>
      <c r="E161" s="141" t="s">
        <v>242</v>
      </c>
      <c r="F161" s="142" t="s">
        <v>243</v>
      </c>
      <c r="G161" s="143" t="s">
        <v>170</v>
      </c>
      <c r="H161" s="144">
        <v>17.04</v>
      </c>
      <c r="I161" s="145"/>
      <c r="J161" s="146">
        <f>ROUND(I161*H161,2)</f>
        <v>0</v>
      </c>
      <c r="K161" s="142" t="s">
        <v>1</v>
      </c>
      <c r="L161" s="30"/>
      <c r="M161" s="147" t="s">
        <v>1</v>
      </c>
      <c r="N161" s="148" t="s">
        <v>38</v>
      </c>
      <c r="O161" s="49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AR161" s="16" t="s">
        <v>125</v>
      </c>
      <c r="AT161" s="16" t="s">
        <v>121</v>
      </c>
      <c r="AU161" s="16" t="s">
        <v>75</v>
      </c>
      <c r="AY161" s="16" t="s">
        <v>118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75</v>
      </c>
      <c r="BK161" s="151">
        <f>ROUND(I161*H161,2)</f>
        <v>0</v>
      </c>
      <c r="BL161" s="16" t="s">
        <v>125</v>
      </c>
      <c r="BM161" s="16" t="s">
        <v>269</v>
      </c>
    </row>
    <row r="162" spans="2:51" s="11" customFormat="1" ht="12">
      <c r="B162" s="152"/>
      <c r="D162" s="153" t="s">
        <v>126</v>
      </c>
      <c r="E162" s="154" t="s">
        <v>1</v>
      </c>
      <c r="F162" s="155" t="s">
        <v>244</v>
      </c>
      <c r="H162" s="154" t="s">
        <v>1</v>
      </c>
      <c r="I162" s="156"/>
      <c r="L162" s="152"/>
      <c r="M162" s="157"/>
      <c r="N162" s="158"/>
      <c r="O162" s="158"/>
      <c r="P162" s="158"/>
      <c r="Q162" s="158"/>
      <c r="R162" s="158"/>
      <c r="S162" s="158"/>
      <c r="T162" s="159"/>
      <c r="AT162" s="154" t="s">
        <v>126</v>
      </c>
      <c r="AU162" s="154" t="s">
        <v>75</v>
      </c>
      <c r="AV162" s="11" t="s">
        <v>75</v>
      </c>
      <c r="AW162" s="11" t="s">
        <v>30</v>
      </c>
      <c r="AX162" s="11" t="s">
        <v>67</v>
      </c>
      <c r="AY162" s="154" t="s">
        <v>118</v>
      </c>
    </row>
    <row r="163" spans="2:51" s="11" customFormat="1" ht="12">
      <c r="B163" s="152"/>
      <c r="D163" s="153" t="s">
        <v>126</v>
      </c>
      <c r="E163" s="154" t="s">
        <v>1</v>
      </c>
      <c r="F163" s="155" t="s">
        <v>235</v>
      </c>
      <c r="H163" s="154" t="s">
        <v>1</v>
      </c>
      <c r="I163" s="156"/>
      <c r="L163" s="152"/>
      <c r="M163" s="157"/>
      <c r="N163" s="158"/>
      <c r="O163" s="158"/>
      <c r="P163" s="158"/>
      <c r="Q163" s="158"/>
      <c r="R163" s="158"/>
      <c r="S163" s="158"/>
      <c r="T163" s="159"/>
      <c r="AT163" s="154" t="s">
        <v>126</v>
      </c>
      <c r="AU163" s="154" t="s">
        <v>75</v>
      </c>
      <c r="AV163" s="11" t="s">
        <v>75</v>
      </c>
      <c r="AW163" s="11" t="s">
        <v>30</v>
      </c>
      <c r="AX163" s="11" t="s">
        <v>67</v>
      </c>
      <c r="AY163" s="154" t="s">
        <v>118</v>
      </c>
    </row>
    <row r="164" spans="2:51" s="12" customFormat="1" ht="12">
      <c r="B164" s="160"/>
      <c r="D164" s="153" t="s">
        <v>126</v>
      </c>
      <c r="E164" s="161" t="s">
        <v>1</v>
      </c>
      <c r="F164" s="162" t="s">
        <v>270</v>
      </c>
      <c r="H164" s="163">
        <v>17.04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1" t="s">
        <v>126</v>
      </c>
      <c r="AU164" s="161" t="s">
        <v>75</v>
      </c>
      <c r="AV164" s="12" t="s">
        <v>77</v>
      </c>
      <c r="AW164" s="12" t="s">
        <v>30</v>
      </c>
      <c r="AX164" s="12" t="s">
        <v>67</v>
      </c>
      <c r="AY164" s="161" t="s">
        <v>118</v>
      </c>
    </row>
    <row r="165" spans="2:51" s="13" customFormat="1" ht="12">
      <c r="B165" s="168"/>
      <c r="D165" s="153" t="s">
        <v>126</v>
      </c>
      <c r="E165" s="169" t="s">
        <v>1</v>
      </c>
      <c r="F165" s="170" t="s">
        <v>131</v>
      </c>
      <c r="H165" s="171">
        <v>17.04</v>
      </c>
      <c r="I165" s="172"/>
      <c r="L165" s="168"/>
      <c r="M165" s="173"/>
      <c r="N165" s="174"/>
      <c r="O165" s="174"/>
      <c r="P165" s="174"/>
      <c r="Q165" s="174"/>
      <c r="R165" s="174"/>
      <c r="S165" s="174"/>
      <c r="T165" s="175"/>
      <c r="AT165" s="169" t="s">
        <v>126</v>
      </c>
      <c r="AU165" s="169" t="s">
        <v>75</v>
      </c>
      <c r="AV165" s="13" t="s">
        <v>125</v>
      </c>
      <c r="AW165" s="13" t="s">
        <v>30</v>
      </c>
      <c r="AX165" s="13" t="s">
        <v>75</v>
      </c>
      <c r="AY165" s="169" t="s">
        <v>118</v>
      </c>
    </row>
    <row r="166" spans="2:63" s="10" customFormat="1" ht="25.9" customHeight="1">
      <c r="B166" s="126"/>
      <c r="D166" s="127" t="s">
        <v>66</v>
      </c>
      <c r="E166" s="128" t="s">
        <v>271</v>
      </c>
      <c r="F166" s="128" t="s">
        <v>272</v>
      </c>
      <c r="I166" s="129"/>
      <c r="J166" s="130">
        <f>BK166</f>
        <v>0</v>
      </c>
      <c r="L166" s="126"/>
      <c r="M166" s="131"/>
      <c r="N166" s="132"/>
      <c r="O166" s="132"/>
      <c r="P166" s="133">
        <f>SUM(P167:P206)</f>
        <v>0</v>
      </c>
      <c r="Q166" s="132"/>
      <c r="R166" s="133">
        <f>SUM(R167:R206)</f>
        <v>0</v>
      </c>
      <c r="S166" s="132"/>
      <c r="T166" s="134">
        <f>SUM(T167:T206)</f>
        <v>0</v>
      </c>
      <c r="AR166" s="127" t="s">
        <v>75</v>
      </c>
      <c r="AT166" s="135" t="s">
        <v>66</v>
      </c>
      <c r="AU166" s="135" t="s">
        <v>67</v>
      </c>
      <c r="AY166" s="127" t="s">
        <v>118</v>
      </c>
      <c r="BK166" s="136">
        <f>SUM(BK167:BK206)</f>
        <v>0</v>
      </c>
    </row>
    <row r="167" spans="2:65" s="1" customFormat="1" ht="16.5" customHeight="1">
      <c r="B167" s="139"/>
      <c r="C167" s="140" t="s">
        <v>8</v>
      </c>
      <c r="D167" s="140" t="s">
        <v>121</v>
      </c>
      <c r="E167" s="141" t="s">
        <v>273</v>
      </c>
      <c r="F167" s="142" t="s">
        <v>274</v>
      </c>
      <c r="G167" s="143" t="s">
        <v>239</v>
      </c>
      <c r="H167" s="144">
        <v>3</v>
      </c>
      <c r="I167" s="145"/>
      <c r="J167" s="146">
        <f>ROUND(I167*H167,2)</f>
        <v>0</v>
      </c>
      <c r="K167" s="142" t="s">
        <v>1</v>
      </c>
      <c r="L167" s="30"/>
      <c r="M167" s="147" t="s">
        <v>1</v>
      </c>
      <c r="N167" s="148" t="s">
        <v>38</v>
      </c>
      <c r="O167" s="49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AR167" s="16" t="s">
        <v>125</v>
      </c>
      <c r="AT167" s="16" t="s">
        <v>121</v>
      </c>
      <c r="AU167" s="16" t="s">
        <v>75</v>
      </c>
      <c r="AY167" s="16" t="s">
        <v>118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75</v>
      </c>
      <c r="BK167" s="151">
        <f>ROUND(I167*H167,2)</f>
        <v>0</v>
      </c>
      <c r="BL167" s="16" t="s">
        <v>125</v>
      </c>
      <c r="BM167" s="16" t="s">
        <v>275</v>
      </c>
    </row>
    <row r="168" spans="2:51" s="11" customFormat="1" ht="12">
      <c r="B168" s="152"/>
      <c r="D168" s="153" t="s">
        <v>126</v>
      </c>
      <c r="E168" s="154" t="s">
        <v>1</v>
      </c>
      <c r="F168" s="155" t="s">
        <v>276</v>
      </c>
      <c r="H168" s="154" t="s">
        <v>1</v>
      </c>
      <c r="I168" s="156"/>
      <c r="L168" s="152"/>
      <c r="M168" s="157"/>
      <c r="N168" s="158"/>
      <c r="O168" s="158"/>
      <c r="P168" s="158"/>
      <c r="Q168" s="158"/>
      <c r="R168" s="158"/>
      <c r="S168" s="158"/>
      <c r="T168" s="159"/>
      <c r="AT168" s="154" t="s">
        <v>126</v>
      </c>
      <c r="AU168" s="154" t="s">
        <v>75</v>
      </c>
      <c r="AV168" s="11" t="s">
        <v>75</v>
      </c>
      <c r="AW168" s="11" t="s">
        <v>30</v>
      </c>
      <c r="AX168" s="11" t="s">
        <v>67</v>
      </c>
      <c r="AY168" s="154" t="s">
        <v>118</v>
      </c>
    </row>
    <row r="169" spans="2:51" s="11" customFormat="1" ht="12">
      <c r="B169" s="152"/>
      <c r="D169" s="153" t="s">
        <v>126</v>
      </c>
      <c r="E169" s="154" t="s">
        <v>1</v>
      </c>
      <c r="F169" s="155" t="s">
        <v>235</v>
      </c>
      <c r="H169" s="154" t="s">
        <v>1</v>
      </c>
      <c r="I169" s="156"/>
      <c r="L169" s="152"/>
      <c r="M169" s="157"/>
      <c r="N169" s="158"/>
      <c r="O169" s="158"/>
      <c r="P169" s="158"/>
      <c r="Q169" s="158"/>
      <c r="R169" s="158"/>
      <c r="S169" s="158"/>
      <c r="T169" s="159"/>
      <c r="AT169" s="154" t="s">
        <v>126</v>
      </c>
      <c r="AU169" s="154" t="s">
        <v>75</v>
      </c>
      <c r="AV169" s="11" t="s">
        <v>75</v>
      </c>
      <c r="AW169" s="11" t="s">
        <v>30</v>
      </c>
      <c r="AX169" s="11" t="s">
        <v>67</v>
      </c>
      <c r="AY169" s="154" t="s">
        <v>118</v>
      </c>
    </row>
    <row r="170" spans="2:51" s="12" customFormat="1" ht="12">
      <c r="B170" s="160"/>
      <c r="D170" s="153" t="s">
        <v>126</v>
      </c>
      <c r="E170" s="161" t="s">
        <v>1</v>
      </c>
      <c r="F170" s="162" t="s">
        <v>138</v>
      </c>
      <c r="H170" s="163">
        <v>3</v>
      </c>
      <c r="I170" s="164"/>
      <c r="L170" s="160"/>
      <c r="M170" s="165"/>
      <c r="N170" s="166"/>
      <c r="O170" s="166"/>
      <c r="P170" s="166"/>
      <c r="Q170" s="166"/>
      <c r="R170" s="166"/>
      <c r="S170" s="166"/>
      <c r="T170" s="167"/>
      <c r="AT170" s="161" t="s">
        <v>126</v>
      </c>
      <c r="AU170" s="161" t="s">
        <v>75</v>
      </c>
      <c r="AV170" s="12" t="s">
        <v>77</v>
      </c>
      <c r="AW170" s="12" t="s">
        <v>30</v>
      </c>
      <c r="AX170" s="12" t="s">
        <v>67</v>
      </c>
      <c r="AY170" s="161" t="s">
        <v>118</v>
      </c>
    </row>
    <row r="171" spans="2:51" s="13" customFormat="1" ht="12">
      <c r="B171" s="168"/>
      <c r="D171" s="153" t="s">
        <v>126</v>
      </c>
      <c r="E171" s="169" t="s">
        <v>1</v>
      </c>
      <c r="F171" s="170" t="s">
        <v>131</v>
      </c>
      <c r="H171" s="171">
        <v>3</v>
      </c>
      <c r="I171" s="172"/>
      <c r="L171" s="168"/>
      <c r="M171" s="173"/>
      <c r="N171" s="174"/>
      <c r="O171" s="174"/>
      <c r="P171" s="174"/>
      <c r="Q171" s="174"/>
      <c r="R171" s="174"/>
      <c r="S171" s="174"/>
      <c r="T171" s="175"/>
      <c r="AT171" s="169" t="s">
        <v>126</v>
      </c>
      <c r="AU171" s="169" t="s">
        <v>75</v>
      </c>
      <c r="AV171" s="13" t="s">
        <v>125</v>
      </c>
      <c r="AW171" s="13" t="s">
        <v>30</v>
      </c>
      <c r="AX171" s="13" t="s">
        <v>75</v>
      </c>
      <c r="AY171" s="169" t="s">
        <v>118</v>
      </c>
    </row>
    <row r="172" spans="2:65" s="1" customFormat="1" ht="16.5" customHeight="1">
      <c r="B172" s="139"/>
      <c r="C172" s="140" t="s">
        <v>171</v>
      </c>
      <c r="D172" s="140" t="s">
        <v>121</v>
      </c>
      <c r="E172" s="141" t="s">
        <v>277</v>
      </c>
      <c r="F172" s="142" t="s">
        <v>278</v>
      </c>
      <c r="G172" s="143" t="s">
        <v>198</v>
      </c>
      <c r="H172" s="144">
        <v>1.884</v>
      </c>
      <c r="I172" s="145"/>
      <c r="J172" s="146">
        <f>ROUND(I172*H172,2)</f>
        <v>0</v>
      </c>
      <c r="K172" s="142" t="s">
        <v>1</v>
      </c>
      <c r="L172" s="30"/>
      <c r="M172" s="147" t="s">
        <v>1</v>
      </c>
      <c r="N172" s="148" t="s">
        <v>38</v>
      </c>
      <c r="O172" s="49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AR172" s="16" t="s">
        <v>125</v>
      </c>
      <c r="AT172" s="16" t="s">
        <v>121</v>
      </c>
      <c r="AU172" s="16" t="s">
        <v>75</v>
      </c>
      <c r="AY172" s="16" t="s">
        <v>118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6" t="s">
        <v>75</v>
      </c>
      <c r="BK172" s="151">
        <f>ROUND(I172*H172,2)</f>
        <v>0</v>
      </c>
      <c r="BL172" s="16" t="s">
        <v>125</v>
      </c>
      <c r="BM172" s="16" t="s">
        <v>279</v>
      </c>
    </row>
    <row r="173" spans="2:51" s="11" customFormat="1" ht="12">
      <c r="B173" s="152"/>
      <c r="D173" s="153" t="s">
        <v>126</v>
      </c>
      <c r="E173" s="154" t="s">
        <v>1</v>
      </c>
      <c r="F173" s="155" t="s">
        <v>278</v>
      </c>
      <c r="H173" s="154" t="s">
        <v>1</v>
      </c>
      <c r="I173" s="156"/>
      <c r="L173" s="152"/>
      <c r="M173" s="157"/>
      <c r="N173" s="158"/>
      <c r="O173" s="158"/>
      <c r="P173" s="158"/>
      <c r="Q173" s="158"/>
      <c r="R173" s="158"/>
      <c r="S173" s="158"/>
      <c r="T173" s="159"/>
      <c r="AT173" s="154" t="s">
        <v>126</v>
      </c>
      <c r="AU173" s="154" t="s">
        <v>75</v>
      </c>
      <c r="AV173" s="11" t="s">
        <v>75</v>
      </c>
      <c r="AW173" s="11" t="s">
        <v>30</v>
      </c>
      <c r="AX173" s="11" t="s">
        <v>67</v>
      </c>
      <c r="AY173" s="154" t="s">
        <v>118</v>
      </c>
    </row>
    <row r="174" spans="2:51" s="12" customFormat="1" ht="12">
      <c r="B174" s="160"/>
      <c r="D174" s="153" t="s">
        <v>126</v>
      </c>
      <c r="E174" s="161" t="s">
        <v>1</v>
      </c>
      <c r="F174" s="162" t="s">
        <v>280</v>
      </c>
      <c r="H174" s="163">
        <v>1.884</v>
      </c>
      <c r="I174" s="164"/>
      <c r="L174" s="160"/>
      <c r="M174" s="165"/>
      <c r="N174" s="166"/>
      <c r="O174" s="166"/>
      <c r="P174" s="166"/>
      <c r="Q174" s="166"/>
      <c r="R174" s="166"/>
      <c r="S174" s="166"/>
      <c r="T174" s="167"/>
      <c r="AT174" s="161" t="s">
        <v>126</v>
      </c>
      <c r="AU174" s="161" t="s">
        <v>75</v>
      </c>
      <c r="AV174" s="12" t="s">
        <v>77</v>
      </c>
      <c r="AW174" s="12" t="s">
        <v>30</v>
      </c>
      <c r="AX174" s="12" t="s">
        <v>67</v>
      </c>
      <c r="AY174" s="161" t="s">
        <v>118</v>
      </c>
    </row>
    <row r="175" spans="2:51" s="13" customFormat="1" ht="12">
      <c r="B175" s="168"/>
      <c r="D175" s="153" t="s">
        <v>126</v>
      </c>
      <c r="E175" s="169" t="s">
        <v>1</v>
      </c>
      <c r="F175" s="170" t="s">
        <v>131</v>
      </c>
      <c r="H175" s="171">
        <v>1.884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69" t="s">
        <v>126</v>
      </c>
      <c r="AU175" s="169" t="s">
        <v>75</v>
      </c>
      <c r="AV175" s="13" t="s">
        <v>125</v>
      </c>
      <c r="AW175" s="13" t="s">
        <v>30</v>
      </c>
      <c r="AX175" s="13" t="s">
        <v>75</v>
      </c>
      <c r="AY175" s="169" t="s">
        <v>118</v>
      </c>
    </row>
    <row r="176" spans="2:65" s="1" customFormat="1" ht="16.5" customHeight="1">
      <c r="B176" s="139"/>
      <c r="C176" s="140" t="s">
        <v>281</v>
      </c>
      <c r="D176" s="140" t="s">
        <v>121</v>
      </c>
      <c r="E176" s="141" t="s">
        <v>282</v>
      </c>
      <c r="F176" s="142" t="s">
        <v>283</v>
      </c>
      <c r="G176" s="143" t="s">
        <v>207</v>
      </c>
      <c r="H176" s="144">
        <v>1</v>
      </c>
      <c r="I176" s="145"/>
      <c r="J176" s="146">
        <f>ROUND(I176*H176,2)</f>
        <v>0</v>
      </c>
      <c r="K176" s="142" t="s">
        <v>1</v>
      </c>
      <c r="L176" s="30"/>
      <c r="M176" s="147" t="s">
        <v>1</v>
      </c>
      <c r="N176" s="148" t="s">
        <v>38</v>
      </c>
      <c r="O176" s="49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AR176" s="16" t="s">
        <v>125</v>
      </c>
      <c r="AT176" s="16" t="s">
        <v>121</v>
      </c>
      <c r="AU176" s="16" t="s">
        <v>75</v>
      </c>
      <c r="AY176" s="16" t="s">
        <v>118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6" t="s">
        <v>75</v>
      </c>
      <c r="BK176" s="151">
        <f>ROUND(I176*H176,2)</f>
        <v>0</v>
      </c>
      <c r="BL176" s="16" t="s">
        <v>125</v>
      </c>
      <c r="BM176" s="16" t="s">
        <v>284</v>
      </c>
    </row>
    <row r="177" spans="2:51" s="11" customFormat="1" ht="12">
      <c r="B177" s="152"/>
      <c r="D177" s="153" t="s">
        <v>126</v>
      </c>
      <c r="E177" s="154" t="s">
        <v>1</v>
      </c>
      <c r="F177" s="155" t="s">
        <v>285</v>
      </c>
      <c r="H177" s="154" t="s">
        <v>1</v>
      </c>
      <c r="I177" s="156"/>
      <c r="L177" s="152"/>
      <c r="M177" s="157"/>
      <c r="N177" s="158"/>
      <c r="O177" s="158"/>
      <c r="P177" s="158"/>
      <c r="Q177" s="158"/>
      <c r="R177" s="158"/>
      <c r="S177" s="158"/>
      <c r="T177" s="159"/>
      <c r="AT177" s="154" t="s">
        <v>126</v>
      </c>
      <c r="AU177" s="154" t="s">
        <v>75</v>
      </c>
      <c r="AV177" s="11" t="s">
        <v>75</v>
      </c>
      <c r="AW177" s="11" t="s">
        <v>30</v>
      </c>
      <c r="AX177" s="11" t="s">
        <v>67</v>
      </c>
      <c r="AY177" s="154" t="s">
        <v>118</v>
      </c>
    </row>
    <row r="178" spans="2:51" s="12" customFormat="1" ht="12">
      <c r="B178" s="160"/>
      <c r="D178" s="153" t="s">
        <v>126</v>
      </c>
      <c r="E178" s="161" t="s">
        <v>1</v>
      </c>
      <c r="F178" s="162" t="s">
        <v>75</v>
      </c>
      <c r="H178" s="163">
        <v>1</v>
      </c>
      <c r="I178" s="164"/>
      <c r="L178" s="160"/>
      <c r="M178" s="165"/>
      <c r="N178" s="166"/>
      <c r="O178" s="166"/>
      <c r="P178" s="166"/>
      <c r="Q178" s="166"/>
      <c r="R178" s="166"/>
      <c r="S178" s="166"/>
      <c r="T178" s="167"/>
      <c r="AT178" s="161" t="s">
        <v>126</v>
      </c>
      <c r="AU178" s="161" t="s">
        <v>75</v>
      </c>
      <c r="AV178" s="12" t="s">
        <v>77</v>
      </c>
      <c r="AW178" s="12" t="s">
        <v>30</v>
      </c>
      <c r="AX178" s="12" t="s">
        <v>67</v>
      </c>
      <c r="AY178" s="161" t="s">
        <v>118</v>
      </c>
    </row>
    <row r="179" spans="2:51" s="13" customFormat="1" ht="12">
      <c r="B179" s="168"/>
      <c r="D179" s="153" t="s">
        <v>126</v>
      </c>
      <c r="E179" s="169" t="s">
        <v>1</v>
      </c>
      <c r="F179" s="170" t="s">
        <v>131</v>
      </c>
      <c r="H179" s="171">
        <v>1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126</v>
      </c>
      <c r="AU179" s="169" t="s">
        <v>75</v>
      </c>
      <c r="AV179" s="13" t="s">
        <v>125</v>
      </c>
      <c r="AW179" s="13" t="s">
        <v>30</v>
      </c>
      <c r="AX179" s="13" t="s">
        <v>75</v>
      </c>
      <c r="AY179" s="169" t="s">
        <v>118</v>
      </c>
    </row>
    <row r="180" spans="2:65" s="1" customFormat="1" ht="16.5" customHeight="1">
      <c r="B180" s="139"/>
      <c r="C180" s="140" t="s">
        <v>184</v>
      </c>
      <c r="D180" s="140" t="s">
        <v>121</v>
      </c>
      <c r="E180" s="141" t="s">
        <v>286</v>
      </c>
      <c r="F180" s="142" t="s">
        <v>287</v>
      </c>
      <c r="G180" s="143" t="s">
        <v>239</v>
      </c>
      <c r="H180" s="144">
        <v>12</v>
      </c>
      <c r="I180" s="145"/>
      <c r="J180" s="146">
        <f>ROUND(I180*H180,2)</f>
        <v>0</v>
      </c>
      <c r="K180" s="142" t="s">
        <v>1</v>
      </c>
      <c r="L180" s="30"/>
      <c r="M180" s="147" t="s">
        <v>1</v>
      </c>
      <c r="N180" s="148" t="s">
        <v>38</v>
      </c>
      <c r="O180" s="49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AR180" s="16" t="s">
        <v>125</v>
      </c>
      <c r="AT180" s="16" t="s">
        <v>121</v>
      </c>
      <c r="AU180" s="16" t="s">
        <v>75</v>
      </c>
      <c r="AY180" s="16" t="s">
        <v>118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6" t="s">
        <v>75</v>
      </c>
      <c r="BK180" s="151">
        <f>ROUND(I180*H180,2)</f>
        <v>0</v>
      </c>
      <c r="BL180" s="16" t="s">
        <v>125</v>
      </c>
      <c r="BM180" s="16" t="s">
        <v>288</v>
      </c>
    </row>
    <row r="181" spans="2:51" s="11" customFormat="1" ht="12">
      <c r="B181" s="152"/>
      <c r="D181" s="153" t="s">
        <v>126</v>
      </c>
      <c r="E181" s="154" t="s">
        <v>1</v>
      </c>
      <c r="F181" s="155" t="s">
        <v>289</v>
      </c>
      <c r="H181" s="154" t="s">
        <v>1</v>
      </c>
      <c r="I181" s="156"/>
      <c r="L181" s="152"/>
      <c r="M181" s="157"/>
      <c r="N181" s="158"/>
      <c r="O181" s="158"/>
      <c r="P181" s="158"/>
      <c r="Q181" s="158"/>
      <c r="R181" s="158"/>
      <c r="S181" s="158"/>
      <c r="T181" s="159"/>
      <c r="AT181" s="154" t="s">
        <v>126</v>
      </c>
      <c r="AU181" s="154" t="s">
        <v>75</v>
      </c>
      <c r="AV181" s="11" t="s">
        <v>75</v>
      </c>
      <c r="AW181" s="11" t="s">
        <v>30</v>
      </c>
      <c r="AX181" s="11" t="s">
        <v>67</v>
      </c>
      <c r="AY181" s="154" t="s">
        <v>118</v>
      </c>
    </row>
    <row r="182" spans="2:51" s="11" customFormat="1" ht="12">
      <c r="B182" s="152"/>
      <c r="D182" s="153" t="s">
        <v>126</v>
      </c>
      <c r="E182" s="154" t="s">
        <v>1</v>
      </c>
      <c r="F182" s="155" t="s">
        <v>235</v>
      </c>
      <c r="H182" s="154" t="s">
        <v>1</v>
      </c>
      <c r="I182" s="156"/>
      <c r="L182" s="152"/>
      <c r="M182" s="157"/>
      <c r="N182" s="158"/>
      <c r="O182" s="158"/>
      <c r="P182" s="158"/>
      <c r="Q182" s="158"/>
      <c r="R182" s="158"/>
      <c r="S182" s="158"/>
      <c r="T182" s="159"/>
      <c r="AT182" s="154" t="s">
        <v>126</v>
      </c>
      <c r="AU182" s="154" t="s">
        <v>75</v>
      </c>
      <c r="AV182" s="11" t="s">
        <v>75</v>
      </c>
      <c r="AW182" s="11" t="s">
        <v>30</v>
      </c>
      <c r="AX182" s="11" t="s">
        <v>67</v>
      </c>
      <c r="AY182" s="154" t="s">
        <v>118</v>
      </c>
    </row>
    <row r="183" spans="2:51" s="12" customFormat="1" ht="12">
      <c r="B183" s="160"/>
      <c r="D183" s="153" t="s">
        <v>126</v>
      </c>
      <c r="E183" s="161" t="s">
        <v>1</v>
      </c>
      <c r="F183" s="162" t="s">
        <v>290</v>
      </c>
      <c r="H183" s="163">
        <v>12</v>
      </c>
      <c r="I183" s="164"/>
      <c r="L183" s="160"/>
      <c r="M183" s="165"/>
      <c r="N183" s="166"/>
      <c r="O183" s="166"/>
      <c r="P183" s="166"/>
      <c r="Q183" s="166"/>
      <c r="R183" s="166"/>
      <c r="S183" s="166"/>
      <c r="T183" s="167"/>
      <c r="AT183" s="161" t="s">
        <v>126</v>
      </c>
      <c r="AU183" s="161" t="s">
        <v>75</v>
      </c>
      <c r="AV183" s="12" t="s">
        <v>77</v>
      </c>
      <c r="AW183" s="12" t="s">
        <v>30</v>
      </c>
      <c r="AX183" s="12" t="s">
        <v>67</v>
      </c>
      <c r="AY183" s="161" t="s">
        <v>118</v>
      </c>
    </row>
    <row r="184" spans="2:51" s="13" customFormat="1" ht="12">
      <c r="B184" s="168"/>
      <c r="D184" s="153" t="s">
        <v>126</v>
      </c>
      <c r="E184" s="169" t="s">
        <v>1</v>
      </c>
      <c r="F184" s="170" t="s">
        <v>131</v>
      </c>
      <c r="H184" s="171">
        <v>12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126</v>
      </c>
      <c r="AU184" s="169" t="s">
        <v>75</v>
      </c>
      <c r="AV184" s="13" t="s">
        <v>125</v>
      </c>
      <c r="AW184" s="13" t="s">
        <v>30</v>
      </c>
      <c r="AX184" s="13" t="s">
        <v>75</v>
      </c>
      <c r="AY184" s="169" t="s">
        <v>118</v>
      </c>
    </row>
    <row r="185" spans="2:65" s="1" customFormat="1" ht="16.5" customHeight="1">
      <c r="B185" s="139"/>
      <c r="C185" s="140" t="s">
        <v>291</v>
      </c>
      <c r="D185" s="140" t="s">
        <v>121</v>
      </c>
      <c r="E185" s="141" t="s">
        <v>229</v>
      </c>
      <c r="F185" s="142" t="s">
        <v>230</v>
      </c>
      <c r="G185" s="143" t="s">
        <v>170</v>
      </c>
      <c r="H185" s="144">
        <v>1.268</v>
      </c>
      <c r="I185" s="145"/>
      <c r="J185" s="146">
        <f>ROUND(I185*H185,2)</f>
        <v>0</v>
      </c>
      <c r="K185" s="142" t="s">
        <v>1</v>
      </c>
      <c r="L185" s="30"/>
      <c r="M185" s="147" t="s">
        <v>1</v>
      </c>
      <c r="N185" s="148" t="s">
        <v>38</v>
      </c>
      <c r="O185" s="49"/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AR185" s="16" t="s">
        <v>125</v>
      </c>
      <c r="AT185" s="16" t="s">
        <v>121</v>
      </c>
      <c r="AU185" s="16" t="s">
        <v>75</v>
      </c>
      <c r="AY185" s="16" t="s">
        <v>118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6" t="s">
        <v>75</v>
      </c>
      <c r="BK185" s="151">
        <f>ROUND(I185*H185,2)</f>
        <v>0</v>
      </c>
      <c r="BL185" s="16" t="s">
        <v>125</v>
      </c>
      <c r="BM185" s="16" t="s">
        <v>292</v>
      </c>
    </row>
    <row r="186" spans="2:51" s="11" customFormat="1" ht="12">
      <c r="B186" s="152"/>
      <c r="D186" s="153" t="s">
        <v>126</v>
      </c>
      <c r="E186" s="154" t="s">
        <v>1</v>
      </c>
      <c r="F186" s="155" t="s">
        <v>231</v>
      </c>
      <c r="H186" s="154" t="s">
        <v>1</v>
      </c>
      <c r="I186" s="156"/>
      <c r="L186" s="152"/>
      <c r="M186" s="157"/>
      <c r="N186" s="158"/>
      <c r="O186" s="158"/>
      <c r="P186" s="158"/>
      <c r="Q186" s="158"/>
      <c r="R186" s="158"/>
      <c r="S186" s="158"/>
      <c r="T186" s="159"/>
      <c r="AT186" s="154" t="s">
        <v>126</v>
      </c>
      <c r="AU186" s="154" t="s">
        <v>75</v>
      </c>
      <c r="AV186" s="11" t="s">
        <v>75</v>
      </c>
      <c r="AW186" s="11" t="s">
        <v>30</v>
      </c>
      <c r="AX186" s="11" t="s">
        <v>67</v>
      </c>
      <c r="AY186" s="154" t="s">
        <v>118</v>
      </c>
    </row>
    <row r="187" spans="2:51" s="12" customFormat="1" ht="12">
      <c r="B187" s="160"/>
      <c r="D187" s="153" t="s">
        <v>126</v>
      </c>
      <c r="E187" s="161" t="s">
        <v>1</v>
      </c>
      <c r="F187" s="162" t="s">
        <v>293</v>
      </c>
      <c r="H187" s="163">
        <v>1.268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126</v>
      </c>
      <c r="AU187" s="161" t="s">
        <v>75</v>
      </c>
      <c r="AV187" s="12" t="s">
        <v>77</v>
      </c>
      <c r="AW187" s="12" t="s">
        <v>30</v>
      </c>
      <c r="AX187" s="12" t="s">
        <v>67</v>
      </c>
      <c r="AY187" s="161" t="s">
        <v>118</v>
      </c>
    </row>
    <row r="188" spans="2:51" s="13" customFormat="1" ht="12">
      <c r="B188" s="168"/>
      <c r="D188" s="153" t="s">
        <v>126</v>
      </c>
      <c r="E188" s="169" t="s">
        <v>1</v>
      </c>
      <c r="F188" s="170" t="s">
        <v>131</v>
      </c>
      <c r="H188" s="171">
        <v>1.268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126</v>
      </c>
      <c r="AU188" s="169" t="s">
        <v>75</v>
      </c>
      <c r="AV188" s="13" t="s">
        <v>125</v>
      </c>
      <c r="AW188" s="13" t="s">
        <v>30</v>
      </c>
      <c r="AX188" s="13" t="s">
        <v>75</v>
      </c>
      <c r="AY188" s="169" t="s">
        <v>118</v>
      </c>
    </row>
    <row r="189" spans="2:65" s="1" customFormat="1" ht="16.5" customHeight="1">
      <c r="B189" s="139"/>
      <c r="C189" s="140" t="s">
        <v>191</v>
      </c>
      <c r="D189" s="140" t="s">
        <v>121</v>
      </c>
      <c r="E189" s="141" t="s">
        <v>294</v>
      </c>
      <c r="F189" s="142" t="s">
        <v>295</v>
      </c>
      <c r="G189" s="143" t="s">
        <v>239</v>
      </c>
      <c r="H189" s="144">
        <v>12</v>
      </c>
      <c r="I189" s="145"/>
      <c r="J189" s="146">
        <f>ROUND(I189*H189,2)</f>
        <v>0</v>
      </c>
      <c r="K189" s="142" t="s">
        <v>1</v>
      </c>
      <c r="L189" s="30"/>
      <c r="M189" s="147" t="s">
        <v>1</v>
      </c>
      <c r="N189" s="148" t="s">
        <v>38</v>
      </c>
      <c r="O189" s="49"/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AR189" s="16" t="s">
        <v>125</v>
      </c>
      <c r="AT189" s="16" t="s">
        <v>121</v>
      </c>
      <c r="AU189" s="16" t="s">
        <v>75</v>
      </c>
      <c r="AY189" s="16" t="s">
        <v>118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6" t="s">
        <v>75</v>
      </c>
      <c r="BK189" s="151">
        <f>ROUND(I189*H189,2)</f>
        <v>0</v>
      </c>
      <c r="BL189" s="16" t="s">
        <v>125</v>
      </c>
      <c r="BM189" s="16" t="s">
        <v>296</v>
      </c>
    </row>
    <row r="190" spans="2:51" s="11" customFormat="1" ht="12">
      <c r="B190" s="152"/>
      <c r="D190" s="153" t="s">
        <v>126</v>
      </c>
      <c r="E190" s="154" t="s">
        <v>1</v>
      </c>
      <c r="F190" s="155" t="s">
        <v>297</v>
      </c>
      <c r="H190" s="154" t="s">
        <v>1</v>
      </c>
      <c r="I190" s="156"/>
      <c r="L190" s="152"/>
      <c r="M190" s="157"/>
      <c r="N190" s="158"/>
      <c r="O190" s="158"/>
      <c r="P190" s="158"/>
      <c r="Q190" s="158"/>
      <c r="R190" s="158"/>
      <c r="S190" s="158"/>
      <c r="T190" s="159"/>
      <c r="AT190" s="154" t="s">
        <v>126</v>
      </c>
      <c r="AU190" s="154" t="s">
        <v>75</v>
      </c>
      <c r="AV190" s="11" t="s">
        <v>75</v>
      </c>
      <c r="AW190" s="11" t="s">
        <v>30</v>
      </c>
      <c r="AX190" s="11" t="s">
        <v>67</v>
      </c>
      <c r="AY190" s="154" t="s">
        <v>118</v>
      </c>
    </row>
    <row r="191" spans="2:51" s="11" customFormat="1" ht="12">
      <c r="B191" s="152"/>
      <c r="D191" s="153" t="s">
        <v>126</v>
      </c>
      <c r="E191" s="154" t="s">
        <v>1</v>
      </c>
      <c r="F191" s="155" t="s">
        <v>235</v>
      </c>
      <c r="H191" s="154" t="s">
        <v>1</v>
      </c>
      <c r="I191" s="156"/>
      <c r="L191" s="152"/>
      <c r="M191" s="157"/>
      <c r="N191" s="158"/>
      <c r="O191" s="158"/>
      <c r="P191" s="158"/>
      <c r="Q191" s="158"/>
      <c r="R191" s="158"/>
      <c r="S191" s="158"/>
      <c r="T191" s="159"/>
      <c r="AT191" s="154" t="s">
        <v>126</v>
      </c>
      <c r="AU191" s="154" t="s">
        <v>75</v>
      </c>
      <c r="AV191" s="11" t="s">
        <v>75</v>
      </c>
      <c r="AW191" s="11" t="s">
        <v>30</v>
      </c>
      <c r="AX191" s="11" t="s">
        <v>67</v>
      </c>
      <c r="AY191" s="154" t="s">
        <v>118</v>
      </c>
    </row>
    <row r="192" spans="2:51" s="12" customFormat="1" ht="12">
      <c r="B192" s="160"/>
      <c r="D192" s="153" t="s">
        <v>126</v>
      </c>
      <c r="E192" s="161" t="s">
        <v>1</v>
      </c>
      <c r="F192" s="162" t="s">
        <v>290</v>
      </c>
      <c r="H192" s="163">
        <v>12</v>
      </c>
      <c r="I192" s="164"/>
      <c r="L192" s="160"/>
      <c r="M192" s="165"/>
      <c r="N192" s="166"/>
      <c r="O192" s="166"/>
      <c r="P192" s="166"/>
      <c r="Q192" s="166"/>
      <c r="R192" s="166"/>
      <c r="S192" s="166"/>
      <c r="T192" s="167"/>
      <c r="AT192" s="161" t="s">
        <v>126</v>
      </c>
      <c r="AU192" s="161" t="s">
        <v>75</v>
      </c>
      <c r="AV192" s="12" t="s">
        <v>77</v>
      </c>
      <c r="AW192" s="12" t="s">
        <v>30</v>
      </c>
      <c r="AX192" s="12" t="s">
        <v>67</v>
      </c>
      <c r="AY192" s="161" t="s">
        <v>118</v>
      </c>
    </row>
    <row r="193" spans="2:51" s="13" customFormat="1" ht="12">
      <c r="B193" s="168"/>
      <c r="D193" s="153" t="s">
        <v>126</v>
      </c>
      <c r="E193" s="169" t="s">
        <v>1</v>
      </c>
      <c r="F193" s="170" t="s">
        <v>131</v>
      </c>
      <c r="H193" s="171">
        <v>12</v>
      </c>
      <c r="I193" s="172"/>
      <c r="L193" s="168"/>
      <c r="M193" s="173"/>
      <c r="N193" s="174"/>
      <c r="O193" s="174"/>
      <c r="P193" s="174"/>
      <c r="Q193" s="174"/>
      <c r="R193" s="174"/>
      <c r="S193" s="174"/>
      <c r="T193" s="175"/>
      <c r="AT193" s="169" t="s">
        <v>126</v>
      </c>
      <c r="AU193" s="169" t="s">
        <v>75</v>
      </c>
      <c r="AV193" s="13" t="s">
        <v>125</v>
      </c>
      <c r="AW193" s="13" t="s">
        <v>30</v>
      </c>
      <c r="AX193" s="13" t="s">
        <v>75</v>
      </c>
      <c r="AY193" s="169" t="s">
        <v>118</v>
      </c>
    </row>
    <row r="194" spans="2:65" s="1" customFormat="1" ht="16.5" customHeight="1">
      <c r="B194" s="139"/>
      <c r="C194" s="140" t="s">
        <v>7</v>
      </c>
      <c r="D194" s="140" t="s">
        <v>121</v>
      </c>
      <c r="E194" s="141" t="s">
        <v>298</v>
      </c>
      <c r="F194" s="142" t="s">
        <v>299</v>
      </c>
      <c r="G194" s="143" t="s">
        <v>170</v>
      </c>
      <c r="H194" s="144">
        <v>2.168</v>
      </c>
      <c r="I194" s="145"/>
      <c r="J194" s="146">
        <f>ROUND(I194*H194,2)</f>
        <v>0</v>
      </c>
      <c r="K194" s="142" t="s">
        <v>1</v>
      </c>
      <c r="L194" s="30"/>
      <c r="M194" s="147" t="s">
        <v>1</v>
      </c>
      <c r="N194" s="148" t="s">
        <v>38</v>
      </c>
      <c r="O194" s="49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AR194" s="16" t="s">
        <v>125</v>
      </c>
      <c r="AT194" s="16" t="s">
        <v>121</v>
      </c>
      <c r="AU194" s="16" t="s">
        <v>75</v>
      </c>
      <c r="AY194" s="16" t="s">
        <v>118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6" t="s">
        <v>75</v>
      </c>
      <c r="BK194" s="151">
        <f>ROUND(I194*H194,2)</f>
        <v>0</v>
      </c>
      <c r="BL194" s="16" t="s">
        <v>125</v>
      </c>
      <c r="BM194" s="16" t="s">
        <v>300</v>
      </c>
    </row>
    <row r="195" spans="2:51" s="11" customFormat="1" ht="12">
      <c r="B195" s="152"/>
      <c r="D195" s="153" t="s">
        <v>126</v>
      </c>
      <c r="E195" s="154" t="s">
        <v>1</v>
      </c>
      <c r="F195" s="155" t="s">
        <v>299</v>
      </c>
      <c r="H195" s="154" t="s">
        <v>1</v>
      </c>
      <c r="I195" s="156"/>
      <c r="L195" s="152"/>
      <c r="M195" s="157"/>
      <c r="N195" s="158"/>
      <c r="O195" s="158"/>
      <c r="P195" s="158"/>
      <c r="Q195" s="158"/>
      <c r="R195" s="158"/>
      <c r="S195" s="158"/>
      <c r="T195" s="159"/>
      <c r="AT195" s="154" t="s">
        <v>126</v>
      </c>
      <c r="AU195" s="154" t="s">
        <v>75</v>
      </c>
      <c r="AV195" s="11" t="s">
        <v>75</v>
      </c>
      <c r="AW195" s="11" t="s">
        <v>30</v>
      </c>
      <c r="AX195" s="11" t="s">
        <v>67</v>
      </c>
      <c r="AY195" s="154" t="s">
        <v>118</v>
      </c>
    </row>
    <row r="196" spans="2:51" s="12" customFormat="1" ht="12">
      <c r="B196" s="160"/>
      <c r="D196" s="153" t="s">
        <v>126</v>
      </c>
      <c r="E196" s="161" t="s">
        <v>1</v>
      </c>
      <c r="F196" s="162" t="s">
        <v>301</v>
      </c>
      <c r="H196" s="163">
        <v>2.168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126</v>
      </c>
      <c r="AU196" s="161" t="s">
        <v>75</v>
      </c>
      <c r="AV196" s="12" t="s">
        <v>77</v>
      </c>
      <c r="AW196" s="12" t="s">
        <v>30</v>
      </c>
      <c r="AX196" s="12" t="s">
        <v>67</v>
      </c>
      <c r="AY196" s="161" t="s">
        <v>118</v>
      </c>
    </row>
    <row r="197" spans="2:51" s="13" customFormat="1" ht="12">
      <c r="B197" s="168"/>
      <c r="D197" s="153" t="s">
        <v>126</v>
      </c>
      <c r="E197" s="169" t="s">
        <v>1</v>
      </c>
      <c r="F197" s="170" t="s">
        <v>131</v>
      </c>
      <c r="H197" s="171">
        <v>2.168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126</v>
      </c>
      <c r="AU197" s="169" t="s">
        <v>75</v>
      </c>
      <c r="AV197" s="13" t="s">
        <v>125</v>
      </c>
      <c r="AW197" s="13" t="s">
        <v>30</v>
      </c>
      <c r="AX197" s="13" t="s">
        <v>75</v>
      </c>
      <c r="AY197" s="169" t="s">
        <v>118</v>
      </c>
    </row>
    <row r="198" spans="2:65" s="1" customFormat="1" ht="16.5" customHeight="1">
      <c r="B198" s="139"/>
      <c r="C198" s="140" t="s">
        <v>199</v>
      </c>
      <c r="D198" s="140" t="s">
        <v>121</v>
      </c>
      <c r="E198" s="141" t="s">
        <v>302</v>
      </c>
      <c r="F198" s="142" t="s">
        <v>303</v>
      </c>
      <c r="G198" s="143" t="s">
        <v>239</v>
      </c>
      <c r="H198" s="144">
        <v>3</v>
      </c>
      <c r="I198" s="145"/>
      <c r="J198" s="146">
        <f>ROUND(I198*H198,2)</f>
        <v>0</v>
      </c>
      <c r="K198" s="142" t="s">
        <v>1</v>
      </c>
      <c r="L198" s="30"/>
      <c r="M198" s="147" t="s">
        <v>1</v>
      </c>
      <c r="N198" s="148" t="s">
        <v>38</v>
      </c>
      <c r="O198" s="49"/>
      <c r="P198" s="149">
        <f>O198*H198</f>
        <v>0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AR198" s="16" t="s">
        <v>125</v>
      </c>
      <c r="AT198" s="16" t="s">
        <v>121</v>
      </c>
      <c r="AU198" s="16" t="s">
        <v>75</v>
      </c>
      <c r="AY198" s="16" t="s">
        <v>118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75</v>
      </c>
      <c r="BK198" s="151">
        <f>ROUND(I198*H198,2)</f>
        <v>0</v>
      </c>
      <c r="BL198" s="16" t="s">
        <v>125</v>
      </c>
      <c r="BM198" s="16" t="s">
        <v>304</v>
      </c>
    </row>
    <row r="199" spans="2:51" s="11" customFormat="1" ht="12">
      <c r="B199" s="152"/>
      <c r="D199" s="153" t="s">
        <v>126</v>
      </c>
      <c r="E199" s="154" t="s">
        <v>1</v>
      </c>
      <c r="F199" s="155" t="s">
        <v>305</v>
      </c>
      <c r="H199" s="154" t="s">
        <v>1</v>
      </c>
      <c r="I199" s="156"/>
      <c r="L199" s="152"/>
      <c r="M199" s="157"/>
      <c r="N199" s="158"/>
      <c r="O199" s="158"/>
      <c r="P199" s="158"/>
      <c r="Q199" s="158"/>
      <c r="R199" s="158"/>
      <c r="S199" s="158"/>
      <c r="T199" s="159"/>
      <c r="AT199" s="154" t="s">
        <v>126</v>
      </c>
      <c r="AU199" s="154" t="s">
        <v>75</v>
      </c>
      <c r="AV199" s="11" t="s">
        <v>75</v>
      </c>
      <c r="AW199" s="11" t="s">
        <v>30</v>
      </c>
      <c r="AX199" s="11" t="s">
        <v>67</v>
      </c>
      <c r="AY199" s="154" t="s">
        <v>118</v>
      </c>
    </row>
    <row r="200" spans="2:51" s="11" customFormat="1" ht="12">
      <c r="B200" s="152"/>
      <c r="D200" s="153" t="s">
        <v>126</v>
      </c>
      <c r="E200" s="154" t="s">
        <v>1</v>
      </c>
      <c r="F200" s="155" t="s">
        <v>235</v>
      </c>
      <c r="H200" s="154" t="s">
        <v>1</v>
      </c>
      <c r="I200" s="156"/>
      <c r="L200" s="152"/>
      <c r="M200" s="157"/>
      <c r="N200" s="158"/>
      <c r="O200" s="158"/>
      <c r="P200" s="158"/>
      <c r="Q200" s="158"/>
      <c r="R200" s="158"/>
      <c r="S200" s="158"/>
      <c r="T200" s="159"/>
      <c r="AT200" s="154" t="s">
        <v>126</v>
      </c>
      <c r="AU200" s="154" t="s">
        <v>75</v>
      </c>
      <c r="AV200" s="11" t="s">
        <v>75</v>
      </c>
      <c r="AW200" s="11" t="s">
        <v>30</v>
      </c>
      <c r="AX200" s="11" t="s">
        <v>67</v>
      </c>
      <c r="AY200" s="154" t="s">
        <v>118</v>
      </c>
    </row>
    <row r="201" spans="2:51" s="12" customFormat="1" ht="12">
      <c r="B201" s="160"/>
      <c r="D201" s="153" t="s">
        <v>126</v>
      </c>
      <c r="E201" s="161" t="s">
        <v>1</v>
      </c>
      <c r="F201" s="162" t="s">
        <v>138</v>
      </c>
      <c r="H201" s="163">
        <v>3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1" t="s">
        <v>126</v>
      </c>
      <c r="AU201" s="161" t="s">
        <v>75</v>
      </c>
      <c r="AV201" s="12" t="s">
        <v>77</v>
      </c>
      <c r="AW201" s="12" t="s">
        <v>30</v>
      </c>
      <c r="AX201" s="12" t="s">
        <v>67</v>
      </c>
      <c r="AY201" s="161" t="s">
        <v>118</v>
      </c>
    </row>
    <row r="202" spans="2:51" s="13" customFormat="1" ht="12">
      <c r="B202" s="168"/>
      <c r="D202" s="153" t="s">
        <v>126</v>
      </c>
      <c r="E202" s="169" t="s">
        <v>1</v>
      </c>
      <c r="F202" s="170" t="s">
        <v>131</v>
      </c>
      <c r="H202" s="171">
        <v>3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126</v>
      </c>
      <c r="AU202" s="169" t="s">
        <v>75</v>
      </c>
      <c r="AV202" s="13" t="s">
        <v>125</v>
      </c>
      <c r="AW202" s="13" t="s">
        <v>30</v>
      </c>
      <c r="AX202" s="13" t="s">
        <v>75</v>
      </c>
      <c r="AY202" s="169" t="s">
        <v>118</v>
      </c>
    </row>
    <row r="203" spans="2:65" s="1" customFormat="1" ht="16.5" customHeight="1">
      <c r="B203" s="139"/>
      <c r="C203" s="140" t="s">
        <v>306</v>
      </c>
      <c r="D203" s="140" t="s">
        <v>121</v>
      </c>
      <c r="E203" s="141" t="s">
        <v>307</v>
      </c>
      <c r="F203" s="142" t="s">
        <v>308</v>
      </c>
      <c r="G203" s="143" t="s">
        <v>239</v>
      </c>
      <c r="H203" s="144">
        <v>3</v>
      </c>
      <c r="I203" s="145"/>
      <c r="J203" s="146">
        <f>ROUND(I203*H203,2)</f>
        <v>0</v>
      </c>
      <c r="K203" s="142" t="s">
        <v>1</v>
      </c>
      <c r="L203" s="30"/>
      <c r="M203" s="147" t="s">
        <v>1</v>
      </c>
      <c r="N203" s="148" t="s">
        <v>38</v>
      </c>
      <c r="O203" s="49"/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AR203" s="16" t="s">
        <v>125</v>
      </c>
      <c r="AT203" s="16" t="s">
        <v>121</v>
      </c>
      <c r="AU203" s="16" t="s">
        <v>75</v>
      </c>
      <c r="AY203" s="16" t="s">
        <v>118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75</v>
      </c>
      <c r="BK203" s="151">
        <f>ROUND(I203*H203,2)</f>
        <v>0</v>
      </c>
      <c r="BL203" s="16" t="s">
        <v>125</v>
      </c>
      <c r="BM203" s="16" t="s">
        <v>309</v>
      </c>
    </row>
    <row r="204" spans="2:51" s="11" customFormat="1" ht="12">
      <c r="B204" s="152"/>
      <c r="D204" s="153" t="s">
        <v>126</v>
      </c>
      <c r="E204" s="154" t="s">
        <v>1</v>
      </c>
      <c r="F204" s="155" t="s">
        <v>308</v>
      </c>
      <c r="H204" s="154" t="s">
        <v>1</v>
      </c>
      <c r="I204" s="156"/>
      <c r="L204" s="152"/>
      <c r="M204" s="157"/>
      <c r="N204" s="158"/>
      <c r="O204" s="158"/>
      <c r="P204" s="158"/>
      <c r="Q204" s="158"/>
      <c r="R204" s="158"/>
      <c r="S204" s="158"/>
      <c r="T204" s="159"/>
      <c r="AT204" s="154" t="s">
        <v>126</v>
      </c>
      <c r="AU204" s="154" t="s">
        <v>75</v>
      </c>
      <c r="AV204" s="11" t="s">
        <v>75</v>
      </c>
      <c r="AW204" s="11" t="s">
        <v>30</v>
      </c>
      <c r="AX204" s="11" t="s">
        <v>67</v>
      </c>
      <c r="AY204" s="154" t="s">
        <v>118</v>
      </c>
    </row>
    <row r="205" spans="2:51" s="12" customFormat="1" ht="12">
      <c r="B205" s="160"/>
      <c r="D205" s="153" t="s">
        <v>126</v>
      </c>
      <c r="E205" s="161" t="s">
        <v>1</v>
      </c>
      <c r="F205" s="162" t="s">
        <v>138</v>
      </c>
      <c r="H205" s="163">
        <v>3</v>
      </c>
      <c r="I205" s="164"/>
      <c r="L205" s="160"/>
      <c r="M205" s="165"/>
      <c r="N205" s="166"/>
      <c r="O205" s="166"/>
      <c r="P205" s="166"/>
      <c r="Q205" s="166"/>
      <c r="R205" s="166"/>
      <c r="S205" s="166"/>
      <c r="T205" s="167"/>
      <c r="AT205" s="161" t="s">
        <v>126</v>
      </c>
      <c r="AU205" s="161" t="s">
        <v>75</v>
      </c>
      <c r="AV205" s="12" t="s">
        <v>77</v>
      </c>
      <c r="AW205" s="12" t="s">
        <v>30</v>
      </c>
      <c r="AX205" s="12" t="s">
        <v>67</v>
      </c>
      <c r="AY205" s="161" t="s">
        <v>118</v>
      </c>
    </row>
    <row r="206" spans="2:51" s="13" customFormat="1" ht="12">
      <c r="B206" s="168"/>
      <c r="D206" s="153" t="s">
        <v>126</v>
      </c>
      <c r="E206" s="169" t="s">
        <v>1</v>
      </c>
      <c r="F206" s="170" t="s">
        <v>131</v>
      </c>
      <c r="H206" s="171">
        <v>3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126</v>
      </c>
      <c r="AU206" s="169" t="s">
        <v>75</v>
      </c>
      <c r="AV206" s="13" t="s">
        <v>125</v>
      </c>
      <c r="AW206" s="13" t="s">
        <v>30</v>
      </c>
      <c r="AX206" s="13" t="s">
        <v>75</v>
      </c>
      <c r="AY206" s="169" t="s">
        <v>118</v>
      </c>
    </row>
    <row r="207" spans="2:63" s="10" customFormat="1" ht="25.9" customHeight="1">
      <c r="B207" s="126"/>
      <c r="D207" s="127" t="s">
        <v>66</v>
      </c>
      <c r="E207" s="128" t="s">
        <v>310</v>
      </c>
      <c r="F207" s="128" t="s">
        <v>311</v>
      </c>
      <c r="I207" s="129"/>
      <c r="J207" s="130">
        <f>BK207</f>
        <v>0</v>
      </c>
      <c r="L207" s="126"/>
      <c r="M207" s="131"/>
      <c r="N207" s="132"/>
      <c r="O207" s="132"/>
      <c r="P207" s="133">
        <f>SUM(P208:P224)</f>
        <v>0</v>
      </c>
      <c r="Q207" s="132"/>
      <c r="R207" s="133">
        <f>SUM(R208:R224)</f>
        <v>0</v>
      </c>
      <c r="S207" s="132"/>
      <c r="T207" s="134">
        <f>SUM(T208:T224)</f>
        <v>0</v>
      </c>
      <c r="AR207" s="127" t="s">
        <v>75</v>
      </c>
      <c r="AT207" s="135" t="s">
        <v>66</v>
      </c>
      <c r="AU207" s="135" t="s">
        <v>67</v>
      </c>
      <c r="AY207" s="127" t="s">
        <v>118</v>
      </c>
      <c r="BK207" s="136">
        <f>SUM(BK208:BK224)</f>
        <v>0</v>
      </c>
    </row>
    <row r="208" spans="2:65" s="1" customFormat="1" ht="16.5" customHeight="1">
      <c r="B208" s="139"/>
      <c r="C208" s="140" t="s">
        <v>209</v>
      </c>
      <c r="D208" s="140" t="s">
        <v>121</v>
      </c>
      <c r="E208" s="141" t="s">
        <v>229</v>
      </c>
      <c r="F208" s="142" t="s">
        <v>230</v>
      </c>
      <c r="G208" s="143" t="s">
        <v>170</v>
      </c>
      <c r="H208" s="144">
        <v>0.377</v>
      </c>
      <c r="I208" s="145"/>
      <c r="J208" s="146">
        <f>ROUND(I208*H208,2)</f>
        <v>0</v>
      </c>
      <c r="K208" s="142" t="s">
        <v>1</v>
      </c>
      <c r="L208" s="30"/>
      <c r="M208" s="147" t="s">
        <v>1</v>
      </c>
      <c r="N208" s="148" t="s">
        <v>38</v>
      </c>
      <c r="O208" s="49"/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6" t="s">
        <v>125</v>
      </c>
      <c r="AT208" s="16" t="s">
        <v>121</v>
      </c>
      <c r="AU208" s="16" t="s">
        <v>75</v>
      </c>
      <c r="AY208" s="16" t="s">
        <v>118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6" t="s">
        <v>75</v>
      </c>
      <c r="BK208" s="151">
        <f>ROUND(I208*H208,2)</f>
        <v>0</v>
      </c>
      <c r="BL208" s="16" t="s">
        <v>125</v>
      </c>
      <c r="BM208" s="16" t="s">
        <v>312</v>
      </c>
    </row>
    <row r="209" spans="2:51" s="11" customFormat="1" ht="12">
      <c r="B209" s="152"/>
      <c r="D209" s="153" t="s">
        <v>126</v>
      </c>
      <c r="E209" s="154" t="s">
        <v>1</v>
      </c>
      <c r="F209" s="155" t="s">
        <v>231</v>
      </c>
      <c r="H209" s="154" t="s">
        <v>1</v>
      </c>
      <c r="I209" s="156"/>
      <c r="L209" s="152"/>
      <c r="M209" s="157"/>
      <c r="N209" s="158"/>
      <c r="O209" s="158"/>
      <c r="P209" s="158"/>
      <c r="Q209" s="158"/>
      <c r="R209" s="158"/>
      <c r="S209" s="158"/>
      <c r="T209" s="159"/>
      <c r="AT209" s="154" t="s">
        <v>126</v>
      </c>
      <c r="AU209" s="154" t="s">
        <v>75</v>
      </c>
      <c r="AV209" s="11" t="s">
        <v>75</v>
      </c>
      <c r="AW209" s="11" t="s">
        <v>30</v>
      </c>
      <c r="AX209" s="11" t="s">
        <v>67</v>
      </c>
      <c r="AY209" s="154" t="s">
        <v>118</v>
      </c>
    </row>
    <row r="210" spans="2:51" s="12" customFormat="1" ht="12">
      <c r="B210" s="160"/>
      <c r="D210" s="153" t="s">
        <v>126</v>
      </c>
      <c r="E210" s="161" t="s">
        <v>1</v>
      </c>
      <c r="F210" s="162" t="s">
        <v>313</v>
      </c>
      <c r="H210" s="163">
        <v>0.377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126</v>
      </c>
      <c r="AU210" s="161" t="s">
        <v>75</v>
      </c>
      <c r="AV210" s="12" t="s">
        <v>77</v>
      </c>
      <c r="AW210" s="12" t="s">
        <v>30</v>
      </c>
      <c r="AX210" s="12" t="s">
        <v>67</v>
      </c>
      <c r="AY210" s="161" t="s">
        <v>118</v>
      </c>
    </row>
    <row r="211" spans="2:51" s="13" customFormat="1" ht="12">
      <c r="B211" s="168"/>
      <c r="D211" s="153" t="s">
        <v>126</v>
      </c>
      <c r="E211" s="169" t="s">
        <v>1</v>
      </c>
      <c r="F211" s="170" t="s">
        <v>131</v>
      </c>
      <c r="H211" s="171">
        <v>0.377</v>
      </c>
      <c r="I211" s="172"/>
      <c r="L211" s="168"/>
      <c r="M211" s="173"/>
      <c r="N211" s="174"/>
      <c r="O211" s="174"/>
      <c r="P211" s="174"/>
      <c r="Q211" s="174"/>
      <c r="R211" s="174"/>
      <c r="S211" s="174"/>
      <c r="T211" s="175"/>
      <c r="AT211" s="169" t="s">
        <v>126</v>
      </c>
      <c r="AU211" s="169" t="s">
        <v>75</v>
      </c>
      <c r="AV211" s="13" t="s">
        <v>125</v>
      </c>
      <c r="AW211" s="13" t="s">
        <v>30</v>
      </c>
      <c r="AX211" s="13" t="s">
        <v>75</v>
      </c>
      <c r="AY211" s="169" t="s">
        <v>118</v>
      </c>
    </row>
    <row r="212" spans="2:65" s="1" customFormat="1" ht="16.5" customHeight="1">
      <c r="B212" s="139"/>
      <c r="C212" s="140" t="s">
        <v>314</v>
      </c>
      <c r="D212" s="140" t="s">
        <v>121</v>
      </c>
      <c r="E212" s="141" t="s">
        <v>315</v>
      </c>
      <c r="F212" s="142" t="s">
        <v>316</v>
      </c>
      <c r="G212" s="143" t="s">
        <v>239</v>
      </c>
      <c r="H212" s="144">
        <v>8</v>
      </c>
      <c r="I212" s="145"/>
      <c r="J212" s="146">
        <f>ROUND(I212*H212,2)</f>
        <v>0</v>
      </c>
      <c r="K212" s="142" t="s">
        <v>1</v>
      </c>
      <c r="L212" s="30"/>
      <c r="M212" s="147" t="s">
        <v>1</v>
      </c>
      <c r="N212" s="148" t="s">
        <v>38</v>
      </c>
      <c r="O212" s="49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AR212" s="16" t="s">
        <v>125</v>
      </c>
      <c r="AT212" s="16" t="s">
        <v>121</v>
      </c>
      <c r="AU212" s="16" t="s">
        <v>75</v>
      </c>
      <c r="AY212" s="16" t="s">
        <v>118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75</v>
      </c>
      <c r="BK212" s="151">
        <f>ROUND(I212*H212,2)</f>
        <v>0</v>
      </c>
      <c r="BL212" s="16" t="s">
        <v>125</v>
      </c>
      <c r="BM212" s="16" t="s">
        <v>317</v>
      </c>
    </row>
    <row r="213" spans="2:51" s="11" customFormat="1" ht="12">
      <c r="B213" s="152"/>
      <c r="D213" s="153" t="s">
        <v>126</v>
      </c>
      <c r="E213" s="154" t="s">
        <v>1</v>
      </c>
      <c r="F213" s="155" t="s">
        <v>318</v>
      </c>
      <c r="H213" s="154" t="s">
        <v>1</v>
      </c>
      <c r="I213" s="156"/>
      <c r="L213" s="152"/>
      <c r="M213" s="157"/>
      <c r="N213" s="158"/>
      <c r="O213" s="158"/>
      <c r="P213" s="158"/>
      <c r="Q213" s="158"/>
      <c r="R213" s="158"/>
      <c r="S213" s="158"/>
      <c r="T213" s="159"/>
      <c r="AT213" s="154" t="s">
        <v>126</v>
      </c>
      <c r="AU213" s="154" t="s">
        <v>75</v>
      </c>
      <c r="AV213" s="11" t="s">
        <v>75</v>
      </c>
      <c r="AW213" s="11" t="s">
        <v>30</v>
      </c>
      <c r="AX213" s="11" t="s">
        <v>67</v>
      </c>
      <c r="AY213" s="154" t="s">
        <v>118</v>
      </c>
    </row>
    <row r="214" spans="2:51" s="11" customFormat="1" ht="12">
      <c r="B214" s="152"/>
      <c r="D214" s="153" t="s">
        <v>126</v>
      </c>
      <c r="E214" s="154" t="s">
        <v>1</v>
      </c>
      <c r="F214" s="155" t="s">
        <v>235</v>
      </c>
      <c r="H214" s="154" t="s">
        <v>1</v>
      </c>
      <c r="I214" s="156"/>
      <c r="L214" s="152"/>
      <c r="M214" s="157"/>
      <c r="N214" s="158"/>
      <c r="O214" s="158"/>
      <c r="P214" s="158"/>
      <c r="Q214" s="158"/>
      <c r="R214" s="158"/>
      <c r="S214" s="158"/>
      <c r="T214" s="159"/>
      <c r="AT214" s="154" t="s">
        <v>126</v>
      </c>
      <c r="AU214" s="154" t="s">
        <v>75</v>
      </c>
      <c r="AV214" s="11" t="s">
        <v>75</v>
      </c>
      <c r="AW214" s="11" t="s">
        <v>30</v>
      </c>
      <c r="AX214" s="11" t="s">
        <v>67</v>
      </c>
      <c r="AY214" s="154" t="s">
        <v>118</v>
      </c>
    </row>
    <row r="215" spans="2:51" s="12" customFormat="1" ht="12">
      <c r="B215" s="160"/>
      <c r="D215" s="153" t="s">
        <v>126</v>
      </c>
      <c r="E215" s="161" t="s">
        <v>1</v>
      </c>
      <c r="F215" s="162" t="s">
        <v>153</v>
      </c>
      <c r="H215" s="163">
        <v>8</v>
      </c>
      <c r="I215" s="164"/>
      <c r="L215" s="160"/>
      <c r="M215" s="165"/>
      <c r="N215" s="166"/>
      <c r="O215" s="166"/>
      <c r="P215" s="166"/>
      <c r="Q215" s="166"/>
      <c r="R215" s="166"/>
      <c r="S215" s="166"/>
      <c r="T215" s="167"/>
      <c r="AT215" s="161" t="s">
        <v>126</v>
      </c>
      <c r="AU215" s="161" t="s">
        <v>75</v>
      </c>
      <c r="AV215" s="12" t="s">
        <v>77</v>
      </c>
      <c r="AW215" s="12" t="s">
        <v>30</v>
      </c>
      <c r="AX215" s="12" t="s">
        <v>67</v>
      </c>
      <c r="AY215" s="161" t="s">
        <v>118</v>
      </c>
    </row>
    <row r="216" spans="2:51" s="13" customFormat="1" ht="12">
      <c r="B216" s="168"/>
      <c r="D216" s="153" t="s">
        <v>126</v>
      </c>
      <c r="E216" s="169" t="s">
        <v>1</v>
      </c>
      <c r="F216" s="170" t="s">
        <v>131</v>
      </c>
      <c r="H216" s="171">
        <v>8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69" t="s">
        <v>126</v>
      </c>
      <c r="AU216" s="169" t="s">
        <v>75</v>
      </c>
      <c r="AV216" s="13" t="s">
        <v>125</v>
      </c>
      <c r="AW216" s="13" t="s">
        <v>30</v>
      </c>
      <c r="AX216" s="13" t="s">
        <v>75</v>
      </c>
      <c r="AY216" s="169" t="s">
        <v>118</v>
      </c>
    </row>
    <row r="217" spans="2:65" s="1" customFormat="1" ht="16.5" customHeight="1">
      <c r="B217" s="139"/>
      <c r="C217" s="140" t="s">
        <v>267</v>
      </c>
      <c r="D217" s="140" t="s">
        <v>121</v>
      </c>
      <c r="E217" s="141" t="s">
        <v>319</v>
      </c>
      <c r="F217" s="142" t="s">
        <v>320</v>
      </c>
      <c r="G217" s="143" t="s">
        <v>239</v>
      </c>
      <c r="H217" s="144">
        <v>4</v>
      </c>
      <c r="I217" s="145"/>
      <c r="J217" s="146">
        <f>ROUND(I217*H217,2)</f>
        <v>0</v>
      </c>
      <c r="K217" s="142" t="s">
        <v>1</v>
      </c>
      <c r="L217" s="30"/>
      <c r="M217" s="147" t="s">
        <v>1</v>
      </c>
      <c r="N217" s="148" t="s">
        <v>38</v>
      </c>
      <c r="O217" s="49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AR217" s="16" t="s">
        <v>125</v>
      </c>
      <c r="AT217" s="16" t="s">
        <v>121</v>
      </c>
      <c r="AU217" s="16" t="s">
        <v>75</v>
      </c>
      <c r="AY217" s="16" t="s">
        <v>118</v>
      </c>
      <c r="BE217" s="151">
        <f>IF(N217="základní",J217,0)</f>
        <v>0</v>
      </c>
      <c r="BF217" s="151">
        <f>IF(N217="snížená",J217,0)</f>
        <v>0</v>
      </c>
      <c r="BG217" s="151">
        <f>IF(N217="zákl. přenesená",J217,0)</f>
        <v>0</v>
      </c>
      <c r="BH217" s="151">
        <f>IF(N217="sníž. přenesená",J217,0)</f>
        <v>0</v>
      </c>
      <c r="BI217" s="151">
        <f>IF(N217="nulová",J217,0)</f>
        <v>0</v>
      </c>
      <c r="BJ217" s="16" t="s">
        <v>75</v>
      </c>
      <c r="BK217" s="151">
        <f>ROUND(I217*H217,2)</f>
        <v>0</v>
      </c>
      <c r="BL217" s="16" t="s">
        <v>125</v>
      </c>
      <c r="BM217" s="16" t="s">
        <v>321</v>
      </c>
    </row>
    <row r="218" spans="2:51" s="11" customFormat="1" ht="12">
      <c r="B218" s="152"/>
      <c r="D218" s="153" t="s">
        <v>126</v>
      </c>
      <c r="E218" s="154" t="s">
        <v>1</v>
      </c>
      <c r="F218" s="155" t="s">
        <v>320</v>
      </c>
      <c r="H218" s="154" t="s">
        <v>1</v>
      </c>
      <c r="I218" s="156"/>
      <c r="L218" s="152"/>
      <c r="M218" s="157"/>
      <c r="N218" s="158"/>
      <c r="O218" s="158"/>
      <c r="P218" s="158"/>
      <c r="Q218" s="158"/>
      <c r="R218" s="158"/>
      <c r="S218" s="158"/>
      <c r="T218" s="159"/>
      <c r="AT218" s="154" t="s">
        <v>126</v>
      </c>
      <c r="AU218" s="154" t="s">
        <v>75</v>
      </c>
      <c r="AV218" s="11" t="s">
        <v>75</v>
      </c>
      <c r="AW218" s="11" t="s">
        <v>30</v>
      </c>
      <c r="AX218" s="11" t="s">
        <v>67</v>
      </c>
      <c r="AY218" s="154" t="s">
        <v>118</v>
      </c>
    </row>
    <row r="219" spans="2:51" s="12" customFormat="1" ht="12">
      <c r="B219" s="160"/>
      <c r="D219" s="153" t="s">
        <v>126</v>
      </c>
      <c r="E219" s="161" t="s">
        <v>1</v>
      </c>
      <c r="F219" s="162" t="s">
        <v>125</v>
      </c>
      <c r="H219" s="163">
        <v>4</v>
      </c>
      <c r="I219" s="164"/>
      <c r="L219" s="160"/>
      <c r="M219" s="165"/>
      <c r="N219" s="166"/>
      <c r="O219" s="166"/>
      <c r="P219" s="166"/>
      <c r="Q219" s="166"/>
      <c r="R219" s="166"/>
      <c r="S219" s="166"/>
      <c r="T219" s="167"/>
      <c r="AT219" s="161" t="s">
        <v>126</v>
      </c>
      <c r="AU219" s="161" t="s">
        <v>75</v>
      </c>
      <c r="AV219" s="12" t="s">
        <v>77</v>
      </c>
      <c r="AW219" s="12" t="s">
        <v>30</v>
      </c>
      <c r="AX219" s="12" t="s">
        <v>67</v>
      </c>
      <c r="AY219" s="161" t="s">
        <v>118</v>
      </c>
    </row>
    <row r="220" spans="2:51" s="13" customFormat="1" ht="12">
      <c r="B220" s="168"/>
      <c r="D220" s="153" t="s">
        <v>126</v>
      </c>
      <c r="E220" s="169" t="s">
        <v>1</v>
      </c>
      <c r="F220" s="170" t="s">
        <v>131</v>
      </c>
      <c r="H220" s="171">
        <v>4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126</v>
      </c>
      <c r="AU220" s="169" t="s">
        <v>75</v>
      </c>
      <c r="AV220" s="13" t="s">
        <v>125</v>
      </c>
      <c r="AW220" s="13" t="s">
        <v>30</v>
      </c>
      <c r="AX220" s="13" t="s">
        <v>75</v>
      </c>
      <c r="AY220" s="169" t="s">
        <v>118</v>
      </c>
    </row>
    <row r="221" spans="2:65" s="1" customFormat="1" ht="16.5" customHeight="1">
      <c r="B221" s="139"/>
      <c r="C221" s="140" t="s">
        <v>322</v>
      </c>
      <c r="D221" s="140" t="s">
        <v>121</v>
      </c>
      <c r="E221" s="141" t="s">
        <v>323</v>
      </c>
      <c r="F221" s="142" t="s">
        <v>324</v>
      </c>
      <c r="G221" s="143" t="s">
        <v>198</v>
      </c>
      <c r="H221" s="144">
        <v>1.256</v>
      </c>
      <c r="I221" s="145"/>
      <c r="J221" s="146">
        <f>ROUND(I221*H221,2)</f>
        <v>0</v>
      </c>
      <c r="K221" s="142" t="s">
        <v>1</v>
      </c>
      <c r="L221" s="30"/>
      <c r="M221" s="147" t="s">
        <v>1</v>
      </c>
      <c r="N221" s="148" t="s">
        <v>38</v>
      </c>
      <c r="O221" s="49"/>
      <c r="P221" s="149">
        <f>O221*H221</f>
        <v>0</v>
      </c>
      <c r="Q221" s="149">
        <v>0</v>
      </c>
      <c r="R221" s="149">
        <f>Q221*H221</f>
        <v>0</v>
      </c>
      <c r="S221" s="149">
        <v>0</v>
      </c>
      <c r="T221" s="150">
        <f>S221*H221</f>
        <v>0</v>
      </c>
      <c r="AR221" s="16" t="s">
        <v>125</v>
      </c>
      <c r="AT221" s="16" t="s">
        <v>121</v>
      </c>
      <c r="AU221" s="16" t="s">
        <v>75</v>
      </c>
      <c r="AY221" s="16" t="s">
        <v>118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6" t="s">
        <v>75</v>
      </c>
      <c r="BK221" s="151">
        <f>ROUND(I221*H221,2)</f>
        <v>0</v>
      </c>
      <c r="BL221" s="16" t="s">
        <v>125</v>
      </c>
      <c r="BM221" s="16" t="s">
        <v>325</v>
      </c>
    </row>
    <row r="222" spans="2:51" s="11" customFormat="1" ht="12">
      <c r="B222" s="152"/>
      <c r="D222" s="153" t="s">
        <v>126</v>
      </c>
      <c r="E222" s="154" t="s">
        <v>1</v>
      </c>
      <c r="F222" s="155" t="s">
        <v>324</v>
      </c>
      <c r="H222" s="154" t="s">
        <v>1</v>
      </c>
      <c r="I222" s="156"/>
      <c r="L222" s="152"/>
      <c r="M222" s="157"/>
      <c r="N222" s="158"/>
      <c r="O222" s="158"/>
      <c r="P222" s="158"/>
      <c r="Q222" s="158"/>
      <c r="R222" s="158"/>
      <c r="S222" s="158"/>
      <c r="T222" s="159"/>
      <c r="AT222" s="154" t="s">
        <v>126</v>
      </c>
      <c r="AU222" s="154" t="s">
        <v>75</v>
      </c>
      <c r="AV222" s="11" t="s">
        <v>75</v>
      </c>
      <c r="AW222" s="11" t="s">
        <v>30</v>
      </c>
      <c r="AX222" s="11" t="s">
        <v>67</v>
      </c>
      <c r="AY222" s="154" t="s">
        <v>118</v>
      </c>
    </row>
    <row r="223" spans="2:51" s="12" customFormat="1" ht="12">
      <c r="B223" s="160"/>
      <c r="D223" s="153" t="s">
        <v>126</v>
      </c>
      <c r="E223" s="161" t="s">
        <v>1</v>
      </c>
      <c r="F223" s="162" t="s">
        <v>326</v>
      </c>
      <c r="H223" s="163">
        <v>1.256</v>
      </c>
      <c r="I223" s="164"/>
      <c r="L223" s="160"/>
      <c r="M223" s="165"/>
      <c r="N223" s="166"/>
      <c r="O223" s="166"/>
      <c r="P223" s="166"/>
      <c r="Q223" s="166"/>
      <c r="R223" s="166"/>
      <c r="S223" s="166"/>
      <c r="T223" s="167"/>
      <c r="AT223" s="161" t="s">
        <v>126</v>
      </c>
      <c r="AU223" s="161" t="s">
        <v>75</v>
      </c>
      <c r="AV223" s="12" t="s">
        <v>77</v>
      </c>
      <c r="AW223" s="12" t="s">
        <v>30</v>
      </c>
      <c r="AX223" s="12" t="s">
        <v>67</v>
      </c>
      <c r="AY223" s="161" t="s">
        <v>118</v>
      </c>
    </row>
    <row r="224" spans="2:51" s="13" customFormat="1" ht="12">
      <c r="B224" s="168"/>
      <c r="D224" s="153" t="s">
        <v>126</v>
      </c>
      <c r="E224" s="169" t="s">
        <v>1</v>
      </c>
      <c r="F224" s="170" t="s">
        <v>131</v>
      </c>
      <c r="H224" s="171">
        <v>1.256</v>
      </c>
      <c r="I224" s="172"/>
      <c r="L224" s="168"/>
      <c r="M224" s="173"/>
      <c r="N224" s="174"/>
      <c r="O224" s="174"/>
      <c r="P224" s="174"/>
      <c r="Q224" s="174"/>
      <c r="R224" s="174"/>
      <c r="S224" s="174"/>
      <c r="T224" s="175"/>
      <c r="AT224" s="169" t="s">
        <v>126</v>
      </c>
      <c r="AU224" s="169" t="s">
        <v>75</v>
      </c>
      <c r="AV224" s="13" t="s">
        <v>125</v>
      </c>
      <c r="AW224" s="13" t="s">
        <v>30</v>
      </c>
      <c r="AX224" s="13" t="s">
        <v>75</v>
      </c>
      <c r="AY224" s="169" t="s">
        <v>118</v>
      </c>
    </row>
    <row r="225" spans="2:63" s="10" customFormat="1" ht="25.9" customHeight="1">
      <c r="B225" s="126"/>
      <c r="D225" s="127" t="s">
        <v>66</v>
      </c>
      <c r="E225" s="128" t="s">
        <v>116</v>
      </c>
      <c r="F225" s="128" t="s">
        <v>117</v>
      </c>
      <c r="I225" s="129"/>
      <c r="J225" s="130">
        <f>BK225</f>
        <v>0</v>
      </c>
      <c r="L225" s="126"/>
      <c r="M225" s="131"/>
      <c r="N225" s="132"/>
      <c r="O225" s="132"/>
      <c r="P225" s="133">
        <f>P226+P233</f>
        <v>0</v>
      </c>
      <c r="Q225" s="132"/>
      <c r="R225" s="133">
        <f>R226+R233</f>
        <v>0</v>
      </c>
      <c r="S225" s="132"/>
      <c r="T225" s="134">
        <f>T226+T233</f>
        <v>0</v>
      </c>
      <c r="AR225" s="127" t="s">
        <v>75</v>
      </c>
      <c r="AT225" s="135" t="s">
        <v>66</v>
      </c>
      <c r="AU225" s="135" t="s">
        <v>67</v>
      </c>
      <c r="AY225" s="127" t="s">
        <v>118</v>
      </c>
      <c r="BK225" s="136">
        <f>BK226+BK233</f>
        <v>0</v>
      </c>
    </row>
    <row r="226" spans="2:63" s="10" customFormat="1" ht="22.9" customHeight="1">
      <c r="B226" s="126"/>
      <c r="D226" s="127" t="s">
        <v>66</v>
      </c>
      <c r="E226" s="137" t="s">
        <v>154</v>
      </c>
      <c r="F226" s="137" t="s">
        <v>327</v>
      </c>
      <c r="I226" s="129"/>
      <c r="J226" s="138">
        <f>BK226</f>
        <v>0</v>
      </c>
      <c r="L226" s="126"/>
      <c r="M226" s="131"/>
      <c r="N226" s="132"/>
      <c r="O226" s="132"/>
      <c r="P226" s="133">
        <f>SUM(P227:P232)</f>
        <v>0</v>
      </c>
      <c r="Q226" s="132"/>
      <c r="R226" s="133">
        <f>SUM(R227:R232)</f>
        <v>0</v>
      </c>
      <c r="S226" s="132"/>
      <c r="T226" s="134">
        <f>SUM(T227:T232)</f>
        <v>0</v>
      </c>
      <c r="AR226" s="127" t="s">
        <v>75</v>
      </c>
      <c r="AT226" s="135" t="s">
        <v>66</v>
      </c>
      <c r="AU226" s="135" t="s">
        <v>75</v>
      </c>
      <c r="AY226" s="127" t="s">
        <v>118</v>
      </c>
      <c r="BK226" s="136">
        <f>SUM(BK227:BK232)</f>
        <v>0</v>
      </c>
    </row>
    <row r="227" spans="2:65" s="1" customFormat="1" ht="16.5" customHeight="1">
      <c r="B227" s="139"/>
      <c r="C227" s="140" t="s">
        <v>269</v>
      </c>
      <c r="D227" s="140" t="s">
        <v>121</v>
      </c>
      <c r="E227" s="141" t="s">
        <v>328</v>
      </c>
      <c r="F227" s="142" t="s">
        <v>329</v>
      </c>
      <c r="G227" s="143" t="s">
        <v>170</v>
      </c>
      <c r="H227" s="144">
        <v>384.82</v>
      </c>
      <c r="I227" s="145"/>
      <c r="J227" s="146">
        <f>ROUND(I227*H227,2)</f>
        <v>0</v>
      </c>
      <c r="K227" s="142" t="s">
        <v>1</v>
      </c>
      <c r="L227" s="30"/>
      <c r="M227" s="147" t="s">
        <v>1</v>
      </c>
      <c r="N227" s="148" t="s">
        <v>38</v>
      </c>
      <c r="O227" s="49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AR227" s="16" t="s">
        <v>125</v>
      </c>
      <c r="AT227" s="16" t="s">
        <v>121</v>
      </c>
      <c r="AU227" s="16" t="s">
        <v>77</v>
      </c>
      <c r="AY227" s="16" t="s">
        <v>118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6" t="s">
        <v>75</v>
      </c>
      <c r="BK227" s="151">
        <f>ROUND(I227*H227,2)</f>
        <v>0</v>
      </c>
      <c r="BL227" s="16" t="s">
        <v>125</v>
      </c>
      <c r="BM227" s="16" t="s">
        <v>330</v>
      </c>
    </row>
    <row r="228" spans="2:51" s="11" customFormat="1" ht="12">
      <c r="B228" s="152"/>
      <c r="D228" s="153" t="s">
        <v>126</v>
      </c>
      <c r="E228" s="154" t="s">
        <v>1</v>
      </c>
      <c r="F228" s="155" t="s">
        <v>331</v>
      </c>
      <c r="H228" s="154" t="s">
        <v>1</v>
      </c>
      <c r="I228" s="156"/>
      <c r="L228" s="152"/>
      <c r="M228" s="157"/>
      <c r="N228" s="158"/>
      <c r="O228" s="158"/>
      <c r="P228" s="158"/>
      <c r="Q228" s="158"/>
      <c r="R228" s="158"/>
      <c r="S228" s="158"/>
      <c r="T228" s="159"/>
      <c r="AT228" s="154" t="s">
        <v>126</v>
      </c>
      <c r="AU228" s="154" t="s">
        <v>77</v>
      </c>
      <c r="AV228" s="11" t="s">
        <v>75</v>
      </c>
      <c r="AW228" s="11" t="s">
        <v>30</v>
      </c>
      <c r="AX228" s="11" t="s">
        <v>67</v>
      </c>
      <c r="AY228" s="154" t="s">
        <v>118</v>
      </c>
    </row>
    <row r="229" spans="2:51" s="11" customFormat="1" ht="12">
      <c r="B229" s="152"/>
      <c r="D229" s="153" t="s">
        <v>126</v>
      </c>
      <c r="E229" s="154" t="s">
        <v>1</v>
      </c>
      <c r="F229" s="155" t="s">
        <v>332</v>
      </c>
      <c r="H229" s="154" t="s">
        <v>1</v>
      </c>
      <c r="I229" s="156"/>
      <c r="L229" s="152"/>
      <c r="M229" s="157"/>
      <c r="N229" s="158"/>
      <c r="O229" s="158"/>
      <c r="P229" s="158"/>
      <c r="Q229" s="158"/>
      <c r="R229" s="158"/>
      <c r="S229" s="158"/>
      <c r="T229" s="159"/>
      <c r="AT229" s="154" t="s">
        <v>126</v>
      </c>
      <c r="AU229" s="154" t="s">
        <v>77</v>
      </c>
      <c r="AV229" s="11" t="s">
        <v>75</v>
      </c>
      <c r="AW229" s="11" t="s">
        <v>30</v>
      </c>
      <c r="AX229" s="11" t="s">
        <v>67</v>
      </c>
      <c r="AY229" s="154" t="s">
        <v>118</v>
      </c>
    </row>
    <row r="230" spans="2:51" s="11" customFormat="1" ht="12">
      <c r="B230" s="152"/>
      <c r="D230" s="153" t="s">
        <v>126</v>
      </c>
      <c r="E230" s="154" t="s">
        <v>1</v>
      </c>
      <c r="F230" s="155" t="s">
        <v>333</v>
      </c>
      <c r="H230" s="154" t="s">
        <v>1</v>
      </c>
      <c r="I230" s="156"/>
      <c r="L230" s="152"/>
      <c r="M230" s="157"/>
      <c r="N230" s="158"/>
      <c r="O230" s="158"/>
      <c r="P230" s="158"/>
      <c r="Q230" s="158"/>
      <c r="R230" s="158"/>
      <c r="S230" s="158"/>
      <c r="T230" s="159"/>
      <c r="AT230" s="154" t="s">
        <v>126</v>
      </c>
      <c r="AU230" s="154" t="s">
        <v>77</v>
      </c>
      <c r="AV230" s="11" t="s">
        <v>75</v>
      </c>
      <c r="AW230" s="11" t="s">
        <v>30</v>
      </c>
      <c r="AX230" s="11" t="s">
        <v>67</v>
      </c>
      <c r="AY230" s="154" t="s">
        <v>118</v>
      </c>
    </row>
    <row r="231" spans="2:51" s="12" customFormat="1" ht="12">
      <c r="B231" s="160"/>
      <c r="D231" s="153" t="s">
        <v>126</v>
      </c>
      <c r="E231" s="161" t="s">
        <v>1</v>
      </c>
      <c r="F231" s="162" t="s">
        <v>334</v>
      </c>
      <c r="H231" s="163">
        <v>384.82</v>
      </c>
      <c r="I231" s="164"/>
      <c r="L231" s="160"/>
      <c r="M231" s="165"/>
      <c r="N231" s="166"/>
      <c r="O231" s="166"/>
      <c r="P231" s="166"/>
      <c r="Q231" s="166"/>
      <c r="R231" s="166"/>
      <c r="S231" s="166"/>
      <c r="T231" s="167"/>
      <c r="AT231" s="161" t="s">
        <v>126</v>
      </c>
      <c r="AU231" s="161" t="s">
        <v>77</v>
      </c>
      <c r="AV231" s="12" t="s">
        <v>77</v>
      </c>
      <c r="AW231" s="12" t="s">
        <v>30</v>
      </c>
      <c r="AX231" s="12" t="s">
        <v>67</v>
      </c>
      <c r="AY231" s="161" t="s">
        <v>118</v>
      </c>
    </row>
    <row r="232" spans="2:51" s="13" customFormat="1" ht="12">
      <c r="B232" s="168"/>
      <c r="D232" s="153" t="s">
        <v>126</v>
      </c>
      <c r="E232" s="169" t="s">
        <v>1</v>
      </c>
      <c r="F232" s="170" t="s">
        <v>131</v>
      </c>
      <c r="H232" s="171">
        <v>384.82</v>
      </c>
      <c r="I232" s="172"/>
      <c r="L232" s="168"/>
      <c r="M232" s="173"/>
      <c r="N232" s="174"/>
      <c r="O232" s="174"/>
      <c r="P232" s="174"/>
      <c r="Q232" s="174"/>
      <c r="R232" s="174"/>
      <c r="S232" s="174"/>
      <c r="T232" s="175"/>
      <c r="AT232" s="169" t="s">
        <v>126</v>
      </c>
      <c r="AU232" s="169" t="s">
        <v>77</v>
      </c>
      <c r="AV232" s="13" t="s">
        <v>125</v>
      </c>
      <c r="AW232" s="13" t="s">
        <v>30</v>
      </c>
      <c r="AX232" s="13" t="s">
        <v>75</v>
      </c>
      <c r="AY232" s="169" t="s">
        <v>118</v>
      </c>
    </row>
    <row r="233" spans="2:63" s="10" customFormat="1" ht="22.9" customHeight="1">
      <c r="B233" s="126"/>
      <c r="D233" s="127" t="s">
        <v>66</v>
      </c>
      <c r="E233" s="137" t="s">
        <v>335</v>
      </c>
      <c r="F233" s="137" t="s">
        <v>336</v>
      </c>
      <c r="I233" s="129"/>
      <c r="J233" s="138">
        <f>BK233</f>
        <v>0</v>
      </c>
      <c r="L233" s="126"/>
      <c r="M233" s="131"/>
      <c r="N233" s="132"/>
      <c r="O233" s="132"/>
      <c r="P233" s="133">
        <f>P234</f>
        <v>0</v>
      </c>
      <c r="Q233" s="132"/>
      <c r="R233" s="133">
        <f>R234</f>
        <v>0</v>
      </c>
      <c r="S233" s="132"/>
      <c r="T233" s="134">
        <f>T234</f>
        <v>0</v>
      </c>
      <c r="AR233" s="127" t="s">
        <v>75</v>
      </c>
      <c r="AT233" s="135" t="s">
        <v>66</v>
      </c>
      <c r="AU233" s="135" t="s">
        <v>75</v>
      </c>
      <c r="AY233" s="127" t="s">
        <v>118</v>
      </c>
      <c r="BK233" s="136">
        <f>BK234</f>
        <v>0</v>
      </c>
    </row>
    <row r="234" spans="2:65" s="1" customFormat="1" ht="16.5" customHeight="1">
      <c r="B234" s="139"/>
      <c r="C234" s="140" t="s">
        <v>337</v>
      </c>
      <c r="D234" s="140" t="s">
        <v>121</v>
      </c>
      <c r="E234" s="141" t="s">
        <v>338</v>
      </c>
      <c r="F234" s="142" t="s">
        <v>339</v>
      </c>
      <c r="G234" s="143" t="s">
        <v>136</v>
      </c>
      <c r="H234" s="144">
        <v>157.024</v>
      </c>
      <c r="I234" s="145"/>
      <c r="J234" s="146">
        <f>ROUND(I234*H234,2)</f>
        <v>0</v>
      </c>
      <c r="K234" s="142" t="s">
        <v>1</v>
      </c>
      <c r="L234" s="30"/>
      <c r="M234" s="147" t="s">
        <v>1</v>
      </c>
      <c r="N234" s="148" t="s">
        <v>38</v>
      </c>
      <c r="O234" s="49"/>
      <c r="P234" s="149">
        <f>O234*H234</f>
        <v>0</v>
      </c>
      <c r="Q234" s="149">
        <v>0</v>
      </c>
      <c r="R234" s="149">
        <f>Q234*H234</f>
        <v>0</v>
      </c>
      <c r="S234" s="149">
        <v>0</v>
      </c>
      <c r="T234" s="150">
        <f>S234*H234</f>
        <v>0</v>
      </c>
      <c r="AR234" s="16" t="s">
        <v>125</v>
      </c>
      <c r="AT234" s="16" t="s">
        <v>121</v>
      </c>
      <c r="AU234" s="16" t="s">
        <v>77</v>
      </c>
      <c r="AY234" s="16" t="s">
        <v>118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75</v>
      </c>
      <c r="BK234" s="151">
        <f>ROUND(I234*H234,2)</f>
        <v>0</v>
      </c>
      <c r="BL234" s="16" t="s">
        <v>125</v>
      </c>
      <c r="BM234" s="16" t="s">
        <v>340</v>
      </c>
    </row>
    <row r="235" spans="2:63" s="10" customFormat="1" ht="25.9" customHeight="1">
      <c r="B235" s="126"/>
      <c r="D235" s="127" t="s">
        <v>66</v>
      </c>
      <c r="E235" s="128" t="s">
        <v>163</v>
      </c>
      <c r="F235" s="128" t="s">
        <v>164</v>
      </c>
      <c r="I235" s="129"/>
      <c r="J235" s="130">
        <f>BK235</f>
        <v>0</v>
      </c>
      <c r="L235" s="126"/>
      <c r="M235" s="131"/>
      <c r="N235" s="132"/>
      <c r="O235" s="132"/>
      <c r="P235" s="133">
        <f>P236+P290+P304+P337+P361</f>
        <v>0</v>
      </c>
      <c r="Q235" s="132"/>
      <c r="R235" s="133">
        <f>R236+R290+R304+R337+R361</f>
        <v>0</v>
      </c>
      <c r="S235" s="132"/>
      <c r="T235" s="134">
        <f>T236+T290+T304+T337+T361</f>
        <v>0</v>
      </c>
      <c r="AR235" s="127" t="s">
        <v>77</v>
      </c>
      <c r="AT235" s="135" t="s">
        <v>66</v>
      </c>
      <c r="AU235" s="135" t="s">
        <v>67</v>
      </c>
      <c r="AY235" s="127" t="s">
        <v>118</v>
      </c>
      <c r="BK235" s="136">
        <f>BK236+BK290+BK304+BK337+BK361</f>
        <v>0</v>
      </c>
    </row>
    <row r="236" spans="2:63" s="10" customFormat="1" ht="22.9" customHeight="1">
      <c r="B236" s="126"/>
      <c r="D236" s="127" t="s">
        <v>66</v>
      </c>
      <c r="E236" s="137" t="s">
        <v>165</v>
      </c>
      <c r="F236" s="137" t="s">
        <v>166</v>
      </c>
      <c r="I236" s="129"/>
      <c r="J236" s="138">
        <f>BK236</f>
        <v>0</v>
      </c>
      <c r="L236" s="126"/>
      <c r="M236" s="131"/>
      <c r="N236" s="132"/>
      <c r="O236" s="132"/>
      <c r="P236" s="133">
        <f>SUM(P237:P289)</f>
        <v>0</v>
      </c>
      <c r="Q236" s="132"/>
      <c r="R236" s="133">
        <f>SUM(R237:R289)</f>
        <v>0</v>
      </c>
      <c r="S236" s="132"/>
      <c r="T236" s="134">
        <f>SUM(T237:T289)</f>
        <v>0</v>
      </c>
      <c r="AR236" s="127" t="s">
        <v>77</v>
      </c>
      <c r="AT236" s="135" t="s">
        <v>66</v>
      </c>
      <c r="AU236" s="135" t="s">
        <v>75</v>
      </c>
      <c r="AY236" s="127" t="s">
        <v>118</v>
      </c>
      <c r="BK236" s="136">
        <f>SUM(BK237:BK289)</f>
        <v>0</v>
      </c>
    </row>
    <row r="237" spans="2:65" s="1" customFormat="1" ht="16.5" customHeight="1">
      <c r="B237" s="139"/>
      <c r="C237" s="140" t="s">
        <v>275</v>
      </c>
      <c r="D237" s="140" t="s">
        <v>121</v>
      </c>
      <c r="E237" s="141" t="s">
        <v>341</v>
      </c>
      <c r="F237" s="142" t="s">
        <v>342</v>
      </c>
      <c r="G237" s="143" t="s">
        <v>170</v>
      </c>
      <c r="H237" s="144">
        <v>400.483</v>
      </c>
      <c r="I237" s="145"/>
      <c r="J237" s="146">
        <f>ROUND(I237*H237,2)</f>
        <v>0</v>
      </c>
      <c r="K237" s="142" t="s">
        <v>1</v>
      </c>
      <c r="L237" s="30"/>
      <c r="M237" s="147" t="s">
        <v>1</v>
      </c>
      <c r="N237" s="148" t="s">
        <v>38</v>
      </c>
      <c r="O237" s="49"/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AR237" s="16" t="s">
        <v>171</v>
      </c>
      <c r="AT237" s="16" t="s">
        <v>121</v>
      </c>
      <c r="AU237" s="16" t="s">
        <v>77</v>
      </c>
      <c r="AY237" s="16" t="s">
        <v>118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6" t="s">
        <v>75</v>
      </c>
      <c r="BK237" s="151">
        <f>ROUND(I237*H237,2)</f>
        <v>0</v>
      </c>
      <c r="BL237" s="16" t="s">
        <v>171</v>
      </c>
      <c r="BM237" s="16" t="s">
        <v>343</v>
      </c>
    </row>
    <row r="238" spans="2:51" s="11" customFormat="1" ht="12">
      <c r="B238" s="152"/>
      <c r="D238" s="153" t="s">
        <v>126</v>
      </c>
      <c r="E238" s="154" t="s">
        <v>1</v>
      </c>
      <c r="F238" s="155" t="s">
        <v>344</v>
      </c>
      <c r="H238" s="154" t="s">
        <v>1</v>
      </c>
      <c r="I238" s="156"/>
      <c r="L238" s="152"/>
      <c r="M238" s="157"/>
      <c r="N238" s="158"/>
      <c r="O238" s="158"/>
      <c r="P238" s="158"/>
      <c r="Q238" s="158"/>
      <c r="R238" s="158"/>
      <c r="S238" s="158"/>
      <c r="T238" s="159"/>
      <c r="AT238" s="154" t="s">
        <v>126</v>
      </c>
      <c r="AU238" s="154" t="s">
        <v>77</v>
      </c>
      <c r="AV238" s="11" t="s">
        <v>75</v>
      </c>
      <c r="AW238" s="11" t="s">
        <v>30</v>
      </c>
      <c r="AX238" s="11" t="s">
        <v>67</v>
      </c>
      <c r="AY238" s="154" t="s">
        <v>118</v>
      </c>
    </row>
    <row r="239" spans="2:51" s="12" customFormat="1" ht="12">
      <c r="B239" s="160"/>
      <c r="D239" s="153" t="s">
        <v>126</v>
      </c>
      <c r="E239" s="161" t="s">
        <v>1</v>
      </c>
      <c r="F239" s="162" t="s">
        <v>173</v>
      </c>
      <c r="H239" s="163">
        <v>400.483</v>
      </c>
      <c r="I239" s="164"/>
      <c r="L239" s="160"/>
      <c r="M239" s="165"/>
      <c r="N239" s="166"/>
      <c r="O239" s="166"/>
      <c r="P239" s="166"/>
      <c r="Q239" s="166"/>
      <c r="R239" s="166"/>
      <c r="S239" s="166"/>
      <c r="T239" s="167"/>
      <c r="AT239" s="161" t="s">
        <v>126</v>
      </c>
      <c r="AU239" s="161" t="s">
        <v>77</v>
      </c>
      <c r="AV239" s="12" t="s">
        <v>77</v>
      </c>
      <c r="AW239" s="12" t="s">
        <v>30</v>
      </c>
      <c r="AX239" s="12" t="s">
        <v>67</v>
      </c>
      <c r="AY239" s="161" t="s">
        <v>118</v>
      </c>
    </row>
    <row r="240" spans="2:51" s="13" customFormat="1" ht="12">
      <c r="B240" s="168"/>
      <c r="D240" s="153" t="s">
        <v>126</v>
      </c>
      <c r="E240" s="169" t="s">
        <v>1</v>
      </c>
      <c r="F240" s="170" t="s">
        <v>131</v>
      </c>
      <c r="H240" s="171">
        <v>400.483</v>
      </c>
      <c r="I240" s="172"/>
      <c r="L240" s="168"/>
      <c r="M240" s="173"/>
      <c r="N240" s="174"/>
      <c r="O240" s="174"/>
      <c r="P240" s="174"/>
      <c r="Q240" s="174"/>
      <c r="R240" s="174"/>
      <c r="S240" s="174"/>
      <c r="T240" s="175"/>
      <c r="AT240" s="169" t="s">
        <v>126</v>
      </c>
      <c r="AU240" s="169" t="s">
        <v>77</v>
      </c>
      <c r="AV240" s="13" t="s">
        <v>125</v>
      </c>
      <c r="AW240" s="13" t="s">
        <v>30</v>
      </c>
      <c r="AX240" s="13" t="s">
        <v>75</v>
      </c>
      <c r="AY240" s="169" t="s">
        <v>118</v>
      </c>
    </row>
    <row r="241" spans="2:65" s="1" customFormat="1" ht="16.5" customHeight="1">
      <c r="B241" s="139"/>
      <c r="C241" s="140" t="s">
        <v>345</v>
      </c>
      <c r="D241" s="140" t="s">
        <v>121</v>
      </c>
      <c r="E241" s="141" t="s">
        <v>346</v>
      </c>
      <c r="F241" s="142" t="s">
        <v>347</v>
      </c>
      <c r="G241" s="143" t="s">
        <v>170</v>
      </c>
      <c r="H241" s="144">
        <v>80.097</v>
      </c>
      <c r="I241" s="145"/>
      <c r="J241" s="146">
        <f>ROUND(I241*H241,2)</f>
        <v>0</v>
      </c>
      <c r="K241" s="142" t="s">
        <v>1</v>
      </c>
      <c r="L241" s="30"/>
      <c r="M241" s="147" t="s">
        <v>1</v>
      </c>
      <c r="N241" s="148" t="s">
        <v>38</v>
      </c>
      <c r="O241" s="49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AR241" s="16" t="s">
        <v>171</v>
      </c>
      <c r="AT241" s="16" t="s">
        <v>121</v>
      </c>
      <c r="AU241" s="16" t="s">
        <v>77</v>
      </c>
      <c r="AY241" s="16" t="s">
        <v>118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6" t="s">
        <v>75</v>
      </c>
      <c r="BK241" s="151">
        <f>ROUND(I241*H241,2)</f>
        <v>0</v>
      </c>
      <c r="BL241" s="16" t="s">
        <v>171</v>
      </c>
      <c r="BM241" s="16" t="s">
        <v>348</v>
      </c>
    </row>
    <row r="242" spans="2:51" s="11" customFormat="1" ht="12">
      <c r="B242" s="152"/>
      <c r="D242" s="153" t="s">
        <v>126</v>
      </c>
      <c r="E242" s="154" t="s">
        <v>1</v>
      </c>
      <c r="F242" s="155" t="s">
        <v>347</v>
      </c>
      <c r="H242" s="154" t="s">
        <v>1</v>
      </c>
      <c r="I242" s="156"/>
      <c r="L242" s="152"/>
      <c r="M242" s="157"/>
      <c r="N242" s="158"/>
      <c r="O242" s="158"/>
      <c r="P242" s="158"/>
      <c r="Q242" s="158"/>
      <c r="R242" s="158"/>
      <c r="S242" s="158"/>
      <c r="T242" s="159"/>
      <c r="AT242" s="154" t="s">
        <v>126</v>
      </c>
      <c r="AU242" s="154" t="s">
        <v>77</v>
      </c>
      <c r="AV242" s="11" t="s">
        <v>75</v>
      </c>
      <c r="AW242" s="11" t="s">
        <v>30</v>
      </c>
      <c r="AX242" s="11" t="s">
        <v>67</v>
      </c>
      <c r="AY242" s="154" t="s">
        <v>118</v>
      </c>
    </row>
    <row r="243" spans="2:51" s="12" customFormat="1" ht="12">
      <c r="B243" s="160"/>
      <c r="D243" s="153" t="s">
        <v>126</v>
      </c>
      <c r="E243" s="161" t="s">
        <v>1</v>
      </c>
      <c r="F243" s="162" t="s">
        <v>349</v>
      </c>
      <c r="H243" s="163">
        <v>80.097</v>
      </c>
      <c r="I243" s="164"/>
      <c r="L243" s="160"/>
      <c r="M243" s="165"/>
      <c r="N243" s="166"/>
      <c r="O243" s="166"/>
      <c r="P243" s="166"/>
      <c r="Q243" s="166"/>
      <c r="R243" s="166"/>
      <c r="S243" s="166"/>
      <c r="T243" s="167"/>
      <c r="AT243" s="161" t="s">
        <v>126</v>
      </c>
      <c r="AU243" s="161" t="s">
        <v>77</v>
      </c>
      <c r="AV243" s="12" t="s">
        <v>77</v>
      </c>
      <c r="AW243" s="12" t="s">
        <v>30</v>
      </c>
      <c r="AX243" s="12" t="s">
        <v>67</v>
      </c>
      <c r="AY243" s="161" t="s">
        <v>118</v>
      </c>
    </row>
    <row r="244" spans="2:51" s="13" customFormat="1" ht="12">
      <c r="B244" s="168"/>
      <c r="D244" s="153" t="s">
        <v>126</v>
      </c>
      <c r="E244" s="169" t="s">
        <v>1</v>
      </c>
      <c r="F244" s="170" t="s">
        <v>131</v>
      </c>
      <c r="H244" s="171">
        <v>80.097</v>
      </c>
      <c r="I244" s="172"/>
      <c r="L244" s="168"/>
      <c r="M244" s="173"/>
      <c r="N244" s="174"/>
      <c r="O244" s="174"/>
      <c r="P244" s="174"/>
      <c r="Q244" s="174"/>
      <c r="R244" s="174"/>
      <c r="S244" s="174"/>
      <c r="T244" s="175"/>
      <c r="AT244" s="169" t="s">
        <v>126</v>
      </c>
      <c r="AU244" s="169" t="s">
        <v>77</v>
      </c>
      <c r="AV244" s="13" t="s">
        <v>125</v>
      </c>
      <c r="AW244" s="13" t="s">
        <v>30</v>
      </c>
      <c r="AX244" s="13" t="s">
        <v>75</v>
      </c>
      <c r="AY244" s="169" t="s">
        <v>118</v>
      </c>
    </row>
    <row r="245" spans="2:65" s="1" customFormat="1" ht="16.5" customHeight="1">
      <c r="B245" s="139"/>
      <c r="C245" s="140" t="s">
        <v>279</v>
      </c>
      <c r="D245" s="140" t="s">
        <v>121</v>
      </c>
      <c r="E245" s="141" t="s">
        <v>350</v>
      </c>
      <c r="F245" s="142" t="s">
        <v>351</v>
      </c>
      <c r="G245" s="143" t="s">
        <v>170</v>
      </c>
      <c r="H245" s="144">
        <v>400.483</v>
      </c>
      <c r="I245" s="145"/>
      <c r="J245" s="146">
        <f>ROUND(I245*H245,2)</f>
        <v>0</v>
      </c>
      <c r="K245" s="142" t="s">
        <v>1</v>
      </c>
      <c r="L245" s="30"/>
      <c r="M245" s="147" t="s">
        <v>1</v>
      </c>
      <c r="N245" s="148" t="s">
        <v>38</v>
      </c>
      <c r="O245" s="49"/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AR245" s="16" t="s">
        <v>171</v>
      </c>
      <c r="AT245" s="16" t="s">
        <v>121</v>
      </c>
      <c r="AU245" s="16" t="s">
        <v>77</v>
      </c>
      <c r="AY245" s="16" t="s">
        <v>118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6" t="s">
        <v>75</v>
      </c>
      <c r="BK245" s="151">
        <f>ROUND(I245*H245,2)</f>
        <v>0</v>
      </c>
      <c r="BL245" s="16" t="s">
        <v>171</v>
      </c>
      <c r="BM245" s="16" t="s">
        <v>208</v>
      </c>
    </row>
    <row r="246" spans="2:51" s="11" customFormat="1" ht="12">
      <c r="B246" s="152"/>
      <c r="D246" s="153" t="s">
        <v>126</v>
      </c>
      <c r="E246" s="154" t="s">
        <v>1</v>
      </c>
      <c r="F246" s="155" t="s">
        <v>331</v>
      </c>
      <c r="H246" s="154" t="s">
        <v>1</v>
      </c>
      <c r="I246" s="156"/>
      <c r="L246" s="152"/>
      <c r="M246" s="157"/>
      <c r="N246" s="158"/>
      <c r="O246" s="158"/>
      <c r="P246" s="158"/>
      <c r="Q246" s="158"/>
      <c r="R246" s="158"/>
      <c r="S246" s="158"/>
      <c r="T246" s="159"/>
      <c r="AT246" s="154" t="s">
        <v>126</v>
      </c>
      <c r="AU246" s="154" t="s">
        <v>77</v>
      </c>
      <c r="AV246" s="11" t="s">
        <v>75</v>
      </c>
      <c r="AW246" s="11" t="s">
        <v>30</v>
      </c>
      <c r="AX246" s="11" t="s">
        <v>67</v>
      </c>
      <c r="AY246" s="154" t="s">
        <v>118</v>
      </c>
    </row>
    <row r="247" spans="2:51" s="11" customFormat="1" ht="12">
      <c r="B247" s="152"/>
      <c r="D247" s="153" t="s">
        <v>126</v>
      </c>
      <c r="E247" s="154" t="s">
        <v>1</v>
      </c>
      <c r="F247" s="155" t="s">
        <v>332</v>
      </c>
      <c r="H247" s="154" t="s">
        <v>1</v>
      </c>
      <c r="I247" s="156"/>
      <c r="L247" s="152"/>
      <c r="M247" s="157"/>
      <c r="N247" s="158"/>
      <c r="O247" s="158"/>
      <c r="P247" s="158"/>
      <c r="Q247" s="158"/>
      <c r="R247" s="158"/>
      <c r="S247" s="158"/>
      <c r="T247" s="159"/>
      <c r="AT247" s="154" t="s">
        <v>126</v>
      </c>
      <c r="AU247" s="154" t="s">
        <v>77</v>
      </c>
      <c r="AV247" s="11" t="s">
        <v>75</v>
      </c>
      <c r="AW247" s="11" t="s">
        <v>30</v>
      </c>
      <c r="AX247" s="11" t="s">
        <v>67</v>
      </c>
      <c r="AY247" s="154" t="s">
        <v>118</v>
      </c>
    </row>
    <row r="248" spans="2:51" s="11" customFormat="1" ht="22.5">
      <c r="B248" s="152"/>
      <c r="D248" s="153" t="s">
        <v>126</v>
      </c>
      <c r="E248" s="154" t="s">
        <v>1</v>
      </c>
      <c r="F248" s="155" t="s">
        <v>226</v>
      </c>
      <c r="H248" s="154" t="s">
        <v>1</v>
      </c>
      <c r="I248" s="156"/>
      <c r="L248" s="152"/>
      <c r="M248" s="157"/>
      <c r="N248" s="158"/>
      <c r="O248" s="158"/>
      <c r="P248" s="158"/>
      <c r="Q248" s="158"/>
      <c r="R248" s="158"/>
      <c r="S248" s="158"/>
      <c r="T248" s="159"/>
      <c r="AT248" s="154" t="s">
        <v>126</v>
      </c>
      <c r="AU248" s="154" t="s">
        <v>77</v>
      </c>
      <c r="AV248" s="11" t="s">
        <v>75</v>
      </c>
      <c r="AW248" s="11" t="s">
        <v>30</v>
      </c>
      <c r="AX248" s="11" t="s">
        <v>67</v>
      </c>
      <c r="AY248" s="154" t="s">
        <v>118</v>
      </c>
    </row>
    <row r="249" spans="2:51" s="12" customFormat="1" ht="12">
      <c r="B249" s="160"/>
      <c r="D249" s="153" t="s">
        <v>126</v>
      </c>
      <c r="E249" s="161" t="s">
        <v>1</v>
      </c>
      <c r="F249" s="162" t="s">
        <v>173</v>
      </c>
      <c r="H249" s="163">
        <v>400.483</v>
      </c>
      <c r="I249" s="164"/>
      <c r="L249" s="160"/>
      <c r="M249" s="165"/>
      <c r="N249" s="166"/>
      <c r="O249" s="166"/>
      <c r="P249" s="166"/>
      <c r="Q249" s="166"/>
      <c r="R249" s="166"/>
      <c r="S249" s="166"/>
      <c r="T249" s="167"/>
      <c r="AT249" s="161" t="s">
        <v>126</v>
      </c>
      <c r="AU249" s="161" t="s">
        <v>77</v>
      </c>
      <c r="AV249" s="12" t="s">
        <v>77</v>
      </c>
      <c r="AW249" s="12" t="s">
        <v>30</v>
      </c>
      <c r="AX249" s="12" t="s">
        <v>67</v>
      </c>
      <c r="AY249" s="161" t="s">
        <v>118</v>
      </c>
    </row>
    <row r="250" spans="2:51" s="13" customFormat="1" ht="12">
      <c r="B250" s="168"/>
      <c r="D250" s="153" t="s">
        <v>126</v>
      </c>
      <c r="E250" s="169" t="s">
        <v>1</v>
      </c>
      <c r="F250" s="170" t="s">
        <v>131</v>
      </c>
      <c r="H250" s="171">
        <v>400.483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126</v>
      </c>
      <c r="AU250" s="169" t="s">
        <v>77</v>
      </c>
      <c r="AV250" s="13" t="s">
        <v>125</v>
      </c>
      <c r="AW250" s="13" t="s">
        <v>30</v>
      </c>
      <c r="AX250" s="13" t="s">
        <v>75</v>
      </c>
      <c r="AY250" s="169" t="s">
        <v>118</v>
      </c>
    </row>
    <row r="251" spans="2:65" s="1" customFormat="1" ht="16.5" customHeight="1">
      <c r="B251" s="139"/>
      <c r="C251" s="181" t="s">
        <v>352</v>
      </c>
      <c r="D251" s="181" t="s">
        <v>201</v>
      </c>
      <c r="E251" s="182" t="s">
        <v>353</v>
      </c>
      <c r="F251" s="183" t="s">
        <v>354</v>
      </c>
      <c r="G251" s="184" t="s">
        <v>136</v>
      </c>
      <c r="H251" s="185">
        <v>0.12</v>
      </c>
      <c r="I251" s="186"/>
      <c r="J251" s="187">
        <f>ROUND(I251*H251,2)</f>
        <v>0</v>
      </c>
      <c r="K251" s="183" t="s">
        <v>1</v>
      </c>
      <c r="L251" s="188"/>
      <c r="M251" s="189" t="s">
        <v>1</v>
      </c>
      <c r="N251" s="190" t="s">
        <v>38</v>
      </c>
      <c r="O251" s="49"/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AR251" s="16" t="s">
        <v>279</v>
      </c>
      <c r="AT251" s="16" t="s">
        <v>201</v>
      </c>
      <c r="AU251" s="16" t="s">
        <v>77</v>
      </c>
      <c r="AY251" s="16" t="s">
        <v>118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6" t="s">
        <v>75</v>
      </c>
      <c r="BK251" s="151">
        <f>ROUND(I251*H251,2)</f>
        <v>0</v>
      </c>
      <c r="BL251" s="16" t="s">
        <v>171</v>
      </c>
      <c r="BM251" s="16" t="s">
        <v>355</v>
      </c>
    </row>
    <row r="252" spans="2:47" s="1" customFormat="1" ht="19.5">
      <c r="B252" s="30"/>
      <c r="D252" s="153" t="s">
        <v>158</v>
      </c>
      <c r="F252" s="176" t="s">
        <v>356</v>
      </c>
      <c r="I252" s="84"/>
      <c r="L252" s="30"/>
      <c r="M252" s="177"/>
      <c r="N252" s="49"/>
      <c r="O252" s="49"/>
      <c r="P252" s="49"/>
      <c r="Q252" s="49"/>
      <c r="R252" s="49"/>
      <c r="S252" s="49"/>
      <c r="T252" s="50"/>
      <c r="AT252" s="16" t="s">
        <v>158</v>
      </c>
      <c r="AU252" s="16" t="s">
        <v>77</v>
      </c>
    </row>
    <row r="253" spans="2:65" s="1" customFormat="1" ht="16.5" customHeight="1">
      <c r="B253" s="139"/>
      <c r="C253" s="140" t="s">
        <v>284</v>
      </c>
      <c r="D253" s="140" t="s">
        <v>121</v>
      </c>
      <c r="E253" s="141" t="s">
        <v>357</v>
      </c>
      <c r="F253" s="142" t="s">
        <v>358</v>
      </c>
      <c r="G253" s="143" t="s">
        <v>170</v>
      </c>
      <c r="H253" s="144">
        <v>400.483</v>
      </c>
      <c r="I253" s="145"/>
      <c r="J253" s="146">
        <f>ROUND(I253*H253,2)</f>
        <v>0</v>
      </c>
      <c r="K253" s="142" t="s">
        <v>1</v>
      </c>
      <c r="L253" s="30"/>
      <c r="M253" s="147" t="s">
        <v>1</v>
      </c>
      <c r="N253" s="148" t="s">
        <v>38</v>
      </c>
      <c r="O253" s="49"/>
      <c r="P253" s="149">
        <f>O253*H253</f>
        <v>0</v>
      </c>
      <c r="Q253" s="149">
        <v>0</v>
      </c>
      <c r="R253" s="149">
        <f>Q253*H253</f>
        <v>0</v>
      </c>
      <c r="S253" s="149">
        <v>0</v>
      </c>
      <c r="T253" s="150">
        <f>S253*H253</f>
        <v>0</v>
      </c>
      <c r="AR253" s="16" t="s">
        <v>171</v>
      </c>
      <c r="AT253" s="16" t="s">
        <v>121</v>
      </c>
      <c r="AU253" s="16" t="s">
        <v>77</v>
      </c>
      <c r="AY253" s="16" t="s">
        <v>118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6" t="s">
        <v>75</v>
      </c>
      <c r="BK253" s="151">
        <f>ROUND(I253*H253,2)</f>
        <v>0</v>
      </c>
      <c r="BL253" s="16" t="s">
        <v>171</v>
      </c>
      <c r="BM253" s="16" t="s">
        <v>359</v>
      </c>
    </row>
    <row r="254" spans="2:47" s="1" customFormat="1" ht="39">
      <c r="B254" s="30"/>
      <c r="D254" s="153" t="s">
        <v>158</v>
      </c>
      <c r="F254" s="176" t="s">
        <v>360</v>
      </c>
      <c r="I254" s="84"/>
      <c r="L254" s="30"/>
      <c r="M254" s="177"/>
      <c r="N254" s="49"/>
      <c r="O254" s="49"/>
      <c r="P254" s="49"/>
      <c r="Q254" s="49"/>
      <c r="R254" s="49"/>
      <c r="S254" s="49"/>
      <c r="T254" s="50"/>
      <c r="AT254" s="16" t="s">
        <v>158</v>
      </c>
      <c r="AU254" s="16" t="s">
        <v>77</v>
      </c>
    </row>
    <row r="255" spans="2:51" s="11" customFormat="1" ht="12">
      <c r="B255" s="152"/>
      <c r="D255" s="153" t="s">
        <v>126</v>
      </c>
      <c r="E255" s="154" t="s">
        <v>1</v>
      </c>
      <c r="F255" s="155" t="s">
        <v>331</v>
      </c>
      <c r="H255" s="154" t="s">
        <v>1</v>
      </c>
      <c r="I255" s="156"/>
      <c r="L255" s="152"/>
      <c r="M255" s="157"/>
      <c r="N255" s="158"/>
      <c r="O255" s="158"/>
      <c r="P255" s="158"/>
      <c r="Q255" s="158"/>
      <c r="R255" s="158"/>
      <c r="S255" s="158"/>
      <c r="T255" s="159"/>
      <c r="AT255" s="154" t="s">
        <v>126</v>
      </c>
      <c r="AU255" s="154" t="s">
        <v>77</v>
      </c>
      <c r="AV255" s="11" t="s">
        <v>75</v>
      </c>
      <c r="AW255" s="11" t="s">
        <v>30</v>
      </c>
      <c r="AX255" s="11" t="s">
        <v>67</v>
      </c>
      <c r="AY255" s="154" t="s">
        <v>118</v>
      </c>
    </row>
    <row r="256" spans="2:51" s="11" customFormat="1" ht="12">
      <c r="B256" s="152"/>
      <c r="D256" s="153" t="s">
        <v>126</v>
      </c>
      <c r="E256" s="154" t="s">
        <v>1</v>
      </c>
      <c r="F256" s="155" t="s">
        <v>332</v>
      </c>
      <c r="H256" s="154" t="s">
        <v>1</v>
      </c>
      <c r="I256" s="156"/>
      <c r="L256" s="152"/>
      <c r="M256" s="157"/>
      <c r="N256" s="158"/>
      <c r="O256" s="158"/>
      <c r="P256" s="158"/>
      <c r="Q256" s="158"/>
      <c r="R256" s="158"/>
      <c r="S256" s="158"/>
      <c r="T256" s="159"/>
      <c r="AT256" s="154" t="s">
        <v>126</v>
      </c>
      <c r="AU256" s="154" t="s">
        <v>77</v>
      </c>
      <c r="AV256" s="11" t="s">
        <v>75</v>
      </c>
      <c r="AW256" s="11" t="s">
        <v>30</v>
      </c>
      <c r="AX256" s="11" t="s">
        <v>67</v>
      </c>
      <c r="AY256" s="154" t="s">
        <v>118</v>
      </c>
    </row>
    <row r="257" spans="2:51" s="12" customFormat="1" ht="12">
      <c r="B257" s="160"/>
      <c r="D257" s="153" t="s">
        <v>126</v>
      </c>
      <c r="E257" s="161" t="s">
        <v>1</v>
      </c>
      <c r="F257" s="162" t="s">
        <v>173</v>
      </c>
      <c r="H257" s="163">
        <v>400.483</v>
      </c>
      <c r="I257" s="164"/>
      <c r="L257" s="160"/>
      <c r="M257" s="165"/>
      <c r="N257" s="166"/>
      <c r="O257" s="166"/>
      <c r="P257" s="166"/>
      <c r="Q257" s="166"/>
      <c r="R257" s="166"/>
      <c r="S257" s="166"/>
      <c r="T257" s="167"/>
      <c r="AT257" s="161" t="s">
        <v>126</v>
      </c>
      <c r="AU257" s="161" t="s">
        <v>77</v>
      </c>
      <c r="AV257" s="12" t="s">
        <v>77</v>
      </c>
      <c r="AW257" s="12" t="s">
        <v>30</v>
      </c>
      <c r="AX257" s="12" t="s">
        <v>67</v>
      </c>
      <c r="AY257" s="161" t="s">
        <v>118</v>
      </c>
    </row>
    <row r="258" spans="2:51" s="13" customFormat="1" ht="12">
      <c r="B258" s="168"/>
      <c r="D258" s="153" t="s">
        <v>126</v>
      </c>
      <c r="E258" s="169" t="s">
        <v>1</v>
      </c>
      <c r="F258" s="170" t="s">
        <v>131</v>
      </c>
      <c r="H258" s="171">
        <v>400.483</v>
      </c>
      <c r="I258" s="172"/>
      <c r="L258" s="168"/>
      <c r="M258" s="173"/>
      <c r="N258" s="174"/>
      <c r="O258" s="174"/>
      <c r="P258" s="174"/>
      <c r="Q258" s="174"/>
      <c r="R258" s="174"/>
      <c r="S258" s="174"/>
      <c r="T258" s="175"/>
      <c r="AT258" s="169" t="s">
        <v>126</v>
      </c>
      <c r="AU258" s="169" t="s">
        <v>77</v>
      </c>
      <c r="AV258" s="13" t="s">
        <v>125</v>
      </c>
      <c r="AW258" s="13" t="s">
        <v>30</v>
      </c>
      <c r="AX258" s="13" t="s">
        <v>75</v>
      </c>
      <c r="AY258" s="169" t="s">
        <v>118</v>
      </c>
    </row>
    <row r="259" spans="2:65" s="1" customFormat="1" ht="22.5" customHeight="1">
      <c r="B259" s="139"/>
      <c r="C259" s="181" t="s">
        <v>361</v>
      </c>
      <c r="D259" s="181" t="s">
        <v>201</v>
      </c>
      <c r="E259" s="182" t="s">
        <v>362</v>
      </c>
      <c r="F259" s="183" t="s">
        <v>363</v>
      </c>
      <c r="G259" s="184" t="s">
        <v>170</v>
      </c>
      <c r="H259" s="185">
        <v>460.555</v>
      </c>
      <c r="I259" s="186"/>
      <c r="J259" s="187">
        <f>ROUND(I259*H259,2)</f>
        <v>0</v>
      </c>
      <c r="K259" s="183" t="s">
        <v>1</v>
      </c>
      <c r="L259" s="188"/>
      <c r="M259" s="189" t="s">
        <v>1</v>
      </c>
      <c r="N259" s="190" t="s">
        <v>38</v>
      </c>
      <c r="O259" s="49"/>
      <c r="P259" s="149">
        <f>O259*H259</f>
        <v>0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AR259" s="16" t="s">
        <v>279</v>
      </c>
      <c r="AT259" s="16" t="s">
        <v>201</v>
      </c>
      <c r="AU259" s="16" t="s">
        <v>77</v>
      </c>
      <c r="AY259" s="16" t="s">
        <v>118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6" t="s">
        <v>75</v>
      </c>
      <c r="BK259" s="151">
        <f>ROUND(I259*H259,2)</f>
        <v>0</v>
      </c>
      <c r="BL259" s="16" t="s">
        <v>171</v>
      </c>
      <c r="BM259" s="16" t="s">
        <v>364</v>
      </c>
    </row>
    <row r="260" spans="2:47" s="1" customFormat="1" ht="39">
      <c r="B260" s="30"/>
      <c r="D260" s="153" t="s">
        <v>158</v>
      </c>
      <c r="F260" s="176" t="s">
        <v>360</v>
      </c>
      <c r="I260" s="84"/>
      <c r="L260" s="30"/>
      <c r="M260" s="177"/>
      <c r="N260" s="49"/>
      <c r="O260" s="49"/>
      <c r="P260" s="49"/>
      <c r="Q260" s="49"/>
      <c r="R260" s="49"/>
      <c r="S260" s="49"/>
      <c r="T260" s="50"/>
      <c r="AT260" s="16" t="s">
        <v>158</v>
      </c>
      <c r="AU260" s="16" t="s">
        <v>77</v>
      </c>
    </row>
    <row r="261" spans="2:65" s="1" customFormat="1" ht="16.5" customHeight="1">
      <c r="B261" s="139"/>
      <c r="C261" s="140" t="s">
        <v>288</v>
      </c>
      <c r="D261" s="140" t="s">
        <v>121</v>
      </c>
      <c r="E261" s="141" t="s">
        <v>365</v>
      </c>
      <c r="F261" s="142" t="s">
        <v>366</v>
      </c>
      <c r="G261" s="143" t="s">
        <v>170</v>
      </c>
      <c r="H261" s="144">
        <v>426.483</v>
      </c>
      <c r="I261" s="145"/>
      <c r="J261" s="146">
        <f>ROUND(I261*H261,2)</f>
        <v>0</v>
      </c>
      <c r="K261" s="142" t="s">
        <v>1</v>
      </c>
      <c r="L261" s="30"/>
      <c r="M261" s="147" t="s">
        <v>1</v>
      </c>
      <c r="N261" s="148" t="s">
        <v>38</v>
      </c>
      <c r="O261" s="49"/>
      <c r="P261" s="149">
        <f>O261*H261</f>
        <v>0</v>
      </c>
      <c r="Q261" s="149">
        <v>0</v>
      </c>
      <c r="R261" s="149">
        <f>Q261*H261</f>
        <v>0</v>
      </c>
      <c r="S261" s="149">
        <v>0</v>
      </c>
      <c r="T261" s="150">
        <f>S261*H261</f>
        <v>0</v>
      </c>
      <c r="AR261" s="16" t="s">
        <v>171</v>
      </c>
      <c r="AT261" s="16" t="s">
        <v>121</v>
      </c>
      <c r="AU261" s="16" t="s">
        <v>77</v>
      </c>
      <c r="AY261" s="16" t="s">
        <v>118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6" t="s">
        <v>75</v>
      </c>
      <c r="BK261" s="151">
        <f>ROUND(I261*H261,2)</f>
        <v>0</v>
      </c>
      <c r="BL261" s="16" t="s">
        <v>171</v>
      </c>
      <c r="BM261" s="16" t="s">
        <v>367</v>
      </c>
    </row>
    <row r="262" spans="2:47" s="1" customFormat="1" ht="39">
      <c r="B262" s="30"/>
      <c r="D262" s="153" t="s">
        <v>158</v>
      </c>
      <c r="F262" s="176" t="s">
        <v>368</v>
      </c>
      <c r="I262" s="84"/>
      <c r="L262" s="30"/>
      <c r="M262" s="177"/>
      <c r="N262" s="49"/>
      <c r="O262" s="49"/>
      <c r="P262" s="49"/>
      <c r="Q262" s="49"/>
      <c r="R262" s="49"/>
      <c r="S262" s="49"/>
      <c r="T262" s="50"/>
      <c r="AT262" s="16" t="s">
        <v>158</v>
      </c>
      <c r="AU262" s="16" t="s">
        <v>77</v>
      </c>
    </row>
    <row r="263" spans="2:51" s="11" customFormat="1" ht="12">
      <c r="B263" s="152"/>
      <c r="D263" s="153" t="s">
        <v>126</v>
      </c>
      <c r="E263" s="154" t="s">
        <v>1</v>
      </c>
      <c r="F263" s="155" t="s">
        <v>331</v>
      </c>
      <c r="H263" s="154" t="s">
        <v>1</v>
      </c>
      <c r="I263" s="156"/>
      <c r="L263" s="152"/>
      <c r="M263" s="157"/>
      <c r="N263" s="158"/>
      <c r="O263" s="158"/>
      <c r="P263" s="158"/>
      <c r="Q263" s="158"/>
      <c r="R263" s="158"/>
      <c r="S263" s="158"/>
      <c r="T263" s="159"/>
      <c r="AT263" s="154" t="s">
        <v>126</v>
      </c>
      <c r="AU263" s="154" t="s">
        <v>77</v>
      </c>
      <c r="AV263" s="11" t="s">
        <v>75</v>
      </c>
      <c r="AW263" s="11" t="s">
        <v>30</v>
      </c>
      <c r="AX263" s="11" t="s">
        <v>67</v>
      </c>
      <c r="AY263" s="154" t="s">
        <v>118</v>
      </c>
    </row>
    <row r="264" spans="2:51" s="11" customFormat="1" ht="12">
      <c r="B264" s="152"/>
      <c r="D264" s="153" t="s">
        <v>126</v>
      </c>
      <c r="E264" s="154" t="s">
        <v>1</v>
      </c>
      <c r="F264" s="155" t="s">
        <v>332</v>
      </c>
      <c r="H264" s="154" t="s">
        <v>1</v>
      </c>
      <c r="I264" s="156"/>
      <c r="L264" s="152"/>
      <c r="M264" s="157"/>
      <c r="N264" s="158"/>
      <c r="O264" s="158"/>
      <c r="P264" s="158"/>
      <c r="Q264" s="158"/>
      <c r="R264" s="158"/>
      <c r="S264" s="158"/>
      <c r="T264" s="159"/>
      <c r="AT264" s="154" t="s">
        <v>126</v>
      </c>
      <c r="AU264" s="154" t="s">
        <v>77</v>
      </c>
      <c r="AV264" s="11" t="s">
        <v>75</v>
      </c>
      <c r="AW264" s="11" t="s">
        <v>30</v>
      </c>
      <c r="AX264" s="11" t="s">
        <v>67</v>
      </c>
      <c r="AY264" s="154" t="s">
        <v>118</v>
      </c>
    </row>
    <row r="265" spans="2:51" s="11" customFormat="1" ht="12">
      <c r="B265" s="152"/>
      <c r="D265" s="153" t="s">
        <v>126</v>
      </c>
      <c r="E265" s="154" t="s">
        <v>1</v>
      </c>
      <c r="F265" s="155" t="s">
        <v>369</v>
      </c>
      <c r="H265" s="154" t="s">
        <v>1</v>
      </c>
      <c r="I265" s="156"/>
      <c r="L265" s="152"/>
      <c r="M265" s="157"/>
      <c r="N265" s="158"/>
      <c r="O265" s="158"/>
      <c r="P265" s="158"/>
      <c r="Q265" s="158"/>
      <c r="R265" s="158"/>
      <c r="S265" s="158"/>
      <c r="T265" s="159"/>
      <c r="AT265" s="154" t="s">
        <v>126</v>
      </c>
      <c r="AU265" s="154" t="s">
        <v>77</v>
      </c>
      <c r="AV265" s="11" t="s">
        <v>75</v>
      </c>
      <c r="AW265" s="11" t="s">
        <v>30</v>
      </c>
      <c r="AX265" s="11" t="s">
        <v>67</v>
      </c>
      <c r="AY265" s="154" t="s">
        <v>118</v>
      </c>
    </row>
    <row r="266" spans="2:51" s="12" customFormat="1" ht="12">
      <c r="B266" s="160"/>
      <c r="D266" s="153" t="s">
        <v>126</v>
      </c>
      <c r="E266" s="161" t="s">
        <v>1</v>
      </c>
      <c r="F266" s="162" t="s">
        <v>173</v>
      </c>
      <c r="H266" s="163">
        <v>400.483</v>
      </c>
      <c r="I266" s="164"/>
      <c r="L266" s="160"/>
      <c r="M266" s="165"/>
      <c r="N266" s="166"/>
      <c r="O266" s="166"/>
      <c r="P266" s="166"/>
      <c r="Q266" s="166"/>
      <c r="R266" s="166"/>
      <c r="S266" s="166"/>
      <c r="T266" s="167"/>
      <c r="AT266" s="161" t="s">
        <v>126</v>
      </c>
      <c r="AU266" s="161" t="s">
        <v>77</v>
      </c>
      <c r="AV266" s="12" t="s">
        <v>77</v>
      </c>
      <c r="AW266" s="12" t="s">
        <v>30</v>
      </c>
      <c r="AX266" s="12" t="s">
        <v>67</v>
      </c>
      <c r="AY266" s="161" t="s">
        <v>118</v>
      </c>
    </row>
    <row r="267" spans="2:51" s="11" customFormat="1" ht="12">
      <c r="B267" s="152"/>
      <c r="D267" s="153" t="s">
        <v>126</v>
      </c>
      <c r="E267" s="154" t="s">
        <v>1</v>
      </c>
      <c r="F267" s="155" t="s">
        <v>370</v>
      </c>
      <c r="H267" s="154" t="s">
        <v>1</v>
      </c>
      <c r="I267" s="156"/>
      <c r="L267" s="152"/>
      <c r="M267" s="157"/>
      <c r="N267" s="158"/>
      <c r="O267" s="158"/>
      <c r="P267" s="158"/>
      <c r="Q267" s="158"/>
      <c r="R267" s="158"/>
      <c r="S267" s="158"/>
      <c r="T267" s="159"/>
      <c r="AT267" s="154" t="s">
        <v>126</v>
      </c>
      <c r="AU267" s="154" t="s">
        <v>77</v>
      </c>
      <c r="AV267" s="11" t="s">
        <v>75</v>
      </c>
      <c r="AW267" s="11" t="s">
        <v>30</v>
      </c>
      <c r="AX267" s="11" t="s">
        <v>67</v>
      </c>
      <c r="AY267" s="154" t="s">
        <v>118</v>
      </c>
    </row>
    <row r="268" spans="2:51" s="12" customFormat="1" ht="12">
      <c r="B268" s="160"/>
      <c r="D268" s="153" t="s">
        <v>126</v>
      </c>
      <c r="E268" s="161" t="s">
        <v>1</v>
      </c>
      <c r="F268" s="162" t="s">
        <v>371</v>
      </c>
      <c r="H268" s="163">
        <v>26</v>
      </c>
      <c r="I268" s="164"/>
      <c r="L268" s="160"/>
      <c r="M268" s="165"/>
      <c r="N268" s="166"/>
      <c r="O268" s="166"/>
      <c r="P268" s="166"/>
      <c r="Q268" s="166"/>
      <c r="R268" s="166"/>
      <c r="S268" s="166"/>
      <c r="T268" s="167"/>
      <c r="AT268" s="161" t="s">
        <v>126</v>
      </c>
      <c r="AU268" s="161" t="s">
        <v>77</v>
      </c>
      <c r="AV268" s="12" t="s">
        <v>77</v>
      </c>
      <c r="AW268" s="12" t="s">
        <v>30</v>
      </c>
      <c r="AX268" s="12" t="s">
        <v>67</v>
      </c>
      <c r="AY268" s="161" t="s">
        <v>118</v>
      </c>
    </row>
    <row r="269" spans="2:51" s="13" customFormat="1" ht="12">
      <c r="B269" s="168"/>
      <c r="D269" s="153" t="s">
        <v>126</v>
      </c>
      <c r="E269" s="169" t="s">
        <v>1</v>
      </c>
      <c r="F269" s="170" t="s">
        <v>131</v>
      </c>
      <c r="H269" s="171">
        <v>426.483</v>
      </c>
      <c r="I269" s="172"/>
      <c r="L269" s="168"/>
      <c r="M269" s="173"/>
      <c r="N269" s="174"/>
      <c r="O269" s="174"/>
      <c r="P269" s="174"/>
      <c r="Q269" s="174"/>
      <c r="R269" s="174"/>
      <c r="S269" s="174"/>
      <c r="T269" s="175"/>
      <c r="AT269" s="169" t="s">
        <v>126</v>
      </c>
      <c r="AU269" s="169" t="s">
        <v>77</v>
      </c>
      <c r="AV269" s="13" t="s">
        <v>125</v>
      </c>
      <c r="AW269" s="13" t="s">
        <v>30</v>
      </c>
      <c r="AX269" s="13" t="s">
        <v>75</v>
      </c>
      <c r="AY269" s="169" t="s">
        <v>118</v>
      </c>
    </row>
    <row r="270" spans="2:65" s="1" customFormat="1" ht="16.5" customHeight="1">
      <c r="B270" s="139"/>
      <c r="C270" s="181" t="s">
        <v>372</v>
      </c>
      <c r="D270" s="181" t="s">
        <v>201</v>
      </c>
      <c r="E270" s="182" t="s">
        <v>373</v>
      </c>
      <c r="F270" s="183" t="s">
        <v>374</v>
      </c>
      <c r="G270" s="184" t="s">
        <v>170</v>
      </c>
      <c r="H270" s="185">
        <v>533.104</v>
      </c>
      <c r="I270" s="186"/>
      <c r="J270" s="187">
        <f>ROUND(I270*H270,2)</f>
        <v>0</v>
      </c>
      <c r="K270" s="183" t="s">
        <v>1</v>
      </c>
      <c r="L270" s="188"/>
      <c r="M270" s="189" t="s">
        <v>1</v>
      </c>
      <c r="N270" s="190" t="s">
        <v>38</v>
      </c>
      <c r="O270" s="49"/>
      <c r="P270" s="149">
        <f>O270*H270</f>
        <v>0</v>
      </c>
      <c r="Q270" s="149">
        <v>0</v>
      </c>
      <c r="R270" s="149">
        <f>Q270*H270</f>
        <v>0</v>
      </c>
      <c r="S270" s="149">
        <v>0</v>
      </c>
      <c r="T270" s="150">
        <f>S270*H270</f>
        <v>0</v>
      </c>
      <c r="AR270" s="16" t="s">
        <v>279</v>
      </c>
      <c r="AT270" s="16" t="s">
        <v>201</v>
      </c>
      <c r="AU270" s="16" t="s">
        <v>77</v>
      </c>
      <c r="AY270" s="16" t="s">
        <v>118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6" t="s">
        <v>75</v>
      </c>
      <c r="BK270" s="151">
        <f>ROUND(I270*H270,2)</f>
        <v>0</v>
      </c>
      <c r="BL270" s="16" t="s">
        <v>171</v>
      </c>
      <c r="BM270" s="16" t="s">
        <v>375</v>
      </c>
    </row>
    <row r="271" spans="2:47" s="1" customFormat="1" ht="39">
      <c r="B271" s="30"/>
      <c r="D271" s="153" t="s">
        <v>158</v>
      </c>
      <c r="F271" s="176" t="s">
        <v>368</v>
      </c>
      <c r="I271" s="84"/>
      <c r="L271" s="30"/>
      <c r="M271" s="177"/>
      <c r="N271" s="49"/>
      <c r="O271" s="49"/>
      <c r="P271" s="49"/>
      <c r="Q271" s="49"/>
      <c r="R271" s="49"/>
      <c r="S271" s="49"/>
      <c r="T271" s="50"/>
      <c r="AT271" s="16" t="s">
        <v>158</v>
      </c>
      <c r="AU271" s="16" t="s">
        <v>77</v>
      </c>
    </row>
    <row r="272" spans="2:65" s="1" customFormat="1" ht="16.5" customHeight="1">
      <c r="B272" s="139"/>
      <c r="C272" s="140" t="s">
        <v>292</v>
      </c>
      <c r="D272" s="140" t="s">
        <v>121</v>
      </c>
      <c r="E272" s="141" t="s">
        <v>376</v>
      </c>
      <c r="F272" s="142" t="s">
        <v>377</v>
      </c>
      <c r="G272" s="143" t="s">
        <v>170</v>
      </c>
      <c r="H272" s="144">
        <v>800.966</v>
      </c>
      <c r="I272" s="145"/>
      <c r="J272" s="146">
        <f>ROUND(I272*H272,2)</f>
        <v>0</v>
      </c>
      <c r="K272" s="142" t="s">
        <v>1</v>
      </c>
      <c r="L272" s="30"/>
      <c r="M272" s="147" t="s">
        <v>1</v>
      </c>
      <c r="N272" s="148" t="s">
        <v>38</v>
      </c>
      <c r="O272" s="49"/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AR272" s="16" t="s">
        <v>171</v>
      </c>
      <c r="AT272" s="16" t="s">
        <v>121</v>
      </c>
      <c r="AU272" s="16" t="s">
        <v>77</v>
      </c>
      <c r="AY272" s="16" t="s">
        <v>118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6" t="s">
        <v>75</v>
      </c>
      <c r="BK272" s="151">
        <f>ROUND(I272*H272,2)</f>
        <v>0</v>
      </c>
      <c r="BL272" s="16" t="s">
        <v>171</v>
      </c>
      <c r="BM272" s="16" t="s">
        <v>378</v>
      </c>
    </row>
    <row r="273" spans="2:51" s="11" customFormat="1" ht="12">
      <c r="B273" s="152"/>
      <c r="D273" s="153" t="s">
        <v>126</v>
      </c>
      <c r="E273" s="154" t="s">
        <v>1</v>
      </c>
      <c r="F273" s="155" t="s">
        <v>331</v>
      </c>
      <c r="H273" s="154" t="s">
        <v>1</v>
      </c>
      <c r="I273" s="156"/>
      <c r="L273" s="152"/>
      <c r="M273" s="157"/>
      <c r="N273" s="158"/>
      <c r="O273" s="158"/>
      <c r="P273" s="158"/>
      <c r="Q273" s="158"/>
      <c r="R273" s="158"/>
      <c r="S273" s="158"/>
      <c r="T273" s="159"/>
      <c r="AT273" s="154" t="s">
        <v>126</v>
      </c>
      <c r="AU273" s="154" t="s">
        <v>77</v>
      </c>
      <c r="AV273" s="11" t="s">
        <v>75</v>
      </c>
      <c r="AW273" s="11" t="s">
        <v>30</v>
      </c>
      <c r="AX273" s="11" t="s">
        <v>67</v>
      </c>
      <c r="AY273" s="154" t="s">
        <v>118</v>
      </c>
    </row>
    <row r="274" spans="2:51" s="11" customFormat="1" ht="12">
      <c r="B274" s="152"/>
      <c r="D274" s="153" t="s">
        <v>126</v>
      </c>
      <c r="E274" s="154" t="s">
        <v>1</v>
      </c>
      <c r="F274" s="155" t="s">
        <v>332</v>
      </c>
      <c r="H274" s="154" t="s">
        <v>1</v>
      </c>
      <c r="I274" s="156"/>
      <c r="L274" s="152"/>
      <c r="M274" s="157"/>
      <c r="N274" s="158"/>
      <c r="O274" s="158"/>
      <c r="P274" s="158"/>
      <c r="Q274" s="158"/>
      <c r="R274" s="158"/>
      <c r="S274" s="158"/>
      <c r="T274" s="159"/>
      <c r="AT274" s="154" t="s">
        <v>126</v>
      </c>
      <c r="AU274" s="154" t="s">
        <v>77</v>
      </c>
      <c r="AV274" s="11" t="s">
        <v>75</v>
      </c>
      <c r="AW274" s="11" t="s">
        <v>30</v>
      </c>
      <c r="AX274" s="11" t="s">
        <v>67</v>
      </c>
      <c r="AY274" s="154" t="s">
        <v>118</v>
      </c>
    </row>
    <row r="275" spans="2:51" s="11" customFormat="1" ht="12">
      <c r="B275" s="152"/>
      <c r="D275" s="153" t="s">
        <v>126</v>
      </c>
      <c r="E275" s="154" t="s">
        <v>1</v>
      </c>
      <c r="F275" s="155" t="s">
        <v>379</v>
      </c>
      <c r="H275" s="154" t="s">
        <v>1</v>
      </c>
      <c r="I275" s="156"/>
      <c r="L275" s="152"/>
      <c r="M275" s="157"/>
      <c r="N275" s="158"/>
      <c r="O275" s="158"/>
      <c r="P275" s="158"/>
      <c r="Q275" s="158"/>
      <c r="R275" s="158"/>
      <c r="S275" s="158"/>
      <c r="T275" s="159"/>
      <c r="AT275" s="154" t="s">
        <v>126</v>
      </c>
      <c r="AU275" s="154" t="s">
        <v>77</v>
      </c>
      <c r="AV275" s="11" t="s">
        <v>75</v>
      </c>
      <c r="AW275" s="11" t="s">
        <v>30</v>
      </c>
      <c r="AX275" s="11" t="s">
        <v>67</v>
      </c>
      <c r="AY275" s="154" t="s">
        <v>118</v>
      </c>
    </row>
    <row r="276" spans="2:51" s="11" customFormat="1" ht="12">
      <c r="B276" s="152"/>
      <c r="D276" s="153" t="s">
        <v>126</v>
      </c>
      <c r="E276" s="154" t="s">
        <v>1</v>
      </c>
      <c r="F276" s="155" t="s">
        <v>380</v>
      </c>
      <c r="H276" s="154" t="s">
        <v>1</v>
      </c>
      <c r="I276" s="156"/>
      <c r="L276" s="152"/>
      <c r="M276" s="157"/>
      <c r="N276" s="158"/>
      <c r="O276" s="158"/>
      <c r="P276" s="158"/>
      <c r="Q276" s="158"/>
      <c r="R276" s="158"/>
      <c r="S276" s="158"/>
      <c r="T276" s="159"/>
      <c r="AT276" s="154" t="s">
        <v>126</v>
      </c>
      <c r="AU276" s="154" t="s">
        <v>77</v>
      </c>
      <c r="AV276" s="11" t="s">
        <v>75</v>
      </c>
      <c r="AW276" s="11" t="s">
        <v>30</v>
      </c>
      <c r="AX276" s="11" t="s">
        <v>67</v>
      </c>
      <c r="AY276" s="154" t="s">
        <v>118</v>
      </c>
    </row>
    <row r="277" spans="2:51" s="12" customFormat="1" ht="12">
      <c r="B277" s="160"/>
      <c r="D277" s="153" t="s">
        <v>126</v>
      </c>
      <c r="E277" s="161" t="s">
        <v>1</v>
      </c>
      <c r="F277" s="162" t="s">
        <v>173</v>
      </c>
      <c r="H277" s="163">
        <v>400.483</v>
      </c>
      <c r="I277" s="164"/>
      <c r="L277" s="160"/>
      <c r="M277" s="165"/>
      <c r="N277" s="166"/>
      <c r="O277" s="166"/>
      <c r="P277" s="166"/>
      <c r="Q277" s="166"/>
      <c r="R277" s="166"/>
      <c r="S277" s="166"/>
      <c r="T277" s="167"/>
      <c r="AT277" s="161" t="s">
        <v>126</v>
      </c>
      <c r="AU277" s="161" t="s">
        <v>77</v>
      </c>
      <c r="AV277" s="12" t="s">
        <v>77</v>
      </c>
      <c r="AW277" s="12" t="s">
        <v>30</v>
      </c>
      <c r="AX277" s="12" t="s">
        <v>67</v>
      </c>
      <c r="AY277" s="161" t="s">
        <v>118</v>
      </c>
    </row>
    <row r="278" spans="2:51" s="14" customFormat="1" ht="12">
      <c r="B278" s="191"/>
      <c r="D278" s="153" t="s">
        <v>126</v>
      </c>
      <c r="E278" s="192" t="s">
        <v>1</v>
      </c>
      <c r="F278" s="193" t="s">
        <v>381</v>
      </c>
      <c r="H278" s="194">
        <v>400.483</v>
      </c>
      <c r="I278" s="195"/>
      <c r="L278" s="191"/>
      <c r="M278" s="196"/>
      <c r="N278" s="197"/>
      <c r="O278" s="197"/>
      <c r="P278" s="197"/>
      <c r="Q278" s="197"/>
      <c r="R278" s="197"/>
      <c r="S278" s="197"/>
      <c r="T278" s="198"/>
      <c r="AT278" s="192" t="s">
        <v>126</v>
      </c>
      <c r="AU278" s="192" t="s">
        <v>77</v>
      </c>
      <c r="AV278" s="14" t="s">
        <v>138</v>
      </c>
      <c r="AW278" s="14" t="s">
        <v>30</v>
      </c>
      <c r="AX278" s="14" t="s">
        <v>67</v>
      </c>
      <c r="AY278" s="192" t="s">
        <v>118</v>
      </c>
    </row>
    <row r="279" spans="2:51" s="11" customFormat="1" ht="12">
      <c r="B279" s="152"/>
      <c r="D279" s="153" t="s">
        <v>126</v>
      </c>
      <c r="E279" s="154" t="s">
        <v>1</v>
      </c>
      <c r="F279" s="155" t="s">
        <v>382</v>
      </c>
      <c r="H279" s="154" t="s">
        <v>1</v>
      </c>
      <c r="I279" s="156"/>
      <c r="L279" s="152"/>
      <c r="M279" s="157"/>
      <c r="N279" s="158"/>
      <c r="O279" s="158"/>
      <c r="P279" s="158"/>
      <c r="Q279" s="158"/>
      <c r="R279" s="158"/>
      <c r="S279" s="158"/>
      <c r="T279" s="159"/>
      <c r="AT279" s="154" t="s">
        <v>126</v>
      </c>
      <c r="AU279" s="154" t="s">
        <v>77</v>
      </c>
      <c r="AV279" s="11" t="s">
        <v>75</v>
      </c>
      <c r="AW279" s="11" t="s">
        <v>30</v>
      </c>
      <c r="AX279" s="11" t="s">
        <v>67</v>
      </c>
      <c r="AY279" s="154" t="s">
        <v>118</v>
      </c>
    </row>
    <row r="280" spans="2:51" s="12" customFormat="1" ht="12">
      <c r="B280" s="160"/>
      <c r="D280" s="153" t="s">
        <v>126</v>
      </c>
      <c r="E280" s="161" t="s">
        <v>1</v>
      </c>
      <c r="F280" s="162" t="s">
        <v>173</v>
      </c>
      <c r="H280" s="163">
        <v>400.483</v>
      </c>
      <c r="I280" s="164"/>
      <c r="L280" s="160"/>
      <c r="M280" s="165"/>
      <c r="N280" s="166"/>
      <c r="O280" s="166"/>
      <c r="P280" s="166"/>
      <c r="Q280" s="166"/>
      <c r="R280" s="166"/>
      <c r="S280" s="166"/>
      <c r="T280" s="167"/>
      <c r="AT280" s="161" t="s">
        <v>126</v>
      </c>
      <c r="AU280" s="161" t="s">
        <v>77</v>
      </c>
      <c r="AV280" s="12" t="s">
        <v>77</v>
      </c>
      <c r="AW280" s="12" t="s">
        <v>30</v>
      </c>
      <c r="AX280" s="12" t="s">
        <v>67</v>
      </c>
      <c r="AY280" s="161" t="s">
        <v>118</v>
      </c>
    </row>
    <row r="281" spans="2:51" s="14" customFormat="1" ht="12">
      <c r="B281" s="191"/>
      <c r="D281" s="153" t="s">
        <v>126</v>
      </c>
      <c r="E281" s="192" t="s">
        <v>1</v>
      </c>
      <c r="F281" s="193" t="s">
        <v>381</v>
      </c>
      <c r="H281" s="194">
        <v>400.483</v>
      </c>
      <c r="I281" s="195"/>
      <c r="L281" s="191"/>
      <c r="M281" s="196"/>
      <c r="N281" s="197"/>
      <c r="O281" s="197"/>
      <c r="P281" s="197"/>
      <c r="Q281" s="197"/>
      <c r="R281" s="197"/>
      <c r="S281" s="197"/>
      <c r="T281" s="198"/>
      <c r="AT281" s="192" t="s">
        <v>126</v>
      </c>
      <c r="AU281" s="192" t="s">
        <v>77</v>
      </c>
      <c r="AV281" s="14" t="s">
        <v>138</v>
      </c>
      <c r="AW281" s="14" t="s">
        <v>30</v>
      </c>
      <c r="AX281" s="14" t="s">
        <v>67</v>
      </c>
      <c r="AY281" s="192" t="s">
        <v>118</v>
      </c>
    </row>
    <row r="282" spans="2:51" s="13" customFormat="1" ht="12">
      <c r="B282" s="168"/>
      <c r="D282" s="153" t="s">
        <v>126</v>
      </c>
      <c r="E282" s="169" t="s">
        <v>1</v>
      </c>
      <c r="F282" s="170" t="s">
        <v>131</v>
      </c>
      <c r="H282" s="171">
        <v>800.966</v>
      </c>
      <c r="I282" s="172"/>
      <c r="L282" s="168"/>
      <c r="M282" s="173"/>
      <c r="N282" s="174"/>
      <c r="O282" s="174"/>
      <c r="P282" s="174"/>
      <c r="Q282" s="174"/>
      <c r="R282" s="174"/>
      <c r="S282" s="174"/>
      <c r="T282" s="175"/>
      <c r="AT282" s="169" t="s">
        <v>126</v>
      </c>
      <c r="AU282" s="169" t="s">
        <v>77</v>
      </c>
      <c r="AV282" s="13" t="s">
        <v>125</v>
      </c>
      <c r="AW282" s="13" t="s">
        <v>30</v>
      </c>
      <c r="AX282" s="13" t="s">
        <v>75</v>
      </c>
      <c r="AY282" s="169" t="s">
        <v>118</v>
      </c>
    </row>
    <row r="283" spans="2:65" s="1" customFormat="1" ht="16.5" customHeight="1">
      <c r="B283" s="139"/>
      <c r="C283" s="181" t="s">
        <v>383</v>
      </c>
      <c r="D283" s="181" t="s">
        <v>201</v>
      </c>
      <c r="E283" s="182" t="s">
        <v>384</v>
      </c>
      <c r="F283" s="183" t="s">
        <v>385</v>
      </c>
      <c r="G283" s="184" t="s">
        <v>170</v>
      </c>
      <c r="H283" s="185">
        <v>480.58</v>
      </c>
      <c r="I283" s="186"/>
      <c r="J283" s="187">
        <f>ROUND(I283*H283,2)</f>
        <v>0</v>
      </c>
      <c r="K283" s="183" t="s">
        <v>1</v>
      </c>
      <c r="L283" s="188"/>
      <c r="M283" s="189" t="s">
        <v>1</v>
      </c>
      <c r="N283" s="190" t="s">
        <v>38</v>
      </c>
      <c r="O283" s="49"/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AR283" s="16" t="s">
        <v>279</v>
      </c>
      <c r="AT283" s="16" t="s">
        <v>201</v>
      </c>
      <c r="AU283" s="16" t="s">
        <v>77</v>
      </c>
      <c r="AY283" s="16" t="s">
        <v>118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6" t="s">
        <v>75</v>
      </c>
      <c r="BK283" s="151">
        <f>ROUND(I283*H283,2)</f>
        <v>0</v>
      </c>
      <c r="BL283" s="16" t="s">
        <v>171</v>
      </c>
      <c r="BM283" s="16" t="s">
        <v>386</v>
      </c>
    </row>
    <row r="284" spans="2:65" s="1" customFormat="1" ht="16.5" customHeight="1">
      <c r="B284" s="139"/>
      <c r="C284" s="181" t="s">
        <v>296</v>
      </c>
      <c r="D284" s="181" t="s">
        <v>201</v>
      </c>
      <c r="E284" s="182" t="s">
        <v>387</v>
      </c>
      <c r="F284" s="183" t="s">
        <v>388</v>
      </c>
      <c r="G284" s="184" t="s">
        <v>170</v>
      </c>
      <c r="H284" s="185">
        <v>480.58</v>
      </c>
      <c r="I284" s="186"/>
      <c r="J284" s="187">
        <f>ROUND(I284*H284,2)</f>
        <v>0</v>
      </c>
      <c r="K284" s="183" t="s">
        <v>1</v>
      </c>
      <c r="L284" s="188"/>
      <c r="M284" s="189" t="s">
        <v>1</v>
      </c>
      <c r="N284" s="190" t="s">
        <v>38</v>
      </c>
      <c r="O284" s="49"/>
      <c r="P284" s="149">
        <f>O284*H284</f>
        <v>0</v>
      </c>
      <c r="Q284" s="149">
        <v>0</v>
      </c>
      <c r="R284" s="149">
        <f>Q284*H284</f>
        <v>0</v>
      </c>
      <c r="S284" s="149">
        <v>0</v>
      </c>
      <c r="T284" s="150">
        <f>S284*H284</f>
        <v>0</v>
      </c>
      <c r="AR284" s="16" t="s">
        <v>279</v>
      </c>
      <c r="AT284" s="16" t="s">
        <v>201</v>
      </c>
      <c r="AU284" s="16" t="s">
        <v>77</v>
      </c>
      <c r="AY284" s="16" t="s">
        <v>118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6" t="s">
        <v>75</v>
      </c>
      <c r="BK284" s="151">
        <f>ROUND(I284*H284,2)</f>
        <v>0</v>
      </c>
      <c r="BL284" s="16" t="s">
        <v>171</v>
      </c>
      <c r="BM284" s="16" t="s">
        <v>389</v>
      </c>
    </row>
    <row r="285" spans="2:65" s="1" customFormat="1" ht="16.5" customHeight="1">
      <c r="B285" s="139"/>
      <c r="C285" s="140" t="s">
        <v>390</v>
      </c>
      <c r="D285" s="140" t="s">
        <v>121</v>
      </c>
      <c r="E285" s="141" t="s">
        <v>391</v>
      </c>
      <c r="F285" s="142" t="s">
        <v>392</v>
      </c>
      <c r="G285" s="143" t="s">
        <v>170</v>
      </c>
      <c r="H285" s="144">
        <v>395.5</v>
      </c>
      <c r="I285" s="145"/>
      <c r="J285" s="146">
        <f>ROUND(I285*H285,2)</f>
        <v>0</v>
      </c>
      <c r="K285" s="142" t="s">
        <v>1</v>
      </c>
      <c r="L285" s="30"/>
      <c r="M285" s="147" t="s">
        <v>1</v>
      </c>
      <c r="N285" s="148" t="s">
        <v>38</v>
      </c>
      <c r="O285" s="49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AR285" s="16" t="s">
        <v>171</v>
      </c>
      <c r="AT285" s="16" t="s">
        <v>121</v>
      </c>
      <c r="AU285" s="16" t="s">
        <v>77</v>
      </c>
      <c r="AY285" s="16" t="s">
        <v>118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6" t="s">
        <v>75</v>
      </c>
      <c r="BK285" s="151">
        <f>ROUND(I285*H285,2)</f>
        <v>0</v>
      </c>
      <c r="BL285" s="16" t="s">
        <v>171</v>
      </c>
      <c r="BM285" s="16" t="s">
        <v>393</v>
      </c>
    </row>
    <row r="286" spans="2:51" s="11" customFormat="1" ht="12">
      <c r="B286" s="152"/>
      <c r="D286" s="153" t="s">
        <v>126</v>
      </c>
      <c r="E286" s="154" t="s">
        <v>1</v>
      </c>
      <c r="F286" s="155" t="s">
        <v>394</v>
      </c>
      <c r="H286" s="154" t="s">
        <v>1</v>
      </c>
      <c r="I286" s="156"/>
      <c r="L286" s="152"/>
      <c r="M286" s="157"/>
      <c r="N286" s="158"/>
      <c r="O286" s="158"/>
      <c r="P286" s="158"/>
      <c r="Q286" s="158"/>
      <c r="R286" s="158"/>
      <c r="S286" s="158"/>
      <c r="T286" s="159"/>
      <c r="AT286" s="154" t="s">
        <v>126</v>
      </c>
      <c r="AU286" s="154" t="s">
        <v>77</v>
      </c>
      <c r="AV286" s="11" t="s">
        <v>75</v>
      </c>
      <c r="AW286" s="11" t="s">
        <v>30</v>
      </c>
      <c r="AX286" s="11" t="s">
        <v>67</v>
      </c>
      <c r="AY286" s="154" t="s">
        <v>118</v>
      </c>
    </row>
    <row r="287" spans="2:51" s="12" customFormat="1" ht="12">
      <c r="B287" s="160"/>
      <c r="D287" s="153" t="s">
        <v>126</v>
      </c>
      <c r="E287" s="161" t="s">
        <v>1</v>
      </c>
      <c r="F287" s="162" t="s">
        <v>395</v>
      </c>
      <c r="H287" s="163">
        <v>395.5</v>
      </c>
      <c r="I287" s="164"/>
      <c r="L287" s="160"/>
      <c r="M287" s="165"/>
      <c r="N287" s="166"/>
      <c r="O287" s="166"/>
      <c r="P287" s="166"/>
      <c r="Q287" s="166"/>
      <c r="R287" s="166"/>
      <c r="S287" s="166"/>
      <c r="T287" s="167"/>
      <c r="AT287" s="161" t="s">
        <v>126</v>
      </c>
      <c r="AU287" s="161" t="s">
        <v>77</v>
      </c>
      <c r="AV287" s="12" t="s">
        <v>77</v>
      </c>
      <c r="AW287" s="12" t="s">
        <v>30</v>
      </c>
      <c r="AX287" s="12" t="s">
        <v>67</v>
      </c>
      <c r="AY287" s="161" t="s">
        <v>118</v>
      </c>
    </row>
    <row r="288" spans="2:51" s="13" customFormat="1" ht="12">
      <c r="B288" s="168"/>
      <c r="D288" s="153" t="s">
        <v>126</v>
      </c>
      <c r="E288" s="169" t="s">
        <v>1</v>
      </c>
      <c r="F288" s="170" t="s">
        <v>131</v>
      </c>
      <c r="H288" s="171">
        <v>395.5</v>
      </c>
      <c r="I288" s="172"/>
      <c r="L288" s="168"/>
      <c r="M288" s="173"/>
      <c r="N288" s="174"/>
      <c r="O288" s="174"/>
      <c r="P288" s="174"/>
      <c r="Q288" s="174"/>
      <c r="R288" s="174"/>
      <c r="S288" s="174"/>
      <c r="T288" s="175"/>
      <c r="AT288" s="169" t="s">
        <v>126</v>
      </c>
      <c r="AU288" s="169" t="s">
        <v>77</v>
      </c>
      <c r="AV288" s="13" t="s">
        <v>125</v>
      </c>
      <c r="AW288" s="13" t="s">
        <v>30</v>
      </c>
      <c r="AX288" s="13" t="s">
        <v>75</v>
      </c>
      <c r="AY288" s="169" t="s">
        <v>118</v>
      </c>
    </row>
    <row r="289" spans="2:65" s="1" customFormat="1" ht="16.5" customHeight="1">
      <c r="B289" s="139"/>
      <c r="C289" s="140" t="s">
        <v>300</v>
      </c>
      <c r="D289" s="140" t="s">
        <v>121</v>
      </c>
      <c r="E289" s="141" t="s">
        <v>396</v>
      </c>
      <c r="F289" s="142" t="s">
        <v>397</v>
      </c>
      <c r="G289" s="143" t="s">
        <v>136</v>
      </c>
      <c r="H289" s="144">
        <v>4.691</v>
      </c>
      <c r="I289" s="145"/>
      <c r="J289" s="146">
        <f>ROUND(I289*H289,2)</f>
        <v>0</v>
      </c>
      <c r="K289" s="142" t="s">
        <v>1</v>
      </c>
      <c r="L289" s="30"/>
      <c r="M289" s="147" t="s">
        <v>1</v>
      </c>
      <c r="N289" s="148" t="s">
        <v>38</v>
      </c>
      <c r="O289" s="49"/>
      <c r="P289" s="149">
        <f>O289*H289</f>
        <v>0</v>
      </c>
      <c r="Q289" s="149">
        <v>0</v>
      </c>
      <c r="R289" s="149">
        <f>Q289*H289</f>
        <v>0</v>
      </c>
      <c r="S289" s="149">
        <v>0</v>
      </c>
      <c r="T289" s="150">
        <f>S289*H289</f>
        <v>0</v>
      </c>
      <c r="AR289" s="16" t="s">
        <v>171</v>
      </c>
      <c r="AT289" s="16" t="s">
        <v>121</v>
      </c>
      <c r="AU289" s="16" t="s">
        <v>77</v>
      </c>
      <c r="AY289" s="16" t="s">
        <v>118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6" t="s">
        <v>75</v>
      </c>
      <c r="BK289" s="151">
        <f>ROUND(I289*H289,2)</f>
        <v>0</v>
      </c>
      <c r="BL289" s="16" t="s">
        <v>171</v>
      </c>
      <c r="BM289" s="16" t="s">
        <v>398</v>
      </c>
    </row>
    <row r="290" spans="2:63" s="10" customFormat="1" ht="22.9" customHeight="1">
      <c r="B290" s="126"/>
      <c r="D290" s="127" t="s">
        <v>66</v>
      </c>
      <c r="E290" s="137" t="s">
        <v>175</v>
      </c>
      <c r="F290" s="137" t="s">
        <v>176</v>
      </c>
      <c r="I290" s="129"/>
      <c r="J290" s="138">
        <f>BK290</f>
        <v>0</v>
      </c>
      <c r="L290" s="126"/>
      <c r="M290" s="131"/>
      <c r="N290" s="132"/>
      <c r="O290" s="132"/>
      <c r="P290" s="133">
        <f>SUM(P291:P303)</f>
        <v>0</v>
      </c>
      <c r="Q290" s="132"/>
      <c r="R290" s="133">
        <f>SUM(R291:R303)</f>
        <v>0</v>
      </c>
      <c r="S290" s="132"/>
      <c r="T290" s="134">
        <f>SUM(T291:T303)</f>
        <v>0</v>
      </c>
      <c r="AR290" s="127" t="s">
        <v>77</v>
      </c>
      <c r="AT290" s="135" t="s">
        <v>66</v>
      </c>
      <c r="AU290" s="135" t="s">
        <v>75</v>
      </c>
      <c r="AY290" s="127" t="s">
        <v>118</v>
      </c>
      <c r="BK290" s="136">
        <f>SUM(BK291:BK303)</f>
        <v>0</v>
      </c>
    </row>
    <row r="291" spans="2:65" s="1" customFormat="1" ht="16.5" customHeight="1">
      <c r="B291" s="139"/>
      <c r="C291" s="140" t="s">
        <v>399</v>
      </c>
      <c r="D291" s="140" t="s">
        <v>121</v>
      </c>
      <c r="E291" s="141" t="s">
        <v>400</v>
      </c>
      <c r="F291" s="142" t="s">
        <v>401</v>
      </c>
      <c r="G291" s="143" t="s">
        <v>170</v>
      </c>
      <c r="H291" s="144">
        <v>796.966</v>
      </c>
      <c r="I291" s="145"/>
      <c r="J291" s="146">
        <f>ROUND(I291*H291,2)</f>
        <v>0</v>
      </c>
      <c r="K291" s="142" t="s">
        <v>1</v>
      </c>
      <c r="L291" s="30"/>
      <c r="M291" s="147" t="s">
        <v>1</v>
      </c>
      <c r="N291" s="148" t="s">
        <v>38</v>
      </c>
      <c r="O291" s="49"/>
      <c r="P291" s="149">
        <f>O291*H291</f>
        <v>0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AR291" s="16" t="s">
        <v>171</v>
      </c>
      <c r="AT291" s="16" t="s">
        <v>121</v>
      </c>
      <c r="AU291" s="16" t="s">
        <v>77</v>
      </c>
      <c r="AY291" s="16" t="s">
        <v>118</v>
      </c>
      <c r="BE291" s="151">
        <f>IF(N291="základní",J291,0)</f>
        <v>0</v>
      </c>
      <c r="BF291" s="151">
        <f>IF(N291="snížená",J291,0)</f>
        <v>0</v>
      </c>
      <c r="BG291" s="151">
        <f>IF(N291="zákl. přenesená",J291,0)</f>
        <v>0</v>
      </c>
      <c r="BH291" s="151">
        <f>IF(N291="sníž. přenesená",J291,0)</f>
        <v>0</v>
      </c>
      <c r="BI291" s="151">
        <f>IF(N291="nulová",J291,0)</f>
        <v>0</v>
      </c>
      <c r="BJ291" s="16" t="s">
        <v>75</v>
      </c>
      <c r="BK291" s="151">
        <f>ROUND(I291*H291,2)</f>
        <v>0</v>
      </c>
      <c r="BL291" s="16" t="s">
        <v>171</v>
      </c>
      <c r="BM291" s="16" t="s">
        <v>402</v>
      </c>
    </row>
    <row r="292" spans="2:51" s="11" customFormat="1" ht="12">
      <c r="B292" s="152"/>
      <c r="D292" s="153" t="s">
        <v>126</v>
      </c>
      <c r="E292" s="154" t="s">
        <v>1</v>
      </c>
      <c r="F292" s="155" t="s">
        <v>331</v>
      </c>
      <c r="H292" s="154" t="s">
        <v>1</v>
      </c>
      <c r="I292" s="156"/>
      <c r="L292" s="152"/>
      <c r="M292" s="157"/>
      <c r="N292" s="158"/>
      <c r="O292" s="158"/>
      <c r="P292" s="158"/>
      <c r="Q292" s="158"/>
      <c r="R292" s="158"/>
      <c r="S292" s="158"/>
      <c r="T292" s="159"/>
      <c r="AT292" s="154" t="s">
        <v>126</v>
      </c>
      <c r="AU292" s="154" t="s">
        <v>77</v>
      </c>
      <c r="AV292" s="11" t="s">
        <v>75</v>
      </c>
      <c r="AW292" s="11" t="s">
        <v>30</v>
      </c>
      <c r="AX292" s="11" t="s">
        <v>67</v>
      </c>
      <c r="AY292" s="154" t="s">
        <v>118</v>
      </c>
    </row>
    <row r="293" spans="2:51" s="11" customFormat="1" ht="12">
      <c r="B293" s="152"/>
      <c r="D293" s="153" t="s">
        <v>126</v>
      </c>
      <c r="E293" s="154" t="s">
        <v>1</v>
      </c>
      <c r="F293" s="155" t="s">
        <v>332</v>
      </c>
      <c r="H293" s="154" t="s">
        <v>1</v>
      </c>
      <c r="I293" s="156"/>
      <c r="L293" s="152"/>
      <c r="M293" s="157"/>
      <c r="N293" s="158"/>
      <c r="O293" s="158"/>
      <c r="P293" s="158"/>
      <c r="Q293" s="158"/>
      <c r="R293" s="158"/>
      <c r="S293" s="158"/>
      <c r="T293" s="159"/>
      <c r="AT293" s="154" t="s">
        <v>126</v>
      </c>
      <c r="AU293" s="154" t="s">
        <v>77</v>
      </c>
      <c r="AV293" s="11" t="s">
        <v>75</v>
      </c>
      <c r="AW293" s="11" t="s">
        <v>30</v>
      </c>
      <c r="AX293" s="11" t="s">
        <v>67</v>
      </c>
      <c r="AY293" s="154" t="s">
        <v>118</v>
      </c>
    </row>
    <row r="294" spans="2:51" s="11" customFormat="1" ht="12">
      <c r="B294" s="152"/>
      <c r="D294" s="153" t="s">
        <v>126</v>
      </c>
      <c r="E294" s="154" t="s">
        <v>1</v>
      </c>
      <c r="F294" s="155" t="s">
        <v>403</v>
      </c>
      <c r="H294" s="154" t="s">
        <v>1</v>
      </c>
      <c r="I294" s="156"/>
      <c r="L294" s="152"/>
      <c r="M294" s="157"/>
      <c r="N294" s="158"/>
      <c r="O294" s="158"/>
      <c r="P294" s="158"/>
      <c r="Q294" s="158"/>
      <c r="R294" s="158"/>
      <c r="S294" s="158"/>
      <c r="T294" s="159"/>
      <c r="AT294" s="154" t="s">
        <v>126</v>
      </c>
      <c r="AU294" s="154" t="s">
        <v>77</v>
      </c>
      <c r="AV294" s="11" t="s">
        <v>75</v>
      </c>
      <c r="AW294" s="11" t="s">
        <v>30</v>
      </c>
      <c r="AX294" s="11" t="s">
        <v>67</v>
      </c>
      <c r="AY294" s="154" t="s">
        <v>118</v>
      </c>
    </row>
    <row r="295" spans="2:51" s="12" customFormat="1" ht="12">
      <c r="B295" s="160"/>
      <c r="D295" s="153" t="s">
        <v>126</v>
      </c>
      <c r="E295" s="161" t="s">
        <v>1</v>
      </c>
      <c r="F295" s="162" t="s">
        <v>404</v>
      </c>
      <c r="H295" s="163">
        <v>372.483</v>
      </c>
      <c r="I295" s="164"/>
      <c r="L295" s="160"/>
      <c r="M295" s="165"/>
      <c r="N295" s="166"/>
      <c r="O295" s="166"/>
      <c r="P295" s="166"/>
      <c r="Q295" s="166"/>
      <c r="R295" s="166"/>
      <c r="S295" s="166"/>
      <c r="T295" s="167"/>
      <c r="AT295" s="161" t="s">
        <v>126</v>
      </c>
      <c r="AU295" s="161" t="s">
        <v>77</v>
      </c>
      <c r="AV295" s="12" t="s">
        <v>77</v>
      </c>
      <c r="AW295" s="12" t="s">
        <v>30</v>
      </c>
      <c r="AX295" s="12" t="s">
        <v>67</v>
      </c>
      <c r="AY295" s="161" t="s">
        <v>118</v>
      </c>
    </row>
    <row r="296" spans="2:51" s="12" customFormat="1" ht="12">
      <c r="B296" s="160"/>
      <c r="D296" s="153" t="s">
        <v>126</v>
      </c>
      <c r="E296" s="161" t="s">
        <v>1</v>
      </c>
      <c r="F296" s="162" t="s">
        <v>404</v>
      </c>
      <c r="H296" s="163">
        <v>372.483</v>
      </c>
      <c r="I296" s="164"/>
      <c r="L296" s="160"/>
      <c r="M296" s="165"/>
      <c r="N296" s="166"/>
      <c r="O296" s="166"/>
      <c r="P296" s="166"/>
      <c r="Q296" s="166"/>
      <c r="R296" s="166"/>
      <c r="S296" s="166"/>
      <c r="T296" s="167"/>
      <c r="AT296" s="161" t="s">
        <v>126</v>
      </c>
      <c r="AU296" s="161" t="s">
        <v>77</v>
      </c>
      <c r="AV296" s="12" t="s">
        <v>77</v>
      </c>
      <c r="AW296" s="12" t="s">
        <v>30</v>
      </c>
      <c r="AX296" s="12" t="s">
        <v>67</v>
      </c>
      <c r="AY296" s="161" t="s">
        <v>118</v>
      </c>
    </row>
    <row r="297" spans="2:51" s="11" customFormat="1" ht="12">
      <c r="B297" s="152"/>
      <c r="D297" s="153" t="s">
        <v>126</v>
      </c>
      <c r="E297" s="154" t="s">
        <v>1</v>
      </c>
      <c r="F297" s="155" t="s">
        <v>405</v>
      </c>
      <c r="H297" s="154" t="s">
        <v>1</v>
      </c>
      <c r="I297" s="156"/>
      <c r="L297" s="152"/>
      <c r="M297" s="157"/>
      <c r="N297" s="158"/>
      <c r="O297" s="158"/>
      <c r="P297" s="158"/>
      <c r="Q297" s="158"/>
      <c r="R297" s="158"/>
      <c r="S297" s="158"/>
      <c r="T297" s="159"/>
      <c r="AT297" s="154" t="s">
        <v>126</v>
      </c>
      <c r="AU297" s="154" t="s">
        <v>77</v>
      </c>
      <c r="AV297" s="11" t="s">
        <v>75</v>
      </c>
      <c r="AW297" s="11" t="s">
        <v>30</v>
      </c>
      <c r="AX297" s="11" t="s">
        <v>67</v>
      </c>
      <c r="AY297" s="154" t="s">
        <v>118</v>
      </c>
    </row>
    <row r="298" spans="2:51" s="12" customFormat="1" ht="12">
      <c r="B298" s="160"/>
      <c r="D298" s="153" t="s">
        <v>126</v>
      </c>
      <c r="E298" s="161" t="s">
        <v>1</v>
      </c>
      <c r="F298" s="162" t="s">
        <v>371</v>
      </c>
      <c r="H298" s="163">
        <v>26</v>
      </c>
      <c r="I298" s="164"/>
      <c r="L298" s="160"/>
      <c r="M298" s="165"/>
      <c r="N298" s="166"/>
      <c r="O298" s="166"/>
      <c r="P298" s="166"/>
      <c r="Q298" s="166"/>
      <c r="R298" s="166"/>
      <c r="S298" s="166"/>
      <c r="T298" s="167"/>
      <c r="AT298" s="161" t="s">
        <v>126</v>
      </c>
      <c r="AU298" s="161" t="s">
        <v>77</v>
      </c>
      <c r="AV298" s="12" t="s">
        <v>77</v>
      </c>
      <c r="AW298" s="12" t="s">
        <v>30</v>
      </c>
      <c r="AX298" s="12" t="s">
        <v>67</v>
      </c>
      <c r="AY298" s="161" t="s">
        <v>118</v>
      </c>
    </row>
    <row r="299" spans="2:51" s="12" customFormat="1" ht="12">
      <c r="B299" s="160"/>
      <c r="D299" s="153" t="s">
        <v>126</v>
      </c>
      <c r="E299" s="161" t="s">
        <v>1</v>
      </c>
      <c r="F299" s="162" t="s">
        <v>371</v>
      </c>
      <c r="H299" s="163">
        <v>26</v>
      </c>
      <c r="I299" s="164"/>
      <c r="L299" s="160"/>
      <c r="M299" s="165"/>
      <c r="N299" s="166"/>
      <c r="O299" s="166"/>
      <c r="P299" s="166"/>
      <c r="Q299" s="166"/>
      <c r="R299" s="166"/>
      <c r="S299" s="166"/>
      <c r="T299" s="167"/>
      <c r="AT299" s="161" t="s">
        <v>126</v>
      </c>
      <c r="AU299" s="161" t="s">
        <v>77</v>
      </c>
      <c r="AV299" s="12" t="s">
        <v>77</v>
      </c>
      <c r="AW299" s="12" t="s">
        <v>30</v>
      </c>
      <c r="AX299" s="12" t="s">
        <v>67</v>
      </c>
      <c r="AY299" s="161" t="s">
        <v>118</v>
      </c>
    </row>
    <row r="300" spans="2:51" s="13" customFormat="1" ht="12">
      <c r="B300" s="168"/>
      <c r="D300" s="153" t="s">
        <v>126</v>
      </c>
      <c r="E300" s="169" t="s">
        <v>1</v>
      </c>
      <c r="F300" s="170" t="s">
        <v>131</v>
      </c>
      <c r="H300" s="171">
        <v>796.966</v>
      </c>
      <c r="I300" s="172"/>
      <c r="L300" s="168"/>
      <c r="M300" s="173"/>
      <c r="N300" s="174"/>
      <c r="O300" s="174"/>
      <c r="P300" s="174"/>
      <c r="Q300" s="174"/>
      <c r="R300" s="174"/>
      <c r="S300" s="174"/>
      <c r="T300" s="175"/>
      <c r="AT300" s="169" t="s">
        <v>126</v>
      </c>
      <c r="AU300" s="169" t="s">
        <v>77</v>
      </c>
      <c r="AV300" s="13" t="s">
        <v>125</v>
      </c>
      <c r="AW300" s="13" t="s">
        <v>30</v>
      </c>
      <c r="AX300" s="13" t="s">
        <v>75</v>
      </c>
      <c r="AY300" s="169" t="s">
        <v>118</v>
      </c>
    </row>
    <row r="301" spans="2:65" s="1" customFormat="1" ht="16.5" customHeight="1">
      <c r="B301" s="139"/>
      <c r="C301" s="181" t="s">
        <v>304</v>
      </c>
      <c r="D301" s="181" t="s">
        <v>201</v>
      </c>
      <c r="E301" s="182" t="s">
        <v>406</v>
      </c>
      <c r="F301" s="183" t="s">
        <v>407</v>
      </c>
      <c r="G301" s="184" t="s">
        <v>170</v>
      </c>
      <c r="H301" s="185">
        <v>836.814</v>
      </c>
      <c r="I301" s="186"/>
      <c r="J301" s="187">
        <f>ROUND(I301*H301,2)</f>
        <v>0</v>
      </c>
      <c r="K301" s="183" t="s">
        <v>1</v>
      </c>
      <c r="L301" s="188"/>
      <c r="M301" s="189" t="s">
        <v>1</v>
      </c>
      <c r="N301" s="190" t="s">
        <v>38</v>
      </c>
      <c r="O301" s="49"/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AR301" s="16" t="s">
        <v>279</v>
      </c>
      <c r="AT301" s="16" t="s">
        <v>201</v>
      </c>
      <c r="AU301" s="16" t="s">
        <v>77</v>
      </c>
      <c r="AY301" s="16" t="s">
        <v>118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6" t="s">
        <v>75</v>
      </c>
      <c r="BK301" s="151">
        <f>ROUND(I301*H301,2)</f>
        <v>0</v>
      </c>
      <c r="BL301" s="16" t="s">
        <v>171</v>
      </c>
      <c r="BM301" s="16" t="s">
        <v>408</v>
      </c>
    </row>
    <row r="302" spans="2:47" s="1" customFormat="1" ht="29.25">
      <c r="B302" s="30"/>
      <c r="D302" s="153" t="s">
        <v>158</v>
      </c>
      <c r="F302" s="176" t="s">
        <v>409</v>
      </c>
      <c r="I302" s="84"/>
      <c r="L302" s="30"/>
      <c r="M302" s="177"/>
      <c r="N302" s="49"/>
      <c r="O302" s="49"/>
      <c r="P302" s="49"/>
      <c r="Q302" s="49"/>
      <c r="R302" s="49"/>
      <c r="S302" s="49"/>
      <c r="T302" s="50"/>
      <c r="AT302" s="16" t="s">
        <v>158</v>
      </c>
      <c r="AU302" s="16" t="s">
        <v>77</v>
      </c>
    </row>
    <row r="303" spans="2:65" s="1" customFormat="1" ht="16.5" customHeight="1">
      <c r="B303" s="139"/>
      <c r="C303" s="140" t="s">
        <v>410</v>
      </c>
      <c r="D303" s="140" t="s">
        <v>121</v>
      </c>
      <c r="E303" s="141" t="s">
        <v>411</v>
      </c>
      <c r="F303" s="142" t="s">
        <v>412</v>
      </c>
      <c r="G303" s="143" t="s">
        <v>136</v>
      </c>
      <c r="H303" s="144">
        <v>5.14</v>
      </c>
      <c r="I303" s="145"/>
      <c r="J303" s="146">
        <f>ROUND(I303*H303,2)</f>
        <v>0</v>
      </c>
      <c r="K303" s="142" t="s">
        <v>1</v>
      </c>
      <c r="L303" s="30"/>
      <c r="M303" s="147" t="s">
        <v>1</v>
      </c>
      <c r="N303" s="148" t="s">
        <v>38</v>
      </c>
      <c r="O303" s="49"/>
      <c r="P303" s="149">
        <f>O303*H303</f>
        <v>0</v>
      </c>
      <c r="Q303" s="149">
        <v>0</v>
      </c>
      <c r="R303" s="149">
        <f>Q303*H303</f>
        <v>0</v>
      </c>
      <c r="S303" s="149">
        <v>0</v>
      </c>
      <c r="T303" s="150">
        <f>S303*H303</f>
        <v>0</v>
      </c>
      <c r="AR303" s="16" t="s">
        <v>171</v>
      </c>
      <c r="AT303" s="16" t="s">
        <v>121</v>
      </c>
      <c r="AU303" s="16" t="s">
        <v>77</v>
      </c>
      <c r="AY303" s="16" t="s">
        <v>118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6" t="s">
        <v>75</v>
      </c>
      <c r="BK303" s="151">
        <f>ROUND(I303*H303,2)</f>
        <v>0</v>
      </c>
      <c r="BL303" s="16" t="s">
        <v>171</v>
      </c>
      <c r="BM303" s="16" t="s">
        <v>413</v>
      </c>
    </row>
    <row r="304" spans="2:63" s="10" customFormat="1" ht="22.9" customHeight="1">
      <c r="B304" s="126"/>
      <c r="D304" s="127" t="s">
        <v>66</v>
      </c>
      <c r="E304" s="137" t="s">
        <v>414</v>
      </c>
      <c r="F304" s="137" t="s">
        <v>415</v>
      </c>
      <c r="I304" s="129"/>
      <c r="J304" s="138">
        <f>BK304</f>
        <v>0</v>
      </c>
      <c r="L304" s="126"/>
      <c r="M304" s="131"/>
      <c r="N304" s="132"/>
      <c r="O304" s="132"/>
      <c r="P304" s="133">
        <f>P305+P311+P329</f>
        <v>0</v>
      </c>
      <c r="Q304" s="132"/>
      <c r="R304" s="133">
        <f>R305+R311+R329</f>
        <v>0</v>
      </c>
      <c r="S304" s="132"/>
      <c r="T304" s="134">
        <f>T305+T311+T329</f>
        <v>0</v>
      </c>
      <c r="AR304" s="127" t="s">
        <v>77</v>
      </c>
      <c r="AT304" s="135" t="s">
        <v>66</v>
      </c>
      <c r="AU304" s="135" t="s">
        <v>75</v>
      </c>
      <c r="AY304" s="127" t="s">
        <v>118</v>
      </c>
      <c r="BK304" s="136">
        <f>BK305+BK311+BK329</f>
        <v>0</v>
      </c>
    </row>
    <row r="305" spans="2:63" s="10" customFormat="1" ht="20.85" customHeight="1">
      <c r="B305" s="126"/>
      <c r="D305" s="127" t="s">
        <v>66</v>
      </c>
      <c r="E305" s="137" t="s">
        <v>416</v>
      </c>
      <c r="F305" s="137" t="s">
        <v>417</v>
      </c>
      <c r="I305" s="129"/>
      <c r="J305" s="138">
        <f>BK305</f>
        <v>0</v>
      </c>
      <c r="L305" s="126"/>
      <c r="M305" s="131"/>
      <c r="N305" s="132"/>
      <c r="O305" s="132"/>
      <c r="P305" s="133">
        <f>SUM(P306:P310)</f>
        <v>0</v>
      </c>
      <c r="Q305" s="132"/>
      <c r="R305" s="133">
        <f>SUM(R306:R310)</f>
        <v>0</v>
      </c>
      <c r="S305" s="132"/>
      <c r="T305" s="134">
        <f>SUM(T306:T310)</f>
        <v>0</v>
      </c>
      <c r="AR305" s="127" t="s">
        <v>75</v>
      </c>
      <c r="AT305" s="135" t="s">
        <v>66</v>
      </c>
      <c r="AU305" s="135" t="s">
        <v>77</v>
      </c>
      <c r="AY305" s="127" t="s">
        <v>118</v>
      </c>
      <c r="BK305" s="136">
        <f>SUM(BK306:BK310)</f>
        <v>0</v>
      </c>
    </row>
    <row r="306" spans="2:65" s="1" customFormat="1" ht="16.5" customHeight="1">
      <c r="B306" s="139"/>
      <c r="C306" s="140" t="s">
        <v>309</v>
      </c>
      <c r="D306" s="140" t="s">
        <v>121</v>
      </c>
      <c r="E306" s="141" t="s">
        <v>418</v>
      </c>
      <c r="F306" s="142" t="s">
        <v>419</v>
      </c>
      <c r="G306" s="143" t="s">
        <v>420</v>
      </c>
      <c r="H306" s="144">
        <v>2</v>
      </c>
      <c r="I306" s="145"/>
      <c r="J306" s="146">
        <f>ROUND(I306*H306,2)</f>
        <v>0</v>
      </c>
      <c r="K306" s="142" t="s">
        <v>1</v>
      </c>
      <c r="L306" s="30"/>
      <c r="M306" s="147" t="s">
        <v>1</v>
      </c>
      <c r="N306" s="148" t="s">
        <v>38</v>
      </c>
      <c r="O306" s="49"/>
      <c r="P306" s="149">
        <f>O306*H306</f>
        <v>0</v>
      </c>
      <c r="Q306" s="149">
        <v>0</v>
      </c>
      <c r="R306" s="149">
        <f>Q306*H306</f>
        <v>0</v>
      </c>
      <c r="S306" s="149">
        <v>0</v>
      </c>
      <c r="T306" s="150">
        <f>S306*H306</f>
        <v>0</v>
      </c>
      <c r="AR306" s="16" t="s">
        <v>125</v>
      </c>
      <c r="AT306" s="16" t="s">
        <v>121</v>
      </c>
      <c r="AU306" s="16" t="s">
        <v>138</v>
      </c>
      <c r="AY306" s="16" t="s">
        <v>118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6" t="s">
        <v>75</v>
      </c>
      <c r="BK306" s="151">
        <f>ROUND(I306*H306,2)</f>
        <v>0</v>
      </c>
      <c r="BL306" s="16" t="s">
        <v>125</v>
      </c>
      <c r="BM306" s="16" t="s">
        <v>421</v>
      </c>
    </row>
    <row r="307" spans="2:65" s="1" customFormat="1" ht="16.5" customHeight="1">
      <c r="B307" s="139"/>
      <c r="C307" s="140" t="s">
        <v>422</v>
      </c>
      <c r="D307" s="140" t="s">
        <v>121</v>
      </c>
      <c r="E307" s="141" t="s">
        <v>423</v>
      </c>
      <c r="F307" s="142" t="s">
        <v>424</v>
      </c>
      <c r="G307" s="143" t="s">
        <v>425</v>
      </c>
      <c r="H307" s="144">
        <v>4</v>
      </c>
      <c r="I307" s="145"/>
      <c r="J307" s="146">
        <f>ROUND(I307*H307,2)</f>
        <v>0</v>
      </c>
      <c r="K307" s="142" t="s">
        <v>1</v>
      </c>
      <c r="L307" s="30"/>
      <c r="M307" s="147" t="s">
        <v>1</v>
      </c>
      <c r="N307" s="148" t="s">
        <v>38</v>
      </c>
      <c r="O307" s="49"/>
      <c r="P307" s="149">
        <f>O307*H307</f>
        <v>0</v>
      </c>
      <c r="Q307" s="149">
        <v>0</v>
      </c>
      <c r="R307" s="149">
        <f>Q307*H307</f>
        <v>0</v>
      </c>
      <c r="S307" s="149">
        <v>0</v>
      </c>
      <c r="T307" s="150">
        <f>S307*H307</f>
        <v>0</v>
      </c>
      <c r="AR307" s="16" t="s">
        <v>125</v>
      </c>
      <c r="AT307" s="16" t="s">
        <v>121</v>
      </c>
      <c r="AU307" s="16" t="s">
        <v>138</v>
      </c>
      <c r="AY307" s="16" t="s">
        <v>118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6" t="s">
        <v>75</v>
      </c>
      <c r="BK307" s="151">
        <f>ROUND(I307*H307,2)</f>
        <v>0</v>
      </c>
      <c r="BL307" s="16" t="s">
        <v>125</v>
      </c>
      <c r="BM307" s="16" t="s">
        <v>426</v>
      </c>
    </row>
    <row r="308" spans="2:65" s="1" customFormat="1" ht="16.5" customHeight="1">
      <c r="B308" s="139"/>
      <c r="C308" s="140" t="s">
        <v>312</v>
      </c>
      <c r="D308" s="140" t="s">
        <v>121</v>
      </c>
      <c r="E308" s="141" t="s">
        <v>427</v>
      </c>
      <c r="F308" s="142" t="s">
        <v>428</v>
      </c>
      <c r="G308" s="143" t="s">
        <v>429</v>
      </c>
      <c r="H308" s="144">
        <v>2</v>
      </c>
      <c r="I308" s="145"/>
      <c r="J308" s="146">
        <f>ROUND(I308*H308,2)</f>
        <v>0</v>
      </c>
      <c r="K308" s="142" t="s">
        <v>1</v>
      </c>
      <c r="L308" s="30"/>
      <c r="M308" s="147" t="s">
        <v>1</v>
      </c>
      <c r="N308" s="148" t="s">
        <v>38</v>
      </c>
      <c r="O308" s="49"/>
      <c r="P308" s="149">
        <f>O308*H308</f>
        <v>0</v>
      </c>
      <c r="Q308" s="149">
        <v>0</v>
      </c>
      <c r="R308" s="149">
        <f>Q308*H308</f>
        <v>0</v>
      </c>
      <c r="S308" s="149">
        <v>0</v>
      </c>
      <c r="T308" s="150">
        <f>S308*H308</f>
        <v>0</v>
      </c>
      <c r="AR308" s="16" t="s">
        <v>125</v>
      </c>
      <c r="AT308" s="16" t="s">
        <v>121</v>
      </c>
      <c r="AU308" s="16" t="s">
        <v>138</v>
      </c>
      <c r="AY308" s="16" t="s">
        <v>118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6" t="s">
        <v>75</v>
      </c>
      <c r="BK308" s="151">
        <f>ROUND(I308*H308,2)</f>
        <v>0</v>
      </c>
      <c r="BL308" s="16" t="s">
        <v>125</v>
      </c>
      <c r="BM308" s="16" t="s">
        <v>430</v>
      </c>
    </row>
    <row r="309" spans="2:65" s="1" customFormat="1" ht="16.5" customHeight="1">
      <c r="B309" s="139"/>
      <c r="C309" s="140" t="s">
        <v>431</v>
      </c>
      <c r="D309" s="140" t="s">
        <v>121</v>
      </c>
      <c r="E309" s="141" t="s">
        <v>432</v>
      </c>
      <c r="F309" s="142" t="s">
        <v>433</v>
      </c>
      <c r="G309" s="143" t="s">
        <v>420</v>
      </c>
      <c r="H309" s="144">
        <v>0</v>
      </c>
      <c r="I309" s="145"/>
      <c r="J309" s="146">
        <f>ROUND(I309*H309,2)</f>
        <v>0</v>
      </c>
      <c r="K309" s="142" t="s">
        <v>1</v>
      </c>
      <c r="L309" s="30"/>
      <c r="M309" s="147" t="s">
        <v>1</v>
      </c>
      <c r="N309" s="148" t="s">
        <v>38</v>
      </c>
      <c r="O309" s="49"/>
      <c r="P309" s="149">
        <f>O309*H309</f>
        <v>0</v>
      </c>
      <c r="Q309" s="149">
        <v>0</v>
      </c>
      <c r="R309" s="149">
        <f>Q309*H309</f>
        <v>0</v>
      </c>
      <c r="S309" s="149">
        <v>0</v>
      </c>
      <c r="T309" s="150">
        <f>S309*H309</f>
        <v>0</v>
      </c>
      <c r="AR309" s="16" t="s">
        <v>125</v>
      </c>
      <c r="AT309" s="16" t="s">
        <v>121</v>
      </c>
      <c r="AU309" s="16" t="s">
        <v>138</v>
      </c>
      <c r="AY309" s="16" t="s">
        <v>118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6" t="s">
        <v>75</v>
      </c>
      <c r="BK309" s="151">
        <f>ROUND(I309*H309,2)</f>
        <v>0</v>
      </c>
      <c r="BL309" s="16" t="s">
        <v>125</v>
      </c>
      <c r="BM309" s="16" t="s">
        <v>434</v>
      </c>
    </row>
    <row r="310" spans="2:65" s="1" customFormat="1" ht="16.5" customHeight="1">
      <c r="B310" s="139"/>
      <c r="C310" s="140" t="s">
        <v>317</v>
      </c>
      <c r="D310" s="140" t="s">
        <v>121</v>
      </c>
      <c r="E310" s="141" t="s">
        <v>435</v>
      </c>
      <c r="F310" s="142" t="s">
        <v>436</v>
      </c>
      <c r="G310" s="143" t="s">
        <v>437</v>
      </c>
      <c r="H310" s="144">
        <v>2</v>
      </c>
      <c r="I310" s="145"/>
      <c r="J310" s="146">
        <f>ROUND(I310*H310,2)</f>
        <v>0</v>
      </c>
      <c r="K310" s="142" t="s">
        <v>1</v>
      </c>
      <c r="L310" s="30"/>
      <c r="M310" s="147" t="s">
        <v>1</v>
      </c>
      <c r="N310" s="148" t="s">
        <v>38</v>
      </c>
      <c r="O310" s="49"/>
      <c r="P310" s="149">
        <f>O310*H310</f>
        <v>0</v>
      </c>
      <c r="Q310" s="149">
        <v>0</v>
      </c>
      <c r="R310" s="149">
        <f>Q310*H310</f>
        <v>0</v>
      </c>
      <c r="S310" s="149">
        <v>0</v>
      </c>
      <c r="T310" s="150">
        <f>S310*H310</f>
        <v>0</v>
      </c>
      <c r="AR310" s="16" t="s">
        <v>125</v>
      </c>
      <c r="AT310" s="16" t="s">
        <v>121</v>
      </c>
      <c r="AU310" s="16" t="s">
        <v>138</v>
      </c>
      <c r="AY310" s="16" t="s">
        <v>118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6" t="s">
        <v>75</v>
      </c>
      <c r="BK310" s="151">
        <f>ROUND(I310*H310,2)</f>
        <v>0</v>
      </c>
      <c r="BL310" s="16" t="s">
        <v>125</v>
      </c>
      <c r="BM310" s="16" t="s">
        <v>438</v>
      </c>
    </row>
    <row r="311" spans="2:63" s="10" customFormat="1" ht="20.85" customHeight="1">
      <c r="B311" s="126"/>
      <c r="D311" s="127" t="s">
        <v>66</v>
      </c>
      <c r="E311" s="137" t="s">
        <v>439</v>
      </c>
      <c r="F311" s="137" t="s">
        <v>440</v>
      </c>
      <c r="I311" s="129"/>
      <c r="J311" s="138">
        <f>BK311</f>
        <v>0</v>
      </c>
      <c r="L311" s="126"/>
      <c r="M311" s="131"/>
      <c r="N311" s="132"/>
      <c r="O311" s="132"/>
      <c r="P311" s="133">
        <f>SUM(P312:P328)</f>
        <v>0</v>
      </c>
      <c r="Q311" s="132"/>
      <c r="R311" s="133">
        <f>SUM(R312:R328)</f>
        <v>0</v>
      </c>
      <c r="S311" s="132"/>
      <c r="T311" s="134">
        <f>SUM(T312:T328)</f>
        <v>0</v>
      </c>
      <c r="AR311" s="127" t="s">
        <v>75</v>
      </c>
      <c r="AT311" s="135" t="s">
        <v>66</v>
      </c>
      <c r="AU311" s="135" t="s">
        <v>77</v>
      </c>
      <c r="AY311" s="127" t="s">
        <v>118</v>
      </c>
      <c r="BK311" s="136">
        <f>SUM(BK312:BK328)</f>
        <v>0</v>
      </c>
    </row>
    <row r="312" spans="2:65" s="1" customFormat="1" ht="16.5" customHeight="1">
      <c r="B312" s="139"/>
      <c r="C312" s="140" t="s">
        <v>441</v>
      </c>
      <c r="D312" s="140" t="s">
        <v>121</v>
      </c>
      <c r="E312" s="141" t="s">
        <v>442</v>
      </c>
      <c r="F312" s="142" t="s">
        <v>443</v>
      </c>
      <c r="G312" s="143" t="s">
        <v>420</v>
      </c>
      <c r="H312" s="144">
        <v>1</v>
      </c>
      <c r="I312" s="145"/>
      <c r="J312" s="146">
        <f aca="true" t="shared" si="0" ref="J312:J328">ROUND(I312*H312,2)</f>
        <v>0</v>
      </c>
      <c r="K312" s="142" t="s">
        <v>1</v>
      </c>
      <c r="L312" s="30"/>
      <c r="M312" s="147" t="s">
        <v>1</v>
      </c>
      <c r="N312" s="148" t="s">
        <v>38</v>
      </c>
      <c r="O312" s="49"/>
      <c r="P312" s="149">
        <f aca="true" t="shared" si="1" ref="P312:P328">O312*H312</f>
        <v>0</v>
      </c>
      <c r="Q312" s="149">
        <v>0</v>
      </c>
      <c r="R312" s="149">
        <f aca="true" t="shared" si="2" ref="R312:R328">Q312*H312</f>
        <v>0</v>
      </c>
      <c r="S312" s="149">
        <v>0</v>
      </c>
      <c r="T312" s="150">
        <f aca="true" t="shared" si="3" ref="T312:T328">S312*H312</f>
        <v>0</v>
      </c>
      <c r="AR312" s="16" t="s">
        <v>125</v>
      </c>
      <c r="AT312" s="16" t="s">
        <v>121</v>
      </c>
      <c r="AU312" s="16" t="s">
        <v>138</v>
      </c>
      <c r="AY312" s="16" t="s">
        <v>118</v>
      </c>
      <c r="BE312" s="151">
        <f aca="true" t="shared" si="4" ref="BE312:BE328">IF(N312="základní",J312,0)</f>
        <v>0</v>
      </c>
      <c r="BF312" s="151">
        <f aca="true" t="shared" si="5" ref="BF312:BF328">IF(N312="snížená",J312,0)</f>
        <v>0</v>
      </c>
      <c r="BG312" s="151">
        <f aca="true" t="shared" si="6" ref="BG312:BG328">IF(N312="zákl. přenesená",J312,0)</f>
        <v>0</v>
      </c>
      <c r="BH312" s="151">
        <f aca="true" t="shared" si="7" ref="BH312:BH328">IF(N312="sníž. přenesená",J312,0)</f>
        <v>0</v>
      </c>
      <c r="BI312" s="151">
        <f aca="true" t="shared" si="8" ref="BI312:BI328">IF(N312="nulová",J312,0)</f>
        <v>0</v>
      </c>
      <c r="BJ312" s="16" t="s">
        <v>75</v>
      </c>
      <c r="BK312" s="151">
        <f aca="true" t="shared" si="9" ref="BK312:BK328">ROUND(I312*H312,2)</f>
        <v>0</v>
      </c>
      <c r="BL312" s="16" t="s">
        <v>125</v>
      </c>
      <c r="BM312" s="16" t="s">
        <v>444</v>
      </c>
    </row>
    <row r="313" spans="2:65" s="1" customFormat="1" ht="16.5" customHeight="1">
      <c r="B313" s="139"/>
      <c r="C313" s="140" t="s">
        <v>321</v>
      </c>
      <c r="D313" s="140" t="s">
        <v>121</v>
      </c>
      <c r="E313" s="141" t="s">
        <v>445</v>
      </c>
      <c r="F313" s="142" t="s">
        <v>446</v>
      </c>
      <c r="G313" s="143" t="s">
        <v>239</v>
      </c>
      <c r="H313" s="144">
        <v>2</v>
      </c>
      <c r="I313" s="145"/>
      <c r="J313" s="146">
        <f t="shared" si="0"/>
        <v>0</v>
      </c>
      <c r="K313" s="142" t="s">
        <v>1</v>
      </c>
      <c r="L313" s="30"/>
      <c r="M313" s="147" t="s">
        <v>1</v>
      </c>
      <c r="N313" s="148" t="s">
        <v>38</v>
      </c>
      <c r="O313" s="49"/>
      <c r="P313" s="149">
        <f t="shared" si="1"/>
        <v>0</v>
      </c>
      <c r="Q313" s="149">
        <v>0</v>
      </c>
      <c r="R313" s="149">
        <f t="shared" si="2"/>
        <v>0</v>
      </c>
      <c r="S313" s="149">
        <v>0</v>
      </c>
      <c r="T313" s="150">
        <f t="shared" si="3"/>
        <v>0</v>
      </c>
      <c r="AR313" s="16" t="s">
        <v>125</v>
      </c>
      <c r="AT313" s="16" t="s">
        <v>121</v>
      </c>
      <c r="AU313" s="16" t="s">
        <v>138</v>
      </c>
      <c r="AY313" s="16" t="s">
        <v>118</v>
      </c>
      <c r="BE313" s="151">
        <f t="shared" si="4"/>
        <v>0</v>
      </c>
      <c r="BF313" s="151">
        <f t="shared" si="5"/>
        <v>0</v>
      </c>
      <c r="BG313" s="151">
        <f t="shared" si="6"/>
        <v>0</v>
      </c>
      <c r="BH313" s="151">
        <f t="shared" si="7"/>
        <v>0</v>
      </c>
      <c r="BI313" s="151">
        <f t="shared" si="8"/>
        <v>0</v>
      </c>
      <c r="BJ313" s="16" t="s">
        <v>75</v>
      </c>
      <c r="BK313" s="151">
        <f t="shared" si="9"/>
        <v>0</v>
      </c>
      <c r="BL313" s="16" t="s">
        <v>125</v>
      </c>
      <c r="BM313" s="16" t="s">
        <v>447</v>
      </c>
    </row>
    <row r="314" spans="2:65" s="1" customFormat="1" ht="16.5" customHeight="1">
      <c r="B314" s="139"/>
      <c r="C314" s="140" t="s">
        <v>448</v>
      </c>
      <c r="D314" s="140" t="s">
        <v>121</v>
      </c>
      <c r="E314" s="141" t="s">
        <v>449</v>
      </c>
      <c r="F314" s="142" t="s">
        <v>450</v>
      </c>
      <c r="G314" s="143" t="s">
        <v>239</v>
      </c>
      <c r="H314" s="144">
        <v>2</v>
      </c>
      <c r="I314" s="145"/>
      <c r="J314" s="146">
        <f t="shared" si="0"/>
        <v>0</v>
      </c>
      <c r="K314" s="142" t="s">
        <v>1</v>
      </c>
      <c r="L314" s="30"/>
      <c r="M314" s="147" t="s">
        <v>1</v>
      </c>
      <c r="N314" s="148" t="s">
        <v>38</v>
      </c>
      <c r="O314" s="49"/>
      <c r="P314" s="149">
        <f t="shared" si="1"/>
        <v>0</v>
      </c>
      <c r="Q314" s="149">
        <v>0</v>
      </c>
      <c r="R314" s="149">
        <f t="shared" si="2"/>
        <v>0</v>
      </c>
      <c r="S314" s="149">
        <v>0</v>
      </c>
      <c r="T314" s="150">
        <f t="shared" si="3"/>
        <v>0</v>
      </c>
      <c r="AR314" s="16" t="s">
        <v>125</v>
      </c>
      <c r="AT314" s="16" t="s">
        <v>121</v>
      </c>
      <c r="AU314" s="16" t="s">
        <v>138</v>
      </c>
      <c r="AY314" s="16" t="s">
        <v>118</v>
      </c>
      <c r="BE314" s="151">
        <f t="shared" si="4"/>
        <v>0</v>
      </c>
      <c r="BF314" s="151">
        <f t="shared" si="5"/>
        <v>0</v>
      </c>
      <c r="BG314" s="151">
        <f t="shared" si="6"/>
        <v>0</v>
      </c>
      <c r="BH314" s="151">
        <f t="shared" si="7"/>
        <v>0</v>
      </c>
      <c r="BI314" s="151">
        <f t="shared" si="8"/>
        <v>0</v>
      </c>
      <c r="BJ314" s="16" t="s">
        <v>75</v>
      </c>
      <c r="BK314" s="151">
        <f t="shared" si="9"/>
        <v>0</v>
      </c>
      <c r="BL314" s="16" t="s">
        <v>125</v>
      </c>
      <c r="BM314" s="16" t="s">
        <v>451</v>
      </c>
    </row>
    <row r="315" spans="2:65" s="1" customFormat="1" ht="16.5" customHeight="1">
      <c r="B315" s="139"/>
      <c r="C315" s="140" t="s">
        <v>325</v>
      </c>
      <c r="D315" s="140" t="s">
        <v>121</v>
      </c>
      <c r="E315" s="141" t="s">
        <v>452</v>
      </c>
      <c r="F315" s="142" t="s">
        <v>453</v>
      </c>
      <c r="G315" s="143" t="s">
        <v>198</v>
      </c>
      <c r="H315" s="144">
        <v>5</v>
      </c>
      <c r="I315" s="145"/>
      <c r="J315" s="146">
        <f t="shared" si="0"/>
        <v>0</v>
      </c>
      <c r="K315" s="142" t="s">
        <v>1</v>
      </c>
      <c r="L315" s="30"/>
      <c r="M315" s="147" t="s">
        <v>1</v>
      </c>
      <c r="N315" s="148" t="s">
        <v>38</v>
      </c>
      <c r="O315" s="49"/>
      <c r="P315" s="149">
        <f t="shared" si="1"/>
        <v>0</v>
      </c>
      <c r="Q315" s="149">
        <v>0</v>
      </c>
      <c r="R315" s="149">
        <f t="shared" si="2"/>
        <v>0</v>
      </c>
      <c r="S315" s="149">
        <v>0</v>
      </c>
      <c r="T315" s="150">
        <f t="shared" si="3"/>
        <v>0</v>
      </c>
      <c r="AR315" s="16" t="s">
        <v>125</v>
      </c>
      <c r="AT315" s="16" t="s">
        <v>121</v>
      </c>
      <c r="AU315" s="16" t="s">
        <v>138</v>
      </c>
      <c r="AY315" s="16" t="s">
        <v>118</v>
      </c>
      <c r="BE315" s="151">
        <f t="shared" si="4"/>
        <v>0</v>
      </c>
      <c r="BF315" s="151">
        <f t="shared" si="5"/>
        <v>0</v>
      </c>
      <c r="BG315" s="151">
        <f t="shared" si="6"/>
        <v>0</v>
      </c>
      <c r="BH315" s="151">
        <f t="shared" si="7"/>
        <v>0</v>
      </c>
      <c r="BI315" s="151">
        <f t="shared" si="8"/>
        <v>0</v>
      </c>
      <c r="BJ315" s="16" t="s">
        <v>75</v>
      </c>
      <c r="BK315" s="151">
        <f t="shared" si="9"/>
        <v>0</v>
      </c>
      <c r="BL315" s="16" t="s">
        <v>125</v>
      </c>
      <c r="BM315" s="16" t="s">
        <v>454</v>
      </c>
    </row>
    <row r="316" spans="2:65" s="1" customFormat="1" ht="16.5" customHeight="1">
      <c r="B316" s="139"/>
      <c r="C316" s="140" t="s">
        <v>455</v>
      </c>
      <c r="D316" s="140" t="s">
        <v>121</v>
      </c>
      <c r="E316" s="141" t="s">
        <v>456</v>
      </c>
      <c r="F316" s="142" t="s">
        <v>457</v>
      </c>
      <c r="G316" s="143" t="s">
        <v>198</v>
      </c>
      <c r="H316" s="144">
        <v>5</v>
      </c>
      <c r="I316" s="145"/>
      <c r="J316" s="146">
        <f t="shared" si="0"/>
        <v>0</v>
      </c>
      <c r="K316" s="142" t="s">
        <v>1</v>
      </c>
      <c r="L316" s="30"/>
      <c r="M316" s="147" t="s">
        <v>1</v>
      </c>
      <c r="N316" s="148" t="s">
        <v>38</v>
      </c>
      <c r="O316" s="49"/>
      <c r="P316" s="149">
        <f t="shared" si="1"/>
        <v>0</v>
      </c>
      <c r="Q316" s="149">
        <v>0</v>
      </c>
      <c r="R316" s="149">
        <f t="shared" si="2"/>
        <v>0</v>
      </c>
      <c r="S316" s="149">
        <v>0</v>
      </c>
      <c r="T316" s="150">
        <f t="shared" si="3"/>
        <v>0</v>
      </c>
      <c r="AR316" s="16" t="s">
        <v>125</v>
      </c>
      <c r="AT316" s="16" t="s">
        <v>121</v>
      </c>
      <c r="AU316" s="16" t="s">
        <v>138</v>
      </c>
      <c r="AY316" s="16" t="s">
        <v>118</v>
      </c>
      <c r="BE316" s="151">
        <f t="shared" si="4"/>
        <v>0</v>
      </c>
      <c r="BF316" s="151">
        <f t="shared" si="5"/>
        <v>0</v>
      </c>
      <c r="BG316" s="151">
        <f t="shared" si="6"/>
        <v>0</v>
      </c>
      <c r="BH316" s="151">
        <f t="shared" si="7"/>
        <v>0</v>
      </c>
      <c r="BI316" s="151">
        <f t="shared" si="8"/>
        <v>0</v>
      </c>
      <c r="BJ316" s="16" t="s">
        <v>75</v>
      </c>
      <c r="BK316" s="151">
        <f t="shared" si="9"/>
        <v>0</v>
      </c>
      <c r="BL316" s="16" t="s">
        <v>125</v>
      </c>
      <c r="BM316" s="16" t="s">
        <v>458</v>
      </c>
    </row>
    <row r="317" spans="2:65" s="1" customFormat="1" ht="16.5" customHeight="1">
      <c r="B317" s="139"/>
      <c r="C317" s="140" t="s">
        <v>330</v>
      </c>
      <c r="D317" s="140" t="s">
        <v>121</v>
      </c>
      <c r="E317" s="141" t="s">
        <v>459</v>
      </c>
      <c r="F317" s="142" t="s">
        <v>460</v>
      </c>
      <c r="G317" s="143" t="s">
        <v>239</v>
      </c>
      <c r="H317" s="144">
        <v>10</v>
      </c>
      <c r="I317" s="145"/>
      <c r="J317" s="146">
        <f t="shared" si="0"/>
        <v>0</v>
      </c>
      <c r="K317" s="142" t="s">
        <v>1</v>
      </c>
      <c r="L317" s="30"/>
      <c r="M317" s="147" t="s">
        <v>1</v>
      </c>
      <c r="N317" s="148" t="s">
        <v>38</v>
      </c>
      <c r="O317" s="49"/>
      <c r="P317" s="149">
        <f t="shared" si="1"/>
        <v>0</v>
      </c>
      <c r="Q317" s="149">
        <v>0</v>
      </c>
      <c r="R317" s="149">
        <f t="shared" si="2"/>
        <v>0</v>
      </c>
      <c r="S317" s="149">
        <v>0</v>
      </c>
      <c r="T317" s="150">
        <f t="shared" si="3"/>
        <v>0</v>
      </c>
      <c r="AR317" s="16" t="s">
        <v>125</v>
      </c>
      <c r="AT317" s="16" t="s">
        <v>121</v>
      </c>
      <c r="AU317" s="16" t="s">
        <v>138</v>
      </c>
      <c r="AY317" s="16" t="s">
        <v>118</v>
      </c>
      <c r="BE317" s="151">
        <f t="shared" si="4"/>
        <v>0</v>
      </c>
      <c r="BF317" s="151">
        <f t="shared" si="5"/>
        <v>0</v>
      </c>
      <c r="BG317" s="151">
        <f t="shared" si="6"/>
        <v>0</v>
      </c>
      <c r="BH317" s="151">
        <f t="shared" si="7"/>
        <v>0</v>
      </c>
      <c r="BI317" s="151">
        <f t="shared" si="8"/>
        <v>0</v>
      </c>
      <c r="BJ317" s="16" t="s">
        <v>75</v>
      </c>
      <c r="BK317" s="151">
        <f t="shared" si="9"/>
        <v>0</v>
      </c>
      <c r="BL317" s="16" t="s">
        <v>125</v>
      </c>
      <c r="BM317" s="16" t="s">
        <v>461</v>
      </c>
    </row>
    <row r="318" spans="2:65" s="1" customFormat="1" ht="16.5" customHeight="1">
      <c r="B318" s="139"/>
      <c r="C318" s="140" t="s">
        <v>462</v>
      </c>
      <c r="D318" s="140" t="s">
        <v>121</v>
      </c>
      <c r="E318" s="141" t="s">
        <v>463</v>
      </c>
      <c r="F318" s="142" t="s">
        <v>464</v>
      </c>
      <c r="G318" s="143" t="s">
        <v>239</v>
      </c>
      <c r="H318" s="144">
        <v>10</v>
      </c>
      <c r="I318" s="145"/>
      <c r="J318" s="146">
        <f t="shared" si="0"/>
        <v>0</v>
      </c>
      <c r="K318" s="142" t="s">
        <v>1</v>
      </c>
      <c r="L318" s="30"/>
      <c r="M318" s="147" t="s">
        <v>1</v>
      </c>
      <c r="N318" s="148" t="s">
        <v>38</v>
      </c>
      <c r="O318" s="49"/>
      <c r="P318" s="149">
        <f t="shared" si="1"/>
        <v>0</v>
      </c>
      <c r="Q318" s="149">
        <v>0</v>
      </c>
      <c r="R318" s="149">
        <f t="shared" si="2"/>
        <v>0</v>
      </c>
      <c r="S318" s="149">
        <v>0</v>
      </c>
      <c r="T318" s="150">
        <f t="shared" si="3"/>
        <v>0</v>
      </c>
      <c r="AR318" s="16" t="s">
        <v>125</v>
      </c>
      <c r="AT318" s="16" t="s">
        <v>121</v>
      </c>
      <c r="AU318" s="16" t="s">
        <v>138</v>
      </c>
      <c r="AY318" s="16" t="s">
        <v>118</v>
      </c>
      <c r="BE318" s="151">
        <f t="shared" si="4"/>
        <v>0</v>
      </c>
      <c r="BF318" s="151">
        <f t="shared" si="5"/>
        <v>0</v>
      </c>
      <c r="BG318" s="151">
        <f t="shared" si="6"/>
        <v>0</v>
      </c>
      <c r="BH318" s="151">
        <f t="shared" si="7"/>
        <v>0</v>
      </c>
      <c r="BI318" s="151">
        <f t="shared" si="8"/>
        <v>0</v>
      </c>
      <c r="BJ318" s="16" t="s">
        <v>75</v>
      </c>
      <c r="BK318" s="151">
        <f t="shared" si="9"/>
        <v>0</v>
      </c>
      <c r="BL318" s="16" t="s">
        <v>125</v>
      </c>
      <c r="BM318" s="16" t="s">
        <v>465</v>
      </c>
    </row>
    <row r="319" spans="2:65" s="1" customFormat="1" ht="16.5" customHeight="1">
      <c r="B319" s="139"/>
      <c r="C319" s="140" t="s">
        <v>340</v>
      </c>
      <c r="D319" s="140" t="s">
        <v>121</v>
      </c>
      <c r="E319" s="141" t="s">
        <v>466</v>
      </c>
      <c r="F319" s="142" t="s">
        <v>467</v>
      </c>
      <c r="G319" s="143" t="s">
        <v>239</v>
      </c>
      <c r="H319" s="144">
        <v>12</v>
      </c>
      <c r="I319" s="145"/>
      <c r="J319" s="146">
        <f t="shared" si="0"/>
        <v>0</v>
      </c>
      <c r="K319" s="142" t="s">
        <v>1</v>
      </c>
      <c r="L319" s="30"/>
      <c r="M319" s="147" t="s">
        <v>1</v>
      </c>
      <c r="N319" s="148" t="s">
        <v>38</v>
      </c>
      <c r="O319" s="49"/>
      <c r="P319" s="149">
        <f t="shared" si="1"/>
        <v>0</v>
      </c>
      <c r="Q319" s="149">
        <v>0</v>
      </c>
      <c r="R319" s="149">
        <f t="shared" si="2"/>
        <v>0</v>
      </c>
      <c r="S319" s="149">
        <v>0</v>
      </c>
      <c r="T319" s="150">
        <f t="shared" si="3"/>
        <v>0</v>
      </c>
      <c r="AR319" s="16" t="s">
        <v>125</v>
      </c>
      <c r="AT319" s="16" t="s">
        <v>121</v>
      </c>
      <c r="AU319" s="16" t="s">
        <v>138</v>
      </c>
      <c r="AY319" s="16" t="s">
        <v>118</v>
      </c>
      <c r="BE319" s="151">
        <f t="shared" si="4"/>
        <v>0</v>
      </c>
      <c r="BF319" s="151">
        <f t="shared" si="5"/>
        <v>0</v>
      </c>
      <c r="BG319" s="151">
        <f t="shared" si="6"/>
        <v>0</v>
      </c>
      <c r="BH319" s="151">
        <f t="shared" si="7"/>
        <v>0</v>
      </c>
      <c r="BI319" s="151">
        <f t="shared" si="8"/>
        <v>0</v>
      </c>
      <c r="BJ319" s="16" t="s">
        <v>75</v>
      </c>
      <c r="BK319" s="151">
        <f t="shared" si="9"/>
        <v>0</v>
      </c>
      <c r="BL319" s="16" t="s">
        <v>125</v>
      </c>
      <c r="BM319" s="16" t="s">
        <v>468</v>
      </c>
    </row>
    <row r="320" spans="2:65" s="1" customFormat="1" ht="16.5" customHeight="1">
      <c r="B320" s="139"/>
      <c r="C320" s="140" t="s">
        <v>469</v>
      </c>
      <c r="D320" s="140" t="s">
        <v>121</v>
      </c>
      <c r="E320" s="141" t="s">
        <v>470</v>
      </c>
      <c r="F320" s="142" t="s">
        <v>471</v>
      </c>
      <c r="G320" s="143" t="s">
        <v>239</v>
      </c>
      <c r="H320" s="144">
        <v>12</v>
      </c>
      <c r="I320" s="145"/>
      <c r="J320" s="146">
        <f t="shared" si="0"/>
        <v>0</v>
      </c>
      <c r="K320" s="142" t="s">
        <v>1</v>
      </c>
      <c r="L320" s="30"/>
      <c r="M320" s="147" t="s">
        <v>1</v>
      </c>
      <c r="N320" s="148" t="s">
        <v>38</v>
      </c>
      <c r="O320" s="49"/>
      <c r="P320" s="149">
        <f t="shared" si="1"/>
        <v>0</v>
      </c>
      <c r="Q320" s="149">
        <v>0</v>
      </c>
      <c r="R320" s="149">
        <f t="shared" si="2"/>
        <v>0</v>
      </c>
      <c r="S320" s="149">
        <v>0</v>
      </c>
      <c r="T320" s="150">
        <f t="shared" si="3"/>
        <v>0</v>
      </c>
      <c r="AR320" s="16" t="s">
        <v>125</v>
      </c>
      <c r="AT320" s="16" t="s">
        <v>121</v>
      </c>
      <c r="AU320" s="16" t="s">
        <v>138</v>
      </c>
      <c r="AY320" s="16" t="s">
        <v>118</v>
      </c>
      <c r="BE320" s="151">
        <f t="shared" si="4"/>
        <v>0</v>
      </c>
      <c r="BF320" s="151">
        <f t="shared" si="5"/>
        <v>0</v>
      </c>
      <c r="BG320" s="151">
        <f t="shared" si="6"/>
        <v>0</v>
      </c>
      <c r="BH320" s="151">
        <f t="shared" si="7"/>
        <v>0</v>
      </c>
      <c r="BI320" s="151">
        <f t="shared" si="8"/>
        <v>0</v>
      </c>
      <c r="BJ320" s="16" t="s">
        <v>75</v>
      </c>
      <c r="BK320" s="151">
        <f t="shared" si="9"/>
        <v>0</v>
      </c>
      <c r="BL320" s="16" t="s">
        <v>125</v>
      </c>
      <c r="BM320" s="16" t="s">
        <v>472</v>
      </c>
    </row>
    <row r="321" spans="2:65" s="1" customFormat="1" ht="16.5" customHeight="1">
      <c r="B321" s="139"/>
      <c r="C321" s="140" t="s">
        <v>343</v>
      </c>
      <c r="D321" s="140" t="s">
        <v>121</v>
      </c>
      <c r="E321" s="141" t="s">
        <v>473</v>
      </c>
      <c r="F321" s="142" t="s">
        <v>474</v>
      </c>
      <c r="G321" s="143" t="s">
        <v>239</v>
      </c>
      <c r="H321" s="144">
        <v>2</v>
      </c>
      <c r="I321" s="145"/>
      <c r="J321" s="146">
        <f t="shared" si="0"/>
        <v>0</v>
      </c>
      <c r="K321" s="142" t="s">
        <v>1</v>
      </c>
      <c r="L321" s="30"/>
      <c r="M321" s="147" t="s">
        <v>1</v>
      </c>
      <c r="N321" s="148" t="s">
        <v>38</v>
      </c>
      <c r="O321" s="49"/>
      <c r="P321" s="149">
        <f t="shared" si="1"/>
        <v>0</v>
      </c>
      <c r="Q321" s="149">
        <v>0</v>
      </c>
      <c r="R321" s="149">
        <f t="shared" si="2"/>
        <v>0</v>
      </c>
      <c r="S321" s="149">
        <v>0</v>
      </c>
      <c r="T321" s="150">
        <f t="shared" si="3"/>
        <v>0</v>
      </c>
      <c r="AR321" s="16" t="s">
        <v>125</v>
      </c>
      <c r="AT321" s="16" t="s">
        <v>121</v>
      </c>
      <c r="AU321" s="16" t="s">
        <v>138</v>
      </c>
      <c r="AY321" s="16" t="s">
        <v>118</v>
      </c>
      <c r="BE321" s="151">
        <f t="shared" si="4"/>
        <v>0</v>
      </c>
      <c r="BF321" s="151">
        <f t="shared" si="5"/>
        <v>0</v>
      </c>
      <c r="BG321" s="151">
        <f t="shared" si="6"/>
        <v>0</v>
      </c>
      <c r="BH321" s="151">
        <f t="shared" si="7"/>
        <v>0</v>
      </c>
      <c r="BI321" s="151">
        <f t="shared" si="8"/>
        <v>0</v>
      </c>
      <c r="BJ321" s="16" t="s">
        <v>75</v>
      </c>
      <c r="BK321" s="151">
        <f t="shared" si="9"/>
        <v>0</v>
      </c>
      <c r="BL321" s="16" t="s">
        <v>125</v>
      </c>
      <c r="BM321" s="16" t="s">
        <v>475</v>
      </c>
    </row>
    <row r="322" spans="2:65" s="1" customFormat="1" ht="16.5" customHeight="1">
      <c r="B322" s="139"/>
      <c r="C322" s="140" t="s">
        <v>476</v>
      </c>
      <c r="D322" s="140" t="s">
        <v>121</v>
      </c>
      <c r="E322" s="141" t="s">
        <v>477</v>
      </c>
      <c r="F322" s="142" t="s">
        <v>478</v>
      </c>
      <c r="G322" s="143" t="s">
        <v>239</v>
      </c>
      <c r="H322" s="144">
        <v>20</v>
      </c>
      <c r="I322" s="145"/>
      <c r="J322" s="146">
        <f t="shared" si="0"/>
        <v>0</v>
      </c>
      <c r="K322" s="142" t="s">
        <v>1</v>
      </c>
      <c r="L322" s="30"/>
      <c r="M322" s="147" t="s">
        <v>1</v>
      </c>
      <c r="N322" s="148" t="s">
        <v>38</v>
      </c>
      <c r="O322" s="49"/>
      <c r="P322" s="149">
        <f t="shared" si="1"/>
        <v>0</v>
      </c>
      <c r="Q322" s="149">
        <v>0</v>
      </c>
      <c r="R322" s="149">
        <f t="shared" si="2"/>
        <v>0</v>
      </c>
      <c r="S322" s="149">
        <v>0</v>
      </c>
      <c r="T322" s="150">
        <f t="shared" si="3"/>
        <v>0</v>
      </c>
      <c r="AR322" s="16" t="s">
        <v>125</v>
      </c>
      <c r="AT322" s="16" t="s">
        <v>121</v>
      </c>
      <c r="AU322" s="16" t="s">
        <v>138</v>
      </c>
      <c r="AY322" s="16" t="s">
        <v>118</v>
      </c>
      <c r="BE322" s="151">
        <f t="shared" si="4"/>
        <v>0</v>
      </c>
      <c r="BF322" s="151">
        <f t="shared" si="5"/>
        <v>0</v>
      </c>
      <c r="BG322" s="151">
        <f t="shared" si="6"/>
        <v>0</v>
      </c>
      <c r="BH322" s="151">
        <f t="shared" si="7"/>
        <v>0</v>
      </c>
      <c r="BI322" s="151">
        <f t="shared" si="8"/>
        <v>0</v>
      </c>
      <c r="BJ322" s="16" t="s">
        <v>75</v>
      </c>
      <c r="BK322" s="151">
        <f t="shared" si="9"/>
        <v>0</v>
      </c>
      <c r="BL322" s="16" t="s">
        <v>125</v>
      </c>
      <c r="BM322" s="16" t="s">
        <v>479</v>
      </c>
    </row>
    <row r="323" spans="2:65" s="1" customFormat="1" ht="16.5" customHeight="1">
      <c r="B323" s="139"/>
      <c r="C323" s="140" t="s">
        <v>348</v>
      </c>
      <c r="D323" s="140" t="s">
        <v>121</v>
      </c>
      <c r="E323" s="141" t="s">
        <v>480</v>
      </c>
      <c r="F323" s="142" t="s">
        <v>481</v>
      </c>
      <c r="G323" s="143" t="s">
        <v>239</v>
      </c>
      <c r="H323" s="144">
        <v>8</v>
      </c>
      <c r="I323" s="145"/>
      <c r="J323" s="146">
        <f t="shared" si="0"/>
        <v>0</v>
      </c>
      <c r="K323" s="142" t="s">
        <v>1</v>
      </c>
      <c r="L323" s="30"/>
      <c r="M323" s="147" t="s">
        <v>1</v>
      </c>
      <c r="N323" s="148" t="s">
        <v>38</v>
      </c>
      <c r="O323" s="49"/>
      <c r="P323" s="149">
        <f t="shared" si="1"/>
        <v>0</v>
      </c>
      <c r="Q323" s="149">
        <v>0</v>
      </c>
      <c r="R323" s="149">
        <f t="shared" si="2"/>
        <v>0</v>
      </c>
      <c r="S323" s="149">
        <v>0</v>
      </c>
      <c r="T323" s="150">
        <f t="shared" si="3"/>
        <v>0</v>
      </c>
      <c r="AR323" s="16" t="s">
        <v>125</v>
      </c>
      <c r="AT323" s="16" t="s">
        <v>121</v>
      </c>
      <c r="AU323" s="16" t="s">
        <v>138</v>
      </c>
      <c r="AY323" s="16" t="s">
        <v>118</v>
      </c>
      <c r="BE323" s="151">
        <f t="shared" si="4"/>
        <v>0</v>
      </c>
      <c r="BF323" s="151">
        <f t="shared" si="5"/>
        <v>0</v>
      </c>
      <c r="BG323" s="151">
        <f t="shared" si="6"/>
        <v>0</v>
      </c>
      <c r="BH323" s="151">
        <f t="shared" si="7"/>
        <v>0</v>
      </c>
      <c r="BI323" s="151">
        <f t="shared" si="8"/>
        <v>0</v>
      </c>
      <c r="BJ323" s="16" t="s">
        <v>75</v>
      </c>
      <c r="BK323" s="151">
        <f t="shared" si="9"/>
        <v>0</v>
      </c>
      <c r="BL323" s="16" t="s">
        <v>125</v>
      </c>
      <c r="BM323" s="16" t="s">
        <v>482</v>
      </c>
    </row>
    <row r="324" spans="2:65" s="1" customFormat="1" ht="16.5" customHeight="1">
      <c r="B324" s="139"/>
      <c r="C324" s="140" t="s">
        <v>483</v>
      </c>
      <c r="D324" s="140" t="s">
        <v>121</v>
      </c>
      <c r="E324" s="141" t="s">
        <v>484</v>
      </c>
      <c r="F324" s="142" t="s">
        <v>485</v>
      </c>
      <c r="G324" s="143" t="s">
        <v>420</v>
      </c>
      <c r="H324" s="144">
        <v>1</v>
      </c>
      <c r="I324" s="145"/>
      <c r="J324" s="146">
        <f t="shared" si="0"/>
        <v>0</v>
      </c>
      <c r="K324" s="142" t="s">
        <v>1</v>
      </c>
      <c r="L324" s="30"/>
      <c r="M324" s="147" t="s">
        <v>1</v>
      </c>
      <c r="N324" s="148" t="s">
        <v>38</v>
      </c>
      <c r="O324" s="49"/>
      <c r="P324" s="149">
        <f t="shared" si="1"/>
        <v>0</v>
      </c>
      <c r="Q324" s="149">
        <v>0</v>
      </c>
      <c r="R324" s="149">
        <f t="shared" si="2"/>
        <v>0</v>
      </c>
      <c r="S324" s="149">
        <v>0</v>
      </c>
      <c r="T324" s="150">
        <f t="shared" si="3"/>
        <v>0</v>
      </c>
      <c r="AR324" s="16" t="s">
        <v>125</v>
      </c>
      <c r="AT324" s="16" t="s">
        <v>121</v>
      </c>
      <c r="AU324" s="16" t="s">
        <v>138</v>
      </c>
      <c r="AY324" s="16" t="s">
        <v>118</v>
      </c>
      <c r="BE324" s="151">
        <f t="shared" si="4"/>
        <v>0</v>
      </c>
      <c r="BF324" s="151">
        <f t="shared" si="5"/>
        <v>0</v>
      </c>
      <c r="BG324" s="151">
        <f t="shared" si="6"/>
        <v>0</v>
      </c>
      <c r="BH324" s="151">
        <f t="shared" si="7"/>
        <v>0</v>
      </c>
      <c r="BI324" s="151">
        <f t="shared" si="8"/>
        <v>0</v>
      </c>
      <c r="BJ324" s="16" t="s">
        <v>75</v>
      </c>
      <c r="BK324" s="151">
        <f t="shared" si="9"/>
        <v>0</v>
      </c>
      <c r="BL324" s="16" t="s">
        <v>125</v>
      </c>
      <c r="BM324" s="16" t="s">
        <v>486</v>
      </c>
    </row>
    <row r="325" spans="2:65" s="1" customFormat="1" ht="16.5" customHeight="1">
      <c r="B325" s="139"/>
      <c r="C325" s="140" t="s">
        <v>208</v>
      </c>
      <c r="D325" s="140" t="s">
        <v>121</v>
      </c>
      <c r="E325" s="141" t="s">
        <v>487</v>
      </c>
      <c r="F325" s="142" t="s">
        <v>488</v>
      </c>
      <c r="G325" s="143" t="s">
        <v>239</v>
      </c>
      <c r="H325" s="144">
        <v>1</v>
      </c>
      <c r="I325" s="145"/>
      <c r="J325" s="146">
        <f t="shared" si="0"/>
        <v>0</v>
      </c>
      <c r="K325" s="142" t="s">
        <v>1</v>
      </c>
      <c r="L325" s="30"/>
      <c r="M325" s="147" t="s">
        <v>1</v>
      </c>
      <c r="N325" s="148" t="s">
        <v>38</v>
      </c>
      <c r="O325" s="49"/>
      <c r="P325" s="149">
        <f t="shared" si="1"/>
        <v>0</v>
      </c>
      <c r="Q325" s="149">
        <v>0</v>
      </c>
      <c r="R325" s="149">
        <f t="shared" si="2"/>
        <v>0</v>
      </c>
      <c r="S325" s="149">
        <v>0</v>
      </c>
      <c r="T325" s="150">
        <f t="shared" si="3"/>
        <v>0</v>
      </c>
      <c r="AR325" s="16" t="s">
        <v>125</v>
      </c>
      <c r="AT325" s="16" t="s">
        <v>121</v>
      </c>
      <c r="AU325" s="16" t="s">
        <v>138</v>
      </c>
      <c r="AY325" s="16" t="s">
        <v>118</v>
      </c>
      <c r="BE325" s="151">
        <f t="shared" si="4"/>
        <v>0</v>
      </c>
      <c r="BF325" s="151">
        <f t="shared" si="5"/>
        <v>0</v>
      </c>
      <c r="BG325" s="151">
        <f t="shared" si="6"/>
        <v>0</v>
      </c>
      <c r="BH325" s="151">
        <f t="shared" si="7"/>
        <v>0</v>
      </c>
      <c r="BI325" s="151">
        <f t="shared" si="8"/>
        <v>0</v>
      </c>
      <c r="BJ325" s="16" t="s">
        <v>75</v>
      </c>
      <c r="BK325" s="151">
        <f t="shared" si="9"/>
        <v>0</v>
      </c>
      <c r="BL325" s="16" t="s">
        <v>125</v>
      </c>
      <c r="BM325" s="16" t="s">
        <v>489</v>
      </c>
    </row>
    <row r="326" spans="2:65" s="1" customFormat="1" ht="16.5" customHeight="1">
      <c r="B326" s="139"/>
      <c r="C326" s="140" t="s">
        <v>490</v>
      </c>
      <c r="D326" s="140" t="s">
        <v>121</v>
      </c>
      <c r="E326" s="141" t="s">
        <v>491</v>
      </c>
      <c r="F326" s="142" t="s">
        <v>492</v>
      </c>
      <c r="G326" s="143" t="s">
        <v>420</v>
      </c>
      <c r="H326" s="144">
        <v>1</v>
      </c>
      <c r="I326" s="145"/>
      <c r="J326" s="146">
        <f t="shared" si="0"/>
        <v>0</v>
      </c>
      <c r="K326" s="142" t="s">
        <v>1</v>
      </c>
      <c r="L326" s="30"/>
      <c r="M326" s="147" t="s">
        <v>1</v>
      </c>
      <c r="N326" s="148" t="s">
        <v>38</v>
      </c>
      <c r="O326" s="49"/>
      <c r="P326" s="149">
        <f t="shared" si="1"/>
        <v>0</v>
      </c>
      <c r="Q326" s="149">
        <v>0</v>
      </c>
      <c r="R326" s="149">
        <f t="shared" si="2"/>
        <v>0</v>
      </c>
      <c r="S326" s="149">
        <v>0</v>
      </c>
      <c r="T326" s="150">
        <f t="shared" si="3"/>
        <v>0</v>
      </c>
      <c r="AR326" s="16" t="s">
        <v>125</v>
      </c>
      <c r="AT326" s="16" t="s">
        <v>121</v>
      </c>
      <c r="AU326" s="16" t="s">
        <v>138</v>
      </c>
      <c r="AY326" s="16" t="s">
        <v>118</v>
      </c>
      <c r="BE326" s="151">
        <f t="shared" si="4"/>
        <v>0</v>
      </c>
      <c r="BF326" s="151">
        <f t="shared" si="5"/>
        <v>0</v>
      </c>
      <c r="BG326" s="151">
        <f t="shared" si="6"/>
        <v>0</v>
      </c>
      <c r="BH326" s="151">
        <f t="shared" si="7"/>
        <v>0</v>
      </c>
      <c r="BI326" s="151">
        <f t="shared" si="8"/>
        <v>0</v>
      </c>
      <c r="BJ326" s="16" t="s">
        <v>75</v>
      </c>
      <c r="BK326" s="151">
        <f t="shared" si="9"/>
        <v>0</v>
      </c>
      <c r="BL326" s="16" t="s">
        <v>125</v>
      </c>
      <c r="BM326" s="16" t="s">
        <v>493</v>
      </c>
    </row>
    <row r="327" spans="2:65" s="1" customFormat="1" ht="16.5" customHeight="1">
      <c r="B327" s="139"/>
      <c r="C327" s="140" t="s">
        <v>355</v>
      </c>
      <c r="D327" s="140" t="s">
        <v>121</v>
      </c>
      <c r="E327" s="141" t="s">
        <v>494</v>
      </c>
      <c r="F327" s="142" t="s">
        <v>495</v>
      </c>
      <c r="G327" s="143" t="s">
        <v>420</v>
      </c>
      <c r="H327" s="144">
        <v>1</v>
      </c>
      <c r="I327" s="145"/>
      <c r="J327" s="146">
        <f t="shared" si="0"/>
        <v>0</v>
      </c>
      <c r="K327" s="142" t="s">
        <v>1</v>
      </c>
      <c r="L327" s="30"/>
      <c r="M327" s="147" t="s">
        <v>1</v>
      </c>
      <c r="N327" s="148" t="s">
        <v>38</v>
      </c>
      <c r="O327" s="49"/>
      <c r="P327" s="149">
        <f t="shared" si="1"/>
        <v>0</v>
      </c>
      <c r="Q327" s="149">
        <v>0</v>
      </c>
      <c r="R327" s="149">
        <f t="shared" si="2"/>
        <v>0</v>
      </c>
      <c r="S327" s="149">
        <v>0</v>
      </c>
      <c r="T327" s="150">
        <f t="shared" si="3"/>
        <v>0</v>
      </c>
      <c r="AR327" s="16" t="s">
        <v>125</v>
      </c>
      <c r="AT327" s="16" t="s">
        <v>121</v>
      </c>
      <c r="AU327" s="16" t="s">
        <v>138</v>
      </c>
      <c r="AY327" s="16" t="s">
        <v>118</v>
      </c>
      <c r="BE327" s="151">
        <f t="shared" si="4"/>
        <v>0</v>
      </c>
      <c r="BF327" s="151">
        <f t="shared" si="5"/>
        <v>0</v>
      </c>
      <c r="BG327" s="151">
        <f t="shared" si="6"/>
        <v>0</v>
      </c>
      <c r="BH327" s="151">
        <f t="shared" si="7"/>
        <v>0</v>
      </c>
      <c r="BI327" s="151">
        <f t="shared" si="8"/>
        <v>0</v>
      </c>
      <c r="BJ327" s="16" t="s">
        <v>75</v>
      </c>
      <c r="BK327" s="151">
        <f t="shared" si="9"/>
        <v>0</v>
      </c>
      <c r="BL327" s="16" t="s">
        <v>125</v>
      </c>
      <c r="BM327" s="16" t="s">
        <v>496</v>
      </c>
    </row>
    <row r="328" spans="2:65" s="1" customFormat="1" ht="16.5" customHeight="1">
      <c r="B328" s="139"/>
      <c r="C328" s="140" t="s">
        <v>497</v>
      </c>
      <c r="D328" s="140" t="s">
        <v>121</v>
      </c>
      <c r="E328" s="141" t="s">
        <v>498</v>
      </c>
      <c r="F328" s="142" t="s">
        <v>499</v>
      </c>
      <c r="G328" s="143" t="s">
        <v>420</v>
      </c>
      <c r="H328" s="144">
        <v>1</v>
      </c>
      <c r="I328" s="145"/>
      <c r="J328" s="146">
        <f t="shared" si="0"/>
        <v>0</v>
      </c>
      <c r="K328" s="142" t="s">
        <v>1</v>
      </c>
      <c r="L328" s="30"/>
      <c r="M328" s="147" t="s">
        <v>1</v>
      </c>
      <c r="N328" s="148" t="s">
        <v>38</v>
      </c>
      <c r="O328" s="49"/>
      <c r="P328" s="149">
        <f t="shared" si="1"/>
        <v>0</v>
      </c>
      <c r="Q328" s="149">
        <v>0</v>
      </c>
      <c r="R328" s="149">
        <f t="shared" si="2"/>
        <v>0</v>
      </c>
      <c r="S328" s="149">
        <v>0</v>
      </c>
      <c r="T328" s="150">
        <f t="shared" si="3"/>
        <v>0</v>
      </c>
      <c r="AR328" s="16" t="s">
        <v>125</v>
      </c>
      <c r="AT328" s="16" t="s">
        <v>121</v>
      </c>
      <c r="AU328" s="16" t="s">
        <v>138</v>
      </c>
      <c r="AY328" s="16" t="s">
        <v>118</v>
      </c>
      <c r="BE328" s="151">
        <f t="shared" si="4"/>
        <v>0</v>
      </c>
      <c r="BF328" s="151">
        <f t="shared" si="5"/>
        <v>0</v>
      </c>
      <c r="BG328" s="151">
        <f t="shared" si="6"/>
        <v>0</v>
      </c>
      <c r="BH328" s="151">
        <f t="shared" si="7"/>
        <v>0</v>
      </c>
      <c r="BI328" s="151">
        <f t="shared" si="8"/>
        <v>0</v>
      </c>
      <c r="BJ328" s="16" t="s">
        <v>75</v>
      </c>
      <c r="BK328" s="151">
        <f t="shared" si="9"/>
        <v>0</v>
      </c>
      <c r="BL328" s="16" t="s">
        <v>125</v>
      </c>
      <c r="BM328" s="16" t="s">
        <v>500</v>
      </c>
    </row>
    <row r="329" spans="2:63" s="10" customFormat="1" ht="20.85" customHeight="1">
      <c r="B329" s="126"/>
      <c r="D329" s="127" t="s">
        <v>66</v>
      </c>
      <c r="E329" s="137" t="s">
        <v>501</v>
      </c>
      <c r="F329" s="137" t="s">
        <v>610</v>
      </c>
      <c r="I329" s="129"/>
      <c r="J329" s="138">
        <f>BK329</f>
        <v>0</v>
      </c>
      <c r="L329" s="126"/>
      <c r="M329" s="131"/>
      <c r="N329" s="132"/>
      <c r="O329" s="132"/>
      <c r="P329" s="133">
        <f>SUM(P330:P336)</f>
        <v>0</v>
      </c>
      <c r="Q329" s="132"/>
      <c r="R329" s="133">
        <f>SUM(R330:R336)</f>
        <v>0</v>
      </c>
      <c r="S329" s="132"/>
      <c r="T329" s="134">
        <f>SUM(T330:T336)</f>
        <v>0</v>
      </c>
      <c r="AR329" s="127" t="s">
        <v>75</v>
      </c>
      <c r="AT329" s="135" t="s">
        <v>66</v>
      </c>
      <c r="AU329" s="135" t="s">
        <v>77</v>
      </c>
      <c r="AY329" s="127" t="s">
        <v>118</v>
      </c>
      <c r="BK329" s="136">
        <f>SUM(BK330:BK336)</f>
        <v>0</v>
      </c>
    </row>
    <row r="330" spans="2:65" s="1" customFormat="1" ht="16.5" customHeight="1">
      <c r="B330" s="139"/>
      <c r="C330" s="199" t="s">
        <v>359</v>
      </c>
      <c r="D330" s="199" t="s">
        <v>121</v>
      </c>
      <c r="E330" s="200" t="s">
        <v>502</v>
      </c>
      <c r="F330" s="201" t="s">
        <v>503</v>
      </c>
      <c r="G330" s="202" t="s">
        <v>420</v>
      </c>
      <c r="H330" s="203">
        <v>1</v>
      </c>
      <c r="I330" s="245">
        <v>0</v>
      </c>
      <c r="J330" s="245">
        <f aca="true" t="shared" si="10" ref="J330:J336">ROUND(I330*H330,2)</f>
        <v>0</v>
      </c>
      <c r="K330" s="142" t="s">
        <v>1</v>
      </c>
      <c r="L330" s="30"/>
      <c r="M330" s="147" t="s">
        <v>1</v>
      </c>
      <c r="N330" s="148" t="s">
        <v>38</v>
      </c>
      <c r="O330" s="49"/>
      <c r="P330" s="149">
        <f aca="true" t="shared" si="11" ref="P330:P336">O330*H330</f>
        <v>0</v>
      </c>
      <c r="Q330" s="149">
        <v>0</v>
      </c>
      <c r="R330" s="149">
        <f aca="true" t="shared" si="12" ref="R330:R336">Q330*H330</f>
        <v>0</v>
      </c>
      <c r="S330" s="149">
        <v>0</v>
      </c>
      <c r="T330" s="150">
        <f aca="true" t="shared" si="13" ref="T330:T336">S330*H330</f>
        <v>0</v>
      </c>
      <c r="AR330" s="16" t="s">
        <v>125</v>
      </c>
      <c r="AT330" s="16" t="s">
        <v>121</v>
      </c>
      <c r="AU330" s="16" t="s">
        <v>138</v>
      </c>
      <c r="AY330" s="16" t="s">
        <v>118</v>
      </c>
      <c r="BE330" s="151">
        <f aca="true" t="shared" si="14" ref="BE330:BE336">IF(N330="základní",J330,0)</f>
        <v>0</v>
      </c>
      <c r="BF330" s="151">
        <f aca="true" t="shared" si="15" ref="BF330:BF336">IF(N330="snížená",J330,0)</f>
        <v>0</v>
      </c>
      <c r="BG330" s="151">
        <f aca="true" t="shared" si="16" ref="BG330:BG336">IF(N330="zákl. přenesená",J330,0)</f>
        <v>0</v>
      </c>
      <c r="BH330" s="151">
        <f aca="true" t="shared" si="17" ref="BH330:BH336">IF(N330="sníž. přenesená",J330,0)</f>
        <v>0</v>
      </c>
      <c r="BI330" s="151">
        <f aca="true" t="shared" si="18" ref="BI330:BI336">IF(N330="nulová",J330,0)</f>
        <v>0</v>
      </c>
      <c r="BJ330" s="16" t="s">
        <v>75</v>
      </c>
      <c r="BK330" s="151">
        <f aca="true" t="shared" si="19" ref="BK330:BK336">ROUND(I330*H330,2)</f>
        <v>0</v>
      </c>
      <c r="BL330" s="16" t="s">
        <v>125</v>
      </c>
      <c r="BM330" s="16" t="s">
        <v>504</v>
      </c>
    </row>
    <row r="331" spans="2:65" s="1" customFormat="1" ht="16.5" customHeight="1">
      <c r="B331" s="139"/>
      <c r="C331" s="199" t="s">
        <v>505</v>
      </c>
      <c r="D331" s="199" t="s">
        <v>121</v>
      </c>
      <c r="E331" s="200" t="s">
        <v>506</v>
      </c>
      <c r="F331" s="201" t="s">
        <v>507</v>
      </c>
      <c r="G331" s="202" t="s">
        <v>420</v>
      </c>
      <c r="H331" s="203">
        <v>1</v>
      </c>
      <c r="I331" s="245">
        <v>0</v>
      </c>
      <c r="J331" s="245">
        <f t="shared" si="10"/>
        <v>0</v>
      </c>
      <c r="K331" s="142" t="s">
        <v>1</v>
      </c>
      <c r="L331" s="30"/>
      <c r="M331" s="147" t="s">
        <v>1</v>
      </c>
      <c r="N331" s="148" t="s">
        <v>38</v>
      </c>
      <c r="O331" s="49"/>
      <c r="P331" s="149">
        <f t="shared" si="11"/>
        <v>0</v>
      </c>
      <c r="Q331" s="149">
        <v>0</v>
      </c>
      <c r="R331" s="149">
        <f t="shared" si="12"/>
        <v>0</v>
      </c>
      <c r="S331" s="149">
        <v>0</v>
      </c>
      <c r="T331" s="150">
        <f t="shared" si="13"/>
        <v>0</v>
      </c>
      <c r="AR331" s="16" t="s">
        <v>125</v>
      </c>
      <c r="AT331" s="16" t="s">
        <v>121</v>
      </c>
      <c r="AU331" s="16" t="s">
        <v>138</v>
      </c>
      <c r="AY331" s="16" t="s">
        <v>118</v>
      </c>
      <c r="BE331" s="151">
        <f t="shared" si="14"/>
        <v>0</v>
      </c>
      <c r="BF331" s="151">
        <f t="shared" si="15"/>
        <v>0</v>
      </c>
      <c r="BG331" s="151">
        <f t="shared" si="16"/>
        <v>0</v>
      </c>
      <c r="BH331" s="151">
        <f t="shared" si="17"/>
        <v>0</v>
      </c>
      <c r="BI331" s="151">
        <f t="shared" si="18"/>
        <v>0</v>
      </c>
      <c r="BJ331" s="16" t="s">
        <v>75</v>
      </c>
      <c r="BK331" s="151">
        <f t="shared" si="19"/>
        <v>0</v>
      </c>
      <c r="BL331" s="16" t="s">
        <v>125</v>
      </c>
      <c r="BM331" s="16" t="s">
        <v>508</v>
      </c>
    </row>
    <row r="332" spans="2:65" s="1" customFormat="1" ht="16.5" customHeight="1">
      <c r="B332" s="139"/>
      <c r="C332" s="199" t="s">
        <v>364</v>
      </c>
      <c r="D332" s="199" t="s">
        <v>121</v>
      </c>
      <c r="E332" s="200" t="s">
        <v>509</v>
      </c>
      <c r="F332" s="201" t="s">
        <v>510</v>
      </c>
      <c r="G332" s="202" t="s">
        <v>420</v>
      </c>
      <c r="H332" s="203">
        <v>1</v>
      </c>
      <c r="I332" s="245">
        <v>0</v>
      </c>
      <c r="J332" s="245">
        <f t="shared" si="10"/>
        <v>0</v>
      </c>
      <c r="K332" s="142" t="s">
        <v>1</v>
      </c>
      <c r="L332" s="30"/>
      <c r="M332" s="147" t="s">
        <v>1</v>
      </c>
      <c r="N332" s="148" t="s">
        <v>38</v>
      </c>
      <c r="O332" s="49"/>
      <c r="P332" s="149">
        <f t="shared" si="11"/>
        <v>0</v>
      </c>
      <c r="Q332" s="149">
        <v>0</v>
      </c>
      <c r="R332" s="149">
        <f t="shared" si="12"/>
        <v>0</v>
      </c>
      <c r="S332" s="149">
        <v>0</v>
      </c>
      <c r="T332" s="150">
        <f t="shared" si="13"/>
        <v>0</v>
      </c>
      <c r="AR332" s="16" t="s">
        <v>125</v>
      </c>
      <c r="AT332" s="16" t="s">
        <v>121</v>
      </c>
      <c r="AU332" s="16" t="s">
        <v>138</v>
      </c>
      <c r="AY332" s="16" t="s">
        <v>118</v>
      </c>
      <c r="BE332" s="151">
        <f t="shared" si="14"/>
        <v>0</v>
      </c>
      <c r="BF332" s="151">
        <f t="shared" si="15"/>
        <v>0</v>
      </c>
      <c r="BG332" s="151">
        <f t="shared" si="16"/>
        <v>0</v>
      </c>
      <c r="BH332" s="151">
        <f t="shared" si="17"/>
        <v>0</v>
      </c>
      <c r="BI332" s="151">
        <f t="shared" si="18"/>
        <v>0</v>
      </c>
      <c r="BJ332" s="16" t="s">
        <v>75</v>
      </c>
      <c r="BK332" s="151">
        <f t="shared" si="19"/>
        <v>0</v>
      </c>
      <c r="BL332" s="16" t="s">
        <v>125</v>
      </c>
      <c r="BM332" s="16" t="s">
        <v>511</v>
      </c>
    </row>
    <row r="333" spans="2:65" s="1" customFormat="1" ht="16.5" customHeight="1">
      <c r="B333" s="139"/>
      <c r="C333" s="199" t="s">
        <v>512</v>
      </c>
      <c r="D333" s="199" t="s">
        <v>121</v>
      </c>
      <c r="E333" s="200" t="s">
        <v>513</v>
      </c>
      <c r="F333" s="201" t="s">
        <v>514</v>
      </c>
      <c r="G333" s="202" t="s">
        <v>420</v>
      </c>
      <c r="H333" s="203">
        <v>1</v>
      </c>
      <c r="I333" s="245">
        <v>0</v>
      </c>
      <c r="J333" s="245">
        <f t="shared" si="10"/>
        <v>0</v>
      </c>
      <c r="K333" s="142" t="s">
        <v>1</v>
      </c>
      <c r="L333" s="30"/>
      <c r="M333" s="147" t="s">
        <v>1</v>
      </c>
      <c r="N333" s="148" t="s">
        <v>38</v>
      </c>
      <c r="O333" s="49"/>
      <c r="P333" s="149">
        <f t="shared" si="11"/>
        <v>0</v>
      </c>
      <c r="Q333" s="149">
        <v>0</v>
      </c>
      <c r="R333" s="149">
        <f t="shared" si="12"/>
        <v>0</v>
      </c>
      <c r="S333" s="149">
        <v>0</v>
      </c>
      <c r="T333" s="150">
        <f t="shared" si="13"/>
        <v>0</v>
      </c>
      <c r="AR333" s="16" t="s">
        <v>125</v>
      </c>
      <c r="AT333" s="16" t="s">
        <v>121</v>
      </c>
      <c r="AU333" s="16" t="s">
        <v>138</v>
      </c>
      <c r="AY333" s="16" t="s">
        <v>118</v>
      </c>
      <c r="BE333" s="151">
        <f t="shared" si="14"/>
        <v>0</v>
      </c>
      <c r="BF333" s="151">
        <f t="shared" si="15"/>
        <v>0</v>
      </c>
      <c r="BG333" s="151">
        <f t="shared" si="16"/>
        <v>0</v>
      </c>
      <c r="BH333" s="151">
        <f t="shared" si="17"/>
        <v>0</v>
      </c>
      <c r="BI333" s="151">
        <f t="shared" si="18"/>
        <v>0</v>
      </c>
      <c r="BJ333" s="16" t="s">
        <v>75</v>
      </c>
      <c r="BK333" s="151">
        <f t="shared" si="19"/>
        <v>0</v>
      </c>
      <c r="BL333" s="16" t="s">
        <v>125</v>
      </c>
      <c r="BM333" s="16" t="s">
        <v>515</v>
      </c>
    </row>
    <row r="334" spans="2:65" s="1" customFormat="1" ht="16.5" customHeight="1">
      <c r="B334" s="139"/>
      <c r="C334" s="199" t="s">
        <v>367</v>
      </c>
      <c r="D334" s="199" t="s">
        <v>121</v>
      </c>
      <c r="E334" s="200" t="s">
        <v>516</v>
      </c>
      <c r="F334" s="201" t="s">
        <v>517</v>
      </c>
      <c r="G334" s="202" t="s">
        <v>420</v>
      </c>
      <c r="H334" s="203">
        <v>1</v>
      </c>
      <c r="I334" s="245">
        <v>0</v>
      </c>
      <c r="J334" s="245">
        <f t="shared" si="10"/>
        <v>0</v>
      </c>
      <c r="K334" s="142" t="s">
        <v>1</v>
      </c>
      <c r="L334" s="30"/>
      <c r="M334" s="147" t="s">
        <v>1</v>
      </c>
      <c r="N334" s="148" t="s">
        <v>38</v>
      </c>
      <c r="O334" s="49"/>
      <c r="P334" s="149">
        <f t="shared" si="11"/>
        <v>0</v>
      </c>
      <c r="Q334" s="149">
        <v>0</v>
      </c>
      <c r="R334" s="149">
        <f t="shared" si="12"/>
        <v>0</v>
      </c>
      <c r="S334" s="149">
        <v>0</v>
      </c>
      <c r="T334" s="150">
        <f t="shared" si="13"/>
        <v>0</v>
      </c>
      <c r="AR334" s="16" t="s">
        <v>125</v>
      </c>
      <c r="AT334" s="16" t="s">
        <v>121</v>
      </c>
      <c r="AU334" s="16" t="s">
        <v>138</v>
      </c>
      <c r="AY334" s="16" t="s">
        <v>118</v>
      </c>
      <c r="BE334" s="151">
        <f t="shared" si="14"/>
        <v>0</v>
      </c>
      <c r="BF334" s="151">
        <f t="shared" si="15"/>
        <v>0</v>
      </c>
      <c r="BG334" s="151">
        <f t="shared" si="16"/>
        <v>0</v>
      </c>
      <c r="BH334" s="151">
        <f t="shared" si="17"/>
        <v>0</v>
      </c>
      <c r="BI334" s="151">
        <f t="shared" si="18"/>
        <v>0</v>
      </c>
      <c r="BJ334" s="16" t="s">
        <v>75</v>
      </c>
      <c r="BK334" s="151">
        <f t="shared" si="19"/>
        <v>0</v>
      </c>
      <c r="BL334" s="16" t="s">
        <v>125</v>
      </c>
      <c r="BM334" s="16" t="s">
        <v>518</v>
      </c>
    </row>
    <row r="335" spans="2:65" s="1" customFormat="1" ht="16.5" customHeight="1">
      <c r="B335" s="139"/>
      <c r="C335" s="199" t="s">
        <v>519</v>
      </c>
      <c r="D335" s="199" t="s">
        <v>121</v>
      </c>
      <c r="E335" s="200" t="s">
        <v>520</v>
      </c>
      <c r="F335" s="201" t="s">
        <v>521</v>
      </c>
      <c r="G335" s="202" t="s">
        <v>420</v>
      </c>
      <c r="H335" s="203">
        <v>1</v>
      </c>
      <c r="I335" s="245">
        <v>0</v>
      </c>
      <c r="J335" s="245">
        <f t="shared" si="10"/>
        <v>0</v>
      </c>
      <c r="K335" s="142" t="s">
        <v>1</v>
      </c>
      <c r="L335" s="30"/>
      <c r="M335" s="147" t="s">
        <v>1</v>
      </c>
      <c r="N335" s="148" t="s">
        <v>38</v>
      </c>
      <c r="O335" s="49"/>
      <c r="P335" s="149">
        <f t="shared" si="11"/>
        <v>0</v>
      </c>
      <c r="Q335" s="149">
        <v>0</v>
      </c>
      <c r="R335" s="149">
        <f t="shared" si="12"/>
        <v>0</v>
      </c>
      <c r="S335" s="149">
        <v>0</v>
      </c>
      <c r="T335" s="150">
        <f t="shared" si="13"/>
        <v>0</v>
      </c>
      <c r="AR335" s="16" t="s">
        <v>125</v>
      </c>
      <c r="AT335" s="16" t="s">
        <v>121</v>
      </c>
      <c r="AU335" s="16" t="s">
        <v>138</v>
      </c>
      <c r="AY335" s="16" t="s">
        <v>118</v>
      </c>
      <c r="BE335" s="151">
        <f t="shared" si="14"/>
        <v>0</v>
      </c>
      <c r="BF335" s="151">
        <f t="shared" si="15"/>
        <v>0</v>
      </c>
      <c r="BG335" s="151">
        <f t="shared" si="16"/>
        <v>0</v>
      </c>
      <c r="BH335" s="151">
        <f t="shared" si="17"/>
        <v>0</v>
      </c>
      <c r="BI335" s="151">
        <f t="shared" si="18"/>
        <v>0</v>
      </c>
      <c r="BJ335" s="16" t="s">
        <v>75</v>
      </c>
      <c r="BK335" s="151">
        <f t="shared" si="19"/>
        <v>0</v>
      </c>
      <c r="BL335" s="16" t="s">
        <v>125</v>
      </c>
      <c r="BM335" s="16" t="s">
        <v>522</v>
      </c>
    </row>
    <row r="336" spans="2:65" s="1" customFormat="1" ht="16.5" customHeight="1">
      <c r="B336" s="139"/>
      <c r="C336" s="199" t="s">
        <v>375</v>
      </c>
      <c r="D336" s="199" t="s">
        <v>121</v>
      </c>
      <c r="E336" s="200" t="s">
        <v>523</v>
      </c>
      <c r="F336" s="201" t="s">
        <v>524</v>
      </c>
      <c r="G336" s="202" t="s">
        <v>420</v>
      </c>
      <c r="H336" s="203">
        <v>1</v>
      </c>
      <c r="I336" s="245">
        <v>0</v>
      </c>
      <c r="J336" s="245">
        <f t="shared" si="10"/>
        <v>0</v>
      </c>
      <c r="K336" s="142" t="s">
        <v>1</v>
      </c>
      <c r="L336" s="30"/>
      <c r="M336" s="147" t="s">
        <v>1</v>
      </c>
      <c r="N336" s="148" t="s">
        <v>38</v>
      </c>
      <c r="O336" s="49"/>
      <c r="P336" s="149">
        <f t="shared" si="11"/>
        <v>0</v>
      </c>
      <c r="Q336" s="149">
        <v>0</v>
      </c>
      <c r="R336" s="149">
        <f t="shared" si="12"/>
        <v>0</v>
      </c>
      <c r="S336" s="149">
        <v>0</v>
      </c>
      <c r="T336" s="150">
        <f t="shared" si="13"/>
        <v>0</v>
      </c>
      <c r="AR336" s="16" t="s">
        <v>125</v>
      </c>
      <c r="AT336" s="16" t="s">
        <v>121</v>
      </c>
      <c r="AU336" s="16" t="s">
        <v>138</v>
      </c>
      <c r="AY336" s="16" t="s">
        <v>118</v>
      </c>
      <c r="BE336" s="151">
        <f t="shared" si="14"/>
        <v>0</v>
      </c>
      <c r="BF336" s="151">
        <f t="shared" si="15"/>
        <v>0</v>
      </c>
      <c r="BG336" s="151">
        <f t="shared" si="16"/>
        <v>0</v>
      </c>
      <c r="BH336" s="151">
        <f t="shared" si="17"/>
        <v>0</v>
      </c>
      <c r="BI336" s="151">
        <f t="shared" si="18"/>
        <v>0</v>
      </c>
      <c r="BJ336" s="16" t="s">
        <v>75</v>
      </c>
      <c r="BK336" s="151">
        <f t="shared" si="19"/>
        <v>0</v>
      </c>
      <c r="BL336" s="16" t="s">
        <v>125</v>
      </c>
      <c r="BM336" s="16" t="s">
        <v>525</v>
      </c>
    </row>
    <row r="337" spans="2:63" s="10" customFormat="1" ht="22.9" customHeight="1">
      <c r="B337" s="126"/>
      <c r="D337" s="127" t="s">
        <v>66</v>
      </c>
      <c r="E337" s="137" t="s">
        <v>193</v>
      </c>
      <c r="F337" s="137" t="s">
        <v>194</v>
      </c>
      <c r="I337" s="129"/>
      <c r="J337" s="138">
        <f>BK337</f>
        <v>0</v>
      </c>
      <c r="L337" s="126"/>
      <c r="M337" s="131"/>
      <c r="N337" s="132"/>
      <c r="O337" s="132"/>
      <c r="P337" s="133">
        <f>SUM(P338:P360)</f>
        <v>0</v>
      </c>
      <c r="Q337" s="132"/>
      <c r="R337" s="133">
        <f>SUM(R338:R360)</f>
        <v>0</v>
      </c>
      <c r="S337" s="132"/>
      <c r="T337" s="134">
        <f>SUM(T338:T360)</f>
        <v>0</v>
      </c>
      <c r="AR337" s="127" t="s">
        <v>77</v>
      </c>
      <c r="AT337" s="135" t="s">
        <v>66</v>
      </c>
      <c r="AU337" s="135" t="s">
        <v>75</v>
      </c>
      <c r="AY337" s="127" t="s">
        <v>118</v>
      </c>
      <c r="BK337" s="136">
        <f>SUM(BK338:BK360)</f>
        <v>0</v>
      </c>
    </row>
    <row r="338" spans="2:65" s="1" customFormat="1" ht="16.5" customHeight="1">
      <c r="B338" s="139"/>
      <c r="C338" s="140" t="s">
        <v>526</v>
      </c>
      <c r="D338" s="140" t="s">
        <v>121</v>
      </c>
      <c r="E338" s="141" t="s">
        <v>527</v>
      </c>
      <c r="F338" s="142" t="s">
        <v>528</v>
      </c>
      <c r="G338" s="143" t="s">
        <v>198</v>
      </c>
      <c r="H338" s="144">
        <v>109.8</v>
      </c>
      <c r="I338" s="145"/>
      <c r="J338" s="146">
        <f>ROUND(I338*H338,2)</f>
        <v>0</v>
      </c>
      <c r="K338" s="142" t="s">
        <v>1</v>
      </c>
      <c r="L338" s="30"/>
      <c r="M338" s="147" t="s">
        <v>1</v>
      </c>
      <c r="N338" s="148" t="s">
        <v>38</v>
      </c>
      <c r="O338" s="49"/>
      <c r="P338" s="149">
        <f>O338*H338</f>
        <v>0</v>
      </c>
      <c r="Q338" s="149">
        <v>0</v>
      </c>
      <c r="R338" s="149">
        <f>Q338*H338</f>
        <v>0</v>
      </c>
      <c r="S338" s="149">
        <v>0</v>
      </c>
      <c r="T338" s="150">
        <f>S338*H338</f>
        <v>0</v>
      </c>
      <c r="AR338" s="16" t="s">
        <v>171</v>
      </c>
      <c r="AT338" s="16" t="s">
        <v>121</v>
      </c>
      <c r="AU338" s="16" t="s">
        <v>77</v>
      </c>
      <c r="AY338" s="16" t="s">
        <v>118</v>
      </c>
      <c r="BE338" s="151">
        <f>IF(N338="základní",J338,0)</f>
        <v>0</v>
      </c>
      <c r="BF338" s="151">
        <f>IF(N338="snížená",J338,0)</f>
        <v>0</v>
      </c>
      <c r="BG338" s="151">
        <f>IF(N338="zákl. přenesená",J338,0)</f>
        <v>0</v>
      </c>
      <c r="BH338" s="151">
        <f>IF(N338="sníž. přenesená",J338,0)</f>
        <v>0</v>
      </c>
      <c r="BI338" s="151">
        <f>IF(N338="nulová",J338,0)</f>
        <v>0</v>
      </c>
      <c r="BJ338" s="16" t="s">
        <v>75</v>
      </c>
      <c r="BK338" s="151">
        <f>ROUND(I338*H338,2)</f>
        <v>0</v>
      </c>
      <c r="BL338" s="16" t="s">
        <v>171</v>
      </c>
      <c r="BM338" s="16" t="s">
        <v>529</v>
      </c>
    </row>
    <row r="339" spans="2:51" s="11" customFormat="1" ht="12">
      <c r="B339" s="152"/>
      <c r="D339" s="153" t="s">
        <v>126</v>
      </c>
      <c r="E339" s="154" t="s">
        <v>1</v>
      </c>
      <c r="F339" s="155" t="s">
        <v>530</v>
      </c>
      <c r="H339" s="154" t="s">
        <v>1</v>
      </c>
      <c r="I339" s="156"/>
      <c r="L339" s="152"/>
      <c r="M339" s="157"/>
      <c r="N339" s="158"/>
      <c r="O339" s="158"/>
      <c r="P339" s="158"/>
      <c r="Q339" s="158"/>
      <c r="R339" s="158"/>
      <c r="S339" s="158"/>
      <c r="T339" s="159"/>
      <c r="AT339" s="154" t="s">
        <v>126</v>
      </c>
      <c r="AU339" s="154" t="s">
        <v>77</v>
      </c>
      <c r="AV339" s="11" t="s">
        <v>75</v>
      </c>
      <c r="AW339" s="11" t="s">
        <v>30</v>
      </c>
      <c r="AX339" s="11" t="s">
        <v>67</v>
      </c>
      <c r="AY339" s="154" t="s">
        <v>118</v>
      </c>
    </row>
    <row r="340" spans="2:51" s="11" customFormat="1" ht="12">
      <c r="B340" s="152"/>
      <c r="D340" s="153" t="s">
        <v>126</v>
      </c>
      <c r="E340" s="154" t="s">
        <v>1</v>
      </c>
      <c r="F340" s="155" t="s">
        <v>531</v>
      </c>
      <c r="H340" s="154" t="s">
        <v>1</v>
      </c>
      <c r="I340" s="156"/>
      <c r="L340" s="152"/>
      <c r="M340" s="157"/>
      <c r="N340" s="158"/>
      <c r="O340" s="158"/>
      <c r="P340" s="158"/>
      <c r="Q340" s="158"/>
      <c r="R340" s="158"/>
      <c r="S340" s="158"/>
      <c r="T340" s="159"/>
      <c r="AT340" s="154" t="s">
        <v>126</v>
      </c>
      <c r="AU340" s="154" t="s">
        <v>77</v>
      </c>
      <c r="AV340" s="11" t="s">
        <v>75</v>
      </c>
      <c r="AW340" s="11" t="s">
        <v>30</v>
      </c>
      <c r="AX340" s="11" t="s">
        <v>67</v>
      </c>
      <c r="AY340" s="154" t="s">
        <v>118</v>
      </c>
    </row>
    <row r="341" spans="2:51" s="12" customFormat="1" ht="12">
      <c r="B341" s="160"/>
      <c r="D341" s="153" t="s">
        <v>126</v>
      </c>
      <c r="E341" s="161" t="s">
        <v>1</v>
      </c>
      <c r="F341" s="162" t="s">
        <v>532</v>
      </c>
      <c r="H341" s="163">
        <v>109.8</v>
      </c>
      <c r="I341" s="164"/>
      <c r="L341" s="160"/>
      <c r="M341" s="165"/>
      <c r="N341" s="166"/>
      <c r="O341" s="166"/>
      <c r="P341" s="166"/>
      <c r="Q341" s="166"/>
      <c r="R341" s="166"/>
      <c r="S341" s="166"/>
      <c r="T341" s="167"/>
      <c r="AT341" s="161" t="s">
        <v>126</v>
      </c>
      <c r="AU341" s="161" t="s">
        <v>77</v>
      </c>
      <c r="AV341" s="12" t="s">
        <v>77</v>
      </c>
      <c r="AW341" s="12" t="s">
        <v>30</v>
      </c>
      <c r="AX341" s="12" t="s">
        <v>67</v>
      </c>
      <c r="AY341" s="161" t="s">
        <v>118</v>
      </c>
    </row>
    <row r="342" spans="2:51" s="13" customFormat="1" ht="12">
      <c r="B342" s="168"/>
      <c r="D342" s="153" t="s">
        <v>126</v>
      </c>
      <c r="E342" s="169" t="s">
        <v>1</v>
      </c>
      <c r="F342" s="170" t="s">
        <v>131</v>
      </c>
      <c r="H342" s="171">
        <v>109.8</v>
      </c>
      <c r="I342" s="172"/>
      <c r="L342" s="168"/>
      <c r="M342" s="173"/>
      <c r="N342" s="174"/>
      <c r="O342" s="174"/>
      <c r="P342" s="174"/>
      <c r="Q342" s="174"/>
      <c r="R342" s="174"/>
      <c r="S342" s="174"/>
      <c r="T342" s="175"/>
      <c r="AT342" s="169" t="s">
        <v>126</v>
      </c>
      <c r="AU342" s="169" t="s">
        <v>77</v>
      </c>
      <c r="AV342" s="13" t="s">
        <v>125</v>
      </c>
      <c r="AW342" s="13" t="s">
        <v>30</v>
      </c>
      <c r="AX342" s="13" t="s">
        <v>75</v>
      </c>
      <c r="AY342" s="169" t="s">
        <v>118</v>
      </c>
    </row>
    <row r="343" spans="2:65" s="1" customFormat="1" ht="16.5" customHeight="1">
      <c r="B343" s="139"/>
      <c r="C343" s="140" t="s">
        <v>378</v>
      </c>
      <c r="D343" s="140" t="s">
        <v>121</v>
      </c>
      <c r="E343" s="141" t="s">
        <v>533</v>
      </c>
      <c r="F343" s="142" t="s">
        <v>534</v>
      </c>
      <c r="G343" s="143" t="s">
        <v>198</v>
      </c>
      <c r="H343" s="144">
        <v>92.7</v>
      </c>
      <c r="I343" s="145"/>
      <c r="J343" s="146">
        <f>ROUND(I343*H343,2)</f>
        <v>0</v>
      </c>
      <c r="K343" s="142" t="s">
        <v>1</v>
      </c>
      <c r="L343" s="30"/>
      <c r="M343" s="147" t="s">
        <v>1</v>
      </c>
      <c r="N343" s="148" t="s">
        <v>38</v>
      </c>
      <c r="O343" s="49"/>
      <c r="P343" s="149">
        <f>O343*H343</f>
        <v>0</v>
      </c>
      <c r="Q343" s="149">
        <v>0</v>
      </c>
      <c r="R343" s="149">
        <f>Q343*H343</f>
        <v>0</v>
      </c>
      <c r="S343" s="149">
        <v>0</v>
      </c>
      <c r="T343" s="150">
        <f>S343*H343</f>
        <v>0</v>
      </c>
      <c r="AR343" s="16" t="s">
        <v>171</v>
      </c>
      <c r="AT343" s="16" t="s">
        <v>121</v>
      </c>
      <c r="AU343" s="16" t="s">
        <v>77</v>
      </c>
      <c r="AY343" s="16" t="s">
        <v>118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6" t="s">
        <v>75</v>
      </c>
      <c r="BK343" s="151">
        <f>ROUND(I343*H343,2)</f>
        <v>0</v>
      </c>
      <c r="BL343" s="16" t="s">
        <v>171</v>
      </c>
      <c r="BM343" s="16" t="s">
        <v>535</v>
      </c>
    </row>
    <row r="344" spans="2:51" s="11" customFormat="1" ht="12">
      <c r="B344" s="152"/>
      <c r="D344" s="153" t="s">
        <v>126</v>
      </c>
      <c r="E344" s="154" t="s">
        <v>1</v>
      </c>
      <c r="F344" s="155" t="s">
        <v>536</v>
      </c>
      <c r="H344" s="154" t="s">
        <v>1</v>
      </c>
      <c r="I344" s="156"/>
      <c r="L344" s="152"/>
      <c r="M344" s="157"/>
      <c r="N344" s="158"/>
      <c r="O344" s="158"/>
      <c r="P344" s="158"/>
      <c r="Q344" s="158"/>
      <c r="R344" s="158"/>
      <c r="S344" s="158"/>
      <c r="T344" s="159"/>
      <c r="AT344" s="154" t="s">
        <v>126</v>
      </c>
      <c r="AU344" s="154" t="s">
        <v>77</v>
      </c>
      <c r="AV344" s="11" t="s">
        <v>75</v>
      </c>
      <c r="AW344" s="11" t="s">
        <v>30</v>
      </c>
      <c r="AX344" s="11" t="s">
        <v>67</v>
      </c>
      <c r="AY344" s="154" t="s">
        <v>118</v>
      </c>
    </row>
    <row r="345" spans="2:51" s="11" customFormat="1" ht="12">
      <c r="B345" s="152"/>
      <c r="D345" s="153" t="s">
        <v>126</v>
      </c>
      <c r="E345" s="154" t="s">
        <v>1</v>
      </c>
      <c r="F345" s="155" t="s">
        <v>531</v>
      </c>
      <c r="H345" s="154" t="s">
        <v>1</v>
      </c>
      <c r="I345" s="156"/>
      <c r="L345" s="152"/>
      <c r="M345" s="157"/>
      <c r="N345" s="158"/>
      <c r="O345" s="158"/>
      <c r="P345" s="158"/>
      <c r="Q345" s="158"/>
      <c r="R345" s="158"/>
      <c r="S345" s="158"/>
      <c r="T345" s="159"/>
      <c r="AT345" s="154" t="s">
        <v>126</v>
      </c>
      <c r="AU345" s="154" t="s">
        <v>77</v>
      </c>
      <c r="AV345" s="11" t="s">
        <v>75</v>
      </c>
      <c r="AW345" s="11" t="s">
        <v>30</v>
      </c>
      <c r="AX345" s="11" t="s">
        <v>67</v>
      </c>
      <c r="AY345" s="154" t="s">
        <v>118</v>
      </c>
    </row>
    <row r="346" spans="2:51" s="12" customFormat="1" ht="12">
      <c r="B346" s="160"/>
      <c r="D346" s="153" t="s">
        <v>126</v>
      </c>
      <c r="E346" s="161" t="s">
        <v>1</v>
      </c>
      <c r="F346" s="162" t="s">
        <v>537</v>
      </c>
      <c r="H346" s="163">
        <v>92.7</v>
      </c>
      <c r="I346" s="164"/>
      <c r="L346" s="160"/>
      <c r="M346" s="165"/>
      <c r="N346" s="166"/>
      <c r="O346" s="166"/>
      <c r="P346" s="166"/>
      <c r="Q346" s="166"/>
      <c r="R346" s="166"/>
      <c r="S346" s="166"/>
      <c r="T346" s="167"/>
      <c r="AT346" s="161" t="s">
        <v>126</v>
      </c>
      <c r="AU346" s="161" t="s">
        <v>77</v>
      </c>
      <c r="AV346" s="12" t="s">
        <v>77</v>
      </c>
      <c r="AW346" s="12" t="s">
        <v>30</v>
      </c>
      <c r="AX346" s="12" t="s">
        <v>67</v>
      </c>
      <c r="AY346" s="161" t="s">
        <v>118</v>
      </c>
    </row>
    <row r="347" spans="2:51" s="13" customFormat="1" ht="12">
      <c r="B347" s="168"/>
      <c r="D347" s="153" t="s">
        <v>126</v>
      </c>
      <c r="E347" s="169" t="s">
        <v>1</v>
      </c>
      <c r="F347" s="170" t="s">
        <v>131</v>
      </c>
      <c r="H347" s="171">
        <v>92.7</v>
      </c>
      <c r="I347" s="172"/>
      <c r="L347" s="168"/>
      <c r="M347" s="173"/>
      <c r="N347" s="174"/>
      <c r="O347" s="174"/>
      <c r="P347" s="174"/>
      <c r="Q347" s="174"/>
      <c r="R347" s="174"/>
      <c r="S347" s="174"/>
      <c r="T347" s="175"/>
      <c r="AT347" s="169" t="s">
        <v>126</v>
      </c>
      <c r="AU347" s="169" t="s">
        <v>77</v>
      </c>
      <c r="AV347" s="13" t="s">
        <v>125</v>
      </c>
      <c r="AW347" s="13" t="s">
        <v>30</v>
      </c>
      <c r="AX347" s="13" t="s">
        <v>75</v>
      </c>
      <c r="AY347" s="169" t="s">
        <v>118</v>
      </c>
    </row>
    <row r="348" spans="2:65" s="1" customFormat="1" ht="16.5" customHeight="1">
      <c r="B348" s="139"/>
      <c r="C348" s="140" t="s">
        <v>538</v>
      </c>
      <c r="D348" s="140" t="s">
        <v>121</v>
      </c>
      <c r="E348" s="141" t="s">
        <v>539</v>
      </c>
      <c r="F348" s="142" t="s">
        <v>540</v>
      </c>
      <c r="G348" s="143" t="s">
        <v>198</v>
      </c>
      <c r="H348" s="144">
        <v>91.4</v>
      </c>
      <c r="I348" s="145"/>
      <c r="J348" s="146">
        <f>ROUND(I348*H348,2)</f>
        <v>0</v>
      </c>
      <c r="K348" s="142" t="s">
        <v>1</v>
      </c>
      <c r="L348" s="30"/>
      <c r="M348" s="147" t="s">
        <v>1</v>
      </c>
      <c r="N348" s="148" t="s">
        <v>38</v>
      </c>
      <c r="O348" s="49"/>
      <c r="P348" s="149">
        <f>O348*H348</f>
        <v>0</v>
      </c>
      <c r="Q348" s="149">
        <v>0</v>
      </c>
      <c r="R348" s="149">
        <f>Q348*H348</f>
        <v>0</v>
      </c>
      <c r="S348" s="149">
        <v>0</v>
      </c>
      <c r="T348" s="150">
        <f>S348*H348</f>
        <v>0</v>
      </c>
      <c r="AR348" s="16" t="s">
        <v>171</v>
      </c>
      <c r="AT348" s="16" t="s">
        <v>121</v>
      </c>
      <c r="AU348" s="16" t="s">
        <v>77</v>
      </c>
      <c r="AY348" s="16" t="s">
        <v>118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6" t="s">
        <v>75</v>
      </c>
      <c r="BK348" s="151">
        <f>ROUND(I348*H348,2)</f>
        <v>0</v>
      </c>
      <c r="BL348" s="16" t="s">
        <v>171</v>
      </c>
      <c r="BM348" s="16" t="s">
        <v>541</v>
      </c>
    </row>
    <row r="349" spans="2:51" s="11" customFormat="1" ht="12">
      <c r="B349" s="152"/>
      <c r="D349" s="153" t="s">
        <v>126</v>
      </c>
      <c r="E349" s="154" t="s">
        <v>1</v>
      </c>
      <c r="F349" s="155" t="s">
        <v>542</v>
      </c>
      <c r="H349" s="154" t="s">
        <v>1</v>
      </c>
      <c r="I349" s="156"/>
      <c r="L349" s="152"/>
      <c r="M349" s="157"/>
      <c r="N349" s="158"/>
      <c r="O349" s="158"/>
      <c r="P349" s="158"/>
      <c r="Q349" s="158"/>
      <c r="R349" s="158"/>
      <c r="S349" s="158"/>
      <c r="T349" s="159"/>
      <c r="AT349" s="154" t="s">
        <v>126</v>
      </c>
      <c r="AU349" s="154" t="s">
        <v>77</v>
      </c>
      <c r="AV349" s="11" t="s">
        <v>75</v>
      </c>
      <c r="AW349" s="11" t="s">
        <v>30</v>
      </c>
      <c r="AX349" s="11" t="s">
        <v>67</v>
      </c>
      <c r="AY349" s="154" t="s">
        <v>118</v>
      </c>
    </row>
    <row r="350" spans="2:51" s="11" customFormat="1" ht="12">
      <c r="B350" s="152"/>
      <c r="D350" s="153" t="s">
        <v>126</v>
      </c>
      <c r="E350" s="154" t="s">
        <v>1</v>
      </c>
      <c r="F350" s="155" t="s">
        <v>543</v>
      </c>
      <c r="H350" s="154" t="s">
        <v>1</v>
      </c>
      <c r="I350" s="156"/>
      <c r="L350" s="152"/>
      <c r="M350" s="157"/>
      <c r="N350" s="158"/>
      <c r="O350" s="158"/>
      <c r="P350" s="158"/>
      <c r="Q350" s="158"/>
      <c r="R350" s="158"/>
      <c r="S350" s="158"/>
      <c r="T350" s="159"/>
      <c r="AT350" s="154" t="s">
        <v>126</v>
      </c>
      <c r="AU350" s="154" t="s">
        <v>77</v>
      </c>
      <c r="AV350" s="11" t="s">
        <v>75</v>
      </c>
      <c r="AW350" s="11" t="s">
        <v>30</v>
      </c>
      <c r="AX350" s="11" t="s">
        <v>67</v>
      </c>
      <c r="AY350" s="154" t="s">
        <v>118</v>
      </c>
    </row>
    <row r="351" spans="2:51" s="12" customFormat="1" ht="12">
      <c r="B351" s="160"/>
      <c r="D351" s="153" t="s">
        <v>126</v>
      </c>
      <c r="E351" s="161" t="s">
        <v>1</v>
      </c>
      <c r="F351" s="162" t="s">
        <v>544</v>
      </c>
      <c r="H351" s="163">
        <v>91.4</v>
      </c>
      <c r="I351" s="164"/>
      <c r="L351" s="160"/>
      <c r="M351" s="165"/>
      <c r="N351" s="166"/>
      <c r="O351" s="166"/>
      <c r="P351" s="166"/>
      <c r="Q351" s="166"/>
      <c r="R351" s="166"/>
      <c r="S351" s="166"/>
      <c r="T351" s="167"/>
      <c r="AT351" s="161" t="s">
        <v>126</v>
      </c>
      <c r="AU351" s="161" t="s">
        <v>77</v>
      </c>
      <c r="AV351" s="12" t="s">
        <v>77</v>
      </c>
      <c r="AW351" s="12" t="s">
        <v>30</v>
      </c>
      <c r="AX351" s="12" t="s">
        <v>67</v>
      </c>
      <c r="AY351" s="161" t="s">
        <v>118</v>
      </c>
    </row>
    <row r="352" spans="2:51" s="13" customFormat="1" ht="12">
      <c r="B352" s="168"/>
      <c r="D352" s="153" t="s">
        <v>126</v>
      </c>
      <c r="E352" s="169" t="s">
        <v>1</v>
      </c>
      <c r="F352" s="170" t="s">
        <v>131</v>
      </c>
      <c r="H352" s="171">
        <v>91.4</v>
      </c>
      <c r="I352" s="172"/>
      <c r="L352" s="168"/>
      <c r="M352" s="173"/>
      <c r="N352" s="174"/>
      <c r="O352" s="174"/>
      <c r="P352" s="174"/>
      <c r="Q352" s="174"/>
      <c r="R352" s="174"/>
      <c r="S352" s="174"/>
      <c r="T352" s="175"/>
      <c r="AT352" s="169" t="s">
        <v>126</v>
      </c>
      <c r="AU352" s="169" t="s">
        <v>77</v>
      </c>
      <c r="AV352" s="13" t="s">
        <v>125</v>
      </c>
      <c r="AW352" s="13" t="s">
        <v>30</v>
      </c>
      <c r="AX352" s="13" t="s">
        <v>75</v>
      </c>
      <c r="AY352" s="169" t="s">
        <v>118</v>
      </c>
    </row>
    <row r="353" spans="2:65" s="1" customFormat="1" ht="16.5" customHeight="1">
      <c r="B353" s="139"/>
      <c r="C353" s="140" t="s">
        <v>386</v>
      </c>
      <c r="D353" s="140" t="s">
        <v>121</v>
      </c>
      <c r="E353" s="141" t="s">
        <v>545</v>
      </c>
      <c r="F353" s="142" t="s">
        <v>546</v>
      </c>
      <c r="G353" s="143" t="s">
        <v>198</v>
      </c>
      <c r="H353" s="144">
        <v>17.1</v>
      </c>
      <c r="I353" s="145"/>
      <c r="J353" s="146">
        <f>ROUND(I353*H353,2)</f>
        <v>0</v>
      </c>
      <c r="K353" s="142" t="s">
        <v>1</v>
      </c>
      <c r="L353" s="30"/>
      <c r="M353" s="147" t="s">
        <v>1</v>
      </c>
      <c r="N353" s="148" t="s">
        <v>38</v>
      </c>
      <c r="O353" s="49"/>
      <c r="P353" s="149">
        <f>O353*H353</f>
        <v>0</v>
      </c>
      <c r="Q353" s="149">
        <v>0</v>
      </c>
      <c r="R353" s="149">
        <f>Q353*H353</f>
        <v>0</v>
      </c>
      <c r="S353" s="149">
        <v>0</v>
      </c>
      <c r="T353" s="150">
        <f>S353*H353</f>
        <v>0</v>
      </c>
      <c r="AR353" s="16" t="s">
        <v>171</v>
      </c>
      <c r="AT353" s="16" t="s">
        <v>121</v>
      </c>
      <c r="AU353" s="16" t="s">
        <v>77</v>
      </c>
      <c r="AY353" s="16" t="s">
        <v>118</v>
      </c>
      <c r="BE353" s="151">
        <f>IF(N353="základní",J353,0)</f>
        <v>0</v>
      </c>
      <c r="BF353" s="151">
        <f>IF(N353="snížená",J353,0)</f>
        <v>0</v>
      </c>
      <c r="BG353" s="151">
        <f>IF(N353="zákl. přenesená",J353,0)</f>
        <v>0</v>
      </c>
      <c r="BH353" s="151">
        <f>IF(N353="sníž. přenesená",J353,0)</f>
        <v>0</v>
      </c>
      <c r="BI353" s="151">
        <f>IF(N353="nulová",J353,0)</f>
        <v>0</v>
      </c>
      <c r="BJ353" s="16" t="s">
        <v>75</v>
      </c>
      <c r="BK353" s="151">
        <f>ROUND(I353*H353,2)</f>
        <v>0</v>
      </c>
      <c r="BL353" s="16" t="s">
        <v>171</v>
      </c>
      <c r="BM353" s="16" t="s">
        <v>547</v>
      </c>
    </row>
    <row r="354" spans="2:51" s="11" customFormat="1" ht="12">
      <c r="B354" s="152"/>
      <c r="D354" s="153" t="s">
        <v>126</v>
      </c>
      <c r="E354" s="154" t="s">
        <v>1</v>
      </c>
      <c r="F354" s="155" t="s">
        <v>548</v>
      </c>
      <c r="H354" s="154" t="s">
        <v>1</v>
      </c>
      <c r="I354" s="156"/>
      <c r="L354" s="152"/>
      <c r="M354" s="157"/>
      <c r="N354" s="158"/>
      <c r="O354" s="158"/>
      <c r="P354" s="158"/>
      <c r="Q354" s="158"/>
      <c r="R354" s="158"/>
      <c r="S354" s="158"/>
      <c r="T354" s="159"/>
      <c r="AT354" s="154" t="s">
        <v>126</v>
      </c>
      <c r="AU354" s="154" t="s">
        <v>77</v>
      </c>
      <c r="AV354" s="11" t="s">
        <v>75</v>
      </c>
      <c r="AW354" s="11" t="s">
        <v>30</v>
      </c>
      <c r="AX354" s="11" t="s">
        <v>67</v>
      </c>
      <c r="AY354" s="154" t="s">
        <v>118</v>
      </c>
    </row>
    <row r="355" spans="2:51" s="11" customFormat="1" ht="12">
      <c r="B355" s="152"/>
      <c r="D355" s="153" t="s">
        <v>126</v>
      </c>
      <c r="E355" s="154" t="s">
        <v>1</v>
      </c>
      <c r="F355" s="155" t="s">
        <v>549</v>
      </c>
      <c r="H355" s="154" t="s">
        <v>1</v>
      </c>
      <c r="I355" s="156"/>
      <c r="L355" s="152"/>
      <c r="M355" s="157"/>
      <c r="N355" s="158"/>
      <c r="O355" s="158"/>
      <c r="P355" s="158"/>
      <c r="Q355" s="158"/>
      <c r="R355" s="158"/>
      <c r="S355" s="158"/>
      <c r="T355" s="159"/>
      <c r="AT355" s="154" t="s">
        <v>126</v>
      </c>
      <c r="AU355" s="154" t="s">
        <v>77</v>
      </c>
      <c r="AV355" s="11" t="s">
        <v>75</v>
      </c>
      <c r="AW355" s="11" t="s">
        <v>30</v>
      </c>
      <c r="AX355" s="11" t="s">
        <v>67</v>
      </c>
      <c r="AY355" s="154" t="s">
        <v>118</v>
      </c>
    </row>
    <row r="356" spans="2:51" s="12" customFormat="1" ht="12">
      <c r="B356" s="160"/>
      <c r="D356" s="153" t="s">
        <v>126</v>
      </c>
      <c r="E356" s="161" t="s">
        <v>1</v>
      </c>
      <c r="F356" s="162" t="s">
        <v>550</v>
      </c>
      <c r="H356" s="163">
        <v>17.1</v>
      </c>
      <c r="I356" s="164"/>
      <c r="L356" s="160"/>
      <c r="M356" s="165"/>
      <c r="N356" s="166"/>
      <c r="O356" s="166"/>
      <c r="P356" s="166"/>
      <c r="Q356" s="166"/>
      <c r="R356" s="166"/>
      <c r="S356" s="166"/>
      <c r="T356" s="167"/>
      <c r="AT356" s="161" t="s">
        <v>126</v>
      </c>
      <c r="AU356" s="161" t="s">
        <v>77</v>
      </c>
      <c r="AV356" s="12" t="s">
        <v>77</v>
      </c>
      <c r="AW356" s="12" t="s">
        <v>30</v>
      </c>
      <c r="AX356" s="12" t="s">
        <v>67</v>
      </c>
      <c r="AY356" s="161" t="s">
        <v>118</v>
      </c>
    </row>
    <row r="357" spans="2:51" s="13" customFormat="1" ht="12">
      <c r="B357" s="168"/>
      <c r="D357" s="153" t="s">
        <v>126</v>
      </c>
      <c r="E357" s="169" t="s">
        <v>1</v>
      </c>
      <c r="F357" s="170" t="s">
        <v>131</v>
      </c>
      <c r="H357" s="171">
        <v>17.1</v>
      </c>
      <c r="I357" s="172"/>
      <c r="L357" s="168"/>
      <c r="M357" s="173"/>
      <c r="N357" s="174"/>
      <c r="O357" s="174"/>
      <c r="P357" s="174"/>
      <c r="Q357" s="174"/>
      <c r="R357" s="174"/>
      <c r="S357" s="174"/>
      <c r="T357" s="175"/>
      <c r="AT357" s="169" t="s">
        <v>126</v>
      </c>
      <c r="AU357" s="169" t="s">
        <v>77</v>
      </c>
      <c r="AV357" s="13" t="s">
        <v>125</v>
      </c>
      <c r="AW357" s="13" t="s">
        <v>30</v>
      </c>
      <c r="AX357" s="13" t="s">
        <v>75</v>
      </c>
      <c r="AY357" s="169" t="s">
        <v>118</v>
      </c>
    </row>
    <row r="358" spans="2:65" s="1" customFormat="1" ht="16.5" customHeight="1">
      <c r="B358" s="139"/>
      <c r="C358" s="140" t="s">
        <v>551</v>
      </c>
      <c r="D358" s="140" t="s">
        <v>121</v>
      </c>
      <c r="E358" s="141" t="s">
        <v>552</v>
      </c>
      <c r="F358" s="142" t="s">
        <v>553</v>
      </c>
      <c r="G358" s="143" t="s">
        <v>420</v>
      </c>
      <c r="H358" s="144">
        <v>1</v>
      </c>
      <c r="I358" s="145"/>
      <c r="J358" s="146">
        <f>ROUND(I358*H358,2)</f>
        <v>0</v>
      </c>
      <c r="K358" s="142" t="s">
        <v>1</v>
      </c>
      <c r="L358" s="30"/>
      <c r="M358" s="147" t="s">
        <v>1</v>
      </c>
      <c r="N358" s="148" t="s">
        <v>38</v>
      </c>
      <c r="O358" s="49"/>
      <c r="P358" s="149">
        <f>O358*H358</f>
        <v>0</v>
      </c>
      <c r="Q358" s="149">
        <v>0</v>
      </c>
      <c r="R358" s="149">
        <f>Q358*H358</f>
        <v>0</v>
      </c>
      <c r="S358" s="149">
        <v>0</v>
      </c>
      <c r="T358" s="150">
        <f>S358*H358</f>
        <v>0</v>
      </c>
      <c r="AR358" s="16" t="s">
        <v>171</v>
      </c>
      <c r="AT358" s="16" t="s">
        <v>121</v>
      </c>
      <c r="AU358" s="16" t="s">
        <v>77</v>
      </c>
      <c r="AY358" s="16" t="s">
        <v>118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6" t="s">
        <v>75</v>
      </c>
      <c r="BK358" s="151">
        <f>ROUND(I358*H358,2)</f>
        <v>0</v>
      </c>
      <c r="BL358" s="16" t="s">
        <v>171</v>
      </c>
      <c r="BM358" s="16" t="s">
        <v>554</v>
      </c>
    </row>
    <row r="359" spans="2:65" s="1" customFormat="1" ht="16.5" customHeight="1">
      <c r="B359" s="139"/>
      <c r="C359" s="140" t="s">
        <v>389</v>
      </c>
      <c r="D359" s="140" t="s">
        <v>121</v>
      </c>
      <c r="E359" s="141" t="s">
        <v>555</v>
      </c>
      <c r="F359" s="142" t="s">
        <v>556</v>
      </c>
      <c r="G359" s="143" t="s">
        <v>420</v>
      </c>
      <c r="H359" s="144">
        <v>1</v>
      </c>
      <c r="I359" s="145"/>
      <c r="J359" s="146">
        <f>ROUND(I359*H359,2)</f>
        <v>0</v>
      </c>
      <c r="K359" s="142" t="s">
        <v>1</v>
      </c>
      <c r="L359" s="30"/>
      <c r="M359" s="147" t="s">
        <v>1</v>
      </c>
      <c r="N359" s="148" t="s">
        <v>38</v>
      </c>
      <c r="O359" s="49"/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AR359" s="16" t="s">
        <v>171</v>
      </c>
      <c r="AT359" s="16" t="s">
        <v>121</v>
      </c>
      <c r="AU359" s="16" t="s">
        <v>77</v>
      </c>
      <c r="AY359" s="16" t="s">
        <v>118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6" t="s">
        <v>75</v>
      </c>
      <c r="BK359" s="151">
        <f>ROUND(I359*H359,2)</f>
        <v>0</v>
      </c>
      <c r="BL359" s="16" t="s">
        <v>171</v>
      </c>
      <c r="BM359" s="16" t="s">
        <v>557</v>
      </c>
    </row>
    <row r="360" spans="2:65" s="1" customFormat="1" ht="16.5" customHeight="1">
      <c r="B360" s="139"/>
      <c r="C360" s="140" t="s">
        <v>558</v>
      </c>
      <c r="D360" s="140" t="s">
        <v>121</v>
      </c>
      <c r="E360" s="141" t="s">
        <v>559</v>
      </c>
      <c r="F360" s="142" t="s">
        <v>560</v>
      </c>
      <c r="G360" s="143" t="s">
        <v>136</v>
      </c>
      <c r="H360" s="144">
        <v>0.012</v>
      </c>
      <c r="I360" s="145"/>
      <c r="J360" s="146">
        <f>ROUND(I360*H360,2)</f>
        <v>0</v>
      </c>
      <c r="K360" s="142" t="s">
        <v>1</v>
      </c>
      <c r="L360" s="30"/>
      <c r="M360" s="147" t="s">
        <v>1</v>
      </c>
      <c r="N360" s="148" t="s">
        <v>38</v>
      </c>
      <c r="O360" s="49"/>
      <c r="P360" s="149">
        <f>O360*H360</f>
        <v>0</v>
      </c>
      <c r="Q360" s="149">
        <v>0</v>
      </c>
      <c r="R360" s="149">
        <f>Q360*H360</f>
        <v>0</v>
      </c>
      <c r="S360" s="149">
        <v>0</v>
      </c>
      <c r="T360" s="150">
        <f>S360*H360</f>
        <v>0</v>
      </c>
      <c r="AR360" s="16" t="s">
        <v>171</v>
      </c>
      <c r="AT360" s="16" t="s">
        <v>121</v>
      </c>
      <c r="AU360" s="16" t="s">
        <v>77</v>
      </c>
      <c r="AY360" s="16" t="s">
        <v>118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6" t="s">
        <v>75</v>
      </c>
      <c r="BK360" s="151">
        <f>ROUND(I360*H360,2)</f>
        <v>0</v>
      </c>
      <c r="BL360" s="16" t="s">
        <v>171</v>
      </c>
      <c r="BM360" s="16" t="s">
        <v>561</v>
      </c>
    </row>
    <row r="361" spans="2:63" s="10" customFormat="1" ht="22.9" customHeight="1">
      <c r="B361" s="126"/>
      <c r="D361" s="127" t="s">
        <v>66</v>
      </c>
      <c r="E361" s="137" t="s">
        <v>562</v>
      </c>
      <c r="F361" s="137" t="s">
        <v>563</v>
      </c>
      <c r="I361" s="129"/>
      <c r="J361" s="138">
        <f>BK361</f>
        <v>0</v>
      </c>
      <c r="L361" s="126"/>
      <c r="M361" s="131"/>
      <c r="N361" s="132"/>
      <c r="O361" s="132"/>
      <c r="P361" s="133">
        <f>SUM(P362:P374)</f>
        <v>0</v>
      </c>
      <c r="Q361" s="132"/>
      <c r="R361" s="133">
        <f>SUM(R362:R374)</f>
        <v>0</v>
      </c>
      <c r="S361" s="132"/>
      <c r="T361" s="134">
        <f>SUM(T362:T374)</f>
        <v>0</v>
      </c>
      <c r="AR361" s="127" t="s">
        <v>77</v>
      </c>
      <c r="AT361" s="135" t="s">
        <v>66</v>
      </c>
      <c r="AU361" s="135" t="s">
        <v>75</v>
      </c>
      <c r="AY361" s="127" t="s">
        <v>118</v>
      </c>
      <c r="BK361" s="136">
        <f>SUM(BK362:BK374)</f>
        <v>0</v>
      </c>
    </row>
    <row r="362" spans="2:65" s="1" customFormat="1" ht="16.5" customHeight="1">
      <c r="B362" s="139"/>
      <c r="C362" s="140" t="s">
        <v>393</v>
      </c>
      <c r="D362" s="140" t="s">
        <v>121</v>
      </c>
      <c r="E362" s="141" t="s">
        <v>564</v>
      </c>
      <c r="F362" s="142" t="s">
        <v>565</v>
      </c>
      <c r="G362" s="143" t="s">
        <v>183</v>
      </c>
      <c r="H362" s="144">
        <v>12</v>
      </c>
      <c r="I362" s="145"/>
      <c r="J362" s="146">
        <f>ROUND(I362*H362,2)</f>
        <v>0</v>
      </c>
      <c r="K362" s="142" t="s">
        <v>1</v>
      </c>
      <c r="L362" s="30"/>
      <c r="M362" s="147" t="s">
        <v>1</v>
      </c>
      <c r="N362" s="148" t="s">
        <v>38</v>
      </c>
      <c r="O362" s="49"/>
      <c r="P362" s="149">
        <f>O362*H362</f>
        <v>0</v>
      </c>
      <c r="Q362" s="149">
        <v>0</v>
      </c>
      <c r="R362" s="149">
        <f>Q362*H362</f>
        <v>0</v>
      </c>
      <c r="S362" s="149">
        <v>0</v>
      </c>
      <c r="T362" s="150">
        <f>S362*H362</f>
        <v>0</v>
      </c>
      <c r="AR362" s="16" t="s">
        <v>171</v>
      </c>
      <c r="AT362" s="16" t="s">
        <v>121</v>
      </c>
      <c r="AU362" s="16" t="s">
        <v>77</v>
      </c>
      <c r="AY362" s="16" t="s">
        <v>118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6" t="s">
        <v>75</v>
      </c>
      <c r="BK362" s="151">
        <f>ROUND(I362*H362,2)</f>
        <v>0</v>
      </c>
      <c r="BL362" s="16" t="s">
        <v>171</v>
      </c>
      <c r="BM362" s="16" t="s">
        <v>566</v>
      </c>
    </row>
    <row r="363" spans="2:51" s="11" customFormat="1" ht="12">
      <c r="B363" s="152"/>
      <c r="D363" s="153" t="s">
        <v>126</v>
      </c>
      <c r="E363" s="154" t="s">
        <v>1</v>
      </c>
      <c r="F363" s="155" t="s">
        <v>611</v>
      </c>
      <c r="H363" s="154" t="s">
        <v>1</v>
      </c>
      <c r="I363" s="156"/>
      <c r="L363" s="152"/>
      <c r="M363" s="157"/>
      <c r="N363" s="158"/>
      <c r="O363" s="158"/>
      <c r="P363" s="158"/>
      <c r="Q363" s="158"/>
      <c r="R363" s="158"/>
      <c r="S363" s="158"/>
      <c r="T363" s="159"/>
      <c r="AT363" s="154" t="s">
        <v>126</v>
      </c>
      <c r="AU363" s="154" t="s">
        <v>77</v>
      </c>
      <c r="AV363" s="11" t="s">
        <v>75</v>
      </c>
      <c r="AW363" s="11" t="s">
        <v>30</v>
      </c>
      <c r="AX363" s="11" t="s">
        <v>67</v>
      </c>
      <c r="AY363" s="154" t="s">
        <v>118</v>
      </c>
    </row>
    <row r="364" spans="2:51" s="11" customFormat="1" ht="12">
      <c r="B364" s="152"/>
      <c r="D364" s="153" t="s">
        <v>126</v>
      </c>
      <c r="E364" s="154" t="s">
        <v>1</v>
      </c>
      <c r="F364" s="155" t="s">
        <v>612</v>
      </c>
      <c r="H364" s="154" t="s">
        <v>1</v>
      </c>
      <c r="I364" s="156"/>
      <c r="L364" s="152"/>
      <c r="M364" s="157"/>
      <c r="N364" s="158"/>
      <c r="O364" s="158"/>
      <c r="P364" s="158"/>
      <c r="Q364" s="158"/>
      <c r="R364" s="158"/>
      <c r="S364" s="158"/>
      <c r="T364" s="159"/>
      <c r="AT364" s="154" t="s">
        <v>126</v>
      </c>
      <c r="AU364" s="154" t="s">
        <v>77</v>
      </c>
      <c r="AV364" s="11" t="s">
        <v>75</v>
      </c>
      <c r="AW364" s="11" t="s">
        <v>30</v>
      </c>
      <c r="AX364" s="11" t="s">
        <v>67</v>
      </c>
      <c r="AY364" s="154" t="s">
        <v>118</v>
      </c>
    </row>
    <row r="365" spans="2:51" s="11" customFormat="1" ht="12">
      <c r="B365" s="152"/>
      <c r="D365" s="153" t="s">
        <v>126</v>
      </c>
      <c r="E365" s="154" t="s">
        <v>1</v>
      </c>
      <c r="F365" s="155" t="s">
        <v>235</v>
      </c>
      <c r="H365" s="154" t="s">
        <v>1</v>
      </c>
      <c r="I365" s="156"/>
      <c r="L365" s="152"/>
      <c r="M365" s="157"/>
      <c r="N365" s="158"/>
      <c r="O365" s="158"/>
      <c r="P365" s="158"/>
      <c r="Q365" s="158"/>
      <c r="R365" s="158"/>
      <c r="S365" s="158"/>
      <c r="T365" s="159"/>
      <c r="AT365" s="154" t="s">
        <v>126</v>
      </c>
      <c r="AU365" s="154" t="s">
        <v>77</v>
      </c>
      <c r="AV365" s="11" t="s">
        <v>75</v>
      </c>
      <c r="AW365" s="11" t="s">
        <v>30</v>
      </c>
      <c r="AX365" s="11" t="s">
        <v>67</v>
      </c>
      <c r="AY365" s="154" t="s">
        <v>118</v>
      </c>
    </row>
    <row r="366" spans="2:51" s="12" customFormat="1" ht="12">
      <c r="B366" s="160"/>
      <c r="D366" s="153" t="s">
        <v>126</v>
      </c>
      <c r="E366" s="161" t="s">
        <v>1</v>
      </c>
      <c r="F366" s="162" t="s">
        <v>162</v>
      </c>
      <c r="H366" s="163">
        <v>12</v>
      </c>
      <c r="I366" s="164"/>
      <c r="L366" s="160"/>
      <c r="M366" s="165"/>
      <c r="N366" s="166"/>
      <c r="O366" s="166"/>
      <c r="P366" s="166"/>
      <c r="Q366" s="166"/>
      <c r="R366" s="166"/>
      <c r="S366" s="166"/>
      <c r="T366" s="167"/>
      <c r="AT366" s="161" t="s">
        <v>126</v>
      </c>
      <c r="AU366" s="161" t="s">
        <v>77</v>
      </c>
      <c r="AV366" s="12" t="s">
        <v>77</v>
      </c>
      <c r="AW366" s="12" t="s">
        <v>30</v>
      </c>
      <c r="AX366" s="12" t="s">
        <v>67</v>
      </c>
      <c r="AY366" s="161" t="s">
        <v>118</v>
      </c>
    </row>
    <row r="367" spans="2:51" s="13" customFormat="1" ht="12">
      <c r="B367" s="168"/>
      <c r="D367" s="153" t="s">
        <v>126</v>
      </c>
      <c r="E367" s="169" t="s">
        <v>1</v>
      </c>
      <c r="F367" s="170" t="s">
        <v>131</v>
      </c>
      <c r="H367" s="171">
        <v>12</v>
      </c>
      <c r="I367" s="172"/>
      <c r="L367" s="168"/>
      <c r="M367" s="173"/>
      <c r="N367" s="174"/>
      <c r="O367" s="174"/>
      <c r="P367" s="174"/>
      <c r="Q367" s="174"/>
      <c r="R367" s="174"/>
      <c r="S367" s="174"/>
      <c r="T367" s="175"/>
      <c r="AT367" s="169" t="s">
        <v>126</v>
      </c>
      <c r="AU367" s="169" t="s">
        <v>77</v>
      </c>
      <c r="AV367" s="13" t="s">
        <v>125</v>
      </c>
      <c r="AW367" s="13" t="s">
        <v>30</v>
      </c>
      <c r="AX367" s="13" t="s">
        <v>75</v>
      </c>
      <c r="AY367" s="169" t="s">
        <v>118</v>
      </c>
    </row>
    <row r="368" spans="2:65" s="1" customFormat="1" ht="16.5" customHeight="1">
      <c r="B368" s="139"/>
      <c r="C368" s="140" t="s">
        <v>567</v>
      </c>
      <c r="D368" s="140" t="s">
        <v>121</v>
      </c>
      <c r="E368" s="141" t="s">
        <v>568</v>
      </c>
      <c r="F368" s="142" t="s">
        <v>569</v>
      </c>
      <c r="G368" s="143" t="s">
        <v>198</v>
      </c>
      <c r="H368" s="144">
        <v>36</v>
      </c>
      <c r="I368" s="145"/>
      <c r="J368" s="146">
        <f>ROUND(I368*H368,2)</f>
        <v>0</v>
      </c>
      <c r="K368" s="142" t="s">
        <v>1</v>
      </c>
      <c r="L368" s="30"/>
      <c r="M368" s="147" t="s">
        <v>1</v>
      </c>
      <c r="N368" s="148" t="s">
        <v>38</v>
      </c>
      <c r="O368" s="49"/>
      <c r="P368" s="149">
        <f>O368*H368</f>
        <v>0</v>
      </c>
      <c r="Q368" s="149">
        <v>0</v>
      </c>
      <c r="R368" s="149">
        <f>Q368*H368</f>
        <v>0</v>
      </c>
      <c r="S368" s="149">
        <v>0</v>
      </c>
      <c r="T368" s="150">
        <f>S368*H368</f>
        <v>0</v>
      </c>
      <c r="AR368" s="16" t="s">
        <v>171</v>
      </c>
      <c r="AT368" s="16" t="s">
        <v>121</v>
      </c>
      <c r="AU368" s="16" t="s">
        <v>77</v>
      </c>
      <c r="AY368" s="16" t="s">
        <v>118</v>
      </c>
      <c r="BE368" s="151">
        <f>IF(N368="základní",J368,0)</f>
        <v>0</v>
      </c>
      <c r="BF368" s="151">
        <f>IF(N368="snížená",J368,0)</f>
        <v>0</v>
      </c>
      <c r="BG368" s="151">
        <f>IF(N368="zákl. přenesená",J368,0)</f>
        <v>0</v>
      </c>
      <c r="BH368" s="151">
        <f>IF(N368="sníž. přenesená",J368,0)</f>
        <v>0</v>
      </c>
      <c r="BI368" s="151">
        <f>IF(N368="nulová",J368,0)</f>
        <v>0</v>
      </c>
      <c r="BJ368" s="16" t="s">
        <v>75</v>
      </c>
      <c r="BK368" s="151">
        <f>ROUND(I368*H368,2)</f>
        <v>0</v>
      </c>
      <c r="BL368" s="16" t="s">
        <v>171</v>
      </c>
      <c r="BM368" s="16" t="s">
        <v>570</v>
      </c>
    </row>
    <row r="369" spans="2:51" s="11" customFormat="1" ht="12">
      <c r="B369" s="152"/>
      <c r="D369" s="153" t="s">
        <v>126</v>
      </c>
      <c r="E369" s="154" t="s">
        <v>1</v>
      </c>
      <c r="F369" s="155" t="s">
        <v>613</v>
      </c>
      <c r="H369" s="154" t="s">
        <v>1</v>
      </c>
      <c r="I369" s="156"/>
      <c r="L369" s="152"/>
      <c r="M369" s="157"/>
      <c r="N369" s="158"/>
      <c r="O369" s="158"/>
      <c r="P369" s="158"/>
      <c r="Q369" s="158"/>
      <c r="R369" s="158"/>
      <c r="S369" s="158"/>
      <c r="T369" s="159"/>
      <c r="AT369" s="154" t="s">
        <v>126</v>
      </c>
      <c r="AU369" s="154" t="s">
        <v>77</v>
      </c>
      <c r="AV369" s="11" t="s">
        <v>75</v>
      </c>
      <c r="AW369" s="11" t="s">
        <v>30</v>
      </c>
      <c r="AX369" s="11" t="s">
        <v>67</v>
      </c>
      <c r="AY369" s="154" t="s">
        <v>118</v>
      </c>
    </row>
    <row r="370" spans="2:51" s="11" customFormat="1" ht="12">
      <c r="B370" s="152"/>
      <c r="D370" s="153" t="s">
        <v>126</v>
      </c>
      <c r="E370" s="154" t="s">
        <v>1</v>
      </c>
      <c r="F370" s="155" t="s">
        <v>571</v>
      </c>
      <c r="H370" s="154" t="s">
        <v>1</v>
      </c>
      <c r="I370" s="156"/>
      <c r="L370" s="152"/>
      <c r="M370" s="157"/>
      <c r="N370" s="158"/>
      <c r="O370" s="158"/>
      <c r="P370" s="158"/>
      <c r="Q370" s="158"/>
      <c r="R370" s="158"/>
      <c r="S370" s="158"/>
      <c r="T370" s="159"/>
      <c r="AT370" s="154" t="s">
        <v>126</v>
      </c>
      <c r="AU370" s="154" t="s">
        <v>77</v>
      </c>
      <c r="AV370" s="11" t="s">
        <v>75</v>
      </c>
      <c r="AW370" s="11" t="s">
        <v>30</v>
      </c>
      <c r="AX370" s="11" t="s">
        <v>67</v>
      </c>
      <c r="AY370" s="154" t="s">
        <v>118</v>
      </c>
    </row>
    <row r="371" spans="2:51" s="11" customFormat="1" ht="12">
      <c r="B371" s="152"/>
      <c r="D371" s="153" t="s">
        <v>126</v>
      </c>
      <c r="E371" s="154" t="s">
        <v>1</v>
      </c>
      <c r="F371" s="155" t="s">
        <v>235</v>
      </c>
      <c r="H371" s="154" t="s">
        <v>1</v>
      </c>
      <c r="I371" s="156"/>
      <c r="L371" s="152"/>
      <c r="M371" s="157"/>
      <c r="N371" s="158"/>
      <c r="O371" s="158"/>
      <c r="P371" s="158"/>
      <c r="Q371" s="158"/>
      <c r="R371" s="158"/>
      <c r="S371" s="158"/>
      <c r="T371" s="159"/>
      <c r="AT371" s="154" t="s">
        <v>126</v>
      </c>
      <c r="AU371" s="154" t="s">
        <v>77</v>
      </c>
      <c r="AV371" s="11" t="s">
        <v>75</v>
      </c>
      <c r="AW371" s="11" t="s">
        <v>30</v>
      </c>
      <c r="AX371" s="11" t="s">
        <v>67</v>
      </c>
      <c r="AY371" s="154" t="s">
        <v>118</v>
      </c>
    </row>
    <row r="372" spans="2:51" s="12" customFormat="1" ht="12">
      <c r="B372" s="160"/>
      <c r="D372" s="153" t="s">
        <v>126</v>
      </c>
      <c r="E372" s="161" t="s">
        <v>1</v>
      </c>
      <c r="F372" s="162" t="s">
        <v>288</v>
      </c>
      <c r="H372" s="163">
        <v>36</v>
      </c>
      <c r="I372" s="164"/>
      <c r="L372" s="160"/>
      <c r="M372" s="165"/>
      <c r="N372" s="166"/>
      <c r="O372" s="166"/>
      <c r="P372" s="166"/>
      <c r="Q372" s="166"/>
      <c r="R372" s="166"/>
      <c r="S372" s="166"/>
      <c r="T372" s="167"/>
      <c r="AT372" s="161" t="s">
        <v>126</v>
      </c>
      <c r="AU372" s="161" t="s">
        <v>77</v>
      </c>
      <c r="AV372" s="12" t="s">
        <v>77</v>
      </c>
      <c r="AW372" s="12" t="s">
        <v>30</v>
      </c>
      <c r="AX372" s="12" t="s">
        <v>67</v>
      </c>
      <c r="AY372" s="161" t="s">
        <v>118</v>
      </c>
    </row>
    <row r="373" spans="2:51" s="13" customFormat="1" ht="12">
      <c r="B373" s="168"/>
      <c r="D373" s="153" t="s">
        <v>126</v>
      </c>
      <c r="E373" s="169" t="s">
        <v>1</v>
      </c>
      <c r="F373" s="170" t="s">
        <v>131</v>
      </c>
      <c r="H373" s="171">
        <v>36</v>
      </c>
      <c r="I373" s="172"/>
      <c r="L373" s="168"/>
      <c r="M373" s="173"/>
      <c r="N373" s="174"/>
      <c r="O373" s="174"/>
      <c r="P373" s="174"/>
      <c r="Q373" s="174"/>
      <c r="R373" s="174"/>
      <c r="S373" s="174"/>
      <c r="T373" s="175"/>
      <c r="AT373" s="169" t="s">
        <v>126</v>
      </c>
      <c r="AU373" s="169" t="s">
        <v>77</v>
      </c>
      <c r="AV373" s="13" t="s">
        <v>125</v>
      </c>
      <c r="AW373" s="13" t="s">
        <v>30</v>
      </c>
      <c r="AX373" s="13" t="s">
        <v>75</v>
      </c>
      <c r="AY373" s="169" t="s">
        <v>118</v>
      </c>
    </row>
    <row r="374" spans="2:65" s="1" customFormat="1" ht="16.5" customHeight="1">
      <c r="B374" s="139"/>
      <c r="C374" s="140" t="s">
        <v>398</v>
      </c>
      <c r="D374" s="140" t="s">
        <v>121</v>
      </c>
      <c r="E374" s="141" t="s">
        <v>572</v>
      </c>
      <c r="F374" s="142" t="s">
        <v>573</v>
      </c>
      <c r="G374" s="143" t="s">
        <v>136</v>
      </c>
      <c r="H374" s="144">
        <v>0.284</v>
      </c>
      <c r="I374" s="145"/>
      <c r="J374" s="146">
        <f>ROUND(I374*H374,2)</f>
        <v>0</v>
      </c>
      <c r="K374" s="142" t="s">
        <v>1</v>
      </c>
      <c r="L374" s="30"/>
      <c r="M374" s="147" t="s">
        <v>1</v>
      </c>
      <c r="N374" s="148" t="s">
        <v>38</v>
      </c>
      <c r="O374" s="49"/>
      <c r="P374" s="149">
        <f>O374*H374</f>
        <v>0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AR374" s="16" t="s">
        <v>171</v>
      </c>
      <c r="AT374" s="16" t="s">
        <v>121</v>
      </c>
      <c r="AU374" s="16" t="s">
        <v>77</v>
      </c>
      <c r="AY374" s="16" t="s">
        <v>118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6" t="s">
        <v>75</v>
      </c>
      <c r="BK374" s="151">
        <f>ROUND(I374*H374,2)</f>
        <v>0</v>
      </c>
      <c r="BL374" s="16" t="s">
        <v>171</v>
      </c>
      <c r="BM374" s="16" t="s">
        <v>574</v>
      </c>
    </row>
    <row r="375" spans="2:63" s="10" customFormat="1" ht="25.9" customHeight="1">
      <c r="B375" s="126"/>
      <c r="D375" s="127" t="s">
        <v>66</v>
      </c>
      <c r="E375" s="128" t="s">
        <v>201</v>
      </c>
      <c r="F375" s="128" t="s">
        <v>202</v>
      </c>
      <c r="I375" s="129"/>
      <c r="J375" s="130">
        <f>BK375</f>
        <v>0</v>
      </c>
      <c r="L375" s="126"/>
      <c r="M375" s="131"/>
      <c r="N375" s="132"/>
      <c r="O375" s="132"/>
      <c r="P375" s="133">
        <f>P376</f>
        <v>0</v>
      </c>
      <c r="Q375" s="132"/>
      <c r="R375" s="133">
        <f>R376</f>
        <v>0</v>
      </c>
      <c r="S375" s="132"/>
      <c r="T375" s="134">
        <f>T376</f>
        <v>0</v>
      </c>
      <c r="AR375" s="127" t="s">
        <v>138</v>
      </c>
      <c r="AT375" s="135" t="s">
        <v>66</v>
      </c>
      <c r="AU375" s="135" t="s">
        <v>67</v>
      </c>
      <c r="AY375" s="127" t="s">
        <v>118</v>
      </c>
      <c r="BK375" s="136">
        <f>BK376</f>
        <v>0</v>
      </c>
    </row>
    <row r="376" spans="2:63" s="10" customFormat="1" ht="22.9" customHeight="1">
      <c r="B376" s="126"/>
      <c r="D376" s="127" t="s">
        <v>66</v>
      </c>
      <c r="E376" s="137" t="s">
        <v>203</v>
      </c>
      <c r="F376" s="137" t="s">
        <v>204</v>
      </c>
      <c r="I376" s="129"/>
      <c r="J376" s="138">
        <f>BK376</f>
        <v>0</v>
      </c>
      <c r="L376" s="126"/>
      <c r="M376" s="131"/>
      <c r="N376" s="132"/>
      <c r="O376" s="132"/>
      <c r="P376" s="133">
        <f>SUM(P377:P380)</f>
        <v>0</v>
      </c>
      <c r="Q376" s="132"/>
      <c r="R376" s="133">
        <f>SUM(R377:R380)</f>
        <v>0</v>
      </c>
      <c r="S376" s="132"/>
      <c r="T376" s="134">
        <f>SUM(T377:T380)</f>
        <v>0</v>
      </c>
      <c r="AR376" s="127" t="s">
        <v>138</v>
      </c>
      <c r="AT376" s="135" t="s">
        <v>66</v>
      </c>
      <c r="AU376" s="135" t="s">
        <v>75</v>
      </c>
      <c r="AY376" s="127" t="s">
        <v>118</v>
      </c>
      <c r="BK376" s="136">
        <f>SUM(BK377:BK380)</f>
        <v>0</v>
      </c>
    </row>
    <row r="377" spans="2:65" s="1" customFormat="1" ht="16.5" customHeight="1">
      <c r="B377" s="139"/>
      <c r="C377" s="140" t="s">
        <v>575</v>
      </c>
      <c r="D377" s="140" t="s">
        <v>121</v>
      </c>
      <c r="E377" s="141" t="s">
        <v>576</v>
      </c>
      <c r="F377" s="142" t="s">
        <v>577</v>
      </c>
      <c r="G377" s="143" t="s">
        <v>207</v>
      </c>
      <c r="H377" s="144">
        <v>1</v>
      </c>
      <c r="I377" s="145"/>
      <c r="J377" s="146">
        <f>ROUND(I377*H377,2)</f>
        <v>0</v>
      </c>
      <c r="K377" s="142" t="s">
        <v>1</v>
      </c>
      <c r="L377" s="30"/>
      <c r="M377" s="147" t="s">
        <v>1</v>
      </c>
      <c r="N377" s="148" t="s">
        <v>38</v>
      </c>
      <c r="O377" s="49"/>
      <c r="P377" s="149">
        <f>O377*H377</f>
        <v>0</v>
      </c>
      <c r="Q377" s="149">
        <v>0</v>
      </c>
      <c r="R377" s="149">
        <f>Q377*H377</f>
        <v>0</v>
      </c>
      <c r="S377" s="149">
        <v>0</v>
      </c>
      <c r="T377" s="150">
        <f>S377*H377</f>
        <v>0</v>
      </c>
      <c r="AR377" s="16" t="s">
        <v>208</v>
      </c>
      <c r="AT377" s="16" t="s">
        <v>121</v>
      </c>
      <c r="AU377" s="16" t="s">
        <v>77</v>
      </c>
      <c r="AY377" s="16" t="s">
        <v>118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6" t="s">
        <v>75</v>
      </c>
      <c r="BK377" s="151">
        <f>ROUND(I377*H377,2)</f>
        <v>0</v>
      </c>
      <c r="BL377" s="16" t="s">
        <v>208</v>
      </c>
      <c r="BM377" s="16" t="s">
        <v>578</v>
      </c>
    </row>
    <row r="378" spans="2:51" s="11" customFormat="1" ht="12">
      <c r="B378" s="152"/>
      <c r="D378" s="153" t="s">
        <v>126</v>
      </c>
      <c r="E378" s="154" t="s">
        <v>1</v>
      </c>
      <c r="F378" s="155" t="s">
        <v>579</v>
      </c>
      <c r="H378" s="154" t="s">
        <v>1</v>
      </c>
      <c r="I378" s="156"/>
      <c r="L378" s="152"/>
      <c r="M378" s="157"/>
      <c r="N378" s="158"/>
      <c r="O378" s="158"/>
      <c r="P378" s="158"/>
      <c r="Q378" s="158"/>
      <c r="R378" s="158"/>
      <c r="S378" s="158"/>
      <c r="T378" s="159"/>
      <c r="AT378" s="154" t="s">
        <v>126</v>
      </c>
      <c r="AU378" s="154" t="s">
        <v>77</v>
      </c>
      <c r="AV378" s="11" t="s">
        <v>75</v>
      </c>
      <c r="AW378" s="11" t="s">
        <v>30</v>
      </c>
      <c r="AX378" s="11" t="s">
        <v>67</v>
      </c>
      <c r="AY378" s="154" t="s">
        <v>118</v>
      </c>
    </row>
    <row r="379" spans="2:51" s="12" customFormat="1" ht="12">
      <c r="B379" s="160"/>
      <c r="D379" s="153" t="s">
        <v>126</v>
      </c>
      <c r="E379" s="161" t="s">
        <v>1</v>
      </c>
      <c r="F379" s="162" t="s">
        <v>75</v>
      </c>
      <c r="H379" s="163">
        <v>1</v>
      </c>
      <c r="I379" s="164"/>
      <c r="L379" s="160"/>
      <c r="M379" s="165"/>
      <c r="N379" s="166"/>
      <c r="O379" s="166"/>
      <c r="P379" s="166"/>
      <c r="Q379" s="166"/>
      <c r="R379" s="166"/>
      <c r="S379" s="166"/>
      <c r="T379" s="167"/>
      <c r="AT379" s="161" t="s">
        <v>126</v>
      </c>
      <c r="AU379" s="161" t="s">
        <v>77</v>
      </c>
      <c r="AV379" s="12" t="s">
        <v>77</v>
      </c>
      <c r="AW379" s="12" t="s">
        <v>30</v>
      </c>
      <c r="AX379" s="12" t="s">
        <v>67</v>
      </c>
      <c r="AY379" s="161" t="s">
        <v>118</v>
      </c>
    </row>
    <row r="380" spans="2:51" s="13" customFormat="1" ht="12">
      <c r="B380" s="168"/>
      <c r="D380" s="153" t="s">
        <v>126</v>
      </c>
      <c r="E380" s="169" t="s">
        <v>1</v>
      </c>
      <c r="F380" s="170" t="s">
        <v>131</v>
      </c>
      <c r="H380" s="171">
        <v>1</v>
      </c>
      <c r="I380" s="172"/>
      <c r="L380" s="168"/>
      <c r="M380" s="178"/>
      <c r="N380" s="179"/>
      <c r="O380" s="179"/>
      <c r="P380" s="179"/>
      <c r="Q380" s="179"/>
      <c r="R380" s="179"/>
      <c r="S380" s="179"/>
      <c r="T380" s="180"/>
      <c r="AT380" s="169" t="s">
        <v>126</v>
      </c>
      <c r="AU380" s="169" t="s">
        <v>77</v>
      </c>
      <c r="AV380" s="13" t="s">
        <v>125</v>
      </c>
      <c r="AW380" s="13" t="s">
        <v>30</v>
      </c>
      <c r="AX380" s="13" t="s">
        <v>75</v>
      </c>
      <c r="AY380" s="169" t="s">
        <v>118</v>
      </c>
    </row>
    <row r="381" spans="2:12" s="1" customFormat="1" ht="6.95" customHeight="1">
      <c r="B381" s="39"/>
      <c r="C381" s="40"/>
      <c r="D381" s="40"/>
      <c r="E381" s="40"/>
      <c r="F381" s="40"/>
      <c r="G381" s="40"/>
      <c r="H381" s="40"/>
      <c r="I381" s="100"/>
      <c r="J381" s="40"/>
      <c r="K381" s="40"/>
      <c r="L381" s="30"/>
    </row>
  </sheetData>
  <sheetProtection algorithmName="SHA-512" hashValue="DtsuKKNgC8+B27LFaZZ+hfkmGyHP6KEUbAh311xJb3s07+UL+rv2rw/JeQvbs3qnLajOqCntJ0MGv9jSx9CnJQ==" saltValue="PB6QyepkwmuwWZN/R2fzfA==" spinCount="100000" sheet="1" objects="1" scenarios="1" formatCells="0" formatColumns="0" formatRows="0" sort="0" autoFilter="0"/>
  <autoFilter ref="C96:K380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7"/>
  <sheetViews>
    <sheetView showGridLines="0" workbookViewId="0" topLeftCell="A1">
      <selection activeCell="J17" sqref="J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77</v>
      </c>
    </row>
    <row r="4" spans="2:46" ht="24.95" customHeight="1">
      <c r="B4" s="19"/>
      <c r="D4" s="20" t="s">
        <v>84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2" t="str">
        <f>'Rekapitulace stavby'!K6</f>
        <v>Oprava střechy - objekt RTG</v>
      </c>
      <c r="F7" s="243"/>
      <c r="G7" s="243"/>
      <c r="H7" s="243"/>
      <c r="L7" s="19"/>
    </row>
    <row r="8" spans="2:12" s="1" customFormat="1" ht="12" customHeight="1">
      <c r="B8" s="30"/>
      <c r="D8" s="25" t="s">
        <v>85</v>
      </c>
      <c r="I8" s="84"/>
      <c r="L8" s="30"/>
    </row>
    <row r="9" spans="2:12" s="1" customFormat="1" ht="36.95" customHeight="1">
      <c r="B9" s="30"/>
      <c r="E9" s="229" t="s">
        <v>580</v>
      </c>
      <c r="F9" s="228"/>
      <c r="G9" s="228"/>
      <c r="H9" s="228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5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5" t="s">
        <v>22</v>
      </c>
      <c r="J12" s="46" t="str">
        <f>'Rekapitulace stavby'!AN8</f>
        <v>4. 3. 2019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24</v>
      </c>
      <c r="I14" s="85" t="s">
        <v>25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26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27</v>
      </c>
      <c r="I17" s="8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4" t="str">
        <f>'Rekapitulace stavby'!E14</f>
        <v>Vyplň údaj</v>
      </c>
      <c r="F18" s="232"/>
      <c r="G18" s="232"/>
      <c r="H18" s="232"/>
      <c r="I18" s="8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29</v>
      </c>
      <c r="I20" s="85" t="s">
        <v>25</v>
      </c>
      <c r="J20" s="16" t="str">
        <f>IF('Rekapitulace stavby'!AN16="","",'Rekapitulace stavby'!AN16)</f>
        <v/>
      </c>
      <c r="L20" s="30"/>
    </row>
    <row r="21" spans="2:12" s="1" customFormat="1" ht="18" customHeight="1">
      <c r="B21" s="30"/>
      <c r="E21" s="16" t="str">
        <f>IF('Rekapitulace stavby'!E17="","",'Rekapitulace stavby'!E17)</f>
        <v xml:space="preserve"> </v>
      </c>
      <c r="I21" s="85" t="s">
        <v>26</v>
      </c>
      <c r="J21" s="16" t="str">
        <f>IF('Rekapitulace stavby'!AN17="","",'Rekapitulace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85" t="s">
        <v>26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32</v>
      </c>
      <c r="I26" s="84"/>
      <c r="L26" s="30"/>
    </row>
    <row r="27" spans="2:12" s="6" customFormat="1" ht="16.5" customHeight="1">
      <c r="B27" s="86"/>
      <c r="E27" s="236" t="s">
        <v>1</v>
      </c>
      <c r="F27" s="236"/>
      <c r="G27" s="236"/>
      <c r="H27" s="23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33</v>
      </c>
      <c r="I30" s="84"/>
      <c r="J30" s="60">
        <f>ROUND(J82,2)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35</v>
      </c>
      <c r="I32" s="90" t="s">
        <v>34</v>
      </c>
      <c r="J32" s="33" t="s">
        <v>36</v>
      </c>
      <c r="L32" s="30"/>
    </row>
    <row r="33" spans="2:12" s="1" customFormat="1" ht="14.45" customHeight="1">
      <c r="B33" s="30"/>
      <c r="D33" s="25" t="s">
        <v>37</v>
      </c>
      <c r="E33" s="25" t="s">
        <v>38</v>
      </c>
      <c r="F33" s="91">
        <f>ROUND((SUM(BE82:BE116)),2)</f>
        <v>0</v>
      </c>
      <c r="I33" s="92">
        <v>0.21</v>
      </c>
      <c r="J33" s="91">
        <f>ROUND(((SUM(BE82:BE116))*I33),2)</f>
        <v>0</v>
      </c>
      <c r="L33" s="30"/>
    </row>
    <row r="34" spans="2:12" s="1" customFormat="1" ht="14.45" customHeight="1">
      <c r="B34" s="30"/>
      <c r="E34" s="25" t="s">
        <v>39</v>
      </c>
      <c r="F34" s="91">
        <f>ROUND((SUM(BF82:BF116)),2)</f>
        <v>0</v>
      </c>
      <c r="I34" s="92">
        <v>0.15</v>
      </c>
      <c r="J34" s="91">
        <f>ROUND(((SUM(BF82:BF116))*I34),2)</f>
        <v>0</v>
      </c>
      <c r="L34" s="30"/>
    </row>
    <row r="35" spans="2:12" s="1" customFormat="1" ht="14.45" customHeight="1" hidden="1">
      <c r="B35" s="30"/>
      <c r="E35" s="25" t="s">
        <v>40</v>
      </c>
      <c r="F35" s="91">
        <f>ROUND((SUM(BG82:BG116)),2)</f>
        <v>0</v>
      </c>
      <c r="I35" s="92">
        <v>0.21</v>
      </c>
      <c r="J35" s="91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91">
        <f>ROUND((SUM(BH82:BH116)),2)</f>
        <v>0</v>
      </c>
      <c r="I36" s="92">
        <v>0.15</v>
      </c>
      <c r="J36" s="91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91">
        <f>ROUND((SUM(BI82:BI116)),2)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43</v>
      </c>
      <c r="E39" s="51"/>
      <c r="F39" s="51"/>
      <c r="G39" s="95" t="s">
        <v>44</v>
      </c>
      <c r="H39" s="96" t="s">
        <v>45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87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16</v>
      </c>
      <c r="I47" s="84"/>
      <c r="L47" s="30"/>
    </row>
    <row r="48" spans="2:12" s="1" customFormat="1" ht="16.5" customHeight="1">
      <c r="B48" s="30"/>
      <c r="E48" s="242" t="str">
        <f>E7</f>
        <v>Oprava střechy - objekt RTG</v>
      </c>
      <c r="F48" s="243"/>
      <c r="G48" s="243"/>
      <c r="H48" s="243"/>
      <c r="I48" s="84"/>
      <c r="L48" s="30"/>
    </row>
    <row r="49" spans="2:12" s="1" customFormat="1" ht="12" customHeight="1">
      <c r="B49" s="30"/>
      <c r="C49" s="25" t="s">
        <v>85</v>
      </c>
      <c r="I49" s="84"/>
      <c r="L49" s="30"/>
    </row>
    <row r="50" spans="2:12" s="1" customFormat="1" ht="16.5" customHeight="1">
      <c r="B50" s="30"/>
      <c r="E50" s="229" t="str">
        <f>E9</f>
        <v>2018/001/c - VRN</v>
      </c>
      <c r="F50" s="228"/>
      <c r="G50" s="228"/>
      <c r="H50" s="228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85" t="s">
        <v>22</v>
      </c>
      <c r="J52" s="46" t="str">
        <f>IF(J12="","",J12)</f>
        <v>4. 3. 2019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24</v>
      </c>
      <c r="F54" s="16" t="str">
        <f>E15</f>
        <v xml:space="preserve"> </v>
      </c>
      <c r="I54" s="85" t="s">
        <v>29</v>
      </c>
      <c r="J54" s="28" t="str">
        <f>E21</f>
        <v xml:space="preserve"> </v>
      </c>
      <c r="L54" s="30"/>
    </row>
    <row r="55" spans="2:12" s="1" customFormat="1" ht="13.7" customHeight="1">
      <c r="B55" s="30"/>
      <c r="C55" s="25" t="s">
        <v>27</v>
      </c>
      <c r="F55" s="16" t="str">
        <f>IF(E18="","",E18)</f>
        <v>Vyplň údaj</v>
      </c>
      <c r="I55" s="85" t="s">
        <v>31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88</v>
      </c>
      <c r="D57" s="93"/>
      <c r="E57" s="93"/>
      <c r="F57" s="93"/>
      <c r="G57" s="93"/>
      <c r="H57" s="93"/>
      <c r="I57" s="103"/>
      <c r="J57" s="104" t="s">
        <v>89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90</v>
      </c>
      <c r="I59" s="84"/>
      <c r="J59" s="60">
        <f>J82</f>
        <v>0</v>
      </c>
      <c r="L59" s="30"/>
      <c r="AU59" s="16" t="s">
        <v>91</v>
      </c>
    </row>
    <row r="60" spans="2:12" s="7" customFormat="1" ht="24.95" customHeight="1">
      <c r="B60" s="106"/>
      <c r="D60" s="107" t="s">
        <v>581</v>
      </c>
      <c r="E60" s="108"/>
      <c r="F60" s="108"/>
      <c r="G60" s="108"/>
      <c r="H60" s="108"/>
      <c r="I60" s="109"/>
      <c r="J60" s="110">
        <f>J83</f>
        <v>0</v>
      </c>
      <c r="L60" s="106"/>
    </row>
    <row r="61" spans="2:12" s="8" customFormat="1" ht="19.9" customHeight="1">
      <c r="B61" s="111"/>
      <c r="D61" s="112" t="s">
        <v>582</v>
      </c>
      <c r="E61" s="113"/>
      <c r="F61" s="113"/>
      <c r="G61" s="113"/>
      <c r="H61" s="113"/>
      <c r="I61" s="114"/>
      <c r="J61" s="115">
        <f>J84</f>
        <v>0</v>
      </c>
      <c r="L61" s="111"/>
    </row>
    <row r="62" spans="2:12" s="8" customFormat="1" ht="19.9" customHeight="1">
      <c r="B62" s="111"/>
      <c r="D62" s="112" t="s">
        <v>583</v>
      </c>
      <c r="E62" s="113"/>
      <c r="F62" s="113"/>
      <c r="G62" s="113"/>
      <c r="H62" s="113"/>
      <c r="I62" s="114"/>
      <c r="J62" s="115">
        <f>J105</f>
        <v>0</v>
      </c>
      <c r="L62" s="111"/>
    </row>
    <row r="63" spans="2:12" s="1" customFormat="1" ht="21.75" customHeight="1">
      <c r="B63" s="30"/>
      <c r="I63" s="84"/>
      <c r="L63" s="30"/>
    </row>
    <row r="64" spans="2:12" s="1" customFormat="1" ht="6.95" customHeight="1">
      <c r="B64" s="39"/>
      <c r="C64" s="40"/>
      <c r="D64" s="40"/>
      <c r="E64" s="40"/>
      <c r="F64" s="40"/>
      <c r="G64" s="40"/>
      <c r="H64" s="40"/>
      <c r="I64" s="100"/>
      <c r="J64" s="40"/>
      <c r="K64" s="40"/>
      <c r="L64" s="30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01"/>
      <c r="J68" s="42"/>
      <c r="K68" s="42"/>
      <c r="L68" s="30"/>
    </row>
    <row r="69" spans="2:12" s="1" customFormat="1" ht="24.95" customHeight="1">
      <c r="B69" s="30"/>
      <c r="C69" s="20" t="s">
        <v>103</v>
      </c>
      <c r="I69" s="84"/>
      <c r="L69" s="30"/>
    </row>
    <row r="70" spans="2:12" s="1" customFormat="1" ht="6.95" customHeight="1">
      <c r="B70" s="30"/>
      <c r="I70" s="84"/>
      <c r="L70" s="30"/>
    </row>
    <row r="71" spans="2:12" s="1" customFormat="1" ht="12" customHeight="1">
      <c r="B71" s="30"/>
      <c r="C71" s="25" t="s">
        <v>16</v>
      </c>
      <c r="I71" s="84"/>
      <c r="L71" s="30"/>
    </row>
    <row r="72" spans="2:12" s="1" customFormat="1" ht="16.5" customHeight="1">
      <c r="B72" s="30"/>
      <c r="E72" s="242" t="str">
        <f>E7</f>
        <v>Oprava střechy - objekt RTG</v>
      </c>
      <c r="F72" s="243"/>
      <c r="G72" s="243"/>
      <c r="H72" s="243"/>
      <c r="I72" s="84"/>
      <c r="L72" s="30"/>
    </row>
    <row r="73" spans="2:12" s="1" customFormat="1" ht="12" customHeight="1">
      <c r="B73" s="30"/>
      <c r="C73" s="25" t="s">
        <v>85</v>
      </c>
      <c r="I73" s="84"/>
      <c r="L73" s="30"/>
    </row>
    <row r="74" spans="2:12" s="1" customFormat="1" ht="16.5" customHeight="1">
      <c r="B74" s="30"/>
      <c r="E74" s="229" t="str">
        <f>E9</f>
        <v>2018/001/c - VRN</v>
      </c>
      <c r="F74" s="228"/>
      <c r="G74" s="228"/>
      <c r="H74" s="228"/>
      <c r="I74" s="84"/>
      <c r="L74" s="30"/>
    </row>
    <row r="75" spans="2:12" s="1" customFormat="1" ht="6.95" customHeight="1">
      <c r="B75" s="30"/>
      <c r="I75" s="84"/>
      <c r="L75" s="30"/>
    </row>
    <row r="76" spans="2:12" s="1" customFormat="1" ht="12" customHeight="1">
      <c r="B76" s="30"/>
      <c r="C76" s="25" t="s">
        <v>20</v>
      </c>
      <c r="F76" s="16" t="str">
        <f>F12</f>
        <v xml:space="preserve"> </v>
      </c>
      <c r="I76" s="85" t="s">
        <v>22</v>
      </c>
      <c r="J76" s="46" t="str">
        <f>IF(J12="","",J12)</f>
        <v>4. 3. 2019</v>
      </c>
      <c r="L76" s="30"/>
    </row>
    <row r="77" spans="2:12" s="1" customFormat="1" ht="6.95" customHeight="1">
      <c r="B77" s="30"/>
      <c r="I77" s="84"/>
      <c r="L77" s="30"/>
    </row>
    <row r="78" spans="2:12" s="1" customFormat="1" ht="13.7" customHeight="1">
      <c r="B78" s="30"/>
      <c r="C78" s="25" t="s">
        <v>24</v>
      </c>
      <c r="F78" s="16" t="str">
        <f>E15</f>
        <v xml:space="preserve"> </v>
      </c>
      <c r="I78" s="85" t="s">
        <v>29</v>
      </c>
      <c r="J78" s="28" t="str">
        <f>E21</f>
        <v xml:space="preserve"> </v>
      </c>
      <c r="L78" s="30"/>
    </row>
    <row r="79" spans="2:12" s="1" customFormat="1" ht="13.7" customHeight="1">
      <c r="B79" s="30"/>
      <c r="C79" s="25" t="s">
        <v>27</v>
      </c>
      <c r="F79" s="16" t="str">
        <f>IF(E18="","",E18)</f>
        <v>Vyplň údaj</v>
      </c>
      <c r="I79" s="85" t="s">
        <v>31</v>
      </c>
      <c r="J79" s="28" t="str">
        <f>E24</f>
        <v xml:space="preserve"> </v>
      </c>
      <c r="L79" s="30"/>
    </row>
    <row r="80" spans="2:12" s="1" customFormat="1" ht="10.35" customHeight="1">
      <c r="B80" s="30"/>
      <c r="I80" s="84"/>
      <c r="L80" s="30"/>
    </row>
    <row r="81" spans="2:20" s="9" customFormat="1" ht="29.25" customHeight="1">
      <c r="B81" s="116"/>
      <c r="C81" s="117" t="s">
        <v>104</v>
      </c>
      <c r="D81" s="118" t="s">
        <v>52</v>
      </c>
      <c r="E81" s="118" t="s">
        <v>48</v>
      </c>
      <c r="F81" s="118" t="s">
        <v>49</v>
      </c>
      <c r="G81" s="118" t="s">
        <v>105</v>
      </c>
      <c r="H81" s="118" t="s">
        <v>106</v>
      </c>
      <c r="I81" s="119" t="s">
        <v>107</v>
      </c>
      <c r="J81" s="120" t="s">
        <v>89</v>
      </c>
      <c r="K81" s="121" t="s">
        <v>108</v>
      </c>
      <c r="L81" s="116"/>
      <c r="M81" s="53" t="s">
        <v>1</v>
      </c>
      <c r="N81" s="54" t="s">
        <v>37</v>
      </c>
      <c r="O81" s="54" t="s">
        <v>109</v>
      </c>
      <c r="P81" s="54" t="s">
        <v>110</v>
      </c>
      <c r="Q81" s="54" t="s">
        <v>111</v>
      </c>
      <c r="R81" s="54" t="s">
        <v>112</v>
      </c>
      <c r="S81" s="54" t="s">
        <v>113</v>
      </c>
      <c r="T81" s="55" t="s">
        <v>114</v>
      </c>
    </row>
    <row r="82" spans="2:63" s="1" customFormat="1" ht="22.9" customHeight="1">
      <c r="B82" s="30"/>
      <c r="C82" s="58" t="s">
        <v>115</v>
      </c>
      <c r="I82" s="84"/>
      <c r="J82" s="122">
        <f>BK82</f>
        <v>0</v>
      </c>
      <c r="L82" s="30"/>
      <c r="M82" s="56"/>
      <c r="N82" s="47"/>
      <c r="O82" s="47"/>
      <c r="P82" s="123">
        <f>P83</f>
        <v>0</v>
      </c>
      <c r="Q82" s="47"/>
      <c r="R82" s="123">
        <f>R83</f>
        <v>0</v>
      </c>
      <c r="S82" s="47"/>
      <c r="T82" s="124">
        <f>T83</f>
        <v>0</v>
      </c>
      <c r="AT82" s="16" t="s">
        <v>66</v>
      </c>
      <c r="AU82" s="16" t="s">
        <v>91</v>
      </c>
      <c r="BK82" s="125">
        <f>BK83</f>
        <v>0</v>
      </c>
    </row>
    <row r="83" spans="2:63" s="10" customFormat="1" ht="25.9" customHeight="1">
      <c r="B83" s="126"/>
      <c r="D83" s="127" t="s">
        <v>66</v>
      </c>
      <c r="E83" s="128" t="s">
        <v>82</v>
      </c>
      <c r="F83" s="128" t="s">
        <v>584</v>
      </c>
      <c r="I83" s="129"/>
      <c r="J83" s="130">
        <f>BK83</f>
        <v>0</v>
      </c>
      <c r="L83" s="126"/>
      <c r="M83" s="131"/>
      <c r="N83" s="132"/>
      <c r="O83" s="132"/>
      <c r="P83" s="133">
        <f>P84+P105</f>
        <v>0</v>
      </c>
      <c r="Q83" s="132"/>
      <c r="R83" s="133">
        <f>R84+R105</f>
        <v>0</v>
      </c>
      <c r="S83" s="132"/>
      <c r="T83" s="134">
        <f>T84+T105</f>
        <v>0</v>
      </c>
      <c r="AR83" s="127" t="s">
        <v>154</v>
      </c>
      <c r="AT83" s="135" t="s">
        <v>66</v>
      </c>
      <c r="AU83" s="135" t="s">
        <v>67</v>
      </c>
      <c r="AY83" s="127" t="s">
        <v>118</v>
      </c>
      <c r="BK83" s="136">
        <f>BK84+BK105</f>
        <v>0</v>
      </c>
    </row>
    <row r="84" spans="2:63" s="10" customFormat="1" ht="22.9" customHeight="1">
      <c r="B84" s="126"/>
      <c r="D84" s="127" t="s">
        <v>66</v>
      </c>
      <c r="E84" s="137" t="s">
        <v>585</v>
      </c>
      <c r="F84" s="137" t="s">
        <v>586</v>
      </c>
      <c r="I84" s="129"/>
      <c r="J84" s="138">
        <f>BK84</f>
        <v>0</v>
      </c>
      <c r="L84" s="126"/>
      <c r="M84" s="131"/>
      <c r="N84" s="132"/>
      <c r="O84" s="132"/>
      <c r="P84" s="133">
        <f>SUM(P85:P104)</f>
        <v>0</v>
      </c>
      <c r="Q84" s="132"/>
      <c r="R84" s="133">
        <f>SUM(R85:R104)</f>
        <v>0</v>
      </c>
      <c r="S84" s="132"/>
      <c r="T84" s="134">
        <f>SUM(T85:T104)</f>
        <v>0</v>
      </c>
      <c r="AR84" s="127" t="s">
        <v>154</v>
      </c>
      <c r="AT84" s="135" t="s">
        <v>66</v>
      </c>
      <c r="AU84" s="135" t="s">
        <v>75</v>
      </c>
      <c r="AY84" s="127" t="s">
        <v>118</v>
      </c>
      <c r="BK84" s="136">
        <f>SUM(BK85:BK104)</f>
        <v>0</v>
      </c>
    </row>
    <row r="85" spans="2:65" s="1" customFormat="1" ht="16.5" customHeight="1">
      <c r="B85" s="139"/>
      <c r="C85" s="140" t="s">
        <v>75</v>
      </c>
      <c r="D85" s="140" t="s">
        <v>121</v>
      </c>
      <c r="E85" s="141" t="s">
        <v>587</v>
      </c>
      <c r="F85" s="142" t="s">
        <v>588</v>
      </c>
      <c r="G85" s="143" t="s">
        <v>239</v>
      </c>
      <c r="H85" s="144">
        <v>3</v>
      </c>
      <c r="I85" s="145"/>
      <c r="J85" s="146">
        <f>ROUND(I85*H85,2)</f>
        <v>0</v>
      </c>
      <c r="K85" s="142" t="s">
        <v>1</v>
      </c>
      <c r="L85" s="30"/>
      <c r="M85" s="147" t="s">
        <v>1</v>
      </c>
      <c r="N85" s="148" t="s">
        <v>38</v>
      </c>
      <c r="O85" s="49"/>
      <c r="P85" s="149">
        <f>O85*H85</f>
        <v>0</v>
      </c>
      <c r="Q85" s="149">
        <v>0</v>
      </c>
      <c r="R85" s="149">
        <f>Q85*H85</f>
        <v>0</v>
      </c>
      <c r="S85" s="149">
        <v>0</v>
      </c>
      <c r="T85" s="150">
        <f>S85*H85</f>
        <v>0</v>
      </c>
      <c r="AR85" s="16" t="s">
        <v>125</v>
      </c>
      <c r="AT85" s="16" t="s">
        <v>121</v>
      </c>
      <c r="AU85" s="16" t="s">
        <v>77</v>
      </c>
      <c r="AY85" s="16" t="s">
        <v>118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6" t="s">
        <v>75</v>
      </c>
      <c r="BK85" s="151">
        <f>ROUND(I85*H85,2)</f>
        <v>0</v>
      </c>
      <c r="BL85" s="16" t="s">
        <v>125</v>
      </c>
      <c r="BM85" s="16" t="s">
        <v>77</v>
      </c>
    </row>
    <row r="86" spans="2:51" s="11" customFormat="1" ht="12">
      <c r="B86" s="152"/>
      <c r="D86" s="153" t="s">
        <v>126</v>
      </c>
      <c r="E86" s="154" t="s">
        <v>1</v>
      </c>
      <c r="F86" s="155" t="s">
        <v>589</v>
      </c>
      <c r="H86" s="154" t="s">
        <v>1</v>
      </c>
      <c r="I86" s="156"/>
      <c r="L86" s="152"/>
      <c r="M86" s="157"/>
      <c r="N86" s="158"/>
      <c r="O86" s="158"/>
      <c r="P86" s="158"/>
      <c r="Q86" s="158"/>
      <c r="R86" s="158"/>
      <c r="S86" s="158"/>
      <c r="T86" s="159"/>
      <c r="AT86" s="154" t="s">
        <v>126</v>
      </c>
      <c r="AU86" s="154" t="s">
        <v>77</v>
      </c>
      <c r="AV86" s="11" t="s">
        <v>75</v>
      </c>
      <c r="AW86" s="11" t="s">
        <v>30</v>
      </c>
      <c r="AX86" s="11" t="s">
        <v>67</v>
      </c>
      <c r="AY86" s="154" t="s">
        <v>118</v>
      </c>
    </row>
    <row r="87" spans="2:51" s="12" customFormat="1" ht="12">
      <c r="B87" s="160"/>
      <c r="D87" s="153" t="s">
        <v>126</v>
      </c>
      <c r="E87" s="161" t="s">
        <v>1</v>
      </c>
      <c r="F87" s="162" t="s">
        <v>75</v>
      </c>
      <c r="H87" s="163">
        <v>1</v>
      </c>
      <c r="I87" s="164"/>
      <c r="L87" s="160"/>
      <c r="M87" s="165"/>
      <c r="N87" s="166"/>
      <c r="O87" s="166"/>
      <c r="P87" s="166"/>
      <c r="Q87" s="166"/>
      <c r="R87" s="166"/>
      <c r="S87" s="166"/>
      <c r="T87" s="167"/>
      <c r="AT87" s="161" t="s">
        <v>126</v>
      </c>
      <c r="AU87" s="161" t="s">
        <v>77</v>
      </c>
      <c r="AV87" s="12" t="s">
        <v>77</v>
      </c>
      <c r="AW87" s="12" t="s">
        <v>30</v>
      </c>
      <c r="AX87" s="12" t="s">
        <v>67</v>
      </c>
      <c r="AY87" s="161" t="s">
        <v>118</v>
      </c>
    </row>
    <row r="88" spans="2:51" s="11" customFormat="1" ht="12">
      <c r="B88" s="152"/>
      <c r="D88" s="153" t="s">
        <v>126</v>
      </c>
      <c r="E88" s="154" t="s">
        <v>1</v>
      </c>
      <c r="F88" s="155" t="s">
        <v>590</v>
      </c>
      <c r="H88" s="154" t="s">
        <v>1</v>
      </c>
      <c r="I88" s="156"/>
      <c r="L88" s="152"/>
      <c r="M88" s="157"/>
      <c r="N88" s="158"/>
      <c r="O88" s="158"/>
      <c r="P88" s="158"/>
      <c r="Q88" s="158"/>
      <c r="R88" s="158"/>
      <c r="S88" s="158"/>
      <c r="T88" s="159"/>
      <c r="AT88" s="154" t="s">
        <v>126</v>
      </c>
      <c r="AU88" s="154" t="s">
        <v>77</v>
      </c>
      <c r="AV88" s="11" t="s">
        <v>75</v>
      </c>
      <c r="AW88" s="11" t="s">
        <v>30</v>
      </c>
      <c r="AX88" s="11" t="s">
        <v>67</v>
      </c>
      <c r="AY88" s="154" t="s">
        <v>118</v>
      </c>
    </row>
    <row r="89" spans="2:51" s="12" customFormat="1" ht="12">
      <c r="B89" s="160"/>
      <c r="D89" s="153" t="s">
        <v>126</v>
      </c>
      <c r="E89" s="161" t="s">
        <v>1</v>
      </c>
      <c r="F89" s="162" t="s">
        <v>75</v>
      </c>
      <c r="H89" s="163">
        <v>1</v>
      </c>
      <c r="I89" s="164"/>
      <c r="L89" s="160"/>
      <c r="M89" s="165"/>
      <c r="N89" s="166"/>
      <c r="O89" s="166"/>
      <c r="P89" s="166"/>
      <c r="Q89" s="166"/>
      <c r="R89" s="166"/>
      <c r="S89" s="166"/>
      <c r="T89" s="167"/>
      <c r="AT89" s="161" t="s">
        <v>126</v>
      </c>
      <c r="AU89" s="161" t="s">
        <v>77</v>
      </c>
      <c r="AV89" s="12" t="s">
        <v>77</v>
      </c>
      <c r="AW89" s="12" t="s">
        <v>30</v>
      </c>
      <c r="AX89" s="12" t="s">
        <v>67</v>
      </c>
      <c r="AY89" s="161" t="s">
        <v>118</v>
      </c>
    </row>
    <row r="90" spans="2:51" s="11" customFormat="1" ht="12">
      <c r="B90" s="152"/>
      <c r="D90" s="153" t="s">
        <v>126</v>
      </c>
      <c r="E90" s="154" t="s">
        <v>1</v>
      </c>
      <c r="F90" s="155" t="s">
        <v>591</v>
      </c>
      <c r="H90" s="154" t="s">
        <v>1</v>
      </c>
      <c r="I90" s="156"/>
      <c r="L90" s="152"/>
      <c r="M90" s="157"/>
      <c r="N90" s="158"/>
      <c r="O90" s="158"/>
      <c r="P90" s="158"/>
      <c r="Q90" s="158"/>
      <c r="R90" s="158"/>
      <c r="S90" s="158"/>
      <c r="T90" s="159"/>
      <c r="AT90" s="154" t="s">
        <v>126</v>
      </c>
      <c r="AU90" s="154" t="s">
        <v>77</v>
      </c>
      <c r="AV90" s="11" t="s">
        <v>75</v>
      </c>
      <c r="AW90" s="11" t="s">
        <v>30</v>
      </c>
      <c r="AX90" s="11" t="s">
        <v>67</v>
      </c>
      <c r="AY90" s="154" t="s">
        <v>118</v>
      </c>
    </row>
    <row r="91" spans="2:51" s="12" customFormat="1" ht="12">
      <c r="B91" s="160"/>
      <c r="D91" s="153" t="s">
        <v>126</v>
      </c>
      <c r="E91" s="161" t="s">
        <v>1</v>
      </c>
      <c r="F91" s="162" t="s">
        <v>75</v>
      </c>
      <c r="H91" s="163">
        <v>1</v>
      </c>
      <c r="I91" s="164"/>
      <c r="L91" s="160"/>
      <c r="M91" s="165"/>
      <c r="N91" s="166"/>
      <c r="O91" s="166"/>
      <c r="P91" s="166"/>
      <c r="Q91" s="166"/>
      <c r="R91" s="166"/>
      <c r="S91" s="166"/>
      <c r="T91" s="167"/>
      <c r="AT91" s="161" t="s">
        <v>126</v>
      </c>
      <c r="AU91" s="161" t="s">
        <v>77</v>
      </c>
      <c r="AV91" s="12" t="s">
        <v>77</v>
      </c>
      <c r="AW91" s="12" t="s">
        <v>30</v>
      </c>
      <c r="AX91" s="12" t="s">
        <v>67</v>
      </c>
      <c r="AY91" s="161" t="s">
        <v>118</v>
      </c>
    </row>
    <row r="92" spans="2:51" s="13" customFormat="1" ht="12">
      <c r="B92" s="168"/>
      <c r="D92" s="153" t="s">
        <v>126</v>
      </c>
      <c r="E92" s="169" t="s">
        <v>1</v>
      </c>
      <c r="F92" s="170" t="s">
        <v>131</v>
      </c>
      <c r="H92" s="171">
        <v>3</v>
      </c>
      <c r="I92" s="172"/>
      <c r="L92" s="168"/>
      <c r="M92" s="173"/>
      <c r="N92" s="174"/>
      <c r="O92" s="174"/>
      <c r="P92" s="174"/>
      <c r="Q92" s="174"/>
      <c r="R92" s="174"/>
      <c r="S92" s="174"/>
      <c r="T92" s="175"/>
      <c r="AT92" s="169" t="s">
        <v>126</v>
      </c>
      <c r="AU92" s="169" t="s">
        <v>77</v>
      </c>
      <c r="AV92" s="13" t="s">
        <v>125</v>
      </c>
      <c r="AW92" s="13" t="s">
        <v>30</v>
      </c>
      <c r="AX92" s="13" t="s">
        <v>75</v>
      </c>
      <c r="AY92" s="169" t="s">
        <v>118</v>
      </c>
    </row>
    <row r="93" spans="2:65" s="1" customFormat="1" ht="16.5" customHeight="1">
      <c r="B93" s="139"/>
      <c r="C93" s="140" t="s">
        <v>77</v>
      </c>
      <c r="D93" s="140" t="s">
        <v>121</v>
      </c>
      <c r="E93" s="141" t="s">
        <v>592</v>
      </c>
      <c r="F93" s="142" t="s">
        <v>593</v>
      </c>
      <c r="G93" s="143" t="s">
        <v>239</v>
      </c>
      <c r="H93" s="144">
        <v>1</v>
      </c>
      <c r="I93" s="145"/>
      <c r="J93" s="146">
        <f>ROUND(I93*H93,2)</f>
        <v>0</v>
      </c>
      <c r="K93" s="142" t="s">
        <v>1</v>
      </c>
      <c r="L93" s="30"/>
      <c r="M93" s="147" t="s">
        <v>1</v>
      </c>
      <c r="N93" s="148" t="s">
        <v>38</v>
      </c>
      <c r="O93" s="49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AR93" s="16" t="s">
        <v>125</v>
      </c>
      <c r="AT93" s="16" t="s">
        <v>121</v>
      </c>
      <c r="AU93" s="16" t="s">
        <v>77</v>
      </c>
      <c r="AY93" s="16" t="s">
        <v>118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75</v>
      </c>
      <c r="BK93" s="151">
        <f>ROUND(I93*H93,2)</f>
        <v>0</v>
      </c>
      <c r="BL93" s="16" t="s">
        <v>125</v>
      </c>
      <c r="BM93" s="16" t="s">
        <v>125</v>
      </c>
    </row>
    <row r="94" spans="2:51" s="12" customFormat="1" ht="12">
      <c r="B94" s="160"/>
      <c r="D94" s="153" t="s">
        <v>126</v>
      </c>
      <c r="E94" s="161" t="s">
        <v>1</v>
      </c>
      <c r="F94" s="162" t="s">
        <v>75</v>
      </c>
      <c r="H94" s="163">
        <v>1</v>
      </c>
      <c r="I94" s="164"/>
      <c r="L94" s="160"/>
      <c r="M94" s="165"/>
      <c r="N94" s="166"/>
      <c r="O94" s="166"/>
      <c r="P94" s="166"/>
      <c r="Q94" s="166"/>
      <c r="R94" s="166"/>
      <c r="S94" s="166"/>
      <c r="T94" s="167"/>
      <c r="AT94" s="161" t="s">
        <v>126</v>
      </c>
      <c r="AU94" s="161" t="s">
        <v>77</v>
      </c>
      <c r="AV94" s="12" t="s">
        <v>77</v>
      </c>
      <c r="AW94" s="12" t="s">
        <v>30</v>
      </c>
      <c r="AX94" s="12" t="s">
        <v>67</v>
      </c>
      <c r="AY94" s="161" t="s">
        <v>118</v>
      </c>
    </row>
    <row r="95" spans="2:51" s="13" customFormat="1" ht="12">
      <c r="B95" s="168"/>
      <c r="D95" s="153" t="s">
        <v>126</v>
      </c>
      <c r="E95" s="169" t="s">
        <v>1</v>
      </c>
      <c r="F95" s="170" t="s">
        <v>131</v>
      </c>
      <c r="H95" s="171">
        <v>1</v>
      </c>
      <c r="I95" s="172"/>
      <c r="L95" s="168"/>
      <c r="M95" s="173"/>
      <c r="N95" s="174"/>
      <c r="O95" s="174"/>
      <c r="P95" s="174"/>
      <c r="Q95" s="174"/>
      <c r="R95" s="174"/>
      <c r="S95" s="174"/>
      <c r="T95" s="175"/>
      <c r="AT95" s="169" t="s">
        <v>126</v>
      </c>
      <c r="AU95" s="169" t="s">
        <v>77</v>
      </c>
      <c r="AV95" s="13" t="s">
        <v>125</v>
      </c>
      <c r="AW95" s="13" t="s">
        <v>30</v>
      </c>
      <c r="AX95" s="13" t="s">
        <v>75</v>
      </c>
      <c r="AY95" s="169" t="s">
        <v>118</v>
      </c>
    </row>
    <row r="96" spans="2:65" s="1" customFormat="1" ht="16.5" customHeight="1">
      <c r="B96" s="139"/>
      <c r="C96" s="140" t="s">
        <v>138</v>
      </c>
      <c r="D96" s="140" t="s">
        <v>121</v>
      </c>
      <c r="E96" s="141" t="s">
        <v>594</v>
      </c>
      <c r="F96" s="142" t="s">
        <v>595</v>
      </c>
      <c r="G96" s="143" t="s">
        <v>239</v>
      </c>
      <c r="H96" s="144">
        <v>1</v>
      </c>
      <c r="I96" s="145"/>
      <c r="J96" s="146">
        <f>ROUND(I96*H96,2)</f>
        <v>0</v>
      </c>
      <c r="K96" s="142" t="s">
        <v>1</v>
      </c>
      <c r="L96" s="30"/>
      <c r="M96" s="147" t="s">
        <v>1</v>
      </c>
      <c r="N96" s="148" t="s">
        <v>38</v>
      </c>
      <c r="O96" s="49"/>
      <c r="P96" s="149">
        <f>O96*H96</f>
        <v>0</v>
      </c>
      <c r="Q96" s="149">
        <v>0</v>
      </c>
      <c r="R96" s="149">
        <f>Q96*H96</f>
        <v>0</v>
      </c>
      <c r="S96" s="149">
        <v>0</v>
      </c>
      <c r="T96" s="150">
        <f>S96*H96</f>
        <v>0</v>
      </c>
      <c r="AR96" s="16" t="s">
        <v>125</v>
      </c>
      <c r="AT96" s="16" t="s">
        <v>121</v>
      </c>
      <c r="AU96" s="16" t="s">
        <v>77</v>
      </c>
      <c r="AY96" s="16" t="s">
        <v>118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6" t="s">
        <v>75</v>
      </c>
      <c r="BK96" s="151">
        <f>ROUND(I96*H96,2)</f>
        <v>0</v>
      </c>
      <c r="BL96" s="16" t="s">
        <v>125</v>
      </c>
      <c r="BM96" s="16" t="s">
        <v>141</v>
      </c>
    </row>
    <row r="97" spans="2:51" s="12" customFormat="1" ht="12">
      <c r="B97" s="160"/>
      <c r="D97" s="153" t="s">
        <v>126</v>
      </c>
      <c r="E97" s="161" t="s">
        <v>1</v>
      </c>
      <c r="F97" s="162" t="s">
        <v>75</v>
      </c>
      <c r="H97" s="163">
        <v>1</v>
      </c>
      <c r="I97" s="164"/>
      <c r="L97" s="160"/>
      <c r="M97" s="165"/>
      <c r="N97" s="166"/>
      <c r="O97" s="166"/>
      <c r="P97" s="166"/>
      <c r="Q97" s="166"/>
      <c r="R97" s="166"/>
      <c r="S97" s="166"/>
      <c r="T97" s="167"/>
      <c r="AT97" s="161" t="s">
        <v>126</v>
      </c>
      <c r="AU97" s="161" t="s">
        <v>77</v>
      </c>
      <c r="AV97" s="12" t="s">
        <v>77</v>
      </c>
      <c r="AW97" s="12" t="s">
        <v>30</v>
      </c>
      <c r="AX97" s="12" t="s">
        <v>67</v>
      </c>
      <c r="AY97" s="161" t="s">
        <v>118</v>
      </c>
    </row>
    <row r="98" spans="2:51" s="13" customFormat="1" ht="12">
      <c r="B98" s="168"/>
      <c r="D98" s="153" t="s">
        <v>126</v>
      </c>
      <c r="E98" s="169" t="s">
        <v>1</v>
      </c>
      <c r="F98" s="170" t="s">
        <v>131</v>
      </c>
      <c r="H98" s="171">
        <v>1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126</v>
      </c>
      <c r="AU98" s="169" t="s">
        <v>77</v>
      </c>
      <c r="AV98" s="13" t="s">
        <v>125</v>
      </c>
      <c r="AW98" s="13" t="s">
        <v>30</v>
      </c>
      <c r="AX98" s="13" t="s">
        <v>75</v>
      </c>
      <c r="AY98" s="169" t="s">
        <v>118</v>
      </c>
    </row>
    <row r="99" spans="2:65" s="1" customFormat="1" ht="16.5" customHeight="1">
      <c r="B99" s="139"/>
      <c r="C99" s="140" t="s">
        <v>125</v>
      </c>
      <c r="D99" s="140" t="s">
        <v>121</v>
      </c>
      <c r="E99" s="141" t="s">
        <v>596</v>
      </c>
      <c r="F99" s="142" t="s">
        <v>597</v>
      </c>
      <c r="G99" s="143" t="s">
        <v>239</v>
      </c>
      <c r="H99" s="144">
        <v>1</v>
      </c>
      <c r="I99" s="145"/>
      <c r="J99" s="146">
        <f>ROUND(I99*H99,2)</f>
        <v>0</v>
      </c>
      <c r="K99" s="142" t="s">
        <v>1</v>
      </c>
      <c r="L99" s="30"/>
      <c r="M99" s="147" t="s">
        <v>1</v>
      </c>
      <c r="N99" s="148" t="s">
        <v>38</v>
      </c>
      <c r="O99" s="49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AR99" s="16" t="s">
        <v>125</v>
      </c>
      <c r="AT99" s="16" t="s">
        <v>121</v>
      </c>
      <c r="AU99" s="16" t="s">
        <v>77</v>
      </c>
      <c r="AY99" s="16" t="s">
        <v>118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6" t="s">
        <v>75</v>
      </c>
      <c r="BK99" s="151">
        <f>ROUND(I99*H99,2)</f>
        <v>0</v>
      </c>
      <c r="BL99" s="16" t="s">
        <v>125</v>
      </c>
      <c r="BM99" s="16" t="s">
        <v>153</v>
      </c>
    </row>
    <row r="100" spans="2:51" s="12" customFormat="1" ht="12">
      <c r="B100" s="160"/>
      <c r="D100" s="153" t="s">
        <v>126</v>
      </c>
      <c r="E100" s="161" t="s">
        <v>1</v>
      </c>
      <c r="F100" s="162" t="s">
        <v>75</v>
      </c>
      <c r="H100" s="163">
        <v>1</v>
      </c>
      <c r="I100" s="164"/>
      <c r="L100" s="160"/>
      <c r="M100" s="165"/>
      <c r="N100" s="166"/>
      <c r="O100" s="166"/>
      <c r="P100" s="166"/>
      <c r="Q100" s="166"/>
      <c r="R100" s="166"/>
      <c r="S100" s="166"/>
      <c r="T100" s="167"/>
      <c r="AT100" s="161" t="s">
        <v>126</v>
      </c>
      <c r="AU100" s="161" t="s">
        <v>77</v>
      </c>
      <c r="AV100" s="12" t="s">
        <v>77</v>
      </c>
      <c r="AW100" s="12" t="s">
        <v>30</v>
      </c>
      <c r="AX100" s="12" t="s">
        <v>67</v>
      </c>
      <c r="AY100" s="161" t="s">
        <v>118</v>
      </c>
    </row>
    <row r="101" spans="2:51" s="13" customFormat="1" ht="12">
      <c r="B101" s="168"/>
      <c r="D101" s="153" t="s">
        <v>126</v>
      </c>
      <c r="E101" s="169" t="s">
        <v>1</v>
      </c>
      <c r="F101" s="170" t="s">
        <v>131</v>
      </c>
      <c r="H101" s="171">
        <v>1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126</v>
      </c>
      <c r="AU101" s="169" t="s">
        <v>77</v>
      </c>
      <c r="AV101" s="13" t="s">
        <v>125</v>
      </c>
      <c r="AW101" s="13" t="s">
        <v>30</v>
      </c>
      <c r="AX101" s="13" t="s">
        <v>75</v>
      </c>
      <c r="AY101" s="169" t="s">
        <v>118</v>
      </c>
    </row>
    <row r="102" spans="2:65" s="1" customFormat="1" ht="16.5" customHeight="1">
      <c r="B102" s="139"/>
      <c r="C102" s="140" t="s">
        <v>154</v>
      </c>
      <c r="D102" s="140" t="s">
        <v>121</v>
      </c>
      <c r="E102" s="141" t="s">
        <v>598</v>
      </c>
      <c r="F102" s="142" t="s">
        <v>599</v>
      </c>
      <c r="G102" s="143" t="s">
        <v>239</v>
      </c>
      <c r="H102" s="144">
        <v>1</v>
      </c>
      <c r="I102" s="145"/>
      <c r="J102" s="146">
        <f>ROUND(I102*H102,2)</f>
        <v>0</v>
      </c>
      <c r="K102" s="142" t="s">
        <v>1</v>
      </c>
      <c r="L102" s="30"/>
      <c r="M102" s="147" t="s">
        <v>1</v>
      </c>
      <c r="N102" s="148" t="s">
        <v>38</v>
      </c>
      <c r="O102" s="49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AR102" s="16" t="s">
        <v>125</v>
      </c>
      <c r="AT102" s="16" t="s">
        <v>121</v>
      </c>
      <c r="AU102" s="16" t="s">
        <v>77</v>
      </c>
      <c r="AY102" s="16" t="s">
        <v>118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6" t="s">
        <v>75</v>
      </c>
      <c r="BK102" s="151">
        <f>ROUND(I102*H102,2)</f>
        <v>0</v>
      </c>
      <c r="BL102" s="16" t="s">
        <v>125</v>
      </c>
      <c r="BM102" s="16" t="s">
        <v>157</v>
      </c>
    </row>
    <row r="103" spans="2:51" s="12" customFormat="1" ht="12">
      <c r="B103" s="160"/>
      <c r="D103" s="153" t="s">
        <v>126</v>
      </c>
      <c r="E103" s="161" t="s">
        <v>1</v>
      </c>
      <c r="F103" s="162" t="s">
        <v>75</v>
      </c>
      <c r="H103" s="163">
        <v>1</v>
      </c>
      <c r="I103" s="164"/>
      <c r="L103" s="160"/>
      <c r="M103" s="165"/>
      <c r="N103" s="166"/>
      <c r="O103" s="166"/>
      <c r="P103" s="166"/>
      <c r="Q103" s="166"/>
      <c r="R103" s="166"/>
      <c r="S103" s="166"/>
      <c r="T103" s="167"/>
      <c r="AT103" s="161" t="s">
        <v>126</v>
      </c>
      <c r="AU103" s="161" t="s">
        <v>77</v>
      </c>
      <c r="AV103" s="12" t="s">
        <v>77</v>
      </c>
      <c r="AW103" s="12" t="s">
        <v>30</v>
      </c>
      <c r="AX103" s="12" t="s">
        <v>67</v>
      </c>
      <c r="AY103" s="161" t="s">
        <v>118</v>
      </c>
    </row>
    <row r="104" spans="2:51" s="13" customFormat="1" ht="12">
      <c r="B104" s="168"/>
      <c r="D104" s="153" t="s">
        <v>126</v>
      </c>
      <c r="E104" s="169" t="s">
        <v>1</v>
      </c>
      <c r="F104" s="170" t="s">
        <v>131</v>
      </c>
      <c r="H104" s="171">
        <v>1</v>
      </c>
      <c r="I104" s="172"/>
      <c r="L104" s="168"/>
      <c r="M104" s="173"/>
      <c r="N104" s="174"/>
      <c r="O104" s="174"/>
      <c r="P104" s="174"/>
      <c r="Q104" s="174"/>
      <c r="R104" s="174"/>
      <c r="S104" s="174"/>
      <c r="T104" s="175"/>
      <c r="AT104" s="169" t="s">
        <v>126</v>
      </c>
      <c r="AU104" s="169" t="s">
        <v>77</v>
      </c>
      <c r="AV104" s="13" t="s">
        <v>125</v>
      </c>
      <c r="AW104" s="13" t="s">
        <v>30</v>
      </c>
      <c r="AX104" s="13" t="s">
        <v>75</v>
      </c>
      <c r="AY104" s="169" t="s">
        <v>118</v>
      </c>
    </row>
    <row r="105" spans="2:63" s="10" customFormat="1" ht="22.9" customHeight="1">
      <c r="B105" s="126"/>
      <c r="D105" s="127" t="s">
        <v>66</v>
      </c>
      <c r="E105" s="137" t="s">
        <v>600</v>
      </c>
      <c r="F105" s="137" t="s">
        <v>601</v>
      </c>
      <c r="I105" s="129"/>
      <c r="J105" s="138">
        <f>BK105</f>
        <v>0</v>
      </c>
      <c r="L105" s="126"/>
      <c r="M105" s="131"/>
      <c r="N105" s="132"/>
      <c r="O105" s="132"/>
      <c r="P105" s="133">
        <f>SUM(P106:P116)</f>
        <v>0</v>
      </c>
      <c r="Q105" s="132"/>
      <c r="R105" s="133">
        <f>SUM(R106:R116)</f>
        <v>0</v>
      </c>
      <c r="S105" s="132"/>
      <c r="T105" s="134">
        <f>SUM(T106:T116)</f>
        <v>0</v>
      </c>
      <c r="AR105" s="127" t="s">
        <v>154</v>
      </c>
      <c r="AT105" s="135" t="s">
        <v>66</v>
      </c>
      <c r="AU105" s="135" t="s">
        <v>75</v>
      </c>
      <c r="AY105" s="127" t="s">
        <v>118</v>
      </c>
      <c r="BK105" s="136">
        <f>SUM(BK106:BK116)</f>
        <v>0</v>
      </c>
    </row>
    <row r="106" spans="2:65" s="1" customFormat="1" ht="16.5" customHeight="1">
      <c r="B106" s="139"/>
      <c r="C106" s="140" t="s">
        <v>157</v>
      </c>
      <c r="D106" s="140" t="s">
        <v>121</v>
      </c>
      <c r="E106" s="141" t="s">
        <v>602</v>
      </c>
      <c r="F106" s="142" t="s">
        <v>603</v>
      </c>
      <c r="G106" s="143" t="s">
        <v>239</v>
      </c>
      <c r="H106" s="144">
        <v>1</v>
      </c>
      <c r="I106" s="145"/>
      <c r="J106" s="146">
        <f>ROUND(I106*H106,2)</f>
        <v>0</v>
      </c>
      <c r="K106" s="142" t="s">
        <v>1</v>
      </c>
      <c r="L106" s="30"/>
      <c r="M106" s="147" t="s">
        <v>1</v>
      </c>
      <c r="N106" s="148" t="s">
        <v>38</v>
      </c>
      <c r="O106" s="49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AR106" s="16" t="s">
        <v>125</v>
      </c>
      <c r="AT106" s="16" t="s">
        <v>121</v>
      </c>
      <c r="AU106" s="16" t="s">
        <v>77</v>
      </c>
      <c r="AY106" s="16" t="s">
        <v>118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6" t="s">
        <v>75</v>
      </c>
      <c r="BK106" s="151">
        <f>ROUND(I106*H106,2)</f>
        <v>0</v>
      </c>
      <c r="BL106" s="16" t="s">
        <v>125</v>
      </c>
      <c r="BM106" s="16" t="s">
        <v>191</v>
      </c>
    </row>
    <row r="107" spans="2:51" s="11" customFormat="1" ht="12">
      <c r="B107" s="152"/>
      <c r="D107" s="153" t="s">
        <v>126</v>
      </c>
      <c r="E107" s="154" t="s">
        <v>1</v>
      </c>
      <c r="F107" s="155" t="s">
        <v>604</v>
      </c>
      <c r="H107" s="154" t="s">
        <v>1</v>
      </c>
      <c r="I107" s="156"/>
      <c r="L107" s="152"/>
      <c r="M107" s="157"/>
      <c r="N107" s="158"/>
      <c r="O107" s="158"/>
      <c r="P107" s="158"/>
      <c r="Q107" s="158"/>
      <c r="R107" s="158"/>
      <c r="S107" s="158"/>
      <c r="T107" s="159"/>
      <c r="AT107" s="154" t="s">
        <v>126</v>
      </c>
      <c r="AU107" s="154" t="s">
        <v>77</v>
      </c>
      <c r="AV107" s="11" t="s">
        <v>75</v>
      </c>
      <c r="AW107" s="11" t="s">
        <v>30</v>
      </c>
      <c r="AX107" s="11" t="s">
        <v>67</v>
      </c>
      <c r="AY107" s="154" t="s">
        <v>118</v>
      </c>
    </row>
    <row r="108" spans="2:51" s="11" customFormat="1" ht="12">
      <c r="B108" s="152"/>
      <c r="D108" s="153" t="s">
        <v>126</v>
      </c>
      <c r="E108" s="154" t="s">
        <v>1</v>
      </c>
      <c r="F108" s="155" t="s">
        <v>605</v>
      </c>
      <c r="H108" s="154" t="s">
        <v>1</v>
      </c>
      <c r="I108" s="156"/>
      <c r="L108" s="152"/>
      <c r="M108" s="157"/>
      <c r="N108" s="158"/>
      <c r="O108" s="158"/>
      <c r="P108" s="158"/>
      <c r="Q108" s="158"/>
      <c r="R108" s="158"/>
      <c r="S108" s="158"/>
      <c r="T108" s="159"/>
      <c r="AT108" s="154" t="s">
        <v>126</v>
      </c>
      <c r="AU108" s="154" t="s">
        <v>77</v>
      </c>
      <c r="AV108" s="11" t="s">
        <v>75</v>
      </c>
      <c r="AW108" s="11" t="s">
        <v>30</v>
      </c>
      <c r="AX108" s="11" t="s">
        <v>67</v>
      </c>
      <c r="AY108" s="154" t="s">
        <v>118</v>
      </c>
    </row>
    <row r="109" spans="2:51" s="12" customFormat="1" ht="12">
      <c r="B109" s="160"/>
      <c r="D109" s="153" t="s">
        <v>126</v>
      </c>
      <c r="E109" s="161" t="s">
        <v>1</v>
      </c>
      <c r="F109" s="162" t="s">
        <v>75</v>
      </c>
      <c r="H109" s="163">
        <v>1</v>
      </c>
      <c r="I109" s="164"/>
      <c r="L109" s="160"/>
      <c r="M109" s="165"/>
      <c r="N109" s="166"/>
      <c r="O109" s="166"/>
      <c r="P109" s="166"/>
      <c r="Q109" s="166"/>
      <c r="R109" s="166"/>
      <c r="S109" s="166"/>
      <c r="T109" s="167"/>
      <c r="AT109" s="161" t="s">
        <v>126</v>
      </c>
      <c r="AU109" s="161" t="s">
        <v>77</v>
      </c>
      <c r="AV109" s="12" t="s">
        <v>77</v>
      </c>
      <c r="AW109" s="12" t="s">
        <v>30</v>
      </c>
      <c r="AX109" s="12" t="s">
        <v>67</v>
      </c>
      <c r="AY109" s="161" t="s">
        <v>118</v>
      </c>
    </row>
    <row r="110" spans="2:51" s="13" customFormat="1" ht="12">
      <c r="B110" s="168"/>
      <c r="D110" s="153" t="s">
        <v>126</v>
      </c>
      <c r="E110" s="169" t="s">
        <v>1</v>
      </c>
      <c r="F110" s="170" t="s">
        <v>131</v>
      </c>
      <c r="H110" s="171">
        <v>1</v>
      </c>
      <c r="I110" s="172"/>
      <c r="L110" s="168"/>
      <c r="M110" s="173"/>
      <c r="N110" s="174"/>
      <c r="O110" s="174"/>
      <c r="P110" s="174"/>
      <c r="Q110" s="174"/>
      <c r="R110" s="174"/>
      <c r="S110" s="174"/>
      <c r="T110" s="175"/>
      <c r="AT110" s="169" t="s">
        <v>126</v>
      </c>
      <c r="AU110" s="169" t="s">
        <v>77</v>
      </c>
      <c r="AV110" s="13" t="s">
        <v>125</v>
      </c>
      <c r="AW110" s="13" t="s">
        <v>30</v>
      </c>
      <c r="AX110" s="13" t="s">
        <v>75</v>
      </c>
      <c r="AY110" s="169" t="s">
        <v>118</v>
      </c>
    </row>
    <row r="111" spans="2:65" s="1" customFormat="1" ht="16.5" customHeight="1">
      <c r="B111" s="139"/>
      <c r="C111" s="140" t="s">
        <v>195</v>
      </c>
      <c r="D111" s="140" t="s">
        <v>121</v>
      </c>
      <c r="E111" s="141" t="s">
        <v>606</v>
      </c>
      <c r="F111" s="142" t="s">
        <v>607</v>
      </c>
      <c r="G111" s="143" t="s">
        <v>239</v>
      </c>
      <c r="H111" s="144">
        <v>1</v>
      </c>
      <c r="I111" s="145"/>
      <c r="J111" s="146">
        <f>ROUND(I111*H111,2)</f>
        <v>0</v>
      </c>
      <c r="K111" s="142" t="s">
        <v>1</v>
      </c>
      <c r="L111" s="30"/>
      <c r="M111" s="147" t="s">
        <v>1</v>
      </c>
      <c r="N111" s="148" t="s">
        <v>38</v>
      </c>
      <c r="O111" s="49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AR111" s="16" t="s">
        <v>125</v>
      </c>
      <c r="AT111" s="16" t="s">
        <v>121</v>
      </c>
      <c r="AU111" s="16" t="s">
        <v>77</v>
      </c>
      <c r="AY111" s="16" t="s">
        <v>118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6" t="s">
        <v>75</v>
      </c>
      <c r="BK111" s="151">
        <f>ROUND(I111*H111,2)</f>
        <v>0</v>
      </c>
      <c r="BL111" s="16" t="s">
        <v>125</v>
      </c>
      <c r="BM111" s="16" t="s">
        <v>199</v>
      </c>
    </row>
    <row r="112" spans="2:51" s="12" customFormat="1" ht="12">
      <c r="B112" s="160"/>
      <c r="D112" s="153" t="s">
        <v>126</v>
      </c>
      <c r="E112" s="161" t="s">
        <v>1</v>
      </c>
      <c r="F112" s="162" t="s">
        <v>75</v>
      </c>
      <c r="H112" s="163">
        <v>1</v>
      </c>
      <c r="I112" s="164"/>
      <c r="L112" s="160"/>
      <c r="M112" s="165"/>
      <c r="N112" s="166"/>
      <c r="O112" s="166"/>
      <c r="P112" s="166"/>
      <c r="Q112" s="166"/>
      <c r="R112" s="166"/>
      <c r="S112" s="166"/>
      <c r="T112" s="167"/>
      <c r="AT112" s="161" t="s">
        <v>126</v>
      </c>
      <c r="AU112" s="161" t="s">
        <v>77</v>
      </c>
      <c r="AV112" s="12" t="s">
        <v>77</v>
      </c>
      <c r="AW112" s="12" t="s">
        <v>30</v>
      </c>
      <c r="AX112" s="12" t="s">
        <v>67</v>
      </c>
      <c r="AY112" s="161" t="s">
        <v>118</v>
      </c>
    </row>
    <row r="113" spans="2:51" s="13" customFormat="1" ht="12">
      <c r="B113" s="168"/>
      <c r="D113" s="153" t="s">
        <v>126</v>
      </c>
      <c r="E113" s="169" t="s">
        <v>1</v>
      </c>
      <c r="F113" s="170" t="s">
        <v>131</v>
      </c>
      <c r="H113" s="171">
        <v>1</v>
      </c>
      <c r="I113" s="172"/>
      <c r="L113" s="168"/>
      <c r="M113" s="173"/>
      <c r="N113" s="174"/>
      <c r="O113" s="174"/>
      <c r="P113" s="174"/>
      <c r="Q113" s="174"/>
      <c r="R113" s="174"/>
      <c r="S113" s="174"/>
      <c r="T113" s="175"/>
      <c r="AT113" s="169" t="s">
        <v>126</v>
      </c>
      <c r="AU113" s="169" t="s">
        <v>77</v>
      </c>
      <c r="AV113" s="13" t="s">
        <v>125</v>
      </c>
      <c r="AW113" s="13" t="s">
        <v>30</v>
      </c>
      <c r="AX113" s="13" t="s">
        <v>75</v>
      </c>
      <c r="AY113" s="169" t="s">
        <v>118</v>
      </c>
    </row>
    <row r="114" spans="2:65" s="1" customFormat="1" ht="16.5" customHeight="1">
      <c r="B114" s="139"/>
      <c r="C114" s="140" t="s">
        <v>162</v>
      </c>
      <c r="D114" s="140" t="s">
        <v>121</v>
      </c>
      <c r="E114" s="141" t="s">
        <v>608</v>
      </c>
      <c r="F114" s="142" t="s">
        <v>609</v>
      </c>
      <c r="G114" s="143" t="s">
        <v>239</v>
      </c>
      <c r="H114" s="144">
        <v>1</v>
      </c>
      <c r="I114" s="145"/>
      <c r="J114" s="146">
        <f>ROUND(I114*H114,2)</f>
        <v>0</v>
      </c>
      <c r="K114" s="142" t="s">
        <v>1</v>
      </c>
      <c r="L114" s="30"/>
      <c r="M114" s="147" t="s">
        <v>1</v>
      </c>
      <c r="N114" s="148" t="s">
        <v>38</v>
      </c>
      <c r="O114" s="49"/>
      <c r="P114" s="149">
        <f>O114*H114</f>
        <v>0</v>
      </c>
      <c r="Q114" s="149">
        <v>0</v>
      </c>
      <c r="R114" s="149">
        <f>Q114*H114</f>
        <v>0</v>
      </c>
      <c r="S114" s="149">
        <v>0</v>
      </c>
      <c r="T114" s="150">
        <f>S114*H114</f>
        <v>0</v>
      </c>
      <c r="AR114" s="16" t="s">
        <v>125</v>
      </c>
      <c r="AT114" s="16" t="s">
        <v>121</v>
      </c>
      <c r="AU114" s="16" t="s">
        <v>77</v>
      </c>
      <c r="AY114" s="16" t="s">
        <v>118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6" t="s">
        <v>75</v>
      </c>
      <c r="BK114" s="151">
        <f>ROUND(I114*H114,2)</f>
        <v>0</v>
      </c>
      <c r="BL114" s="16" t="s">
        <v>125</v>
      </c>
      <c r="BM114" s="16" t="s">
        <v>209</v>
      </c>
    </row>
    <row r="115" spans="2:51" s="12" customFormat="1" ht="12">
      <c r="B115" s="160"/>
      <c r="D115" s="153" t="s">
        <v>126</v>
      </c>
      <c r="E115" s="161" t="s">
        <v>1</v>
      </c>
      <c r="F115" s="162" t="s">
        <v>75</v>
      </c>
      <c r="H115" s="163">
        <v>1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126</v>
      </c>
      <c r="AU115" s="161" t="s">
        <v>77</v>
      </c>
      <c r="AV115" s="12" t="s">
        <v>77</v>
      </c>
      <c r="AW115" s="12" t="s">
        <v>30</v>
      </c>
      <c r="AX115" s="12" t="s">
        <v>67</v>
      </c>
      <c r="AY115" s="161" t="s">
        <v>118</v>
      </c>
    </row>
    <row r="116" spans="2:51" s="13" customFormat="1" ht="12">
      <c r="B116" s="168"/>
      <c r="D116" s="153" t="s">
        <v>126</v>
      </c>
      <c r="E116" s="169" t="s">
        <v>1</v>
      </c>
      <c r="F116" s="170" t="s">
        <v>131</v>
      </c>
      <c r="H116" s="171">
        <v>1</v>
      </c>
      <c r="I116" s="172"/>
      <c r="L116" s="168"/>
      <c r="M116" s="178"/>
      <c r="N116" s="179"/>
      <c r="O116" s="179"/>
      <c r="P116" s="179"/>
      <c r="Q116" s="179"/>
      <c r="R116" s="179"/>
      <c r="S116" s="179"/>
      <c r="T116" s="180"/>
      <c r="AT116" s="169" t="s">
        <v>126</v>
      </c>
      <c r="AU116" s="169" t="s">
        <v>77</v>
      </c>
      <c r="AV116" s="13" t="s">
        <v>125</v>
      </c>
      <c r="AW116" s="13" t="s">
        <v>30</v>
      </c>
      <c r="AX116" s="13" t="s">
        <v>75</v>
      </c>
      <c r="AY116" s="169" t="s">
        <v>118</v>
      </c>
    </row>
    <row r="117" spans="2:12" s="1" customFormat="1" ht="6.95" customHeight="1">
      <c r="B117" s="39"/>
      <c r="C117" s="40"/>
      <c r="D117" s="40"/>
      <c r="E117" s="40"/>
      <c r="F117" s="40"/>
      <c r="G117" s="40"/>
      <c r="H117" s="40"/>
      <c r="I117" s="100"/>
      <c r="J117" s="40"/>
      <c r="K117" s="40"/>
      <c r="L117" s="30"/>
    </row>
  </sheetData>
  <sheetProtection algorithmName="SHA-512" hashValue="6eThzEwPoq9HbEbsG3Jlk/EulfcW6LXZ3rW6G451npc+3Hf0DkGkc0cZgqLom2RLzHYsxSsWQlWPr4igz8Hslg==" saltValue="H0QbSFcW9gGF9E/OwQT+5w==" spinCount="100000" sheet="1" objects="1" scenarios="1" formatCells="0" formatColumns="0" formatRows="0" sort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Václav Andrle</cp:lastModifiedBy>
  <cp:lastPrinted>2019-03-04T16:58:18Z</cp:lastPrinted>
  <dcterms:created xsi:type="dcterms:W3CDTF">2019-03-04T10:59:57Z</dcterms:created>
  <dcterms:modified xsi:type="dcterms:W3CDTF">2019-03-14T05:30:29Z</dcterms:modified>
  <cp:category/>
  <cp:version/>
  <cp:contentType/>
  <cp:contentStatus/>
</cp:coreProperties>
</file>