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5F992614-B603-4E2D-B53F-C0CF2EDF5F82}"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0" i="12" s="1"/>
  <c r="N23" i="23"/>
  <c r="M54" i="23"/>
  <c r="M54" i="11"/>
  <c r="M23" i="23"/>
  <c r="M23" i="11"/>
  <c r="M20" i="14" s="1"/>
  <c r="L40" i="11"/>
  <c r="L40" i="23"/>
  <c r="L9" i="23"/>
  <c r="L9" i="11"/>
  <c r="L6" i="14" s="1"/>
  <c r="L6" i="12" s="1"/>
  <c r="O61" i="10"/>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H34" i="23"/>
  <c r="H16" i="23" s="1"/>
  <c r="H32" i="23" s="1"/>
  <c r="G17" i="25" s="1"/>
  <c r="M64" i="23"/>
  <c r="M47" i="23" s="1"/>
  <c r="M62" i="23" s="1"/>
  <c r="L23" i="25" s="1"/>
  <c r="M34" i="23"/>
  <c r="M16" i="23" s="1"/>
  <c r="M32" i="23" s="1"/>
  <c r="L17" i="25" s="1"/>
  <c r="N34" i="23"/>
  <c r="N16" i="23" s="1"/>
  <c r="N32" i="23" s="1"/>
  <c r="M17" i="25" s="1"/>
  <c r="K34" i="23" l="1"/>
  <c r="K16" i="23" s="1"/>
  <c r="K32" i="23" s="1"/>
  <c r="J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K18" i="25" s="1"/>
  <c r="H32" i="11"/>
  <c r="G16" i="25" s="1"/>
  <c r="G18"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J13" i="14"/>
  <c r="J13" i="12" s="1"/>
  <c r="F32" i="11"/>
  <c r="E16" i="25" s="1"/>
  <c r="E18" i="25" s="1"/>
  <c r="F13" i="12"/>
  <c r="I18" i="25" l="1"/>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<sst xmlns="http://schemas.openxmlformats.org/spreadsheetml/2006/main" count="1188" uniqueCount="274">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</sst>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88"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0" borderId="4" xfId="0"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1" fillId="5" borderId="39" xfId="0" applyFont="1" applyFill="1"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0" borderId="54" xfId="0" applyBorder="1" applyAlignment="1">
      <alignment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9"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4" fillId="0" borderId="13"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17" borderId="52" xfId="0" applyFill="1" applyBorder="1" applyAlignment="1" applyProtection="1"/>
    <xf numFmtId="0" fontId="0" fillId="17" borderId="54" xfId="0" applyFill="1"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0" fillId="5" borderId="52" xfId="0" applyFill="1" applyBorder="1" applyAlignment="1"/>
    <xf numFmtId="0" fontId="0" fillId="5" borderId="54" xfId="0"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44">
        <v>304834</v>
      </c>
      <c r="D4" s="644"/>
      <c r="E4" s="246" t="s">
        <v>126</v>
      </c>
      <c r="F4" s="247" t="s">
        <v>127</v>
      </c>
      <c r="G4" s="248"/>
      <c r="H4" s="249" t="s">
        <v>128</v>
      </c>
      <c r="I4" s="250"/>
    </row>
    <row r="5" spans="2:9">
      <c r="B5" s="251" t="s">
        <v>129</v>
      </c>
      <c r="C5" s="645" t="s">
        <v>173</v>
      </c>
      <c r="D5" s="645"/>
      <c r="E5" s="645"/>
      <c r="F5" s="645"/>
      <c r="G5" s="252"/>
      <c r="H5" s="253" t="s">
        <v>130</v>
      </c>
      <c r="I5" s="254"/>
    </row>
    <row r="6" spans="2:9">
      <c r="B6" s="255" t="s">
        <v>131</v>
      </c>
      <c r="C6" s="646" t="s">
        <v>174</v>
      </c>
      <c r="D6" s="647"/>
      <c r="E6" s="647"/>
      <c r="F6" s="647"/>
      <c r="G6" s="647"/>
      <c r="H6" s="647"/>
      <c r="I6" s="648"/>
    </row>
    <row r="7" spans="2:9">
      <c r="B7" s="256" t="s">
        <v>132</v>
      </c>
      <c r="C7" s="257" t="s">
        <v>133</v>
      </c>
      <c r="D7" s="258" t="s">
        <v>134</v>
      </c>
      <c r="E7" s="257"/>
      <c r="F7" s="259" t="s">
        <v>133</v>
      </c>
      <c r="G7" s="649" t="s">
        <v>135</v>
      </c>
      <c r="H7" s="649"/>
      <c r="I7" s="260" t="s">
        <v>133</v>
      </c>
    </row>
    <row r="8" spans="2:9" s="97" customFormat="1">
      <c r="B8" s="261"/>
      <c r="C8" s="262"/>
      <c r="D8" s="650"/>
      <c r="E8" s="644"/>
      <c r="F8" s="263"/>
      <c r="G8" s="262"/>
      <c r="H8" s="262"/>
      <c r="I8" s="250"/>
    </row>
    <row r="9" spans="2:9" ht="13.5" thickBot="1">
      <c r="B9" s="264"/>
      <c r="C9" s="265"/>
      <c r="D9" s="642"/>
      <c r="E9" s="643"/>
      <c r="F9" s="266"/>
      <c r="G9" s="642"/>
      <c r="H9" s="643"/>
      <c r="I9" s="267"/>
    </row>
    <row r="10" spans="2:9">
      <c r="B10" s="639" t="s">
        <v>136</v>
      </c>
      <c r="C10" s="640"/>
      <c r="D10" s="640"/>
      <c r="E10" s="640"/>
      <c r="F10" s="640"/>
      <c r="G10" s="640"/>
      <c r="H10" s="640"/>
      <c r="I10" s="641"/>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39" t="s">
        <v>140</v>
      </c>
      <c r="C14" s="640"/>
      <c r="D14" s="640"/>
      <c r="E14" s="640"/>
      <c r="F14" s="640"/>
      <c r="G14" s="640"/>
      <c r="H14" s="640"/>
      <c r="I14" s="641"/>
    </row>
    <row r="15" spans="2:9">
      <c r="B15" s="623"/>
      <c r="C15" s="624"/>
      <c r="D15" s="624"/>
      <c r="E15" s="624"/>
      <c r="F15" s="624"/>
      <c r="G15" s="624"/>
      <c r="H15" s="624"/>
      <c r="I15" s="625"/>
    </row>
    <row r="16" spans="2:9">
      <c r="B16" s="635" t="s">
        <v>141</v>
      </c>
      <c r="C16" s="636"/>
      <c r="D16" s="636"/>
      <c r="E16" s="636"/>
      <c r="F16" s="636"/>
      <c r="G16" s="636"/>
      <c r="H16" s="636"/>
      <c r="I16" s="637"/>
    </row>
    <row r="17" spans="2:9">
      <c r="B17" s="635" t="s">
        <v>142</v>
      </c>
      <c r="C17" s="636"/>
      <c r="D17" s="636"/>
      <c r="E17" s="636"/>
      <c r="F17" s="636"/>
      <c r="G17" s="636"/>
      <c r="H17" s="636"/>
      <c r="I17" s="637"/>
    </row>
    <row r="18" spans="2:9">
      <c r="B18" s="635" t="s">
        <v>143</v>
      </c>
      <c r="C18" s="636"/>
      <c r="D18" s="636"/>
      <c r="E18" s="636"/>
      <c r="F18" s="636"/>
      <c r="G18" s="636"/>
      <c r="H18" s="636"/>
      <c r="I18" s="637"/>
    </row>
    <row r="19" spans="2:9">
      <c r="B19" s="635" t="s">
        <v>144</v>
      </c>
      <c r="C19" s="636"/>
      <c r="D19" s="636"/>
      <c r="E19" s="636"/>
      <c r="F19" s="636"/>
      <c r="G19" s="636"/>
      <c r="H19" s="636"/>
      <c r="I19" s="637"/>
    </row>
    <row r="20" spans="2:9">
      <c r="B20" s="635" t="s">
        <v>145</v>
      </c>
      <c r="C20" s="636"/>
      <c r="D20" s="636"/>
      <c r="E20" s="636"/>
      <c r="F20" s="636"/>
      <c r="G20" s="636"/>
      <c r="H20" s="636"/>
      <c r="I20" s="637"/>
    </row>
    <row r="21" spans="2:9">
      <c r="B21" s="635" t="s">
        <v>146</v>
      </c>
      <c r="C21" s="636"/>
      <c r="D21" s="636"/>
      <c r="E21" s="636"/>
      <c r="F21" s="636"/>
      <c r="G21" s="636"/>
      <c r="H21" s="636"/>
      <c r="I21" s="637"/>
    </row>
    <row r="22" spans="2:9">
      <c r="B22" s="635" t="s">
        <v>147</v>
      </c>
      <c r="C22" s="636"/>
      <c r="D22" s="636"/>
      <c r="E22" s="636"/>
      <c r="F22" s="636"/>
      <c r="G22" s="636"/>
      <c r="H22" s="636"/>
      <c r="I22" s="637"/>
    </row>
    <row r="23" spans="2:9" ht="26.1" customHeight="1">
      <c r="B23" s="635" t="s">
        <v>148</v>
      </c>
      <c r="C23" s="636"/>
      <c r="D23" s="636"/>
      <c r="E23" s="636"/>
      <c r="F23" s="636"/>
      <c r="G23" s="636"/>
      <c r="H23" s="636"/>
      <c r="I23" s="637"/>
    </row>
    <row r="24" spans="2:9" ht="26.1" customHeight="1">
      <c r="B24" s="635" t="s">
        <v>149</v>
      </c>
      <c r="C24" s="636"/>
      <c r="D24" s="636"/>
      <c r="E24" s="636"/>
      <c r="F24" s="636"/>
      <c r="G24" s="636"/>
      <c r="H24" s="636"/>
      <c r="I24" s="637"/>
    </row>
    <row r="25" spans="2:9" ht="26.1" customHeight="1">
      <c r="B25" s="635" t="s">
        <v>223</v>
      </c>
      <c r="C25" s="636"/>
      <c r="D25" s="636"/>
      <c r="E25" s="636"/>
      <c r="F25" s="636"/>
      <c r="G25" s="636"/>
      <c r="H25" s="636"/>
      <c r="I25" s="637"/>
    </row>
    <row r="26" spans="2:9">
      <c r="B26" s="635" t="s">
        <v>175</v>
      </c>
      <c r="C26" s="636"/>
      <c r="D26" s="636"/>
      <c r="E26" s="636"/>
      <c r="F26" s="636"/>
      <c r="G26" s="636"/>
      <c r="H26" s="636"/>
      <c r="I26" s="637"/>
    </row>
    <row r="27" spans="2:9" ht="12.75" customHeight="1">
      <c r="B27" s="635" t="s">
        <v>150</v>
      </c>
      <c r="C27" s="636"/>
      <c r="D27" s="636"/>
      <c r="E27" s="636"/>
      <c r="F27" s="636"/>
      <c r="G27" s="636"/>
      <c r="H27" s="636"/>
      <c r="I27" s="637"/>
    </row>
    <row r="28" spans="2:9" ht="12.75" customHeight="1">
      <c r="B28" s="635" t="s">
        <v>151</v>
      </c>
      <c r="C28" s="636"/>
      <c r="D28" s="636"/>
      <c r="E28" s="636"/>
      <c r="F28" s="636"/>
      <c r="G28" s="636"/>
      <c r="H28" s="636"/>
      <c r="I28" s="637"/>
    </row>
    <row r="29" spans="2:9" ht="26.1" customHeight="1">
      <c r="B29" s="635" t="s">
        <v>152</v>
      </c>
      <c r="C29" s="636"/>
      <c r="D29" s="636"/>
      <c r="E29" s="636"/>
      <c r="F29" s="636"/>
      <c r="G29" s="636"/>
      <c r="H29" s="636"/>
      <c r="I29" s="637"/>
    </row>
    <row r="30" spans="2:9" ht="12.75" customHeight="1">
      <c r="B30" s="635" t="s">
        <v>153</v>
      </c>
      <c r="C30" s="636"/>
      <c r="D30" s="636"/>
      <c r="E30" s="636"/>
      <c r="F30" s="636"/>
      <c r="G30" s="636"/>
      <c r="H30" s="636"/>
      <c r="I30" s="637"/>
    </row>
    <row r="31" spans="2:9" ht="12.75" customHeight="1">
      <c r="B31" s="635" t="s">
        <v>154</v>
      </c>
      <c r="C31" s="636"/>
      <c r="D31" s="636"/>
      <c r="E31" s="636"/>
      <c r="F31" s="636"/>
      <c r="G31" s="636"/>
      <c r="H31" s="636"/>
      <c r="I31" s="637"/>
    </row>
    <row r="32" spans="2:9" ht="12.75" customHeight="1">
      <c r="B32" s="635" t="s">
        <v>224</v>
      </c>
      <c r="C32" s="636"/>
      <c r="D32" s="636"/>
      <c r="E32" s="636"/>
      <c r="F32" s="636"/>
      <c r="G32" s="636"/>
      <c r="H32" s="636"/>
      <c r="I32" s="637"/>
    </row>
    <row r="33" spans="2:9" ht="13.5" thickBot="1">
      <c r="B33" s="617"/>
      <c r="C33" s="618"/>
      <c r="D33" s="618"/>
      <c r="E33" s="618"/>
      <c r="F33" s="618"/>
      <c r="G33" s="618"/>
      <c r="H33" s="618"/>
      <c r="I33" s="619"/>
    </row>
    <row r="34" spans="2:9">
      <c r="B34" s="608" t="s">
        <v>155</v>
      </c>
      <c r="C34" s="609"/>
      <c r="D34" s="609"/>
      <c r="E34" s="609"/>
      <c r="F34" s="609"/>
      <c r="G34" s="609"/>
      <c r="H34" s="609"/>
      <c r="I34" s="610"/>
    </row>
    <row r="35" spans="2:9">
      <c r="B35" s="277" t="s">
        <v>156</v>
      </c>
      <c r="C35" s="278" t="s">
        <v>157</v>
      </c>
      <c r="D35" s="278"/>
      <c r="E35" s="278"/>
      <c r="F35" s="278"/>
      <c r="G35" s="638" t="s">
        <v>158</v>
      </c>
      <c r="H35" s="638"/>
      <c r="I35" s="279"/>
    </row>
    <row r="36" spans="2:9">
      <c r="B36" s="280">
        <v>41961</v>
      </c>
      <c r="C36" s="633" t="s">
        <v>187</v>
      </c>
      <c r="D36" s="633"/>
      <c r="E36" s="633"/>
      <c r="F36" s="633"/>
      <c r="G36" s="634" t="s">
        <v>188</v>
      </c>
      <c r="H36" s="634"/>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2" t="s">
        <v>157</v>
      </c>
      <c r="D41" s="632"/>
      <c r="E41" s="632"/>
      <c r="F41" s="282" t="s">
        <v>158</v>
      </c>
      <c r="G41" s="632" t="s">
        <v>160</v>
      </c>
      <c r="H41" s="632"/>
      <c r="I41" s="334" t="s">
        <v>156</v>
      </c>
    </row>
    <row r="42" spans="2:9" s="285" customFormat="1" ht="24">
      <c r="B42" s="338" t="s">
        <v>189</v>
      </c>
      <c r="C42" s="626" t="s">
        <v>190</v>
      </c>
      <c r="D42" s="626"/>
      <c r="E42" s="626"/>
      <c r="F42" s="339" t="s">
        <v>188</v>
      </c>
      <c r="G42" s="627" t="s">
        <v>203</v>
      </c>
      <c r="H42" s="627"/>
      <c r="I42" s="340">
        <v>41961</v>
      </c>
    </row>
    <row r="43" spans="2:9" s="285" customFormat="1">
      <c r="B43" s="338"/>
      <c r="C43" s="626" t="s">
        <v>191</v>
      </c>
      <c r="D43" s="626"/>
      <c r="E43" s="626"/>
      <c r="F43" s="339"/>
      <c r="G43" s="627" t="s">
        <v>203</v>
      </c>
      <c r="H43" s="627"/>
      <c r="I43" s="340">
        <v>41961</v>
      </c>
    </row>
    <row r="44" spans="2:9" s="285" customFormat="1">
      <c r="B44" s="338" t="s">
        <v>192</v>
      </c>
      <c r="C44" s="626" t="s">
        <v>193</v>
      </c>
      <c r="D44" s="626"/>
      <c r="E44" s="626"/>
      <c r="F44" s="339"/>
      <c r="G44" s="627" t="s">
        <v>203</v>
      </c>
      <c r="H44" s="627"/>
      <c r="I44" s="340">
        <v>41961</v>
      </c>
    </row>
    <row r="45" spans="2:9" s="285" customFormat="1" ht="12.75" customHeight="1">
      <c r="B45" s="338"/>
      <c r="C45" s="626" t="s">
        <v>194</v>
      </c>
      <c r="D45" s="626"/>
      <c r="E45" s="626"/>
      <c r="F45" s="341"/>
      <c r="G45" s="627" t="s">
        <v>203</v>
      </c>
      <c r="H45" s="627"/>
      <c r="I45" s="340">
        <v>41961</v>
      </c>
    </row>
    <row r="46" spans="2:9" s="285" customFormat="1" ht="26.25" customHeight="1">
      <c r="B46" s="338"/>
      <c r="C46" s="631" t="s">
        <v>195</v>
      </c>
      <c r="D46" s="631"/>
      <c r="E46" s="631"/>
      <c r="F46" s="341"/>
      <c r="G46" s="627" t="s">
        <v>203</v>
      </c>
      <c r="H46" s="627"/>
      <c r="I46" s="340">
        <v>41961</v>
      </c>
    </row>
    <row r="47" spans="2:9" s="285" customFormat="1" ht="24">
      <c r="B47" s="338" t="s">
        <v>196</v>
      </c>
      <c r="C47" s="626" t="s">
        <v>197</v>
      </c>
      <c r="D47" s="626"/>
      <c r="E47" s="626"/>
      <c r="F47" s="339"/>
      <c r="G47" s="627" t="s">
        <v>203</v>
      </c>
      <c r="H47" s="627"/>
      <c r="I47" s="340">
        <v>41961</v>
      </c>
    </row>
    <row r="48" spans="2:9" s="285" customFormat="1" ht="12.75" customHeight="1">
      <c r="B48" s="338"/>
      <c r="C48" s="626" t="s">
        <v>206</v>
      </c>
      <c r="D48" s="626"/>
      <c r="E48" s="626"/>
      <c r="F48" s="341"/>
      <c r="G48" s="627" t="s">
        <v>203</v>
      </c>
      <c r="H48" s="627"/>
      <c r="I48" s="340">
        <v>41961</v>
      </c>
    </row>
    <row r="49" spans="2:9" s="285" customFormat="1">
      <c r="B49" s="338" t="s">
        <v>198</v>
      </c>
      <c r="C49" s="626" t="s">
        <v>199</v>
      </c>
      <c r="D49" s="626"/>
      <c r="E49" s="626"/>
      <c r="F49" s="339"/>
      <c r="G49" s="627" t="s">
        <v>203</v>
      </c>
      <c r="H49" s="627"/>
      <c r="I49" s="340">
        <v>41961</v>
      </c>
    </row>
    <row r="50" spans="2:9" s="285" customFormat="1">
      <c r="B50" s="338"/>
      <c r="C50" s="626" t="s">
        <v>200</v>
      </c>
      <c r="D50" s="626"/>
      <c r="E50" s="626"/>
      <c r="F50" s="339"/>
      <c r="G50" s="627" t="s">
        <v>203</v>
      </c>
      <c r="H50" s="627"/>
      <c r="I50" s="340">
        <v>41961</v>
      </c>
    </row>
    <row r="51" spans="2:9" s="285" customFormat="1" ht="84">
      <c r="B51" s="338" t="s">
        <v>201</v>
      </c>
      <c r="C51" s="339" t="s">
        <v>202</v>
      </c>
      <c r="D51" s="339"/>
      <c r="E51" s="339"/>
      <c r="F51" s="339"/>
      <c r="G51" s="627" t="s">
        <v>205</v>
      </c>
      <c r="H51" s="62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28"/>
      <c r="C67" s="629"/>
      <c r="D67" s="629"/>
      <c r="E67" s="629"/>
      <c r="F67" s="629"/>
      <c r="G67" s="629"/>
      <c r="H67" s="629"/>
      <c r="I67" s="630"/>
    </row>
    <row r="68" spans="2:9">
      <c r="B68" s="623" t="s">
        <v>163</v>
      </c>
      <c r="C68" s="624"/>
      <c r="D68" s="624"/>
      <c r="E68" s="624"/>
      <c r="F68" s="624"/>
      <c r="G68" s="624"/>
      <c r="H68" s="624"/>
      <c r="I68" s="625"/>
    </row>
    <row r="69" spans="2:9">
      <c r="B69" s="628"/>
      <c r="C69" s="629"/>
      <c r="D69" s="629"/>
      <c r="E69" s="629"/>
      <c r="F69" s="629"/>
      <c r="G69" s="629"/>
      <c r="H69" s="629"/>
      <c r="I69" s="630"/>
    </row>
    <row r="70" spans="2:9">
      <c r="B70" s="623" t="s">
        <v>164</v>
      </c>
      <c r="C70" s="624"/>
      <c r="D70" s="624"/>
      <c r="E70" s="624"/>
      <c r="F70" s="624"/>
      <c r="G70" s="624"/>
      <c r="H70" s="624"/>
      <c r="I70" s="625"/>
    </row>
    <row r="71" spans="2:9" ht="13.5" thickBot="1">
      <c r="B71" s="617"/>
      <c r="C71" s="618"/>
      <c r="D71" s="618"/>
      <c r="E71" s="618"/>
      <c r="F71" s="618"/>
      <c r="G71" s="618"/>
      <c r="H71" s="618"/>
      <c r="I71" s="619"/>
    </row>
    <row r="72" spans="2:9">
      <c r="B72" s="620" t="s">
        <v>165</v>
      </c>
      <c r="C72" s="621"/>
      <c r="D72" s="621"/>
      <c r="E72" s="621"/>
      <c r="F72" s="621"/>
      <c r="G72" s="621"/>
      <c r="H72" s="621"/>
      <c r="I72" s="622"/>
    </row>
    <row r="73" spans="2:9">
      <c r="B73" s="623"/>
      <c r="C73" s="624"/>
      <c r="D73" s="624"/>
      <c r="E73" s="624"/>
      <c r="F73" s="624"/>
      <c r="G73" s="624"/>
      <c r="H73" s="624"/>
      <c r="I73" s="625"/>
    </row>
    <row r="74" spans="2:9">
      <c r="B74" s="623"/>
      <c r="C74" s="624"/>
      <c r="D74" s="624"/>
      <c r="E74" s="624"/>
      <c r="F74" s="624"/>
      <c r="G74" s="624"/>
      <c r="H74" s="624"/>
      <c r="I74" s="625"/>
    </row>
    <row r="75" spans="2:9" ht="13.5" thickBot="1">
      <c r="B75" s="617"/>
      <c r="C75" s="618"/>
      <c r="D75" s="618"/>
      <c r="E75" s="618"/>
      <c r="F75" s="618"/>
      <c r="G75" s="618"/>
      <c r="H75" s="618"/>
      <c r="I75" s="619"/>
    </row>
    <row r="76" spans="2:9">
      <c r="B76" s="608" t="s">
        <v>166</v>
      </c>
      <c r="C76" s="609"/>
      <c r="D76" s="609"/>
      <c r="E76" s="609"/>
      <c r="F76" s="609"/>
      <c r="G76" s="609"/>
      <c r="H76" s="609"/>
      <c r="I76" s="610"/>
    </row>
    <row r="77" spans="2:9">
      <c r="B77" s="623"/>
      <c r="C77" s="624"/>
      <c r="D77" s="624"/>
      <c r="E77" s="624"/>
      <c r="F77" s="624"/>
      <c r="G77" s="624"/>
      <c r="H77" s="624"/>
      <c r="I77" s="625"/>
    </row>
    <row r="78" spans="2:9">
      <c r="B78" s="623"/>
      <c r="C78" s="624"/>
      <c r="D78" s="624"/>
      <c r="E78" s="624"/>
      <c r="F78" s="624"/>
      <c r="G78" s="624"/>
      <c r="H78" s="624"/>
      <c r="I78" s="625"/>
    </row>
    <row r="79" spans="2:9" ht="13.5" thickBot="1">
      <c r="B79" s="617"/>
      <c r="C79" s="618"/>
      <c r="D79" s="618"/>
      <c r="E79" s="618"/>
      <c r="F79" s="618"/>
      <c r="G79" s="618"/>
      <c r="H79" s="618"/>
      <c r="I79" s="619"/>
    </row>
    <row r="80" spans="2:9">
      <c r="B80" s="608" t="s">
        <v>167</v>
      </c>
      <c r="C80" s="609"/>
      <c r="D80" s="609"/>
      <c r="E80" s="609"/>
      <c r="F80" s="609"/>
      <c r="G80" s="609"/>
      <c r="H80" s="609"/>
      <c r="I80" s="610"/>
    </row>
    <row r="81" spans="2:9">
      <c r="B81" s="623"/>
      <c r="C81" s="624"/>
      <c r="D81" s="624"/>
      <c r="E81" s="624"/>
      <c r="F81" s="624"/>
      <c r="G81" s="624"/>
      <c r="H81" s="624"/>
      <c r="I81" s="625"/>
    </row>
    <row r="82" spans="2:9">
      <c r="B82" s="623"/>
      <c r="C82" s="624"/>
      <c r="D82" s="624"/>
      <c r="E82" s="624"/>
      <c r="F82" s="624"/>
      <c r="G82" s="624"/>
      <c r="H82" s="624"/>
      <c r="I82" s="625"/>
    </row>
    <row r="83" spans="2:9" ht="13.5" thickBot="1">
      <c r="B83" s="617"/>
      <c r="C83" s="618"/>
      <c r="D83" s="618"/>
      <c r="E83" s="618"/>
      <c r="F83" s="618"/>
      <c r="G83" s="618"/>
      <c r="H83" s="618"/>
      <c r="I83" s="619"/>
    </row>
    <row r="84" spans="2:9">
      <c r="B84" s="608" t="s">
        <v>168</v>
      </c>
      <c r="C84" s="609"/>
      <c r="D84" s="609"/>
      <c r="E84" s="609"/>
      <c r="F84" s="609"/>
      <c r="G84" s="609"/>
      <c r="H84" s="609"/>
      <c r="I84" s="610"/>
    </row>
    <row r="85" spans="2:9">
      <c r="B85" s="611" t="s">
        <v>169</v>
      </c>
      <c r="C85" s="612"/>
      <c r="D85" s="612"/>
      <c r="E85" s="612"/>
      <c r="F85" s="612"/>
      <c r="G85" s="612"/>
      <c r="H85" s="612"/>
      <c r="I85" s="613"/>
    </row>
    <row r="86" spans="2:9">
      <c r="B86" s="611" t="s">
        <v>170</v>
      </c>
      <c r="C86" s="612"/>
      <c r="D86" s="612"/>
      <c r="E86" s="612"/>
      <c r="F86" s="612"/>
      <c r="G86" s="612"/>
      <c r="H86" s="612"/>
      <c r="I86" s="613"/>
    </row>
    <row r="87" spans="2:9">
      <c r="B87" s="611" t="s">
        <v>171</v>
      </c>
      <c r="C87" s="612"/>
      <c r="D87" s="612"/>
      <c r="E87" s="612"/>
      <c r="F87" s="612"/>
      <c r="G87" s="612"/>
      <c r="H87" s="612"/>
      <c r="I87" s="613"/>
    </row>
    <row r="88" spans="2:9" ht="13.5" thickBot="1">
      <c r="B88" s="614" t="s">
        <v>172</v>
      </c>
      <c r="C88" s="615"/>
      <c r="D88" s="615"/>
      <c r="E88" s="615"/>
      <c r="F88" s="615"/>
      <c r="G88" s="615"/>
      <c r="H88" s="615"/>
      <c r="I88" s="616"/>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election activeCell="H40" sqref="H40"/>
    </sheetView>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
        <v>44</v>
      </c>
      <c r="C5" s="825"/>
      <c r="D5" s="826"/>
      <c r="E5" s="309">
        <v>105.3</v>
      </c>
      <c r="F5" s="309"/>
      <c r="G5" s="309"/>
      <c r="H5" s="309"/>
      <c r="I5" s="309"/>
      <c r="J5" s="309"/>
      <c r="K5" s="309"/>
      <c r="L5" s="309"/>
      <c r="M5" s="309"/>
      <c r="N5" s="309"/>
      <c r="O5" s="309"/>
      <c r="P5" s="417">
        <v>1</v>
      </c>
    </row>
    <row r="6" spans="2:16">
      <c r="B6" s="824" t="s">
        <v>48</v>
      </c>
      <c r="C6" s="825"/>
      <c r="D6" s="826"/>
      <c r="E6" s="419"/>
      <c r="F6" s="419"/>
      <c r="G6" s="419"/>
      <c r="H6" s="419"/>
      <c r="I6" s="419"/>
      <c r="J6" s="419"/>
      <c r="K6" s="419"/>
      <c r="L6" s="419"/>
      <c r="M6" s="419"/>
      <c r="N6" s="419"/>
      <c r="O6" s="419"/>
      <c r="P6" s="417">
        <v>2</v>
      </c>
    </row>
    <row r="7" spans="2:16">
      <c r="B7" s="824" t="s">
        <v>258</v>
      </c>
      <c r="C7" s="825"/>
      <c r="D7" s="826"/>
      <c r="E7" s="309"/>
      <c r="F7" s="309"/>
      <c r="G7" s="309"/>
      <c r="H7" s="309"/>
      <c r="I7" s="309"/>
      <c r="J7" s="309"/>
      <c r="K7" s="309"/>
      <c r="L7" s="309"/>
      <c r="M7" s="309"/>
      <c r="N7" s="309"/>
      <c r="O7" s="309"/>
      <c r="P7" s="417">
        <v>3</v>
      </c>
    </row>
    <row r="8" spans="2:16">
      <c r="B8" s="824" t="s">
        <v>45</v>
      </c>
      <c r="C8" s="825"/>
      <c r="D8" s="826"/>
      <c r="E8" s="309">
        <v>31.6</v>
      </c>
      <c r="F8" s="309"/>
      <c r="G8" s="309"/>
      <c r="H8" s="309"/>
      <c r="I8" s="309"/>
      <c r="J8" s="309"/>
      <c r="K8" s="309"/>
      <c r="L8" s="309"/>
      <c r="M8" s="309"/>
      <c r="N8" s="309"/>
      <c r="O8" s="309"/>
      <c r="P8" s="417">
        <v>4</v>
      </c>
    </row>
    <row r="9" spans="2:16">
      <c r="B9" s="824" t="s">
        <v>239</v>
      </c>
      <c r="C9" s="825"/>
      <c r="D9" s="826"/>
      <c r="E9" s="309"/>
      <c r="F9" s="309"/>
      <c r="G9" s="309"/>
      <c r="H9" s="309"/>
      <c r="I9" s="309"/>
      <c r="J9" s="309"/>
      <c r="K9" s="309"/>
      <c r="L9" s="309"/>
      <c r="M9" s="309"/>
      <c r="N9" s="309"/>
      <c r="O9" s="309"/>
      <c r="P9" s="417">
        <v>5</v>
      </c>
    </row>
    <row r="10" spans="2:16">
      <c r="B10" s="824" t="s">
        <v>259</v>
      </c>
      <c r="C10" s="825"/>
      <c r="D10" s="826"/>
      <c r="E10" s="309">
        <v>90.8</v>
      </c>
      <c r="F10" s="309"/>
      <c r="G10" s="309"/>
      <c r="H10" s="309"/>
      <c r="I10" s="309"/>
      <c r="J10" s="309"/>
      <c r="K10" s="309"/>
      <c r="L10" s="309"/>
      <c r="M10" s="309"/>
      <c r="N10" s="309"/>
      <c r="O10" s="309"/>
      <c r="P10" s="417">
        <v>7</v>
      </c>
    </row>
    <row r="11" spans="2:16" hidden="1">
      <c r="B11" s="824" t="s">
        <v>234</v>
      </c>
      <c r="C11" s="825"/>
      <c r="D11" s="826"/>
      <c r="E11" s="531"/>
      <c r="F11" s="309"/>
      <c r="G11" s="309"/>
      <c r="H11" s="309"/>
      <c r="I11" s="309"/>
      <c r="J11" s="309"/>
      <c r="K11" s="309"/>
      <c r="L11" s="309"/>
      <c r="M11" s="309"/>
      <c r="N11" s="309"/>
      <c r="O11" s="309"/>
      <c r="P11" s="417">
        <v>8</v>
      </c>
    </row>
    <row r="12" spans="2:16" hidden="1">
      <c r="B12" s="824" t="s">
        <v>234</v>
      </c>
      <c r="C12" s="825"/>
      <c r="D12" s="826"/>
      <c r="E12" s="531"/>
      <c r="F12" s="309"/>
      <c r="G12" s="309"/>
      <c r="H12" s="309"/>
      <c r="I12" s="309"/>
      <c r="J12" s="309"/>
      <c r="K12" s="309"/>
      <c r="L12" s="309"/>
      <c r="M12" s="309"/>
      <c r="N12" s="309"/>
      <c r="O12" s="309"/>
      <c r="P12" s="417">
        <v>9</v>
      </c>
    </row>
    <row r="13" spans="2:16" hidden="1">
      <c r="B13" s="824" t="s">
        <v>234</v>
      </c>
      <c r="C13" s="825"/>
      <c r="D13" s="826"/>
      <c r="E13" s="531"/>
      <c r="F13" s="309"/>
      <c r="G13" s="309"/>
      <c r="H13" s="309"/>
      <c r="I13" s="309"/>
      <c r="J13" s="309"/>
      <c r="K13" s="309"/>
      <c r="L13" s="309"/>
      <c r="M13" s="309"/>
      <c r="N13" s="309"/>
      <c r="O13" s="309"/>
      <c r="P13" s="417">
        <v>10</v>
      </c>
    </row>
    <row r="14" spans="2:16"/>
    <row r="15" spans="2:16">
      <c r="B15" s="347" t="s">
        <v>272</v>
      </c>
    </row>
    <row r="16" spans="2:16">
      <c r="B16" s="824" t="str">
        <f>B5</f>
        <v>Index spotřebitelských cen</v>
      </c>
      <c r="C16" s="825"/>
      <c r="D16" s="826"/>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24" t="str">
        <f>B6</f>
        <v>Upravený index spotřebitelských cen</v>
      </c>
      <c r="C17" s="825"/>
      <c r="D17" s="826"/>
      <c r="E17" s="524"/>
      <c r="F17" s="524"/>
      <c r="G17" s="524"/>
      <c r="H17" s="524"/>
      <c r="I17" s="524"/>
      <c r="J17" s="524"/>
      <c r="K17" s="524"/>
      <c r="L17" s="524"/>
      <c r="M17" s="524"/>
      <c r="N17" s="524"/>
      <c r="O17" s="524"/>
      <c r="P17" s="417">
        <v>2</v>
      </c>
    </row>
    <row r="18" spans="2:16">
      <c r="B18" s="824" t="str">
        <f>B7</f>
        <v>Index mezd v odvětví doprava a skladování</v>
      </c>
      <c r="C18" s="825"/>
      <c r="D18" s="826"/>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24" t="str">
        <f>B8</f>
        <v>Index pro naftu</v>
      </c>
      <c r="C19" s="825"/>
      <c r="D19" s="826"/>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24" t="str">
        <f>B9</f>
        <v>Index pro Alternativní pohon</v>
      </c>
      <c r="C20" s="825"/>
      <c r="D20" s="826"/>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24" t="str">
        <f t="shared" ref="B21:B24" si="5">B10</f>
        <v>Index cen průmyslových výrobců CL 293</v>
      </c>
      <c r="C21" s="825"/>
      <c r="D21" s="826"/>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24" t="str">
        <f t="shared" si="5"/>
        <v>(nepoužívá se)</v>
      </c>
      <c r="C22" s="825"/>
      <c r="D22" s="826"/>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24" t="str">
        <f t="shared" si="5"/>
        <v>(nepoužívá se)</v>
      </c>
      <c r="C23" s="825"/>
      <c r="D23" s="826"/>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24" t="str">
        <f t="shared" si="5"/>
        <v>(nepoužívá se)</v>
      </c>
      <c r="C24" s="825"/>
      <c r="D24" s="826"/>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827" t="s">
        <v>45</v>
      </c>
      <c r="K29" s="827"/>
      <c r="L29" s="827"/>
      <c r="M29" s="827"/>
      <c r="N29" s="827"/>
      <c r="O29" s="828"/>
      <c r="P29" s="417">
        <f t="shared" ref="P29:P51" si="10">IF(ISBLANK(J29),0,MATCH(J29,$B$5:$B$13,))</f>
        <v>4</v>
      </c>
    </row>
    <row r="30" spans="2:16">
      <c r="B30" s="415">
        <v>11</v>
      </c>
      <c r="C30" s="393" t="s">
        <v>110</v>
      </c>
      <c r="D30" s="393"/>
      <c r="E30" s="393"/>
      <c r="F30" s="393"/>
      <c r="G30" s="379" t="s">
        <v>20</v>
      </c>
      <c r="H30" s="393" t="s">
        <v>238</v>
      </c>
      <c r="I30" s="393"/>
      <c r="J30" s="827" t="s">
        <v>239</v>
      </c>
      <c r="K30" s="827"/>
      <c r="L30" s="827"/>
      <c r="M30" s="827"/>
      <c r="N30" s="827"/>
      <c r="O30" s="828"/>
      <c r="P30" s="417">
        <f t="shared" si="10"/>
        <v>5</v>
      </c>
    </row>
    <row r="31" spans="2:16">
      <c r="B31" s="415">
        <v>11</v>
      </c>
      <c r="C31" s="393" t="s">
        <v>110</v>
      </c>
      <c r="D31" s="393"/>
      <c r="E31" s="393"/>
      <c r="F31" s="393"/>
      <c r="G31" s="379" t="s">
        <v>21</v>
      </c>
      <c r="H31" s="393" t="s">
        <v>22</v>
      </c>
      <c r="I31" s="393"/>
      <c r="J31" s="827" t="s">
        <v>48</v>
      </c>
      <c r="K31" s="827"/>
      <c r="L31" s="827"/>
      <c r="M31" s="827"/>
      <c r="N31" s="827"/>
      <c r="O31" s="828"/>
      <c r="P31" s="417">
        <f t="shared" si="10"/>
        <v>2</v>
      </c>
    </row>
    <row r="32" spans="2:16">
      <c r="B32" s="415">
        <v>12</v>
      </c>
      <c r="C32" s="393" t="s">
        <v>5</v>
      </c>
      <c r="D32" s="393"/>
      <c r="E32" s="393"/>
      <c r="F32" s="393"/>
      <c r="G32" s="379"/>
      <c r="H32" s="393"/>
      <c r="I32" s="393"/>
      <c r="J32" s="827" t="s">
        <v>259</v>
      </c>
      <c r="K32" s="827"/>
      <c r="L32" s="827"/>
      <c r="M32" s="827"/>
      <c r="N32" s="827"/>
      <c r="O32" s="828"/>
      <c r="P32" s="417">
        <f t="shared" si="10"/>
        <v>6</v>
      </c>
    </row>
    <row r="33" spans="2:16">
      <c r="B33" s="415">
        <v>13</v>
      </c>
      <c r="C33" s="393" t="s">
        <v>6</v>
      </c>
      <c r="D33" s="393"/>
      <c r="E33" s="393"/>
      <c r="F33" s="393"/>
      <c r="G33" s="379"/>
      <c r="H33" s="393"/>
      <c r="I33" s="393"/>
      <c r="J33" s="827" t="s">
        <v>259</v>
      </c>
      <c r="K33" s="827"/>
      <c r="L33" s="827"/>
      <c r="M33" s="827"/>
      <c r="N33" s="827"/>
      <c r="O33" s="828"/>
      <c r="P33" s="417">
        <f t="shared" si="10"/>
        <v>6</v>
      </c>
    </row>
    <row r="34" spans="2:16">
      <c r="B34" s="415">
        <v>14</v>
      </c>
      <c r="C34" s="393" t="s">
        <v>7</v>
      </c>
      <c r="D34" s="393"/>
      <c r="E34" s="393"/>
      <c r="F34" s="393"/>
      <c r="G34" s="379" t="s">
        <v>25</v>
      </c>
      <c r="H34" s="393" t="s">
        <v>23</v>
      </c>
      <c r="I34" s="393"/>
      <c r="J34" s="827" t="s">
        <v>234</v>
      </c>
      <c r="K34" s="827"/>
      <c r="L34" s="827"/>
      <c r="M34" s="827"/>
      <c r="N34" s="827"/>
      <c r="O34" s="828"/>
      <c r="P34" s="417">
        <f t="shared" si="10"/>
        <v>7</v>
      </c>
    </row>
    <row r="35" spans="2:16">
      <c r="B35" s="415">
        <v>14</v>
      </c>
      <c r="C35" s="393" t="s">
        <v>7</v>
      </c>
      <c r="D35" s="393"/>
      <c r="E35" s="393"/>
      <c r="F35" s="393"/>
      <c r="G35" s="379" t="s">
        <v>26</v>
      </c>
      <c r="H35" s="393" t="s">
        <v>22</v>
      </c>
      <c r="I35" s="393"/>
      <c r="J35" s="827" t="s">
        <v>234</v>
      </c>
      <c r="K35" s="827"/>
      <c r="L35" s="827"/>
      <c r="M35" s="827"/>
      <c r="N35" s="827"/>
      <c r="O35" s="828"/>
      <c r="P35" s="417">
        <f t="shared" si="10"/>
        <v>7</v>
      </c>
    </row>
    <row r="36" spans="2:16">
      <c r="B36" s="415">
        <v>15</v>
      </c>
      <c r="C36" s="393" t="s">
        <v>39</v>
      </c>
      <c r="D36" s="393"/>
      <c r="E36" s="393"/>
      <c r="F36" s="393"/>
      <c r="G36" s="379"/>
      <c r="H36" s="393"/>
      <c r="I36" s="393"/>
      <c r="J36" s="827" t="s">
        <v>234</v>
      </c>
      <c r="K36" s="827"/>
      <c r="L36" s="827"/>
      <c r="M36" s="827"/>
      <c r="N36" s="827"/>
      <c r="O36" s="828"/>
      <c r="P36" s="417">
        <f t="shared" si="10"/>
        <v>7</v>
      </c>
    </row>
    <row r="37" spans="2:16">
      <c r="B37" s="415">
        <v>16</v>
      </c>
      <c r="C37" s="393" t="s">
        <v>8</v>
      </c>
      <c r="D37" s="393"/>
      <c r="E37" s="393"/>
      <c r="F37" s="393"/>
      <c r="G37" s="379" t="s">
        <v>27</v>
      </c>
      <c r="H37" s="393" t="s">
        <v>24</v>
      </c>
      <c r="I37" s="393"/>
      <c r="J37" s="827" t="s">
        <v>258</v>
      </c>
      <c r="K37" s="827"/>
      <c r="L37" s="827"/>
      <c r="M37" s="827"/>
      <c r="N37" s="827"/>
      <c r="O37" s="828"/>
      <c r="P37" s="417">
        <f t="shared" si="10"/>
        <v>3</v>
      </c>
    </row>
    <row r="38" spans="2:16">
      <c r="B38" s="415">
        <v>16</v>
      </c>
      <c r="C38" s="393" t="s">
        <v>8</v>
      </c>
      <c r="D38" s="393"/>
      <c r="E38" s="393"/>
      <c r="F38" s="393"/>
      <c r="G38" s="379" t="s">
        <v>28</v>
      </c>
      <c r="H38" s="393" t="s">
        <v>22</v>
      </c>
      <c r="I38" s="393"/>
      <c r="J38" s="827" t="s">
        <v>258</v>
      </c>
      <c r="K38" s="827"/>
      <c r="L38" s="827"/>
      <c r="M38" s="827"/>
      <c r="N38" s="827"/>
      <c r="O38" s="828"/>
      <c r="P38" s="417">
        <f t="shared" si="10"/>
        <v>3</v>
      </c>
    </row>
    <row r="39" spans="2:16">
      <c r="B39" s="415">
        <v>17</v>
      </c>
      <c r="C39" s="393" t="s">
        <v>9</v>
      </c>
      <c r="D39" s="393"/>
      <c r="E39" s="393"/>
      <c r="F39" s="393"/>
      <c r="G39" s="379" t="s">
        <v>37</v>
      </c>
      <c r="H39" s="393" t="s">
        <v>24</v>
      </c>
      <c r="I39" s="393"/>
      <c r="J39" s="827" t="s">
        <v>258</v>
      </c>
      <c r="K39" s="827"/>
      <c r="L39" s="827"/>
      <c r="M39" s="827"/>
      <c r="N39" s="827"/>
      <c r="O39" s="828"/>
      <c r="P39" s="417">
        <f t="shared" si="10"/>
        <v>3</v>
      </c>
    </row>
    <row r="40" spans="2:16">
      <c r="B40" s="415">
        <v>17</v>
      </c>
      <c r="C40" s="393" t="s">
        <v>9</v>
      </c>
      <c r="D40" s="393"/>
      <c r="E40" s="393"/>
      <c r="F40" s="393"/>
      <c r="G40" s="379" t="s">
        <v>38</v>
      </c>
      <c r="H40" s="393" t="s">
        <v>22</v>
      </c>
      <c r="I40" s="393"/>
      <c r="J40" s="827" t="s">
        <v>258</v>
      </c>
      <c r="K40" s="827"/>
      <c r="L40" s="827"/>
      <c r="M40" s="827"/>
      <c r="N40" s="827"/>
      <c r="O40" s="828"/>
      <c r="P40" s="417">
        <f t="shared" si="10"/>
        <v>3</v>
      </c>
    </row>
    <row r="41" spans="2:16">
      <c r="B41" s="415">
        <v>18</v>
      </c>
      <c r="C41" s="393" t="s">
        <v>10</v>
      </c>
      <c r="D41" s="393"/>
      <c r="E41" s="393"/>
      <c r="F41" s="393"/>
      <c r="G41" s="379"/>
      <c r="H41" s="393"/>
      <c r="I41" s="393"/>
      <c r="J41" s="827" t="s">
        <v>48</v>
      </c>
      <c r="K41" s="827"/>
      <c r="L41" s="827"/>
      <c r="M41" s="827"/>
      <c r="N41" s="827"/>
      <c r="O41" s="828"/>
      <c r="P41" s="417">
        <f t="shared" si="10"/>
        <v>2</v>
      </c>
    </row>
    <row r="42" spans="2:16">
      <c r="B42" s="415">
        <v>19</v>
      </c>
      <c r="C42" s="393" t="s">
        <v>11</v>
      </c>
      <c r="D42" s="393"/>
      <c r="E42" s="393"/>
      <c r="F42" s="393"/>
      <c r="G42" s="379"/>
      <c r="H42" s="393"/>
      <c r="I42" s="393"/>
      <c r="J42" s="827" t="s">
        <v>234</v>
      </c>
      <c r="K42" s="827"/>
      <c r="L42" s="827"/>
      <c r="M42" s="827"/>
      <c r="N42" s="827"/>
      <c r="O42" s="828"/>
      <c r="P42" s="417">
        <f t="shared" si="10"/>
        <v>7</v>
      </c>
    </row>
    <row r="43" spans="2:16">
      <c r="B43" s="415">
        <v>20</v>
      </c>
      <c r="C43" s="393" t="s">
        <v>12</v>
      </c>
      <c r="D43" s="393"/>
      <c r="E43" s="393"/>
      <c r="F43" s="393"/>
      <c r="G43" s="379"/>
      <c r="H43" s="393"/>
      <c r="I43" s="393"/>
      <c r="J43" s="827" t="s">
        <v>234</v>
      </c>
      <c r="K43" s="827"/>
      <c r="L43" s="827"/>
      <c r="M43" s="827"/>
      <c r="N43" s="827"/>
      <c r="O43" s="828"/>
      <c r="P43" s="417">
        <f t="shared" si="10"/>
        <v>7</v>
      </c>
    </row>
    <row r="44" spans="2:16">
      <c r="B44" s="415">
        <v>21</v>
      </c>
      <c r="C44" s="393" t="s">
        <v>13</v>
      </c>
      <c r="D44" s="393"/>
      <c r="E44" s="393"/>
      <c r="F44" s="393"/>
      <c r="G44" s="379"/>
      <c r="H44" s="393"/>
      <c r="I44" s="393"/>
      <c r="J44" s="827" t="s">
        <v>234</v>
      </c>
      <c r="K44" s="827"/>
      <c r="L44" s="827"/>
      <c r="M44" s="827"/>
      <c r="N44" s="827"/>
      <c r="O44" s="828"/>
      <c r="P44" s="417">
        <f t="shared" si="10"/>
        <v>7</v>
      </c>
    </row>
    <row r="45" spans="2:16">
      <c r="B45" s="415">
        <v>22</v>
      </c>
      <c r="C45" s="393" t="s">
        <v>14</v>
      </c>
      <c r="D45" s="393"/>
      <c r="E45" s="393"/>
      <c r="F45" s="393"/>
      <c r="G45" s="379"/>
      <c r="H45" s="393"/>
      <c r="I45" s="393"/>
      <c r="J45" s="827" t="s">
        <v>48</v>
      </c>
      <c r="K45" s="827"/>
      <c r="L45" s="827"/>
      <c r="M45" s="827"/>
      <c r="N45" s="827"/>
      <c r="O45" s="828"/>
      <c r="P45" s="417">
        <f t="shared" si="10"/>
        <v>2</v>
      </c>
    </row>
    <row r="46" spans="2:16">
      <c r="B46" s="415">
        <v>23</v>
      </c>
      <c r="C46" s="393" t="s">
        <v>15</v>
      </c>
      <c r="D46" s="393"/>
      <c r="E46" s="393"/>
      <c r="F46" s="393"/>
      <c r="G46" s="379"/>
      <c r="H46" s="393"/>
      <c r="I46" s="393"/>
      <c r="J46" s="827" t="s">
        <v>48</v>
      </c>
      <c r="K46" s="827"/>
      <c r="L46" s="827"/>
      <c r="M46" s="827"/>
      <c r="N46" s="827"/>
      <c r="O46" s="828"/>
      <c r="P46" s="417">
        <f t="shared" si="10"/>
        <v>2</v>
      </c>
    </row>
    <row r="47" spans="2:16">
      <c r="B47" s="415">
        <v>24</v>
      </c>
      <c r="C47" s="393" t="s">
        <v>16</v>
      </c>
      <c r="D47" s="393"/>
      <c r="E47" s="393"/>
      <c r="F47" s="393"/>
      <c r="G47" s="379"/>
      <c r="H47" s="393"/>
      <c r="I47" s="393"/>
      <c r="J47" s="827" t="s">
        <v>48</v>
      </c>
      <c r="K47" s="827"/>
      <c r="L47" s="827"/>
      <c r="M47" s="827"/>
      <c r="N47" s="827"/>
      <c r="O47" s="828"/>
      <c r="P47" s="417">
        <f t="shared" si="10"/>
        <v>2</v>
      </c>
    </row>
    <row r="48" spans="2:16">
      <c r="B48" s="415">
        <v>25</v>
      </c>
      <c r="C48" s="393" t="s">
        <v>17</v>
      </c>
      <c r="D48" s="393"/>
      <c r="E48" s="393"/>
      <c r="F48" s="393"/>
      <c r="G48" s="379"/>
      <c r="H48" s="393"/>
      <c r="I48" s="393"/>
      <c r="J48" s="827" t="s">
        <v>48</v>
      </c>
      <c r="K48" s="827"/>
      <c r="L48" s="827"/>
      <c r="M48" s="827"/>
      <c r="N48" s="827"/>
      <c r="O48" s="828"/>
      <c r="P48" s="417">
        <f t="shared" si="10"/>
        <v>2</v>
      </c>
    </row>
    <row r="49" spans="2:16">
      <c r="B49" s="428">
        <v>97</v>
      </c>
      <c r="C49" s="393" t="s">
        <v>40</v>
      </c>
      <c r="D49" s="393"/>
      <c r="E49" s="393"/>
      <c r="F49" s="393"/>
      <c r="G49" s="379"/>
      <c r="H49" s="393"/>
      <c r="I49" s="393"/>
      <c r="J49" s="827" t="s">
        <v>48</v>
      </c>
      <c r="K49" s="827"/>
      <c r="L49" s="827"/>
      <c r="M49" s="827"/>
      <c r="N49" s="827"/>
      <c r="O49" s="828"/>
      <c r="P49" s="417">
        <f t="shared" si="10"/>
        <v>2</v>
      </c>
    </row>
    <row r="50" spans="2:16">
      <c r="B50" s="428">
        <v>98</v>
      </c>
      <c r="C50" s="393" t="s">
        <v>41</v>
      </c>
      <c r="D50" s="393"/>
      <c r="E50" s="393"/>
      <c r="F50" s="393"/>
      <c r="G50" s="379"/>
      <c r="H50" s="393"/>
      <c r="I50" s="393"/>
      <c r="J50" s="827" t="s">
        <v>48</v>
      </c>
      <c r="K50" s="827"/>
      <c r="L50" s="827"/>
      <c r="M50" s="827"/>
      <c r="N50" s="827"/>
      <c r="O50" s="828"/>
      <c r="P50" s="417">
        <f t="shared" si="10"/>
        <v>2</v>
      </c>
    </row>
    <row r="51" spans="2:16" hidden="1">
      <c r="B51" s="508">
        <v>99</v>
      </c>
      <c r="C51" s="509" t="s">
        <v>207</v>
      </c>
      <c r="D51" s="509"/>
      <c r="E51" s="509"/>
      <c r="F51" s="509"/>
      <c r="G51" s="510"/>
      <c r="H51" s="509"/>
      <c r="I51" s="509"/>
      <c r="J51" s="830" t="s">
        <v>207</v>
      </c>
      <c r="K51" s="830"/>
      <c r="L51" s="830"/>
      <c r="M51" s="830"/>
      <c r="N51" s="830"/>
      <c r="O51" s="831"/>
      <c r="P51" s="417" t="e">
        <f t="shared" si="10"/>
        <v>#N/A</v>
      </c>
    </row>
    <row r="52" spans="2:16"/>
    <row r="53" spans="2:16" hidden="1"/>
    <row r="54" spans="2:16" hidden="1"/>
    <row r="55" spans="2:16" hidden="1"/>
    <row r="56" spans="2:16" hidden="1"/>
    <row r="57" spans="2:16" hidden="1"/>
  </sheetData>
  <sheetProtection algorithmName="SHA-512" hashValue="ZwVIU1AFXu9c4w8S/7jK7wEkN2sMhn2K1uNTv2OtZBRpRrHnFqSopgiZ4UlXOEZ4TsqYva6bzgNog2CVkrBT5g==" saltValue="e7eqK7gMGHJJJPahswswGw==" spinCount="100000" sheet="1" formatRows="0"/>
  <mergeCells count="42">
    <mergeCell ref="J51:O51"/>
    <mergeCell ref="J40:O40"/>
    <mergeCell ref="J41:O41"/>
    <mergeCell ref="J42:O42"/>
    <mergeCell ref="J43:O43"/>
    <mergeCell ref="J44:O44"/>
    <mergeCell ref="J45:O45"/>
    <mergeCell ref="J46:O46"/>
    <mergeCell ref="J47:O47"/>
    <mergeCell ref="J48:O48"/>
    <mergeCell ref="J49:O49"/>
    <mergeCell ref="J50:O50"/>
    <mergeCell ref="J39:O39"/>
    <mergeCell ref="H28:I28"/>
    <mergeCell ref="J29:O29"/>
    <mergeCell ref="J30:O30"/>
    <mergeCell ref="J31:O31"/>
    <mergeCell ref="J32:O32"/>
    <mergeCell ref="J33:O33"/>
    <mergeCell ref="J34:O34"/>
    <mergeCell ref="J35:O35"/>
    <mergeCell ref="J36:O36"/>
    <mergeCell ref="J37:O37"/>
    <mergeCell ref="J38:O38"/>
    <mergeCell ref="B24:D24"/>
    <mergeCell ref="B11:D11"/>
    <mergeCell ref="B12:D12"/>
    <mergeCell ref="B13:D13"/>
    <mergeCell ref="B16:D16"/>
    <mergeCell ref="B17:D17"/>
    <mergeCell ref="B18:D18"/>
    <mergeCell ref="B19:D19"/>
    <mergeCell ref="B20:D20"/>
    <mergeCell ref="B21:D21"/>
    <mergeCell ref="B22:D22"/>
    <mergeCell ref="B23:D23"/>
    <mergeCell ref="B10:D10"/>
    <mergeCell ref="B5:D5"/>
    <mergeCell ref="B6:D6"/>
    <mergeCell ref="B7:D7"/>
    <mergeCell ref="B8:D8"/>
    <mergeCell ref="B9:D9"/>
  </mergeCells>
  <dataValidations disablePrompts="1"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24" t="str">
        <f>'Cenove indexy'!B5:D5</f>
        <v>Index spotřebitelských cen</v>
      </c>
      <c r="C5" s="825"/>
      <c r="D5" s="826"/>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24" t="str">
        <f>'Cenove indexy'!B6:D6</f>
        <v>Upravený index spotřebitelských cen</v>
      </c>
      <c r="C6" s="825"/>
      <c r="D6" s="826"/>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24" t="str">
        <f>'Cenove indexy'!B7:D7</f>
        <v>Index mezd v odvětví doprava a skladování</v>
      </c>
      <c r="C7" s="825"/>
      <c r="D7" s="826"/>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24" t="str">
        <f>'Cenove indexy'!B8:D8</f>
        <v>Index pro naftu</v>
      </c>
      <c r="C8" s="825"/>
      <c r="D8" s="826"/>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24" t="str">
        <f>'Cenove indexy'!B9:D9</f>
        <v>Index pro Alternativní pohon</v>
      </c>
      <c r="C9" s="825"/>
      <c r="D9" s="826"/>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24"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24"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24" t="str">
        <f>'Cenove indexy'!B12:D12</f>
        <v>(nepoužívá se)</v>
      </c>
      <c r="C12" s="825"/>
      <c r="D12" s="826"/>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24" t="str">
        <f>'Cenove indexy'!B13:D13</f>
        <v>(nepoužívá se)</v>
      </c>
      <c r="C13" s="825"/>
      <c r="D13" s="826"/>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24" t="str">
        <f>B5</f>
        <v>Index spotřebitelských cen</v>
      </c>
      <c r="C16" s="825"/>
      <c r="D16" s="826"/>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24" t="str">
        <f>B6</f>
        <v>Upravený index spotřebitelských cen</v>
      </c>
      <c r="C17" s="825"/>
      <c r="D17" s="826"/>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24" t="str">
        <f>B7</f>
        <v>Index mezd v odvětví doprava a skladování</v>
      </c>
      <c r="C18" s="825"/>
      <c r="D18" s="826"/>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24" t="str">
        <f>B8</f>
        <v>Index pro naftu</v>
      </c>
      <c r="C19" s="825"/>
      <c r="D19" s="826"/>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24" t="str">
        <f>B9</f>
        <v>Index pro Alternativní pohon</v>
      </c>
      <c r="C20" s="825"/>
      <c r="D20" s="826"/>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24"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24"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24" t="str">
        <f t="shared" si="6"/>
        <v>(nepoužívá se)</v>
      </c>
      <c r="C23" s="825"/>
      <c r="D23" s="826"/>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24" t="str">
        <f t="shared" si="6"/>
        <v>(nepoužívá se)</v>
      </c>
      <c r="C24" s="825"/>
      <c r="D24" s="826"/>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9" t="s">
        <v>34</v>
      </c>
      <c r="I28" s="825"/>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5"/>
      <c r="D5" s="836"/>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5"/>
      <c r="D6" s="836"/>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5"/>
      <c r="D7" s="836"/>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5"/>
      <c r="D8" s="836"/>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5"/>
      <c r="D9" s="836"/>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7"/>
      <c r="D10" s="838"/>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7"/>
      <c r="D11" s="838"/>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5"/>
      <c r="D12" s="836"/>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5"/>
      <c r="D13" s="836"/>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2549956</v>
      </c>
      <c r="G69" s="58">
        <f t="shared" si="7"/>
        <v>2549956</v>
      </c>
      <c r="H69" s="58">
        <f t="shared" si="7"/>
        <v>2549956</v>
      </c>
      <c r="I69" s="58">
        <f t="shared" si="7"/>
        <v>2549956</v>
      </c>
      <c r="J69" s="58">
        <f t="shared" si="7"/>
        <v>2549956</v>
      </c>
      <c r="K69" s="58">
        <f t="shared" si="7"/>
        <v>2549956</v>
      </c>
      <c r="L69" s="58">
        <f t="shared" si="7"/>
        <v>2549956</v>
      </c>
      <c r="M69" s="58">
        <f t="shared" si="7"/>
        <v>2549956</v>
      </c>
      <c r="N69" s="58">
        <f t="shared" si="7"/>
        <v>2549956</v>
      </c>
      <c r="O69" s="58">
        <f t="shared" si="7"/>
        <v>2549956</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10:D10"/>
    <mergeCell ref="B11:D11"/>
    <mergeCell ref="B12:D12"/>
    <mergeCell ref="B13:D13"/>
    <mergeCell ref="H17:I17"/>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algorithmName="SHA-512" hashValue="p/KZck6++9Hj6kDwRQx0Ji04AIjR0wtTbzAgVK9oU14h1/flCUoMVQvKDQq56nZVqP7hsDgq7q372NizmigyZQ==" saltValue="nrccNSjmyGP5BKzOlw3w0A==" spinCount="100000" sheet="1" objects="1" scenarios="1"/>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election activeCell="C19" sqref="C19"/>
    </sheetView>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2549956</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38</v>
      </c>
      <c r="I13" s="313"/>
      <c r="J13" s="311"/>
      <c r="K13" s="311"/>
      <c r="L13" s="311"/>
      <c r="M13" s="311"/>
      <c r="N13" s="311"/>
      <c r="O13" s="311"/>
    </row>
    <row r="14" spans="1:15" s="315" customFormat="1" ht="12.75">
      <c r="A14" s="311"/>
      <c r="B14" s="313"/>
      <c r="C14" s="313"/>
      <c r="D14" s="313"/>
      <c r="E14" s="313"/>
      <c r="F14" s="313" t="s">
        <v>238</v>
      </c>
      <c r="G14" s="313"/>
      <c r="H14" s="356">
        <v>38</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660" t="s">
        <v>32</v>
      </c>
      <c r="C24" s="662" t="s">
        <v>33</v>
      </c>
      <c r="D24" s="663"/>
      <c r="E24" s="666" t="s">
        <v>35</v>
      </c>
      <c r="F24" s="666" t="s">
        <v>34</v>
      </c>
      <c r="G24" s="668" t="s">
        <v>213</v>
      </c>
      <c r="H24" s="668" t="s">
        <v>95</v>
      </c>
      <c r="I24" s="671" t="s">
        <v>96</v>
      </c>
      <c r="J24" s="311"/>
      <c r="K24" s="311"/>
      <c r="L24" s="311"/>
      <c r="M24" s="311"/>
      <c r="N24" s="311"/>
      <c r="O24" s="311"/>
    </row>
    <row r="25" spans="1:15" s="362" customFormat="1" ht="25.5" customHeight="1">
      <c r="A25" s="361"/>
      <c r="B25" s="661"/>
      <c r="C25" s="664"/>
      <c r="D25" s="665"/>
      <c r="E25" s="667"/>
      <c r="F25" s="667"/>
      <c r="G25" s="667"/>
      <c r="H25" s="667"/>
      <c r="I25" s="672"/>
      <c r="J25" s="311"/>
      <c r="K25" s="311"/>
      <c r="L25" s="311"/>
      <c r="M25" s="311"/>
      <c r="N25" s="361"/>
      <c r="O25" s="361"/>
    </row>
    <row r="26" spans="1:15" s="368" customFormat="1" ht="13.5" thickBot="1">
      <c r="A26" s="363"/>
      <c r="B26" s="364"/>
      <c r="C26" s="673"/>
      <c r="D26" s="674"/>
      <c r="E26" s="365"/>
      <c r="F26" s="365"/>
      <c r="G26" s="366" t="s">
        <v>36</v>
      </c>
      <c r="H26" s="366" t="s">
        <v>36</v>
      </c>
      <c r="I26" s="367" t="s">
        <v>36</v>
      </c>
      <c r="J26" s="311"/>
      <c r="K26" s="311"/>
      <c r="L26" s="311"/>
      <c r="M26" s="311"/>
      <c r="N26" s="363"/>
      <c r="O26" s="363"/>
    </row>
    <row r="27" spans="1:15" s="315" customFormat="1" ht="13.5" thickTop="1">
      <c r="A27" s="311"/>
      <c r="B27" s="369">
        <v>11</v>
      </c>
      <c r="C27" s="675" t="s">
        <v>110</v>
      </c>
      <c r="D27" s="676"/>
      <c r="E27" s="370" t="s">
        <v>19</v>
      </c>
      <c r="F27" s="371" t="s">
        <v>108</v>
      </c>
      <c r="G27" s="381"/>
      <c r="H27" s="381"/>
      <c r="I27" s="464">
        <v>0</v>
      </c>
      <c r="J27" s="311"/>
      <c r="K27" s="311"/>
      <c r="L27" s="311"/>
      <c r="M27" s="311"/>
      <c r="N27" s="311"/>
      <c r="O27" s="311"/>
    </row>
    <row r="28" spans="1:15" s="315" customFormat="1" ht="12.75">
      <c r="A28" s="311"/>
      <c r="B28" s="374"/>
      <c r="C28" s="677"/>
      <c r="D28" s="678"/>
      <c r="E28" s="375" t="s">
        <v>20</v>
      </c>
      <c r="F28" s="376" t="s">
        <v>238</v>
      </c>
      <c r="G28" s="381"/>
      <c r="H28" s="381"/>
      <c r="I28" s="464">
        <v>0</v>
      </c>
      <c r="J28" s="311"/>
      <c r="K28" s="311"/>
      <c r="L28" s="311"/>
      <c r="M28" s="311"/>
      <c r="N28" s="311"/>
      <c r="O28" s="311"/>
    </row>
    <row r="29" spans="1:15" s="315" customFormat="1" ht="12.75">
      <c r="A29" s="311"/>
      <c r="B29" s="377"/>
      <c r="C29" s="679"/>
      <c r="D29" s="680"/>
      <c r="E29" s="375" t="s">
        <v>21</v>
      </c>
      <c r="F29" s="376" t="s">
        <v>22</v>
      </c>
      <c r="G29" s="381"/>
      <c r="H29" s="381"/>
      <c r="I29" s="464">
        <v>0</v>
      </c>
      <c r="J29" s="311"/>
      <c r="K29" s="311"/>
      <c r="L29" s="311"/>
      <c r="M29" s="311"/>
      <c r="N29" s="311"/>
      <c r="O29" s="311"/>
    </row>
    <row r="30" spans="1:15" s="315" customFormat="1" ht="12.75">
      <c r="A30" s="311"/>
      <c r="B30" s="378">
        <v>12</v>
      </c>
      <c r="C30" s="681" t="s">
        <v>5</v>
      </c>
      <c r="D30" s="682"/>
      <c r="E30" s="379"/>
      <c r="F30" s="380"/>
      <c r="G30" s="381"/>
      <c r="H30" s="381"/>
      <c r="I30" s="373"/>
      <c r="J30" s="311"/>
      <c r="K30" s="311"/>
      <c r="L30" s="311"/>
      <c r="M30" s="311"/>
      <c r="N30" s="311"/>
      <c r="O30" s="311"/>
    </row>
    <row r="31" spans="1:15" s="315" customFormat="1" ht="12.75">
      <c r="A31" s="311"/>
      <c r="B31" s="378">
        <v>13</v>
      </c>
      <c r="C31" s="681" t="s">
        <v>6</v>
      </c>
      <c r="D31" s="682"/>
      <c r="E31" s="379"/>
      <c r="F31" s="380"/>
      <c r="G31" s="381"/>
      <c r="H31" s="381"/>
      <c r="I31" s="383"/>
      <c r="J31" s="311"/>
      <c r="K31" s="311"/>
      <c r="L31" s="311"/>
      <c r="M31" s="311"/>
      <c r="N31" s="311"/>
      <c r="O31" s="311"/>
    </row>
    <row r="32" spans="1:15" s="315" customFormat="1" ht="12.75">
      <c r="A32" s="311"/>
      <c r="B32" s="384">
        <v>14</v>
      </c>
      <c r="C32" s="669" t="s">
        <v>7</v>
      </c>
      <c r="D32" s="670"/>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679"/>
      <c r="D33" s="680"/>
      <c r="E33" s="375" t="s">
        <v>26</v>
      </c>
      <c r="F33" s="376" t="s">
        <v>22</v>
      </c>
      <c r="G33" s="382">
        <v>0</v>
      </c>
      <c r="H33" s="382">
        <v>0</v>
      </c>
      <c r="I33" s="383">
        <f t="shared" si="0"/>
        <v>1</v>
      </c>
      <c r="J33" s="311"/>
      <c r="K33" s="311"/>
      <c r="L33" s="311"/>
      <c r="M33" s="311"/>
      <c r="N33" s="311"/>
      <c r="O33" s="311"/>
    </row>
    <row r="34" spans="1:15" s="315" customFormat="1" ht="12.75">
      <c r="A34" s="311"/>
      <c r="B34" s="378">
        <v>15</v>
      </c>
      <c r="C34" s="681" t="s">
        <v>39</v>
      </c>
      <c r="D34" s="682"/>
      <c r="E34" s="683"/>
      <c r="F34" s="684"/>
      <c r="G34" s="382">
        <v>0</v>
      </c>
      <c r="H34" s="382">
        <v>1</v>
      </c>
      <c r="I34" s="383">
        <f t="shared" si="0"/>
        <v>0</v>
      </c>
      <c r="J34" s="311"/>
      <c r="K34" s="311"/>
      <c r="L34" s="311"/>
      <c r="M34" s="311"/>
      <c r="N34" s="311"/>
      <c r="O34" s="311"/>
    </row>
    <row r="35" spans="1:15" s="315" customFormat="1" ht="12.75">
      <c r="A35" s="311"/>
      <c r="B35" s="384">
        <v>16</v>
      </c>
      <c r="C35" s="669" t="s">
        <v>8</v>
      </c>
      <c r="D35" s="670"/>
      <c r="E35" s="375" t="s">
        <v>27</v>
      </c>
      <c r="F35" s="376" t="s">
        <v>24</v>
      </c>
      <c r="G35" s="381"/>
      <c r="H35" s="381"/>
      <c r="I35" s="464">
        <v>0</v>
      </c>
      <c r="J35" s="311"/>
      <c r="K35" s="311"/>
      <c r="L35" s="311"/>
      <c r="M35" s="311"/>
      <c r="N35" s="311"/>
      <c r="O35" s="311"/>
    </row>
    <row r="36" spans="1:15" s="315" customFormat="1" ht="12.75">
      <c r="A36" s="311"/>
      <c r="B36" s="377"/>
      <c r="C36" s="679"/>
      <c r="D36" s="680"/>
      <c r="E36" s="375" t="s">
        <v>28</v>
      </c>
      <c r="F36" s="376" t="s">
        <v>22</v>
      </c>
      <c r="G36" s="381"/>
      <c r="H36" s="381"/>
      <c r="I36" s="383"/>
      <c r="J36" s="311"/>
      <c r="K36" s="311"/>
      <c r="L36" s="311"/>
      <c r="M36" s="311"/>
      <c r="N36" s="311"/>
      <c r="O36" s="311"/>
    </row>
    <row r="37" spans="1:15" s="315" customFormat="1" ht="12.75">
      <c r="A37" s="311"/>
      <c r="B37" s="384">
        <v>17</v>
      </c>
      <c r="C37" s="669" t="s">
        <v>9</v>
      </c>
      <c r="D37" s="670"/>
      <c r="E37" s="375" t="s">
        <v>37</v>
      </c>
      <c r="F37" s="376" t="s">
        <v>24</v>
      </c>
      <c r="G37" s="381"/>
      <c r="H37" s="381"/>
      <c r="I37" s="465">
        <f>I35</f>
        <v>0</v>
      </c>
      <c r="J37" s="311"/>
      <c r="K37" s="311"/>
      <c r="L37" s="311"/>
      <c r="M37" s="311"/>
      <c r="N37" s="311"/>
      <c r="O37" s="311"/>
    </row>
    <row r="38" spans="1:15" s="315" customFormat="1" ht="12.75">
      <c r="A38" s="311"/>
      <c r="B38" s="377"/>
      <c r="C38" s="679"/>
      <c r="D38" s="680"/>
      <c r="E38" s="375" t="s">
        <v>38</v>
      </c>
      <c r="F38" s="376" t="s">
        <v>22</v>
      </c>
      <c r="G38" s="385"/>
      <c r="H38" s="381"/>
      <c r="I38" s="383"/>
      <c r="J38" s="311"/>
      <c r="K38" s="311"/>
      <c r="L38" s="311"/>
      <c r="M38" s="311"/>
      <c r="N38" s="311"/>
      <c r="O38" s="311"/>
    </row>
    <row r="39" spans="1:15" s="315" customFormat="1" ht="13.5" customHeight="1">
      <c r="A39" s="311"/>
      <c r="B39" s="378">
        <v>18</v>
      </c>
      <c r="C39" s="681" t="s">
        <v>10</v>
      </c>
      <c r="D39" s="682"/>
      <c r="E39" s="379"/>
      <c r="F39" s="380"/>
      <c r="G39" s="381"/>
      <c r="H39" s="381"/>
      <c r="I39" s="383"/>
      <c r="J39" s="311"/>
      <c r="K39" s="311"/>
      <c r="L39" s="311"/>
      <c r="M39" s="311"/>
      <c r="N39" s="311"/>
      <c r="O39" s="311"/>
    </row>
    <row r="40" spans="1:15" s="315" customFormat="1" ht="12.75">
      <c r="A40" s="311"/>
      <c r="B40" s="466">
        <v>19</v>
      </c>
      <c r="C40" s="687" t="s">
        <v>11</v>
      </c>
      <c r="D40" s="688"/>
      <c r="E40" s="467"/>
      <c r="F40" s="468"/>
      <c r="G40" s="469"/>
      <c r="H40" s="469"/>
      <c r="I40" s="470"/>
      <c r="J40" s="311"/>
      <c r="K40" s="517" t="s">
        <v>253</v>
      </c>
      <c r="L40" s="471"/>
      <c r="M40" s="471"/>
      <c r="N40" s="471"/>
      <c r="O40" s="311"/>
    </row>
    <row r="41" spans="1:15" s="315" customFormat="1" ht="12.75">
      <c r="A41" s="311"/>
      <c r="B41" s="466">
        <v>20</v>
      </c>
      <c r="C41" s="687" t="s">
        <v>12</v>
      </c>
      <c r="D41" s="688"/>
      <c r="E41" s="467"/>
      <c r="F41" s="468"/>
      <c r="G41" s="469"/>
      <c r="H41" s="469"/>
      <c r="I41" s="470"/>
      <c r="J41" s="311"/>
      <c r="K41" s="517" t="s">
        <v>253</v>
      </c>
      <c r="L41" s="471"/>
      <c r="M41" s="471"/>
      <c r="N41" s="471"/>
      <c r="O41" s="311"/>
    </row>
    <row r="42" spans="1:15" s="315" customFormat="1" ht="12.75">
      <c r="A42" s="311"/>
      <c r="B42" s="466">
        <v>21</v>
      </c>
      <c r="C42" s="687" t="s">
        <v>13</v>
      </c>
      <c r="D42" s="688"/>
      <c r="E42" s="467"/>
      <c r="F42" s="468"/>
      <c r="G42" s="469"/>
      <c r="H42" s="469"/>
      <c r="I42" s="470"/>
      <c r="J42" s="311"/>
      <c r="K42" s="517" t="s">
        <v>253</v>
      </c>
      <c r="L42" s="471"/>
      <c r="M42" s="471"/>
      <c r="N42" s="471"/>
      <c r="O42" s="311"/>
    </row>
    <row r="43" spans="1:15" s="315" customFormat="1" ht="12.75">
      <c r="A43" s="311"/>
      <c r="B43" s="378">
        <v>22</v>
      </c>
      <c r="C43" s="681" t="s">
        <v>14</v>
      </c>
      <c r="D43" s="682"/>
      <c r="E43" s="379"/>
      <c r="F43" s="380"/>
      <c r="G43" s="381"/>
      <c r="H43" s="381"/>
      <c r="I43" s="383"/>
      <c r="J43" s="311"/>
      <c r="K43" s="311"/>
      <c r="L43" s="311"/>
      <c r="M43" s="311"/>
      <c r="N43" s="311"/>
      <c r="O43" s="311"/>
    </row>
    <row r="44" spans="1:15" s="315" customFormat="1" ht="12.75">
      <c r="A44" s="311"/>
      <c r="B44" s="378">
        <v>23</v>
      </c>
      <c r="C44" s="681" t="s">
        <v>15</v>
      </c>
      <c r="D44" s="682"/>
      <c r="E44" s="379"/>
      <c r="F44" s="380"/>
      <c r="G44" s="381"/>
      <c r="H44" s="381"/>
      <c r="I44" s="383"/>
      <c r="J44" s="311"/>
      <c r="K44" s="311"/>
      <c r="L44" s="311"/>
      <c r="M44" s="311"/>
      <c r="N44" s="311"/>
      <c r="O44" s="311"/>
    </row>
    <row r="45" spans="1:15" s="315" customFormat="1" ht="12.75">
      <c r="A45" s="311"/>
      <c r="B45" s="378">
        <v>24</v>
      </c>
      <c r="C45" s="681" t="s">
        <v>16</v>
      </c>
      <c r="D45" s="682"/>
      <c r="E45" s="379"/>
      <c r="F45" s="380"/>
      <c r="G45" s="381"/>
      <c r="H45" s="381"/>
      <c r="I45" s="383"/>
      <c r="J45" s="311"/>
      <c r="K45" s="311"/>
      <c r="L45" s="311"/>
      <c r="M45" s="311"/>
      <c r="N45" s="311"/>
      <c r="O45" s="311"/>
    </row>
    <row r="46" spans="1:15" s="315" customFormat="1" ht="12.75">
      <c r="A46" s="311"/>
      <c r="B46" s="378">
        <v>25</v>
      </c>
      <c r="C46" s="681" t="s">
        <v>17</v>
      </c>
      <c r="D46" s="682"/>
      <c r="E46" s="379"/>
      <c r="F46" s="380"/>
      <c r="G46" s="381"/>
      <c r="H46" s="381"/>
      <c r="I46" s="383"/>
      <c r="J46" s="311"/>
      <c r="K46" s="311"/>
      <c r="L46" s="311"/>
      <c r="M46" s="311"/>
      <c r="N46" s="311"/>
      <c r="O46" s="311"/>
    </row>
    <row r="47" spans="1:15" s="315" customFormat="1" ht="13.5" thickBot="1">
      <c r="A47" s="311"/>
      <c r="B47" s="386">
        <v>26</v>
      </c>
      <c r="C47" s="685" t="s">
        <v>18</v>
      </c>
      <c r="D47" s="686"/>
      <c r="E47" s="387"/>
      <c r="F47" s="388"/>
      <c r="G47" s="389"/>
      <c r="H47" s="389"/>
      <c r="I47" s="390"/>
      <c r="J47" s="311"/>
      <c r="K47" s="311"/>
      <c r="L47" s="311"/>
      <c r="M47" s="311"/>
      <c r="N47" s="311"/>
      <c r="O47" s="311"/>
    </row>
    <row r="48" spans="1:15" s="315" customFormat="1" ht="12.75">
      <c r="A48" s="311"/>
      <c r="B48" s="391"/>
      <c r="C48" s="712" t="s">
        <v>77</v>
      </c>
      <c r="D48" s="713"/>
      <c r="E48" s="713"/>
      <c r="F48" s="714"/>
      <c r="G48" s="372">
        <v>0</v>
      </c>
      <c r="H48" s="372">
        <v>1</v>
      </c>
      <c r="I48" s="373">
        <f t="shared" ref="I48" si="1">100%-G48-H48</f>
        <v>0</v>
      </c>
      <c r="J48" s="311"/>
      <c r="K48" s="311"/>
      <c r="L48" s="311"/>
      <c r="M48" s="311"/>
      <c r="N48" s="311"/>
      <c r="O48" s="311"/>
    </row>
    <row r="49" spans="1:15" s="315" customFormat="1" ht="12.75">
      <c r="A49" s="311"/>
      <c r="B49" s="392"/>
      <c r="C49" s="717" t="s">
        <v>41</v>
      </c>
      <c r="D49" s="683"/>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718" t="s">
        <v>43</v>
      </c>
      <c r="D51" s="719"/>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701" t="s">
        <v>4</v>
      </c>
      <c r="C56" s="702"/>
      <c r="D56" s="705" t="s">
        <v>233</v>
      </c>
      <c r="E56" s="707" t="s">
        <v>94</v>
      </c>
      <c r="F56" s="708"/>
      <c r="G56" s="708"/>
      <c r="H56" s="708"/>
      <c r="I56" s="708"/>
      <c r="J56" s="708"/>
      <c r="K56" s="708"/>
      <c r="L56" s="708"/>
      <c r="M56" s="708"/>
      <c r="N56" s="709"/>
      <c r="O56" s="311"/>
    </row>
    <row r="57" spans="1:15" s="315" customFormat="1" ht="13.5" thickBot="1">
      <c r="A57" s="311"/>
      <c r="B57" s="703"/>
      <c r="C57" s="704"/>
      <c r="D57" s="706"/>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720" t="s">
        <v>255</v>
      </c>
      <c r="C58" s="721"/>
      <c r="D58" s="444" t="s">
        <v>248</v>
      </c>
      <c r="E58" s="453"/>
      <c r="F58" s="454"/>
      <c r="G58" s="454"/>
      <c r="H58" s="454"/>
      <c r="I58" s="454"/>
      <c r="J58" s="454"/>
      <c r="K58" s="454"/>
      <c r="L58" s="454"/>
      <c r="M58" s="454"/>
      <c r="N58" s="455"/>
      <c r="O58" s="311"/>
    </row>
    <row r="59" spans="1:15" s="315" customFormat="1" ht="13.5" customHeight="1">
      <c r="A59" s="311"/>
      <c r="B59" s="722"/>
      <c r="C59" s="723"/>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722"/>
      <c r="C60" s="723"/>
      <c r="D60" s="445" t="s">
        <v>250</v>
      </c>
      <c r="E60" s="521">
        <v>1</v>
      </c>
      <c r="F60" s="522">
        <v>1</v>
      </c>
      <c r="G60" s="522">
        <v>1</v>
      </c>
      <c r="H60" s="522">
        <v>1</v>
      </c>
      <c r="I60" s="522">
        <v>1</v>
      </c>
      <c r="J60" s="522">
        <v>1</v>
      </c>
      <c r="K60" s="522">
        <v>1</v>
      </c>
      <c r="L60" s="522">
        <v>1</v>
      </c>
      <c r="M60" s="522">
        <v>1</v>
      </c>
      <c r="N60" s="523">
        <v>1</v>
      </c>
      <c r="O60" s="311"/>
    </row>
    <row r="61" spans="1:15" s="315" customFormat="1" ht="13.5" customHeight="1">
      <c r="A61" s="311"/>
      <c r="B61" s="722"/>
      <c r="C61" s="723"/>
      <c r="D61" s="450" t="s">
        <v>251</v>
      </c>
      <c r="E61" s="451">
        <v>0</v>
      </c>
      <c r="F61" s="432">
        <v>0</v>
      </c>
      <c r="G61" s="432">
        <v>0</v>
      </c>
      <c r="H61" s="432">
        <v>0</v>
      </c>
      <c r="I61" s="432">
        <v>0</v>
      </c>
      <c r="J61" s="432">
        <v>0</v>
      </c>
      <c r="K61" s="432">
        <v>0</v>
      </c>
      <c r="L61" s="432">
        <v>0</v>
      </c>
      <c r="M61" s="432">
        <v>0</v>
      </c>
      <c r="N61" s="433">
        <v>0</v>
      </c>
      <c r="O61" s="311"/>
    </row>
    <row r="62" spans="1:15" s="315" customFormat="1" ht="12.75">
      <c r="A62" s="311"/>
      <c r="B62" s="693" t="s">
        <v>102</v>
      </c>
      <c r="C62" s="694"/>
      <c r="D62" s="562" t="s">
        <v>108</v>
      </c>
      <c r="E62" s="563"/>
      <c r="F62" s="564"/>
      <c r="G62" s="564"/>
      <c r="H62" s="564"/>
      <c r="I62" s="564"/>
      <c r="J62" s="564"/>
      <c r="K62" s="564"/>
      <c r="L62" s="564"/>
      <c r="M62" s="564"/>
      <c r="N62" s="565"/>
      <c r="O62" s="311"/>
    </row>
    <row r="63" spans="1:15" s="315" customFormat="1" ht="12.75">
      <c r="A63" s="311"/>
      <c r="B63" s="695"/>
      <c r="C63" s="696"/>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3" t="s">
        <v>245</v>
      </c>
      <c r="C64" s="694"/>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5"/>
      <c r="C65" s="696"/>
      <c r="D65" s="402" t="s">
        <v>257</v>
      </c>
      <c r="E65" s="572"/>
      <c r="F65" s="573"/>
      <c r="G65" s="573"/>
      <c r="H65" s="573"/>
      <c r="I65" s="573"/>
      <c r="J65" s="573"/>
      <c r="K65" s="573"/>
      <c r="L65" s="573"/>
      <c r="M65" s="573"/>
      <c r="N65" s="574"/>
      <c r="O65" s="311"/>
    </row>
    <row r="66" spans="1:15" s="315" customFormat="1" ht="12.75">
      <c r="A66" s="311"/>
      <c r="B66" s="693" t="s">
        <v>246</v>
      </c>
      <c r="C66" s="694"/>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5"/>
      <c r="C67" s="696"/>
      <c r="D67" s="402" t="s">
        <v>257</v>
      </c>
      <c r="E67" s="572"/>
      <c r="F67" s="573"/>
      <c r="G67" s="573"/>
      <c r="H67" s="573"/>
      <c r="I67" s="573"/>
      <c r="J67" s="573"/>
      <c r="K67" s="573"/>
      <c r="L67" s="573"/>
      <c r="M67" s="573"/>
      <c r="N67" s="574"/>
      <c r="O67" s="311"/>
    </row>
    <row r="68" spans="1:15" s="315" customFormat="1" ht="12.75">
      <c r="A68" s="311"/>
      <c r="B68" s="693" t="s">
        <v>247</v>
      </c>
      <c r="C68" s="694"/>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5"/>
      <c r="C69" s="696"/>
      <c r="D69" s="402" t="s">
        <v>257</v>
      </c>
      <c r="E69" s="572"/>
      <c r="F69" s="573"/>
      <c r="G69" s="573"/>
      <c r="H69" s="573"/>
      <c r="I69" s="573"/>
      <c r="J69" s="573"/>
      <c r="K69" s="573"/>
      <c r="L69" s="573"/>
      <c r="M69" s="573"/>
      <c r="N69" s="574"/>
      <c r="O69" s="311"/>
    </row>
    <row r="70" spans="1:15" s="315" customFormat="1" ht="12.75">
      <c r="A70" s="311"/>
      <c r="B70" s="697" t="s">
        <v>103</v>
      </c>
      <c r="C70" s="698"/>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9"/>
      <c r="C71" s="700"/>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701" t="s">
        <v>4</v>
      </c>
      <c r="C76" s="702"/>
      <c r="D76" s="705" t="s">
        <v>233</v>
      </c>
      <c r="E76" s="707" t="s">
        <v>94</v>
      </c>
      <c r="F76" s="708"/>
      <c r="G76" s="708"/>
      <c r="H76" s="708"/>
      <c r="I76" s="708"/>
      <c r="J76" s="708"/>
      <c r="K76" s="708"/>
      <c r="L76" s="708"/>
      <c r="M76" s="708"/>
      <c r="N76" s="709"/>
      <c r="O76" s="311"/>
    </row>
    <row r="77" spans="1:15" ht="13.5" thickBot="1">
      <c r="A77" s="311"/>
      <c r="B77" s="703"/>
      <c r="C77" s="704"/>
      <c r="D77" s="706"/>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724" t="s">
        <v>255</v>
      </c>
      <c r="C78" s="725"/>
      <c r="D78" s="444" t="s">
        <v>248</v>
      </c>
      <c r="E78" s="453"/>
      <c r="F78" s="454"/>
      <c r="G78" s="454"/>
      <c r="H78" s="454"/>
      <c r="I78" s="454"/>
      <c r="J78" s="454"/>
      <c r="K78" s="454"/>
      <c r="L78" s="454"/>
      <c r="M78" s="454"/>
      <c r="N78" s="455"/>
      <c r="O78" s="311"/>
    </row>
    <row r="79" spans="1:15" ht="13.5" customHeight="1">
      <c r="A79" s="311"/>
      <c r="B79" s="726"/>
      <c r="C79" s="727"/>
      <c r="D79" s="445" t="s">
        <v>249</v>
      </c>
      <c r="E79" s="518">
        <v>21</v>
      </c>
      <c r="F79" s="519">
        <v>21</v>
      </c>
      <c r="G79" s="519">
        <v>21</v>
      </c>
      <c r="H79" s="519">
        <v>21</v>
      </c>
      <c r="I79" s="519">
        <v>21</v>
      </c>
      <c r="J79" s="519">
        <v>21</v>
      </c>
      <c r="K79" s="519">
        <v>21</v>
      </c>
      <c r="L79" s="519">
        <v>21</v>
      </c>
      <c r="M79" s="519">
        <v>21</v>
      </c>
      <c r="N79" s="520">
        <v>21</v>
      </c>
      <c r="O79" s="311"/>
    </row>
    <row r="80" spans="1:15" ht="13.5" customHeight="1">
      <c r="A80" s="311"/>
      <c r="B80" s="726"/>
      <c r="C80" s="727"/>
      <c r="D80" s="445" t="s">
        <v>250</v>
      </c>
      <c r="E80" s="521">
        <v>5</v>
      </c>
      <c r="F80" s="522">
        <v>5</v>
      </c>
      <c r="G80" s="522">
        <v>5</v>
      </c>
      <c r="H80" s="522">
        <v>5</v>
      </c>
      <c r="I80" s="522">
        <v>5</v>
      </c>
      <c r="J80" s="522">
        <v>5</v>
      </c>
      <c r="K80" s="522">
        <v>5</v>
      </c>
      <c r="L80" s="522">
        <v>5</v>
      </c>
      <c r="M80" s="522">
        <v>5</v>
      </c>
      <c r="N80" s="523">
        <v>5</v>
      </c>
      <c r="O80" s="311"/>
    </row>
    <row r="81" spans="1:15" ht="12.75" customHeight="1" thickBot="1">
      <c r="A81" s="311"/>
      <c r="B81" s="728"/>
      <c r="C81" s="729"/>
      <c r="D81" s="407" t="s">
        <v>251</v>
      </c>
      <c r="E81" s="456">
        <v>0</v>
      </c>
      <c r="F81" s="457">
        <v>0</v>
      </c>
      <c r="G81" s="457">
        <v>0</v>
      </c>
      <c r="H81" s="457">
        <v>0</v>
      </c>
      <c r="I81" s="457">
        <v>0</v>
      </c>
      <c r="J81" s="457">
        <v>0</v>
      </c>
      <c r="K81" s="457">
        <v>0</v>
      </c>
      <c r="L81" s="457">
        <v>0</v>
      </c>
      <c r="M81" s="457">
        <v>0</v>
      </c>
      <c r="N81" s="458">
        <v>0</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1" t="s">
        <v>0</v>
      </c>
      <c r="F86" s="692"/>
      <c r="G86" s="346"/>
      <c r="H86" s="346"/>
      <c r="I86" s="346"/>
      <c r="J86" s="311"/>
      <c r="K86" s="311"/>
      <c r="L86" s="311"/>
      <c r="M86" s="311"/>
      <c r="N86" s="311"/>
      <c r="O86" s="311"/>
    </row>
    <row r="87" spans="1:15" ht="26.25" customHeight="1" thickTop="1">
      <c r="A87" s="311"/>
      <c r="B87" s="575" t="s">
        <v>102</v>
      </c>
      <c r="C87" s="576"/>
      <c r="D87" s="577" t="s">
        <v>238</v>
      </c>
      <c r="E87" s="715">
        <v>0.2</v>
      </c>
      <c r="F87" s="716"/>
      <c r="G87" s="346"/>
      <c r="H87" s="479"/>
      <c r="I87" s="311"/>
      <c r="J87" s="311"/>
      <c r="K87" s="311"/>
      <c r="L87" s="311"/>
      <c r="M87" s="311"/>
      <c r="N87" s="311"/>
      <c r="O87" s="311"/>
    </row>
    <row r="88" spans="1:15" ht="26.25" customHeight="1">
      <c r="A88" s="311"/>
      <c r="B88" s="579" t="s">
        <v>245</v>
      </c>
      <c r="C88" s="580"/>
      <c r="D88" s="581" t="s">
        <v>256</v>
      </c>
      <c r="E88" s="710">
        <v>0.2</v>
      </c>
      <c r="F88" s="711"/>
      <c r="G88" s="346"/>
      <c r="H88" s="479"/>
      <c r="I88" s="311"/>
      <c r="J88" s="311"/>
      <c r="K88" s="311"/>
      <c r="L88" s="311"/>
      <c r="M88" s="311"/>
      <c r="N88" s="311"/>
      <c r="O88" s="311"/>
    </row>
    <row r="89" spans="1:15" ht="26.25" customHeight="1">
      <c r="A89" s="311"/>
      <c r="B89" s="579" t="s">
        <v>246</v>
      </c>
      <c r="C89" s="580"/>
      <c r="D89" s="581" t="s">
        <v>256</v>
      </c>
      <c r="E89" s="710">
        <v>7.0000000000000007E-2</v>
      </c>
      <c r="F89" s="711"/>
      <c r="G89" s="346"/>
      <c r="H89" s="479"/>
      <c r="I89" s="311"/>
      <c r="J89" s="311"/>
      <c r="K89" s="311"/>
      <c r="L89" s="311"/>
      <c r="M89" s="311"/>
      <c r="N89" s="311"/>
      <c r="O89" s="311"/>
    </row>
    <row r="90" spans="1:15" ht="26.25" customHeight="1">
      <c r="A90" s="311"/>
      <c r="B90" s="579" t="s">
        <v>247</v>
      </c>
      <c r="C90" s="580"/>
      <c r="D90" s="581" t="s">
        <v>256</v>
      </c>
      <c r="E90" s="710">
        <v>0.03</v>
      </c>
      <c r="F90" s="711"/>
      <c r="G90" s="346"/>
      <c r="H90" s="479"/>
      <c r="I90" s="311"/>
      <c r="J90" s="311"/>
      <c r="K90" s="311"/>
      <c r="L90" s="311"/>
      <c r="M90" s="311"/>
      <c r="N90" s="311"/>
      <c r="O90" s="311"/>
    </row>
    <row r="91" spans="1:15" ht="26.25" customHeight="1" thickBot="1">
      <c r="A91" s="311"/>
      <c r="B91" s="582" t="s">
        <v>103</v>
      </c>
      <c r="C91" s="578"/>
      <c r="D91" s="516" t="s">
        <v>256</v>
      </c>
      <c r="E91" s="689">
        <v>0.5</v>
      </c>
      <c r="F91" s="690"/>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EMz/pNmZsTbzFhRkdH4U0B1HKnvlXI3V/t2ZfL/EJlUV1Kbah+7uDinSfSmfaxPnTYvNTsxirnVF+CvnLRmapA==" saltValue="dW7fD3sx0TLEcGmBITqE2A==" spinCount="100000" sheet="1" formatRows="0"/>
  <mergeCells count="51">
    <mergeCell ref="C48:F48"/>
    <mergeCell ref="E87:F87"/>
    <mergeCell ref="C49:D49"/>
    <mergeCell ref="C51:D51"/>
    <mergeCell ref="D56:D57"/>
    <mergeCell ref="E56:N56"/>
    <mergeCell ref="B56:C57"/>
    <mergeCell ref="B58:C61"/>
    <mergeCell ref="B78:C81"/>
    <mergeCell ref="E91:F91"/>
    <mergeCell ref="E86:F86"/>
    <mergeCell ref="B62:C63"/>
    <mergeCell ref="B70:C71"/>
    <mergeCell ref="B76:C77"/>
    <mergeCell ref="D76:D77"/>
    <mergeCell ref="E76:N76"/>
    <mergeCell ref="B64:C65"/>
    <mergeCell ref="B66:C67"/>
    <mergeCell ref="B68:C69"/>
    <mergeCell ref="E88:F88"/>
    <mergeCell ref="E89:F89"/>
    <mergeCell ref="E90:F90"/>
    <mergeCell ref="C47:D47"/>
    <mergeCell ref="C36:D36"/>
    <mergeCell ref="C37:D37"/>
    <mergeCell ref="C38:D38"/>
    <mergeCell ref="C39:D39"/>
    <mergeCell ref="C40:D40"/>
    <mergeCell ref="C41:D41"/>
    <mergeCell ref="C42:D42"/>
    <mergeCell ref="C43:D43"/>
    <mergeCell ref="C44:D44"/>
    <mergeCell ref="C45:D45"/>
    <mergeCell ref="C46:D46"/>
    <mergeCell ref="C35:D35"/>
    <mergeCell ref="I24:I25"/>
    <mergeCell ref="C26:D26"/>
    <mergeCell ref="C27:D27"/>
    <mergeCell ref="C28:D28"/>
    <mergeCell ref="C29:D29"/>
    <mergeCell ref="H24:H25"/>
    <mergeCell ref="C30:D30"/>
    <mergeCell ref="C31:D31"/>
    <mergeCell ref="C32:D32"/>
    <mergeCell ref="C33:D33"/>
    <mergeCell ref="C34:F34"/>
    <mergeCell ref="B24:B25"/>
    <mergeCell ref="C24:D25"/>
    <mergeCell ref="E24:E25"/>
    <mergeCell ref="F24:F25"/>
    <mergeCell ref="G24:G25"/>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30" t="s">
        <v>32</v>
      </c>
      <c r="C8" s="732" t="s">
        <v>33</v>
      </c>
      <c r="D8" s="733"/>
      <c r="E8" s="764" t="s">
        <v>35</v>
      </c>
      <c r="F8" s="764" t="s">
        <v>34</v>
      </c>
      <c r="G8" s="736" t="s">
        <v>213</v>
      </c>
      <c r="H8" s="736" t="s">
        <v>95</v>
      </c>
      <c r="I8" s="764" t="s">
        <v>96</v>
      </c>
      <c r="J8" s="760" t="s">
        <v>180</v>
      </c>
      <c r="K8" s="761"/>
      <c r="L8" s="11"/>
      <c r="M8" s="9"/>
      <c r="N8" s="9"/>
      <c r="O8" s="9"/>
    </row>
    <row r="9" spans="1:15" s="7" customFormat="1" ht="13.5" customHeight="1">
      <c r="A9" s="11"/>
      <c r="B9" s="731"/>
      <c r="C9" s="734"/>
      <c r="D9" s="735"/>
      <c r="E9" s="737"/>
      <c r="F9" s="737"/>
      <c r="G9" s="737"/>
      <c r="H9" s="737"/>
      <c r="I9" s="737"/>
      <c r="J9" s="429" t="s">
        <v>108</v>
      </c>
      <c r="K9" s="133" t="s">
        <v>238</v>
      </c>
      <c r="L9" s="40"/>
      <c r="M9" s="11"/>
      <c r="N9" s="11"/>
    </row>
    <row r="10" spans="1:15" s="43" customFormat="1" ht="13.5" thickBot="1">
      <c r="A10" s="40"/>
      <c r="B10" s="41"/>
      <c r="C10" s="758"/>
      <c r="D10" s="759"/>
      <c r="E10" s="33"/>
      <c r="F10" s="33"/>
      <c r="G10" s="32" t="s">
        <v>36</v>
      </c>
      <c r="H10" s="32" t="s">
        <v>36</v>
      </c>
      <c r="I10" s="33" t="s">
        <v>36</v>
      </c>
      <c r="J10" s="430" t="s">
        <v>31</v>
      </c>
      <c r="K10" s="42" t="s">
        <v>31</v>
      </c>
      <c r="L10" s="9"/>
      <c r="M10" s="40"/>
      <c r="N10" s="40"/>
    </row>
    <row r="11" spans="1:15" customFormat="1" ht="13.5" thickTop="1">
      <c r="A11" s="9"/>
      <c r="B11" s="14">
        <v>11</v>
      </c>
      <c r="C11" s="765" t="s">
        <v>110</v>
      </c>
      <c r="D11" s="766"/>
      <c r="E11" s="16" t="s">
        <v>19</v>
      </c>
      <c r="F11" s="17" t="s">
        <v>108</v>
      </c>
      <c r="G11" s="308"/>
      <c r="H11" s="34">
        <f>100%-G11-I11</f>
        <v>1</v>
      </c>
      <c r="I11" s="35">
        <f>'NASTAVENI OBJEDNATELE'!I27</f>
        <v>0</v>
      </c>
      <c r="J11" s="323"/>
      <c r="K11" s="325"/>
      <c r="L11" s="9"/>
      <c r="M11" s="9"/>
      <c r="N11" s="9"/>
    </row>
    <row r="12" spans="1:15" customFormat="1" ht="12.75">
      <c r="A12" s="9"/>
      <c r="B12" s="18"/>
      <c r="C12" s="767"/>
      <c r="D12" s="768"/>
      <c r="E12" s="20" t="s">
        <v>20</v>
      </c>
      <c r="F12" s="21" t="s">
        <v>238</v>
      </c>
      <c r="G12" s="308"/>
      <c r="H12" s="34">
        <f>100%-G12-I12</f>
        <v>1</v>
      </c>
      <c r="I12" s="35">
        <f>'NASTAVENI OBJEDNATELE'!I28</f>
        <v>0</v>
      </c>
      <c r="J12" s="324"/>
      <c r="K12" s="326"/>
      <c r="L12" s="9"/>
      <c r="M12" s="9"/>
      <c r="N12" s="9"/>
    </row>
    <row r="13" spans="1:15" customFormat="1" ht="12.75">
      <c r="A13" s="9"/>
      <c r="B13" s="22"/>
      <c r="C13" s="769"/>
      <c r="D13" s="770"/>
      <c r="E13" s="20" t="s">
        <v>21</v>
      </c>
      <c r="F13" s="21" t="s">
        <v>22</v>
      </c>
      <c r="G13" s="308"/>
      <c r="H13" s="34">
        <f>100%-G13-I13</f>
        <v>1</v>
      </c>
      <c r="I13" s="35">
        <f>'NASTAVENI OBJEDNATELE'!I29</f>
        <v>0</v>
      </c>
      <c r="J13" s="323"/>
      <c r="K13" s="326"/>
      <c r="L13" s="9"/>
      <c r="M13" s="9"/>
      <c r="N13" s="9"/>
    </row>
    <row r="14" spans="1:15" customFormat="1" ht="12.75">
      <c r="A14" s="9"/>
      <c r="B14" s="23">
        <v>12</v>
      </c>
      <c r="C14" s="762" t="s">
        <v>5</v>
      </c>
      <c r="D14" s="763"/>
      <c r="E14" s="48"/>
      <c r="F14" s="47"/>
      <c r="G14" s="308"/>
      <c r="H14" s="308"/>
      <c r="I14" s="35">
        <f t="shared" ref="I14" si="0">100%-G14-H14</f>
        <v>1</v>
      </c>
      <c r="J14" s="327"/>
      <c r="K14" s="328"/>
      <c r="L14" s="9"/>
      <c r="M14" s="9"/>
      <c r="N14" s="9"/>
    </row>
    <row r="15" spans="1:15" customFormat="1" ht="12.75">
      <c r="A15" s="9"/>
      <c r="B15" s="23">
        <v>13</v>
      </c>
      <c r="C15" s="762" t="s">
        <v>6</v>
      </c>
      <c r="D15" s="763"/>
      <c r="E15" s="48"/>
      <c r="F15" s="47"/>
      <c r="G15" s="308"/>
      <c r="H15" s="308"/>
      <c r="I15" s="35">
        <f t="shared" ref="I15:I30" si="1">100%-G15-H15</f>
        <v>1</v>
      </c>
      <c r="J15" s="327"/>
      <c r="K15" s="328"/>
      <c r="L15" s="9"/>
      <c r="M15" s="9"/>
      <c r="N15" s="9"/>
    </row>
    <row r="16" spans="1:15" customFormat="1" ht="12.75">
      <c r="A16" s="9"/>
      <c r="B16" s="24">
        <v>14</v>
      </c>
      <c r="C16" s="780" t="s">
        <v>7</v>
      </c>
      <c r="D16" s="78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69"/>
      <c r="D17" s="770"/>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62" t="s">
        <v>39</v>
      </c>
      <c r="D18" s="763"/>
      <c r="E18" s="746"/>
      <c r="F18" s="773"/>
      <c r="G18" s="34">
        <f>'NASTAVENI OBJEDNATELE'!G34</f>
        <v>0</v>
      </c>
      <c r="H18" s="34">
        <f>'NASTAVENI OBJEDNATELE'!H34</f>
        <v>1</v>
      </c>
      <c r="I18" s="35">
        <f t="shared" si="1"/>
        <v>0</v>
      </c>
      <c r="J18" s="327"/>
      <c r="K18" s="328"/>
      <c r="L18" s="9"/>
      <c r="M18" s="9"/>
      <c r="N18" s="9"/>
    </row>
    <row r="19" spans="1:14" customFormat="1" ht="12.75">
      <c r="A19" s="9"/>
      <c r="B19" s="24">
        <v>16</v>
      </c>
      <c r="C19" s="780" t="s">
        <v>8</v>
      </c>
      <c r="D19" s="781"/>
      <c r="E19" s="20" t="s">
        <v>27</v>
      </c>
      <c r="F19" s="21" t="s">
        <v>24</v>
      </c>
      <c r="G19" s="308"/>
      <c r="H19" s="34">
        <f>100%-G19-I19</f>
        <v>1</v>
      </c>
      <c r="I19" s="35">
        <f>'NASTAVENI OBJEDNATELE'!I35</f>
        <v>0</v>
      </c>
      <c r="J19" s="327"/>
      <c r="K19" s="328"/>
      <c r="L19" s="9"/>
      <c r="M19" s="9"/>
      <c r="N19" s="9"/>
    </row>
    <row r="20" spans="1:14" customFormat="1" ht="12.75">
      <c r="A20" s="9"/>
      <c r="B20" s="22"/>
      <c r="C20" s="769"/>
      <c r="D20" s="770"/>
      <c r="E20" s="20" t="s">
        <v>28</v>
      </c>
      <c r="F20" s="21" t="s">
        <v>22</v>
      </c>
      <c r="G20" s="308"/>
      <c r="H20" s="308"/>
      <c r="I20" s="35">
        <f t="shared" si="1"/>
        <v>1</v>
      </c>
      <c r="J20" s="327"/>
      <c r="K20" s="328"/>
      <c r="L20" s="9"/>
      <c r="M20" s="9"/>
      <c r="N20" s="9"/>
    </row>
    <row r="21" spans="1:14" customFormat="1" ht="12.75">
      <c r="A21" s="9"/>
      <c r="B21" s="24">
        <v>17</v>
      </c>
      <c r="C21" s="780" t="s">
        <v>9</v>
      </c>
      <c r="D21" s="781"/>
      <c r="E21" s="20" t="s">
        <v>37</v>
      </c>
      <c r="F21" s="21" t="s">
        <v>24</v>
      </c>
      <c r="G21" s="36">
        <f>G19</f>
        <v>0</v>
      </c>
      <c r="H21" s="34">
        <f>100%-G21-I21</f>
        <v>1</v>
      </c>
      <c r="I21" s="35">
        <f>'NASTAVENI OBJEDNATELE'!I37</f>
        <v>0</v>
      </c>
      <c r="J21" s="327"/>
      <c r="K21" s="328"/>
      <c r="L21" s="9"/>
      <c r="M21" s="9"/>
      <c r="N21" s="9"/>
    </row>
    <row r="22" spans="1:14" customFormat="1" ht="12.75">
      <c r="A22" s="9"/>
      <c r="B22" s="22"/>
      <c r="C22" s="769"/>
      <c r="D22" s="770"/>
      <c r="E22" s="20" t="s">
        <v>38</v>
      </c>
      <c r="F22" s="21" t="s">
        <v>22</v>
      </c>
      <c r="G22" s="36">
        <f>G20</f>
        <v>0</v>
      </c>
      <c r="H22" s="36">
        <f>H20</f>
        <v>0</v>
      </c>
      <c r="I22" s="35">
        <f t="shared" si="1"/>
        <v>1</v>
      </c>
      <c r="J22" s="327"/>
      <c r="K22" s="328"/>
      <c r="L22" s="9"/>
      <c r="M22" s="9"/>
      <c r="N22" s="9"/>
    </row>
    <row r="23" spans="1:14" customFormat="1" ht="12.75">
      <c r="A23" s="9"/>
      <c r="B23" s="23">
        <v>18</v>
      </c>
      <c r="C23" s="762" t="s">
        <v>10</v>
      </c>
      <c r="D23" s="763"/>
      <c r="E23" s="48"/>
      <c r="F23" s="47"/>
      <c r="G23" s="308"/>
      <c r="H23" s="308"/>
      <c r="I23" s="35">
        <f t="shared" si="1"/>
        <v>1</v>
      </c>
      <c r="J23" s="327"/>
      <c r="K23" s="328"/>
      <c r="L23" s="9"/>
      <c r="M23" s="9"/>
      <c r="N23" s="9"/>
    </row>
    <row r="24" spans="1:14" customFormat="1" ht="12.75" customHeight="1">
      <c r="A24" s="9"/>
      <c r="B24" s="472">
        <v>19</v>
      </c>
      <c r="C24" s="771" t="s">
        <v>11</v>
      </c>
      <c r="D24" s="772"/>
      <c r="E24" s="473"/>
      <c r="F24" s="474"/>
      <c r="G24" s="475"/>
      <c r="H24" s="475"/>
      <c r="I24" s="476"/>
      <c r="J24" s="477"/>
      <c r="K24" s="478"/>
      <c r="L24" s="9"/>
      <c r="M24" s="9"/>
      <c r="N24" s="9"/>
    </row>
    <row r="25" spans="1:14" customFormat="1" ht="12.75">
      <c r="A25" s="9"/>
      <c r="B25" s="472">
        <v>20</v>
      </c>
      <c r="C25" s="771" t="s">
        <v>12</v>
      </c>
      <c r="D25" s="772"/>
      <c r="E25" s="473"/>
      <c r="F25" s="474"/>
      <c r="G25" s="475"/>
      <c r="H25" s="475"/>
      <c r="I25" s="476"/>
      <c r="J25" s="477"/>
      <c r="K25" s="478"/>
      <c r="L25" s="9"/>
      <c r="M25" s="9"/>
      <c r="N25" s="9"/>
    </row>
    <row r="26" spans="1:14" customFormat="1" ht="12.75">
      <c r="A26" s="9"/>
      <c r="B26" s="472">
        <v>21</v>
      </c>
      <c r="C26" s="771" t="s">
        <v>13</v>
      </c>
      <c r="D26" s="772"/>
      <c r="E26" s="473"/>
      <c r="F26" s="474"/>
      <c r="G26" s="475"/>
      <c r="H26" s="475"/>
      <c r="I26" s="476"/>
      <c r="J26" s="477"/>
      <c r="K26" s="478"/>
      <c r="L26" s="9"/>
      <c r="M26" s="9"/>
      <c r="N26" s="9"/>
    </row>
    <row r="27" spans="1:14" customFormat="1" ht="12.75">
      <c r="A27" s="9"/>
      <c r="B27" s="23">
        <v>22</v>
      </c>
      <c r="C27" s="762" t="s">
        <v>14</v>
      </c>
      <c r="D27" s="763"/>
      <c r="E27" s="48"/>
      <c r="F27" s="47"/>
      <c r="G27" s="308"/>
      <c r="H27" s="308"/>
      <c r="I27" s="35">
        <f t="shared" si="1"/>
        <v>1</v>
      </c>
      <c r="J27" s="327"/>
      <c r="K27" s="328"/>
      <c r="L27" s="9"/>
      <c r="M27" s="9"/>
      <c r="N27" s="9"/>
    </row>
    <row r="28" spans="1:14" customFormat="1" ht="12.75">
      <c r="A28" s="9"/>
      <c r="B28" s="23">
        <v>23</v>
      </c>
      <c r="C28" s="762" t="s">
        <v>15</v>
      </c>
      <c r="D28" s="763"/>
      <c r="E28" s="48"/>
      <c r="F28" s="47"/>
      <c r="G28" s="308"/>
      <c r="H28" s="308"/>
      <c r="I28" s="35">
        <f t="shared" si="1"/>
        <v>1</v>
      </c>
      <c r="J28" s="327"/>
      <c r="K28" s="328"/>
      <c r="L28" s="9"/>
      <c r="M28" s="9"/>
      <c r="N28" s="9"/>
    </row>
    <row r="29" spans="1:14" customFormat="1" ht="12.75">
      <c r="A29" s="9"/>
      <c r="B29" s="23">
        <v>24</v>
      </c>
      <c r="C29" s="762" t="s">
        <v>16</v>
      </c>
      <c r="D29" s="763"/>
      <c r="E29" s="48"/>
      <c r="F29" s="47"/>
      <c r="G29" s="308"/>
      <c r="H29" s="308"/>
      <c r="I29" s="35">
        <f t="shared" si="1"/>
        <v>1</v>
      </c>
      <c r="J29" s="327"/>
      <c r="K29" s="328"/>
      <c r="L29" s="9"/>
      <c r="M29" s="9"/>
      <c r="N29" s="9"/>
    </row>
    <row r="30" spans="1:14" customFormat="1" ht="12.75">
      <c r="A30" s="9"/>
      <c r="B30" s="23">
        <v>25</v>
      </c>
      <c r="C30" s="762" t="s">
        <v>17</v>
      </c>
      <c r="D30" s="763"/>
      <c r="E30" s="48"/>
      <c r="F30" s="47"/>
      <c r="G30" s="308"/>
      <c r="H30" s="308"/>
      <c r="I30" s="35">
        <f t="shared" si="1"/>
        <v>1</v>
      </c>
      <c r="J30" s="327"/>
      <c r="K30" s="328"/>
      <c r="L30" s="9"/>
      <c r="M30" s="9"/>
      <c r="N30" s="9"/>
    </row>
    <row r="31" spans="1:14" customFormat="1" ht="13.5" thickBot="1">
      <c r="A31" s="9"/>
      <c r="B31" s="26">
        <v>26</v>
      </c>
      <c r="C31" s="752" t="s">
        <v>18</v>
      </c>
      <c r="D31" s="753"/>
      <c r="E31" s="85"/>
      <c r="F31" s="81"/>
      <c r="G31" s="37"/>
      <c r="H31" s="37"/>
      <c r="I31" s="37"/>
      <c r="J31" s="329">
        <f>SUM(J11:J30)</f>
        <v>0</v>
      </c>
      <c r="K31" s="330">
        <f>SUM(K11:K30)</f>
        <v>0</v>
      </c>
      <c r="L31" s="9"/>
      <c r="M31" s="9"/>
      <c r="N31" s="9"/>
    </row>
    <row r="32" spans="1:14" customFormat="1" ht="12.75">
      <c r="A32" s="9"/>
      <c r="B32" s="82"/>
      <c r="C32" s="749" t="s">
        <v>77</v>
      </c>
      <c r="D32" s="750"/>
      <c r="E32" s="750"/>
      <c r="F32" s="751"/>
      <c r="G32" s="34">
        <f>'NASTAVENI OBJEDNATELE'!G48</f>
        <v>0</v>
      </c>
      <c r="H32" s="34">
        <f>'NASTAVENI OBJEDNATELE'!H48</f>
        <v>1</v>
      </c>
      <c r="I32" s="34">
        <f t="shared" ref="I32:I33" si="3">100%-G32-H32</f>
        <v>0</v>
      </c>
      <c r="J32" s="323"/>
      <c r="K32" s="326"/>
      <c r="L32" s="9"/>
      <c r="M32" s="9"/>
      <c r="N32" s="9"/>
    </row>
    <row r="33" spans="1:15" customFormat="1" ht="12.75">
      <c r="A33" s="9"/>
      <c r="B33" s="44"/>
      <c r="C33" s="745" t="s">
        <v>41</v>
      </c>
      <c r="D33" s="746"/>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47" t="s">
        <v>43</v>
      </c>
      <c r="D35" s="748"/>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54" t="s">
        <v>4</v>
      </c>
      <c r="C41" s="755"/>
      <c r="D41" s="778" t="s">
        <v>233</v>
      </c>
      <c r="E41" s="738" t="s">
        <v>94</v>
      </c>
      <c r="F41" s="739"/>
      <c r="G41" s="739"/>
      <c r="H41" s="739"/>
      <c r="I41" s="739"/>
      <c r="J41" s="739"/>
      <c r="K41" s="739"/>
      <c r="L41" s="739"/>
      <c r="M41" s="739"/>
      <c r="N41" s="740"/>
      <c r="O41" s="9"/>
    </row>
    <row r="42" spans="1:15" customFormat="1" ht="13.5" thickBot="1">
      <c r="A42" s="9"/>
      <c r="B42" s="756"/>
      <c r="C42" s="757"/>
      <c r="D42" s="779"/>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41" t="s">
        <v>255</v>
      </c>
      <c r="C43" s="742"/>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43"/>
      <c r="C44" s="744"/>
      <c r="D44" s="445" t="s">
        <v>249</v>
      </c>
      <c r="E44" s="525"/>
      <c r="F44" s="526"/>
      <c r="G44" s="526"/>
      <c r="H44" s="526"/>
      <c r="I44" s="526"/>
      <c r="J44" s="526"/>
      <c r="K44" s="526"/>
      <c r="L44" s="526"/>
      <c r="M44" s="526"/>
      <c r="N44" s="527"/>
      <c r="O44" s="9"/>
    </row>
    <row r="45" spans="1:15" customFormat="1" ht="13.5" customHeight="1">
      <c r="A45" s="9"/>
      <c r="B45" s="743"/>
      <c r="C45" s="744"/>
      <c r="D45" s="445" t="s">
        <v>250</v>
      </c>
      <c r="E45" s="525"/>
      <c r="F45" s="526"/>
      <c r="G45" s="526"/>
      <c r="H45" s="526"/>
      <c r="I45" s="526"/>
      <c r="J45" s="526"/>
      <c r="K45" s="526"/>
      <c r="L45" s="526"/>
      <c r="M45" s="526"/>
      <c r="N45" s="527"/>
      <c r="O45" s="9"/>
    </row>
    <row r="46" spans="1:15" customFormat="1" ht="13.5" customHeight="1">
      <c r="A46" s="9"/>
      <c r="B46" s="743"/>
      <c r="C46" s="744"/>
      <c r="D46" s="450" t="s">
        <v>251</v>
      </c>
      <c r="E46" s="544"/>
      <c r="F46" s="545"/>
      <c r="G46" s="545"/>
      <c r="H46" s="545"/>
      <c r="I46" s="545"/>
      <c r="J46" s="545"/>
      <c r="K46" s="545"/>
      <c r="L46" s="545"/>
      <c r="M46" s="545"/>
      <c r="N46" s="546"/>
      <c r="O46" s="9"/>
    </row>
    <row r="47" spans="1:15" customFormat="1" ht="12.75">
      <c r="A47" s="9"/>
      <c r="B47" s="782" t="s">
        <v>102</v>
      </c>
      <c r="C47" s="783"/>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84"/>
      <c r="C48" s="785"/>
      <c r="D48" s="2" t="s">
        <v>238</v>
      </c>
      <c r="E48" s="555"/>
      <c r="F48" s="556"/>
      <c r="G48" s="556"/>
      <c r="H48" s="556"/>
      <c r="I48" s="556"/>
      <c r="J48" s="556"/>
      <c r="K48" s="556"/>
      <c r="L48" s="556"/>
      <c r="M48" s="556"/>
      <c r="N48" s="557"/>
      <c r="O48" s="9"/>
    </row>
    <row r="49" spans="1:15" customFormat="1" ht="12.75">
      <c r="A49" s="9"/>
      <c r="B49" s="693" t="s">
        <v>245</v>
      </c>
      <c r="C49" s="694"/>
      <c r="D49" s="1" t="s">
        <v>256</v>
      </c>
      <c r="E49" s="558"/>
      <c r="F49" s="559"/>
      <c r="G49" s="559"/>
      <c r="H49" s="559"/>
      <c r="I49" s="559"/>
      <c r="J49" s="559"/>
      <c r="K49" s="559"/>
      <c r="L49" s="559"/>
      <c r="M49" s="559"/>
      <c r="N49" s="560"/>
      <c r="O49" s="9"/>
    </row>
    <row r="50" spans="1:15" customFormat="1" ht="12.75">
      <c r="A50" s="9"/>
      <c r="B50" s="695"/>
      <c r="C50" s="696"/>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3" t="s">
        <v>246</v>
      </c>
      <c r="C51" s="694"/>
      <c r="D51" s="1" t="s">
        <v>256</v>
      </c>
      <c r="E51" s="558"/>
      <c r="F51" s="559"/>
      <c r="G51" s="559"/>
      <c r="H51" s="559"/>
      <c r="I51" s="559"/>
      <c r="J51" s="559"/>
      <c r="K51" s="559"/>
      <c r="L51" s="559"/>
      <c r="M51" s="559"/>
      <c r="N51" s="560"/>
      <c r="O51" s="9"/>
    </row>
    <row r="52" spans="1:15" customFormat="1" ht="12.75">
      <c r="A52" s="9"/>
      <c r="B52" s="695"/>
      <c r="C52" s="696"/>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3" t="s">
        <v>247</v>
      </c>
      <c r="C53" s="694"/>
      <c r="D53" s="1" t="s">
        <v>256</v>
      </c>
      <c r="E53" s="558"/>
      <c r="F53" s="559"/>
      <c r="G53" s="559"/>
      <c r="H53" s="559"/>
      <c r="I53" s="559"/>
      <c r="J53" s="559"/>
      <c r="K53" s="559"/>
      <c r="L53" s="559"/>
      <c r="M53" s="559"/>
      <c r="N53" s="560"/>
      <c r="O53" s="9"/>
    </row>
    <row r="54" spans="1:15" customFormat="1" ht="12.75">
      <c r="A54" s="9"/>
      <c r="B54" s="695"/>
      <c r="C54" s="696"/>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74" t="s">
        <v>103</v>
      </c>
      <c r="C55" s="775"/>
      <c r="D55" s="548" t="s">
        <v>256</v>
      </c>
      <c r="E55" s="549"/>
      <c r="F55" s="550"/>
      <c r="G55" s="550"/>
      <c r="H55" s="550"/>
      <c r="I55" s="550"/>
      <c r="J55" s="550"/>
      <c r="K55" s="550"/>
      <c r="L55" s="550"/>
      <c r="M55" s="550"/>
      <c r="N55" s="551"/>
      <c r="O55" s="9"/>
    </row>
    <row r="56" spans="1:15" customFormat="1" ht="13.5" thickBot="1">
      <c r="A56" s="9"/>
      <c r="B56" s="776"/>
      <c r="C56" s="777"/>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 ref="C30:D30"/>
    <mergeCell ref="I8:I9"/>
    <mergeCell ref="F8:F9"/>
    <mergeCell ref="E8:E9"/>
    <mergeCell ref="C11:D11"/>
    <mergeCell ref="C12:D12"/>
    <mergeCell ref="C13:D13"/>
    <mergeCell ref="C14:D14"/>
    <mergeCell ref="C24:D24"/>
    <mergeCell ref="C18:F18"/>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794" t="s">
        <v>1</v>
      </c>
      <c r="E5" s="786"/>
      <c r="F5" s="786" t="s">
        <v>89</v>
      </c>
      <c r="G5" s="786"/>
      <c r="H5" s="786" t="s">
        <v>2</v>
      </c>
      <c r="I5" s="786"/>
      <c r="J5" s="795" t="s">
        <v>0</v>
      </c>
      <c r="K5" s="795"/>
      <c r="L5" s="786" t="s">
        <v>3</v>
      </c>
      <c r="M5" s="787"/>
    </row>
    <row r="6" spans="2:13" ht="26.25" customHeight="1" thickTop="1">
      <c r="B6" s="6" t="s">
        <v>102</v>
      </c>
      <c r="C6" s="104" t="s">
        <v>238</v>
      </c>
      <c r="D6" s="798">
        <f>AVERAGE(D25:M25)</f>
        <v>0</v>
      </c>
      <c r="E6" s="799"/>
      <c r="F6" s="799">
        <v>1</v>
      </c>
      <c r="G6" s="799"/>
      <c r="H6" s="790">
        <f>D6/F6*100</f>
        <v>0</v>
      </c>
      <c r="I6" s="790"/>
      <c r="J6" s="801">
        <f>'NASTAVENI OBJEDNATELE'!E87</f>
        <v>0.2</v>
      </c>
      <c r="K6" s="801"/>
      <c r="L6" s="790">
        <f>H6*J6</f>
        <v>0</v>
      </c>
      <c r="M6" s="791"/>
    </row>
    <row r="7" spans="2:13" ht="26.25" customHeight="1">
      <c r="B7" s="6" t="s">
        <v>245</v>
      </c>
      <c r="C7" s="584" t="s">
        <v>256</v>
      </c>
      <c r="D7" s="813">
        <f>AVERAGE(D26:M26)</f>
        <v>0</v>
      </c>
      <c r="E7" s="814"/>
      <c r="F7" s="814">
        <v>1</v>
      </c>
      <c r="G7" s="814"/>
      <c r="H7" s="815">
        <f t="shared" ref="H7:H9" si="0">D7/F7*100</f>
        <v>0</v>
      </c>
      <c r="I7" s="815"/>
      <c r="J7" s="816">
        <f>'NASTAVENI OBJEDNATELE'!E88</f>
        <v>0.2</v>
      </c>
      <c r="K7" s="816"/>
      <c r="L7" s="815">
        <f t="shared" ref="L7:L9" si="1">H7*J7</f>
        <v>0</v>
      </c>
      <c r="M7" s="817"/>
    </row>
    <row r="8" spans="2:13" ht="26.25" customHeight="1">
      <c r="B8" s="6" t="s">
        <v>246</v>
      </c>
      <c r="C8" s="584" t="s">
        <v>256</v>
      </c>
      <c r="D8" s="813">
        <f>AVERAGE(D28:M28)</f>
        <v>0</v>
      </c>
      <c r="E8" s="814"/>
      <c r="F8" s="814">
        <v>1</v>
      </c>
      <c r="G8" s="814"/>
      <c r="H8" s="815">
        <f t="shared" si="0"/>
        <v>0</v>
      </c>
      <c r="I8" s="815"/>
      <c r="J8" s="816">
        <f>'NASTAVENI OBJEDNATELE'!E89</f>
        <v>7.0000000000000007E-2</v>
      </c>
      <c r="K8" s="816"/>
      <c r="L8" s="815">
        <f t="shared" si="1"/>
        <v>0</v>
      </c>
      <c r="M8" s="817"/>
    </row>
    <row r="9" spans="2:13" ht="26.25" customHeight="1">
      <c r="B9" s="6" t="s">
        <v>247</v>
      </c>
      <c r="C9" s="584" t="s">
        <v>256</v>
      </c>
      <c r="D9" s="813">
        <f>AVERAGE(D30:M30)</f>
        <v>0</v>
      </c>
      <c r="E9" s="814"/>
      <c r="F9" s="814">
        <v>1</v>
      </c>
      <c r="G9" s="814"/>
      <c r="H9" s="815">
        <f t="shared" si="0"/>
        <v>0</v>
      </c>
      <c r="I9" s="815"/>
      <c r="J9" s="816">
        <f>'NASTAVENI OBJEDNATELE'!E90</f>
        <v>0.03</v>
      </c>
      <c r="K9" s="816"/>
      <c r="L9" s="815">
        <f t="shared" si="1"/>
        <v>0</v>
      </c>
      <c r="M9" s="817"/>
    </row>
    <row r="10" spans="2:13" ht="26.25" customHeight="1" thickBot="1">
      <c r="B10" s="543" t="s">
        <v>103</v>
      </c>
      <c r="C10" s="583" t="s">
        <v>256</v>
      </c>
      <c r="D10" s="800">
        <f>AVERAGE(D32:M32)</f>
        <v>0</v>
      </c>
      <c r="E10" s="796"/>
      <c r="F10" s="796">
        <v>1</v>
      </c>
      <c r="G10" s="796"/>
      <c r="H10" s="792">
        <f t="shared" ref="H10" si="2">D10/F10*100</f>
        <v>0</v>
      </c>
      <c r="I10" s="792"/>
      <c r="J10" s="797">
        <f>'NASTAVENI OBJEDNATELE'!E91</f>
        <v>0.5</v>
      </c>
      <c r="K10" s="797"/>
      <c r="L10" s="792">
        <f>H10*J10</f>
        <v>0</v>
      </c>
      <c r="M10" s="793"/>
    </row>
    <row r="11" spans="2:13" ht="12.75" customHeight="1" thickBot="1"/>
    <row r="12" spans="2:13" ht="26.25" customHeight="1" thickBot="1">
      <c r="B12" s="124" t="s">
        <v>231</v>
      </c>
      <c r="C12" s="125"/>
      <c r="D12" s="125"/>
      <c r="E12" s="125"/>
      <c r="F12" s="125"/>
      <c r="G12" s="125"/>
      <c r="H12" s="125"/>
      <c r="I12" s="125"/>
      <c r="J12" s="125"/>
      <c r="K12" s="126"/>
      <c r="L12" s="788">
        <f>SUM(L6:M10)</f>
        <v>0</v>
      </c>
      <c r="M12" s="789"/>
    </row>
    <row r="13" spans="2:13">
      <c r="B13" s="4"/>
    </row>
    <row r="14" spans="2:13" hidden="1">
      <c r="B14" s="4"/>
    </row>
    <row r="15" spans="2:13">
      <c r="B15" s="4" t="s">
        <v>91</v>
      </c>
    </row>
    <row r="16" spans="2:13">
      <c r="B16" s="97" t="s">
        <v>90</v>
      </c>
    </row>
    <row r="17" spans="2:13" ht="13.5" thickBot="1"/>
    <row r="18" spans="2:13">
      <c r="B18" s="754" t="s">
        <v>4</v>
      </c>
      <c r="C18" s="778" t="s">
        <v>233</v>
      </c>
      <c r="D18" s="738" t="s">
        <v>94</v>
      </c>
      <c r="E18" s="739"/>
      <c r="F18" s="739"/>
      <c r="G18" s="739"/>
      <c r="H18" s="739"/>
      <c r="I18" s="739"/>
      <c r="J18" s="739"/>
      <c r="K18" s="739"/>
      <c r="L18" s="739"/>
      <c r="M18" s="740"/>
    </row>
    <row r="19" spans="2:13" ht="13.5" thickBot="1">
      <c r="B19" s="756"/>
      <c r="C19" s="779"/>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806"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803"/>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803"/>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807"/>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802"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803"/>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8"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9"/>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8"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9"/>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8"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9"/>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804"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805"/>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54" t="s">
        <v>4</v>
      </c>
      <c r="C38" s="778" t="s">
        <v>233</v>
      </c>
      <c r="D38" s="738" t="s">
        <v>94</v>
      </c>
      <c r="E38" s="739"/>
      <c r="F38" s="739"/>
      <c r="G38" s="739"/>
      <c r="H38" s="739"/>
      <c r="I38" s="739"/>
      <c r="J38" s="739"/>
      <c r="K38" s="739"/>
      <c r="L38" s="739"/>
      <c r="M38" s="740"/>
    </row>
    <row r="39" spans="2:13" ht="13.5" thickBot="1">
      <c r="B39" s="756"/>
      <c r="C39" s="779"/>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806"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803"/>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803"/>
      <c r="C42" s="445" t="s">
        <v>250</v>
      </c>
      <c r="D42" s="434">
        <f>IF('NASTAVENI OBJEDNATELE'!E60=0,"-",'NASTAVENI OBJEDNATELE'!E60)</f>
        <v>1</v>
      </c>
      <c r="E42" s="435">
        <f>IF('NASTAVENI OBJEDNATELE'!F60=0,"-",'NASTAVENI OBJEDNATELE'!F60)</f>
        <v>1</v>
      </c>
      <c r="F42" s="435">
        <f>IF('NASTAVENI OBJEDNATELE'!G60=0,"-",'NASTAVENI OBJEDNATELE'!G60)</f>
        <v>1</v>
      </c>
      <c r="G42" s="435">
        <f>IF('NASTAVENI OBJEDNATELE'!H60=0,"-",'NASTAVENI OBJEDNATELE'!H60)</f>
        <v>1</v>
      </c>
      <c r="H42" s="435">
        <f>IF('NASTAVENI OBJEDNATELE'!I60=0,"-",'NASTAVENI OBJEDNATELE'!I60)</f>
        <v>1</v>
      </c>
      <c r="I42" s="435">
        <f>IF('NASTAVENI OBJEDNATELE'!J60=0,"-",'NASTAVENI OBJEDNATELE'!J60)</f>
        <v>1</v>
      </c>
      <c r="J42" s="435">
        <f>IF('NASTAVENI OBJEDNATELE'!K60=0,"-",'NASTAVENI OBJEDNATELE'!K60)</f>
        <v>1</v>
      </c>
      <c r="K42" s="435">
        <f>IF('NASTAVENI OBJEDNATELE'!L60=0,"-",'NASTAVENI OBJEDNATELE'!L60)</f>
        <v>1</v>
      </c>
      <c r="L42" s="435">
        <f>IF('NASTAVENI OBJEDNATELE'!M60=0,"-",'NASTAVENI OBJEDNATELE'!M60)</f>
        <v>1</v>
      </c>
      <c r="M42" s="436">
        <f>IF('NASTAVENI OBJEDNATELE'!N60=0,"-",'NASTAVENI OBJEDNATELE'!N60)</f>
        <v>1</v>
      </c>
    </row>
    <row r="43" spans="2:13">
      <c r="B43" s="807"/>
      <c r="C43" s="450" t="s">
        <v>251</v>
      </c>
      <c r="D43" s="437" t="str">
        <f>IF('NASTAVENI OBJEDNATELE'!E61=0,"-",'NASTAVENI OBJEDNATELE'!E61)</f>
        <v>-</v>
      </c>
      <c r="E43" s="438" t="str">
        <f>IF('NASTAVENI OBJEDNATELE'!F61=0,"-",'NASTAVENI OBJEDNATELE'!F61)</f>
        <v>-</v>
      </c>
      <c r="F43" s="438" t="str">
        <f>IF('NASTAVENI OBJEDNATELE'!G61=0,"-",'NASTAVENI OBJEDNATELE'!G61)</f>
        <v>-</v>
      </c>
      <c r="G43" s="438" t="str">
        <f>IF('NASTAVENI OBJEDNATELE'!H61=0,"-",'NASTAVENI OBJEDNATELE'!H61)</f>
        <v>-</v>
      </c>
      <c r="H43" s="438" t="str">
        <f>IF('NASTAVENI OBJEDNATELE'!I61=0,"-",'NASTAVENI OBJEDNATELE'!I61)</f>
        <v>-</v>
      </c>
      <c r="I43" s="438" t="str">
        <f>IF('NASTAVENI OBJEDNATELE'!J61=0,"-",'NASTAVENI OBJEDNATELE'!J61)</f>
        <v>-</v>
      </c>
      <c r="J43" s="438" t="str">
        <f>IF('NASTAVENI OBJEDNATELE'!K61=0,"-",'NASTAVENI OBJEDNATELE'!K61)</f>
        <v>-</v>
      </c>
      <c r="K43" s="438" t="str">
        <f>IF('NASTAVENI OBJEDNATELE'!L61=0,"-",'NASTAVENI OBJEDNATELE'!L61)</f>
        <v>-</v>
      </c>
      <c r="L43" s="438" t="str">
        <f>IF('NASTAVENI OBJEDNATELE'!M61=0,"-",'NASTAVENI OBJEDNATELE'!M61)</f>
        <v>-</v>
      </c>
      <c r="M43" s="439" t="str">
        <f>IF('NASTAVENI OBJEDNATELE'!N61=0,"-",'NASTAVENI OBJEDNATELE'!N61)</f>
        <v>-</v>
      </c>
    </row>
    <row r="44" spans="2:13">
      <c r="B44" s="802"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803"/>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811"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812"/>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811"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812"/>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811"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812"/>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804"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805"/>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54" t="s">
        <v>4</v>
      </c>
      <c r="C58" s="778" t="s">
        <v>233</v>
      </c>
      <c r="D58" s="738" t="s">
        <v>94</v>
      </c>
      <c r="E58" s="739"/>
      <c r="F58" s="739"/>
      <c r="G58" s="739"/>
      <c r="H58" s="739"/>
      <c r="I58" s="739"/>
      <c r="J58" s="739"/>
      <c r="K58" s="739"/>
      <c r="L58" s="739"/>
      <c r="M58" s="740"/>
    </row>
    <row r="59" spans="2:13" ht="13.5" thickBot="1">
      <c r="B59" s="756"/>
      <c r="C59" s="779"/>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806"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803"/>
      <c r="C61" s="445" t="s">
        <v>243</v>
      </c>
      <c r="D61" s="434">
        <f>IF('NASTAVENI OBJEDNATELE'!E79=0,"-",'NASTAVENI OBJEDNATELE'!E79)</f>
        <v>21</v>
      </c>
      <c r="E61" s="435">
        <f>IF('NASTAVENI OBJEDNATELE'!F79=0,"-",'NASTAVENI OBJEDNATELE'!F79)</f>
        <v>21</v>
      </c>
      <c r="F61" s="435">
        <f>IF('NASTAVENI OBJEDNATELE'!G79=0,"-",'NASTAVENI OBJEDNATELE'!G79)</f>
        <v>21</v>
      </c>
      <c r="G61" s="435">
        <f>IF('NASTAVENI OBJEDNATELE'!H79=0,"-",'NASTAVENI OBJEDNATELE'!H79)</f>
        <v>21</v>
      </c>
      <c r="H61" s="435">
        <f>IF('NASTAVENI OBJEDNATELE'!I79=0,"-",'NASTAVENI OBJEDNATELE'!I79)</f>
        <v>21</v>
      </c>
      <c r="I61" s="435">
        <f>IF('NASTAVENI OBJEDNATELE'!J79=0,"-",'NASTAVENI OBJEDNATELE'!J79)</f>
        <v>21</v>
      </c>
      <c r="J61" s="435">
        <f>IF('NASTAVENI OBJEDNATELE'!K79=0,"-",'NASTAVENI OBJEDNATELE'!K79)</f>
        <v>21</v>
      </c>
      <c r="K61" s="435">
        <f>IF('NASTAVENI OBJEDNATELE'!L79=0,"-",'NASTAVENI OBJEDNATELE'!L79)</f>
        <v>21</v>
      </c>
      <c r="L61" s="435">
        <f>IF('NASTAVENI OBJEDNATELE'!M79=0,"-",'NASTAVENI OBJEDNATELE'!M79)</f>
        <v>21</v>
      </c>
      <c r="M61" s="436">
        <f>IF('NASTAVENI OBJEDNATELE'!N79=0,"-",'NASTAVENI OBJEDNATELE'!N79)</f>
        <v>21</v>
      </c>
    </row>
    <row r="62" spans="2:13">
      <c r="B62" s="803"/>
      <c r="C62" s="445" t="s">
        <v>242</v>
      </c>
      <c r="D62" s="434">
        <f>IF('NASTAVENI OBJEDNATELE'!E80=0,"-",'NASTAVENI OBJEDNATELE'!E80)</f>
        <v>5</v>
      </c>
      <c r="E62" s="435">
        <f>IF('NASTAVENI OBJEDNATELE'!F80=0,"-",'NASTAVENI OBJEDNATELE'!F80)</f>
        <v>5</v>
      </c>
      <c r="F62" s="435">
        <f>IF('NASTAVENI OBJEDNATELE'!G80=0,"-",'NASTAVENI OBJEDNATELE'!G80)</f>
        <v>5</v>
      </c>
      <c r="G62" s="435">
        <f>IF('NASTAVENI OBJEDNATELE'!H80=0,"-",'NASTAVENI OBJEDNATELE'!H80)</f>
        <v>5</v>
      </c>
      <c r="H62" s="435">
        <f>IF('NASTAVENI OBJEDNATELE'!I80=0,"-",'NASTAVENI OBJEDNATELE'!I80)</f>
        <v>5</v>
      </c>
      <c r="I62" s="435">
        <f>IF('NASTAVENI OBJEDNATELE'!J80=0,"-",'NASTAVENI OBJEDNATELE'!J80)</f>
        <v>5</v>
      </c>
      <c r="J62" s="435">
        <f>IF('NASTAVENI OBJEDNATELE'!K80=0,"-",'NASTAVENI OBJEDNATELE'!K80)</f>
        <v>5</v>
      </c>
      <c r="K62" s="435">
        <f>IF('NASTAVENI OBJEDNATELE'!L80=0,"-",'NASTAVENI OBJEDNATELE'!L80)</f>
        <v>5</v>
      </c>
      <c r="L62" s="435">
        <f>IF('NASTAVENI OBJEDNATELE'!M80=0,"-",'NASTAVENI OBJEDNATELE'!M80)</f>
        <v>5</v>
      </c>
      <c r="M62" s="436">
        <f>IF('NASTAVENI OBJEDNATELE'!N80=0,"-",'NASTAVENI OBJEDNATELE'!N80)</f>
        <v>5</v>
      </c>
    </row>
    <row r="63" spans="2:13" ht="13.5" thickBot="1">
      <c r="B63" s="810"/>
      <c r="C63" s="407" t="s">
        <v>241</v>
      </c>
      <c r="D63" s="440" t="str">
        <f>IF('NASTAVENI OBJEDNATELE'!E81=0,"-",'NASTAVENI OBJEDNATELE'!E81)</f>
        <v>-</v>
      </c>
      <c r="E63" s="441" t="str">
        <f>IF('NASTAVENI OBJEDNATELE'!F81=0,"-",'NASTAVENI OBJEDNATELE'!F81)</f>
        <v>-</v>
      </c>
      <c r="F63" s="441" t="str">
        <f>IF('NASTAVENI OBJEDNATELE'!G81=0,"-",'NASTAVENI OBJEDNATELE'!G81)</f>
        <v>-</v>
      </c>
      <c r="G63" s="441" t="str">
        <f>IF('NASTAVENI OBJEDNATELE'!H81=0,"-",'NASTAVENI OBJEDNATELE'!H81)</f>
        <v>-</v>
      </c>
      <c r="H63" s="441" t="str">
        <f>IF('NASTAVENI OBJEDNATELE'!I81=0,"-",'NASTAVENI OBJEDNATELE'!I81)</f>
        <v>-</v>
      </c>
      <c r="I63" s="441" t="str">
        <f>IF('NASTAVENI OBJEDNATELE'!J81=0,"-",'NASTAVENI OBJEDNATELE'!J81)</f>
        <v>-</v>
      </c>
      <c r="J63" s="441" t="str">
        <f>IF('NASTAVENI OBJEDNATELE'!K81=0,"-",'NASTAVENI OBJEDNATELE'!K81)</f>
        <v>-</v>
      </c>
      <c r="K63" s="441" t="str">
        <f>IF('NASTAVENI OBJEDNATELE'!L81=0,"-",'NASTAVENI OBJEDNATELE'!L81)</f>
        <v>-</v>
      </c>
      <c r="L63" s="441" t="str">
        <f>IF('NASTAVENI OBJEDNATELE'!M81=0,"-",'NASTAVENI OBJEDNATELE'!M81)</f>
        <v>-</v>
      </c>
      <c r="M63" s="442" t="str">
        <f>IF('NASTAVENI OBJEDNATELE'!N81=0,"-",'NASTAVENI OBJEDNATELE'!N81)</f>
        <v>-</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D7:E7"/>
    <mergeCell ref="F7:G7"/>
    <mergeCell ref="H7:I7"/>
    <mergeCell ref="J7:K7"/>
    <mergeCell ref="L7:M7"/>
    <mergeCell ref="D8:E8"/>
    <mergeCell ref="F8:G8"/>
    <mergeCell ref="H8:I8"/>
    <mergeCell ref="J8:K8"/>
    <mergeCell ref="L8:M8"/>
    <mergeCell ref="D9:E9"/>
    <mergeCell ref="F9:G9"/>
    <mergeCell ref="H9:I9"/>
    <mergeCell ref="J9:K9"/>
    <mergeCell ref="L9:M9"/>
    <mergeCell ref="D58:M58"/>
    <mergeCell ref="B52:B53"/>
    <mergeCell ref="C38:C39"/>
    <mergeCell ref="D38:M38"/>
    <mergeCell ref="B60:B63"/>
    <mergeCell ref="B40:B43"/>
    <mergeCell ref="B58:B59"/>
    <mergeCell ref="C58:C59"/>
    <mergeCell ref="B46:B47"/>
    <mergeCell ref="B48:B49"/>
    <mergeCell ref="B50:B51"/>
    <mergeCell ref="B18:B19"/>
    <mergeCell ref="C18:C19"/>
    <mergeCell ref="D18:M18"/>
    <mergeCell ref="B24:B25"/>
    <mergeCell ref="B44:B45"/>
    <mergeCell ref="B32:B33"/>
    <mergeCell ref="B38:B39"/>
    <mergeCell ref="B20:B23"/>
    <mergeCell ref="B26:B27"/>
    <mergeCell ref="B28:B29"/>
    <mergeCell ref="B30:B31"/>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2549956</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2549956</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2549956</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2549956</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2549956</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2549956</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2549956</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2549956</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2549956</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2549956</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2549956</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2549956</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2549956</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2549956</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2549956</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2549956</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2549956</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2549956</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2549956</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2549956</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2549956</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2549956</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2549956</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2549956</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2549956</v>
      </c>
      <c r="M33" s="138"/>
      <c r="N33" s="167">
        <f>'Technicke hodnoceni'!D$24*PP</f>
        <v>2549956</v>
      </c>
      <c r="O33" s="167">
        <f>'Technicke hodnoceni'!E$24*PP</f>
        <v>2549956</v>
      </c>
      <c r="P33" s="167">
        <f>'Technicke hodnoceni'!F$24*PP</f>
        <v>2549956</v>
      </c>
      <c r="Q33" s="167">
        <f>'Technicke hodnoceni'!G$24*PP</f>
        <v>2549956</v>
      </c>
      <c r="R33" s="167">
        <f>'Technicke hodnoceni'!H$24*PP</f>
        <v>2549956</v>
      </c>
      <c r="S33" s="167">
        <f>'Technicke hodnoceni'!I$24*PP</f>
        <v>2549956</v>
      </c>
      <c r="T33" s="167">
        <f>'Technicke hodnoceni'!J$24*PP</f>
        <v>2549956</v>
      </c>
      <c r="U33" s="167">
        <f>'Technicke hodnoceni'!K$24*PP</f>
        <v>2549956</v>
      </c>
      <c r="V33" s="167">
        <f>'Technicke hodnoceni'!L$24*PP</f>
        <v>2549956</v>
      </c>
      <c r="W33" s="167">
        <f>'Technicke hodnoceni'!M$24*PP</f>
        <v>2549956</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2019-02-25T12:28:28Z</dcterms:modified>
</cp:coreProperties>
</file>