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231"/>
  <workbookPr/>
  <bookViews>
    <workbookView xWindow="65416" yWindow="65416" windowWidth="25440" windowHeight="15390" tabRatio="853" activeTab="0"/>
  </bookViews>
  <sheets>
    <sheet name="Základní specifikace částí VZ" sheetId="26" r:id="rId1"/>
  </sheets>
  <definedNames/>
  <calcPr calcId="191029"/>
  <extLst/>
</workbook>
</file>

<file path=xl/sharedStrings.xml><?xml version="1.0" encoding="utf-8"?>
<sst xmlns="http://schemas.openxmlformats.org/spreadsheetml/2006/main" count="25" uniqueCount="25">
  <si>
    <t>Celkem</t>
  </si>
  <si>
    <t>Oblast</t>
  </si>
  <si>
    <t>Část veřejné zakázky</t>
  </si>
  <si>
    <t>Rozsah části veřejné zakáky ve Vozokm</t>
  </si>
  <si>
    <t>Předpokládaná hodnota v Kč</t>
  </si>
  <si>
    <t>Parametry pro nabídky</t>
  </si>
  <si>
    <t>Číslo části</t>
  </si>
  <si>
    <t>Výchozí rozsah plnění</t>
  </si>
  <si>
    <t>Rozsah plnění za 10 let</t>
  </si>
  <si>
    <t>Maximální rozsah plnění za 10 let</t>
  </si>
  <si>
    <t>Minimální rozsah plnění za 10 let</t>
  </si>
  <si>
    <t>Technická kvalifikace - minimální celkový rozsah reference v km</t>
  </si>
  <si>
    <t>Jistota - pomocne</t>
  </si>
  <si>
    <t>Jistota - výše požadované jistoty v Kč</t>
  </si>
  <si>
    <t>Bankovní záruka - pomocná</t>
  </si>
  <si>
    <t>Bankovní záruka - výše požadované bankovní záruky v Kč</t>
  </si>
  <si>
    <t>Technická kvalifikace - pomocné</t>
  </si>
  <si>
    <t>Jevíčsko</t>
  </si>
  <si>
    <t>Litomyšlsko</t>
  </si>
  <si>
    <t>Lanškrounsko</t>
  </si>
  <si>
    <t>Ústeckoorlicko</t>
  </si>
  <si>
    <t>Poličsko</t>
  </si>
  <si>
    <t>Chrudimsko</t>
  </si>
  <si>
    <t>Přeloučsko</t>
  </si>
  <si>
    <t>Holicko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</si>
</sst>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\ #,##0.00\ \);_(* &quot;-&quot;??_);_(\ @_ 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8.25"/>
      <color indexed="8"/>
      <name val="Tahoma"/>
      <family val="2"/>
    </font>
    <font>
      <sz val="10"/>
      <name val="Segoe UI"/>
      <family val="2"/>
    </font>
    <font>
      <sz val="10"/>
      <name val="Microsoft Sans Serif"/>
      <family val="2"/>
    </font>
    <font>
      <sz val="11"/>
      <color rgb="FF66FFFF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dashed"/>
      <right style="dashed"/>
      <top style="dashed"/>
      <bottom style="medium"/>
    </border>
    <border>
      <left style="dashed"/>
      <right/>
      <top style="dashed"/>
      <bottom style="medium"/>
    </border>
    <border>
      <left/>
      <right style="dashed"/>
      <top style="dashed"/>
      <bottom style="medium"/>
    </border>
    <border>
      <left style="medium"/>
      <right style="dashed"/>
      <top style="medium"/>
      <bottom style="dashed"/>
    </border>
    <border>
      <left style="dashed"/>
      <right/>
      <top style="medium"/>
      <bottom style="dashed"/>
    </border>
    <border>
      <left style="medium"/>
      <right style="medium"/>
      <top style="medium"/>
      <bottom style="dashed"/>
    </border>
    <border>
      <left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dashed"/>
      <top/>
      <bottom style="thin"/>
    </border>
    <border>
      <left style="dashed"/>
      <right/>
      <top style="dashed"/>
      <bottom style="dashed"/>
    </border>
    <border>
      <left style="medium"/>
      <right style="medium"/>
      <top style="dashed"/>
      <bottom style="dashed"/>
    </border>
    <border>
      <left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dashed"/>
      <top style="thin"/>
      <bottom/>
    </border>
    <border>
      <left style="medium"/>
      <right style="medium"/>
      <top style="dashed"/>
      <bottom style="medium"/>
    </border>
    <border>
      <left/>
      <right style="dashed"/>
      <top/>
      <bottom style="medium"/>
    </border>
    <border>
      <left style="dashed"/>
      <right style="dashed"/>
      <top/>
      <bottom style="medium"/>
    </border>
    <border>
      <left style="dashed"/>
      <right/>
      <top/>
      <bottom style="medium"/>
    </border>
    <border>
      <left style="medium"/>
      <right style="medium"/>
      <top/>
      <bottom style="medium"/>
    </border>
    <border>
      <left style="medium"/>
      <right style="dashed"/>
      <top/>
      <bottom style="medium"/>
    </border>
    <border>
      <left style="dashed"/>
      <right style="medium"/>
      <top/>
      <bottom style="medium"/>
    </border>
    <border>
      <left style="medium"/>
      <right/>
      <top style="medium"/>
      <bottom style="dashed"/>
    </border>
    <border>
      <left/>
      <right style="medium"/>
      <top style="medium"/>
      <bottom style="dashed"/>
    </border>
    <border>
      <left/>
      <right/>
      <top style="medium"/>
      <bottom style="dashed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1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" fillId="2" borderId="1">
      <alignment vertical="top"/>
      <protection/>
    </xf>
    <xf numFmtId="0" fontId="1" fillId="3" borderId="1">
      <alignment vertical="top"/>
      <protection/>
    </xf>
    <xf numFmtId="0" fontId="1" fillId="0" borderId="0">
      <alignment horizontal="left" vertical="top" wrapText="1"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 horizontal="left" vertical="top" wrapText="1"/>
      <protection/>
    </xf>
    <xf numFmtId="0" fontId="1" fillId="2" borderId="1">
      <alignment vertical="top"/>
      <protection/>
    </xf>
    <xf numFmtId="0" fontId="1" fillId="3" borderId="1">
      <alignment vertical="top"/>
      <protection/>
    </xf>
    <xf numFmtId="0" fontId="1" fillId="0" borderId="1">
      <alignment vertical="top"/>
      <protection/>
    </xf>
    <xf numFmtId="0" fontId="7" fillId="0" borderId="0">
      <alignment/>
      <protection/>
    </xf>
    <xf numFmtId="164" fontId="7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wrapText="1"/>
    </xf>
    <xf numFmtId="0" fontId="0" fillId="5" borderId="3" xfId="0" applyFill="1" applyBorder="1" applyAlignment="1">
      <alignment wrapText="1"/>
    </xf>
    <xf numFmtId="4" fontId="0" fillId="5" borderId="9" xfId="0" applyNumberFormat="1" applyFill="1" applyBorder="1" applyAlignment="1">
      <alignment wrapText="1"/>
    </xf>
    <xf numFmtId="4" fontId="0" fillId="5" borderId="2" xfId="0" applyNumberFormat="1" applyFill="1" applyBorder="1" applyAlignment="1">
      <alignment wrapText="1"/>
    </xf>
    <xf numFmtId="4" fontId="0" fillId="5" borderId="10" xfId="0" applyNumberFormat="1" applyFill="1" applyBorder="1" applyAlignment="1">
      <alignment wrapText="1"/>
    </xf>
    <xf numFmtId="4" fontId="0" fillId="5" borderId="11" xfId="0" applyNumberFormat="1" applyFill="1" applyBorder="1" applyAlignment="1">
      <alignment wrapText="1"/>
    </xf>
    <xf numFmtId="3" fontId="0" fillId="5" borderId="12" xfId="0" applyNumberFormat="1" applyFill="1" applyBorder="1" applyAlignment="1">
      <alignment wrapText="1"/>
    </xf>
    <xf numFmtId="4" fontId="0" fillId="5" borderId="3" xfId="0" applyNumberFormat="1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5" borderId="13" xfId="0" applyFill="1" applyBorder="1" applyAlignment="1">
      <alignment horizontal="center" wrapText="1"/>
    </xf>
    <xf numFmtId="0" fontId="0" fillId="5" borderId="14" xfId="0" applyFill="1" applyBorder="1" applyAlignment="1">
      <alignment wrapText="1"/>
    </xf>
    <xf numFmtId="4" fontId="0" fillId="5" borderId="15" xfId="0" applyNumberFormat="1" applyFill="1" applyBorder="1" applyAlignment="1">
      <alignment wrapText="1"/>
    </xf>
    <xf numFmtId="4" fontId="0" fillId="5" borderId="16" xfId="0" applyNumberFormat="1" applyFill="1" applyBorder="1" applyAlignment="1">
      <alignment wrapText="1"/>
    </xf>
    <xf numFmtId="4" fontId="0" fillId="5" borderId="17" xfId="0" applyNumberFormat="1" applyFill="1" applyBorder="1" applyAlignment="1">
      <alignment wrapText="1"/>
    </xf>
    <xf numFmtId="4" fontId="0" fillId="5" borderId="18" xfId="0" applyNumberFormat="1" applyFill="1" applyBorder="1" applyAlignment="1">
      <alignment wrapText="1"/>
    </xf>
    <xf numFmtId="4" fontId="0" fillId="5" borderId="19" xfId="0" applyNumberFormat="1" applyFill="1" applyBorder="1" applyAlignment="1">
      <alignment wrapText="1"/>
    </xf>
    <xf numFmtId="4" fontId="0" fillId="5" borderId="13" xfId="0" applyNumberFormat="1" applyFill="1" applyBorder="1" applyAlignment="1">
      <alignment wrapText="1"/>
    </xf>
    <xf numFmtId="3" fontId="0" fillId="5" borderId="20" xfId="0" applyNumberFormat="1" applyFill="1" applyBorder="1" applyAlignment="1">
      <alignment wrapText="1"/>
    </xf>
    <xf numFmtId="4" fontId="0" fillId="5" borderId="21" xfId="0" applyNumberFormat="1" applyFill="1" applyBorder="1" applyAlignment="1">
      <alignment wrapText="1"/>
    </xf>
    <xf numFmtId="4" fontId="0" fillId="5" borderId="14" xfId="0" applyNumberFormat="1" applyFill="1" applyBorder="1" applyAlignment="1">
      <alignment wrapText="1"/>
    </xf>
    <xf numFmtId="0" fontId="0" fillId="5" borderId="21" xfId="0" applyFill="1" applyBorder="1" applyAlignment="1">
      <alignment wrapText="1"/>
    </xf>
    <xf numFmtId="4" fontId="0" fillId="5" borderId="22" xfId="0" applyNumberFormat="1" applyFill="1" applyBorder="1" applyAlignment="1">
      <alignment wrapText="1"/>
    </xf>
    <xf numFmtId="4" fontId="0" fillId="5" borderId="23" xfId="0" applyNumberFormat="1" applyFill="1" applyBorder="1" applyAlignment="1">
      <alignment wrapText="1"/>
    </xf>
    <xf numFmtId="4" fontId="0" fillId="5" borderId="24" xfId="0" applyNumberFormat="1" applyFill="1" applyBorder="1" applyAlignment="1">
      <alignment wrapText="1"/>
    </xf>
    <xf numFmtId="4" fontId="0" fillId="5" borderId="25" xfId="0" applyNumberFormat="1" applyFill="1" applyBorder="1" applyAlignment="1">
      <alignment wrapText="1"/>
    </xf>
    <xf numFmtId="4" fontId="0" fillId="5" borderId="26" xfId="0" applyNumberFormat="1" applyFill="1" applyBorder="1" applyAlignment="1">
      <alignment wrapText="1"/>
    </xf>
    <xf numFmtId="0" fontId="0" fillId="5" borderId="4" xfId="0" applyFill="1" applyBorder="1" applyAlignment="1">
      <alignment horizontal="center" wrapText="1"/>
    </xf>
    <xf numFmtId="0" fontId="0" fillId="5" borderId="5" xfId="0" applyFill="1" applyBorder="1" applyAlignment="1">
      <alignment wrapText="1"/>
    </xf>
    <xf numFmtId="4" fontId="0" fillId="5" borderId="4" xfId="0" applyNumberFormat="1" applyFill="1" applyBorder="1" applyAlignment="1">
      <alignment wrapText="1"/>
    </xf>
    <xf numFmtId="4" fontId="0" fillId="5" borderId="6" xfId="0" applyNumberFormat="1" applyFill="1" applyBorder="1" applyAlignment="1">
      <alignment wrapText="1"/>
    </xf>
    <xf numFmtId="4" fontId="0" fillId="5" borderId="7" xfId="0" applyNumberFormat="1" applyFill="1" applyBorder="1" applyAlignment="1">
      <alignment wrapText="1"/>
    </xf>
    <xf numFmtId="4" fontId="0" fillId="5" borderId="27" xfId="0" applyNumberFormat="1" applyFill="1" applyBorder="1" applyAlignment="1">
      <alignment wrapText="1"/>
    </xf>
    <xf numFmtId="3" fontId="0" fillId="5" borderId="8" xfId="0" applyNumberFormat="1" applyFill="1" applyBorder="1" applyAlignment="1">
      <alignment wrapText="1"/>
    </xf>
    <xf numFmtId="4" fontId="0" fillId="5" borderId="5" xfId="0" applyNumberFormat="1" applyFill="1" applyBorder="1" applyAlignment="1">
      <alignment wrapText="1"/>
    </xf>
    <xf numFmtId="0" fontId="0" fillId="5" borderId="6" xfId="0" applyFill="1" applyBorder="1" applyAlignment="1">
      <alignment wrapText="1"/>
    </xf>
    <xf numFmtId="4" fontId="2" fillId="5" borderId="28" xfId="0" applyNumberFormat="1" applyFont="1" applyFill="1" applyBorder="1" applyAlignment="1">
      <alignment wrapText="1"/>
    </xf>
    <xf numFmtId="4" fontId="2" fillId="5" borderId="29" xfId="0" applyNumberFormat="1" applyFont="1" applyFill="1" applyBorder="1" applyAlignment="1">
      <alignment wrapText="1"/>
    </xf>
    <xf numFmtId="4" fontId="2" fillId="5" borderId="30" xfId="0" applyNumberFormat="1" applyFont="1" applyFill="1" applyBorder="1" applyAlignment="1">
      <alignment wrapText="1"/>
    </xf>
    <xf numFmtId="4" fontId="2" fillId="5" borderId="31" xfId="0" applyNumberFormat="1" applyFont="1" applyFill="1" applyBorder="1" applyAlignment="1">
      <alignment wrapText="1"/>
    </xf>
    <xf numFmtId="4" fontId="2" fillId="5" borderId="32" xfId="0" applyNumberFormat="1" applyFont="1" applyFill="1" applyBorder="1" applyAlignment="1">
      <alignment wrapText="1"/>
    </xf>
    <xf numFmtId="0" fontId="0" fillId="5" borderId="29" xfId="0" applyFill="1" applyBorder="1" applyAlignment="1">
      <alignment wrapText="1"/>
    </xf>
    <xf numFmtId="0" fontId="0" fillId="5" borderId="30" xfId="0" applyFill="1" applyBorder="1" applyAlignment="1">
      <alignment wrapText="1"/>
    </xf>
    <xf numFmtId="0" fontId="0" fillId="5" borderId="33" xfId="0" applyFill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/>
    <xf numFmtId="0" fontId="0" fillId="5" borderId="3" xfId="0" applyFill="1" applyBorder="1" applyAlignment="1">
      <alignment horizontal="center" wrapText="1"/>
    </xf>
    <xf numFmtId="0" fontId="0" fillId="5" borderId="14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4" fontId="0" fillId="5" borderId="12" xfId="0" applyNumberFormat="1" applyFill="1" applyBorder="1" applyAlignment="1">
      <alignment wrapText="1"/>
    </xf>
    <xf numFmtId="4" fontId="0" fillId="5" borderId="20" xfId="0" applyNumberFormat="1" applyFill="1" applyBorder="1" applyAlignment="1">
      <alignment wrapText="1"/>
    </xf>
    <xf numFmtId="4" fontId="0" fillId="5" borderId="8" xfId="0" applyNumberFormat="1" applyFill="1" applyBorder="1" applyAlignment="1">
      <alignment wrapText="1"/>
    </xf>
    <xf numFmtId="0" fontId="2" fillId="4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wrapText="1"/>
    </xf>
    <xf numFmtId="0" fontId="2" fillId="0" borderId="39" xfId="0" applyFont="1" applyBorder="1" applyAlignment="1">
      <alignment wrapText="1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orStyle" xfId="20"/>
    <cellStyle name="normální 64" xfId="21"/>
    <cellStyle name="Normální 10 10" xfId="22"/>
    <cellStyle name="Normální 133" xfId="23"/>
    <cellStyle name="Normální 4" xfId="24"/>
    <cellStyle name="Normální 3" xfId="25"/>
    <cellStyle name="Normální 5" xfId="26"/>
    <cellStyle name="Normální 2" xfId="27"/>
    <cellStyle name="BoldStyle" xfId="28"/>
    <cellStyle name="HeaderStyle" xfId="29"/>
    <cellStyle name="LineColorStyle" xfId="30"/>
    <cellStyle name="RestrStyle" xfId="31"/>
    <cellStyle name="Normální 2 3" xfId="32"/>
    <cellStyle name="Normální 2 4" xfId="33"/>
    <cellStyle name="BoldStyle 2" xfId="34"/>
    <cellStyle name="RestrStyle 2" xfId="35"/>
    <cellStyle name="HeaderStyle 2" xfId="36"/>
    <cellStyle name="LineColorStyle 2" xfId="37"/>
    <cellStyle name="ColorStyle 2" xfId="38"/>
    <cellStyle name="Normální 2 2" xfId="39"/>
    <cellStyle name="Čárka 2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6DAD9-0FDB-470D-91E5-29E946470196}">
  <sheetPr>
    <pageSetUpPr fitToPage="1"/>
  </sheetPr>
  <dimension ref="A3:O24"/>
  <sheetViews>
    <sheetView tabSelected="1" workbookViewId="0" topLeftCell="A1">
      <selection activeCell="C16" sqref="C16"/>
    </sheetView>
  </sheetViews>
  <sheetFormatPr defaultColWidth="9.140625" defaultRowHeight="15"/>
  <cols>
    <col min="1" max="1" width="7.28125" style="0" customWidth="1"/>
    <col min="2" max="2" width="13.28125" style="0" customWidth="1"/>
    <col min="3" max="6" width="14.57421875" style="0" customWidth="1"/>
    <col min="7" max="7" width="16.140625" style="0" customWidth="1"/>
    <col min="8" max="8" width="19.7109375" style="0" hidden="1" customWidth="1"/>
    <col min="9" max="9" width="20.140625" style="0" customWidth="1"/>
    <col min="10" max="10" width="8.8515625" style="0" hidden="1" customWidth="1"/>
    <col min="11" max="11" width="15.57421875" style="0" customWidth="1"/>
    <col min="12" max="12" width="15.57421875" style="0" hidden="1" customWidth="1"/>
    <col min="13" max="13" width="18.57421875" style="0" customWidth="1"/>
    <col min="14" max="15" width="8.7109375" style="0" hidden="1" customWidth="1"/>
  </cols>
  <sheetData>
    <row r="2" ht="15" thickBot="1"/>
    <row r="3" spans="1:15" ht="30" customHeight="1">
      <c r="A3" s="60" t="s">
        <v>2</v>
      </c>
      <c r="B3" s="61"/>
      <c r="C3" s="60" t="s">
        <v>3</v>
      </c>
      <c r="D3" s="62"/>
      <c r="E3" s="62"/>
      <c r="F3" s="62"/>
      <c r="G3" s="63" t="s">
        <v>4</v>
      </c>
      <c r="H3" s="60" t="s">
        <v>5</v>
      </c>
      <c r="I3" s="65"/>
      <c r="J3" s="65"/>
      <c r="K3" s="62"/>
      <c r="L3" s="62"/>
      <c r="M3" s="66"/>
      <c r="N3" s="2"/>
      <c r="O3" s="3"/>
    </row>
    <row r="4" spans="1:15" ht="44" thickBot="1">
      <c r="A4" s="4" t="s">
        <v>6</v>
      </c>
      <c r="B4" s="5" t="s">
        <v>1</v>
      </c>
      <c r="C4" s="4" t="s">
        <v>7</v>
      </c>
      <c r="D4" s="6" t="s">
        <v>8</v>
      </c>
      <c r="E4" s="6" t="s">
        <v>9</v>
      </c>
      <c r="F4" s="7" t="s">
        <v>10</v>
      </c>
      <c r="G4" s="64"/>
      <c r="H4" s="4" t="s">
        <v>16</v>
      </c>
      <c r="I4" s="8" t="s">
        <v>11</v>
      </c>
      <c r="J4" s="8" t="s">
        <v>12</v>
      </c>
      <c r="K4" s="6" t="s">
        <v>13</v>
      </c>
      <c r="L4" s="7" t="s">
        <v>14</v>
      </c>
      <c r="M4" s="5" t="s">
        <v>15</v>
      </c>
      <c r="N4" s="6"/>
      <c r="O4" s="5"/>
    </row>
    <row r="5" spans="1:15" ht="30" customHeight="1">
      <c r="A5" s="9">
        <v>1</v>
      </c>
      <c r="B5" s="54" t="s">
        <v>17</v>
      </c>
      <c r="C5" s="11">
        <v>1754582</v>
      </c>
      <c r="D5" s="12">
        <f>C5*10</f>
        <v>17545820</v>
      </c>
      <c r="E5" s="12">
        <f>C5*10*1.3</f>
        <v>22809566</v>
      </c>
      <c r="F5" s="13">
        <f>C5*10*0.7</f>
        <v>12282074</v>
      </c>
      <c r="G5" s="14">
        <f>C5*10*1.3*32</f>
        <v>729906112</v>
      </c>
      <c r="H5" s="11">
        <f>C5*1.5</f>
        <v>2631873</v>
      </c>
      <c r="I5" s="57">
        <v>1600000</v>
      </c>
      <c r="J5" s="15">
        <f>G5*0.005</f>
        <v>3649530.56</v>
      </c>
      <c r="K5" s="12">
        <v>3000000</v>
      </c>
      <c r="L5" s="13">
        <f>G5*0.01</f>
        <v>7299061.12</v>
      </c>
      <c r="M5" s="16">
        <v>6000000</v>
      </c>
      <c r="N5" s="17"/>
      <c r="O5" s="10"/>
    </row>
    <row r="6" spans="1:15" ht="30" customHeight="1">
      <c r="A6" s="18">
        <v>2</v>
      </c>
      <c r="B6" s="55" t="s">
        <v>18</v>
      </c>
      <c r="C6" s="20">
        <v>2192316</v>
      </c>
      <c r="D6" s="21">
        <f>C6*10</f>
        <v>21923160</v>
      </c>
      <c r="E6" s="22">
        <f aca="true" t="shared" si="0" ref="E6:E12">C6*10*1.3</f>
        <v>28500108</v>
      </c>
      <c r="F6" s="23">
        <f>C6*10*0.7</f>
        <v>15346211.999999998</v>
      </c>
      <c r="G6" s="24">
        <f>C6*10*1.3*32</f>
        <v>912003456</v>
      </c>
      <c r="H6" s="25">
        <f>C6*1.5</f>
        <v>3288474</v>
      </c>
      <c r="I6" s="58">
        <v>2000000</v>
      </c>
      <c r="J6" s="26">
        <f>G6*0.005</f>
        <v>4560017.28</v>
      </c>
      <c r="K6" s="27">
        <v>4000000</v>
      </c>
      <c r="L6" s="23">
        <f>G6*0.01</f>
        <v>9120034.56</v>
      </c>
      <c r="M6" s="28">
        <v>8000000</v>
      </c>
      <c r="N6" s="29"/>
      <c r="O6" s="19"/>
    </row>
    <row r="7" spans="1:15" ht="30" customHeight="1">
      <c r="A7" s="18">
        <v>3</v>
      </c>
      <c r="B7" s="55" t="s">
        <v>19</v>
      </c>
      <c r="C7" s="30">
        <v>2006366</v>
      </c>
      <c r="D7" s="31">
        <f aca="true" t="shared" si="1" ref="D7:D12">C7*10</f>
        <v>20063660</v>
      </c>
      <c r="E7" s="31">
        <f t="shared" si="0"/>
        <v>26082758</v>
      </c>
      <c r="F7" s="23">
        <f aca="true" t="shared" si="2" ref="F7:F11">C7*10*0.7</f>
        <v>14044562</v>
      </c>
      <c r="G7" s="24">
        <f aca="true" t="shared" si="3" ref="G7:G11">C7*10*1.3*32</f>
        <v>834648256</v>
      </c>
      <c r="H7" s="25">
        <f aca="true" t="shared" si="4" ref="H7:H11">C7*1.5</f>
        <v>3009549</v>
      </c>
      <c r="I7" s="58">
        <v>2000000</v>
      </c>
      <c r="J7" s="26">
        <f aca="true" t="shared" si="5" ref="J7:J11">G7*0.005</f>
        <v>4173241.2800000003</v>
      </c>
      <c r="K7" s="27">
        <v>4000000</v>
      </c>
      <c r="L7" s="23">
        <f aca="true" t="shared" si="6" ref="L7:L11">G7*0.01</f>
        <v>8346482.5600000005</v>
      </c>
      <c r="M7" s="28">
        <v>8000000</v>
      </c>
      <c r="N7" s="29"/>
      <c r="O7" s="19"/>
    </row>
    <row r="8" spans="1:15" ht="30" customHeight="1">
      <c r="A8" s="18">
        <v>4</v>
      </c>
      <c r="B8" s="55" t="s">
        <v>20</v>
      </c>
      <c r="C8" s="30">
        <v>2087519</v>
      </c>
      <c r="D8" s="31">
        <f t="shared" si="1"/>
        <v>20875190</v>
      </c>
      <c r="E8" s="31">
        <f t="shared" si="0"/>
        <v>27137747</v>
      </c>
      <c r="F8" s="23">
        <f t="shared" si="2"/>
        <v>14612633</v>
      </c>
      <c r="G8" s="24">
        <f t="shared" si="3"/>
        <v>868407904</v>
      </c>
      <c r="H8" s="25">
        <f t="shared" si="4"/>
        <v>3131278.5</v>
      </c>
      <c r="I8" s="58">
        <v>2000000</v>
      </c>
      <c r="J8" s="26">
        <f t="shared" si="5"/>
        <v>4342039.5200000005</v>
      </c>
      <c r="K8" s="27">
        <v>4000000</v>
      </c>
      <c r="L8" s="23">
        <f t="shared" si="6"/>
        <v>8684079.040000001</v>
      </c>
      <c r="M8" s="28">
        <v>8000000</v>
      </c>
      <c r="N8" s="29"/>
      <c r="O8" s="19"/>
    </row>
    <row r="9" spans="1:15" ht="30" customHeight="1">
      <c r="A9" s="18">
        <v>5</v>
      </c>
      <c r="B9" s="55" t="s">
        <v>21</v>
      </c>
      <c r="C9" s="30">
        <v>1894182</v>
      </c>
      <c r="D9" s="31">
        <f t="shared" si="1"/>
        <v>18941820</v>
      </c>
      <c r="E9" s="31">
        <f t="shared" si="0"/>
        <v>24624366</v>
      </c>
      <c r="F9" s="23">
        <f t="shared" si="2"/>
        <v>13259274</v>
      </c>
      <c r="G9" s="24">
        <f t="shared" si="3"/>
        <v>787979712</v>
      </c>
      <c r="H9" s="25">
        <f t="shared" si="4"/>
        <v>2841273</v>
      </c>
      <c r="I9" s="58">
        <v>1800000</v>
      </c>
      <c r="J9" s="26">
        <f t="shared" si="5"/>
        <v>3939898.56</v>
      </c>
      <c r="K9" s="27">
        <v>3500000</v>
      </c>
      <c r="L9" s="23">
        <f t="shared" si="6"/>
        <v>7879797.12</v>
      </c>
      <c r="M9" s="28">
        <v>7000000</v>
      </c>
      <c r="N9" s="29"/>
      <c r="O9" s="19"/>
    </row>
    <row r="10" spans="1:15" ht="30" customHeight="1">
      <c r="A10" s="18">
        <v>6</v>
      </c>
      <c r="B10" s="55" t="s">
        <v>22</v>
      </c>
      <c r="C10" s="30">
        <v>2549956</v>
      </c>
      <c r="D10" s="31">
        <f t="shared" si="1"/>
        <v>25499560</v>
      </c>
      <c r="E10" s="31">
        <f t="shared" si="0"/>
        <v>33149428</v>
      </c>
      <c r="F10" s="23">
        <f t="shared" si="2"/>
        <v>17849692</v>
      </c>
      <c r="G10" s="24">
        <f t="shared" si="3"/>
        <v>1060781696</v>
      </c>
      <c r="H10" s="25">
        <f t="shared" si="4"/>
        <v>3824934</v>
      </c>
      <c r="I10" s="58">
        <v>2400000</v>
      </c>
      <c r="J10" s="26">
        <f t="shared" si="5"/>
        <v>5303908.48</v>
      </c>
      <c r="K10" s="27">
        <v>5000000</v>
      </c>
      <c r="L10" s="23">
        <f t="shared" si="6"/>
        <v>10607816.96</v>
      </c>
      <c r="M10" s="28">
        <v>10000000</v>
      </c>
      <c r="N10" s="29"/>
      <c r="O10" s="19"/>
    </row>
    <row r="11" spans="1:15" ht="30" customHeight="1">
      <c r="A11" s="18">
        <v>7</v>
      </c>
      <c r="B11" s="55" t="s">
        <v>24</v>
      </c>
      <c r="C11" s="32">
        <v>2014548</v>
      </c>
      <c r="D11" s="33">
        <f t="shared" si="1"/>
        <v>20145480</v>
      </c>
      <c r="E11" s="34">
        <f t="shared" si="0"/>
        <v>26189124</v>
      </c>
      <c r="F11" s="23">
        <f t="shared" si="2"/>
        <v>14101836</v>
      </c>
      <c r="G11" s="24">
        <f t="shared" si="3"/>
        <v>838051968</v>
      </c>
      <c r="H11" s="25">
        <f t="shared" si="4"/>
        <v>3021822</v>
      </c>
      <c r="I11" s="58">
        <v>2000000</v>
      </c>
      <c r="J11" s="26">
        <f t="shared" si="5"/>
        <v>4190259.8400000003</v>
      </c>
      <c r="K11" s="27">
        <v>4000000</v>
      </c>
      <c r="L11" s="23">
        <f t="shared" si="6"/>
        <v>8380519.680000001</v>
      </c>
      <c r="M11" s="28">
        <v>8000000</v>
      </c>
      <c r="N11" s="29"/>
      <c r="O11" s="19"/>
    </row>
    <row r="12" spans="1:15" ht="30" customHeight="1" thickBot="1">
      <c r="A12" s="35">
        <v>8</v>
      </c>
      <c r="B12" s="56" t="s">
        <v>23</v>
      </c>
      <c r="C12" s="37">
        <v>1921677</v>
      </c>
      <c r="D12" s="38">
        <f t="shared" si="1"/>
        <v>19216770</v>
      </c>
      <c r="E12" s="38">
        <f t="shared" si="0"/>
        <v>24981801</v>
      </c>
      <c r="F12" s="39">
        <f>C12*10*0.7</f>
        <v>13451739</v>
      </c>
      <c r="G12" s="40">
        <f>C12*10*1.3*32</f>
        <v>799417632</v>
      </c>
      <c r="H12" s="37">
        <f>C12*1.5</f>
        <v>2882515.5</v>
      </c>
      <c r="I12" s="59">
        <v>1800000</v>
      </c>
      <c r="J12" s="41">
        <f>G12*0.005</f>
        <v>3997088.16</v>
      </c>
      <c r="K12" s="38">
        <v>3500000</v>
      </c>
      <c r="L12" s="39">
        <f>G12*0.01</f>
        <v>7994176.32</v>
      </c>
      <c r="M12" s="42">
        <v>7000000</v>
      </c>
      <c r="N12" s="43"/>
      <c r="O12" s="36"/>
    </row>
    <row r="13" spans="1:15" ht="30" customHeight="1" thickBot="1">
      <c r="A13" s="67" t="s">
        <v>0</v>
      </c>
      <c r="B13" s="68"/>
      <c r="C13" s="44">
        <f>SUM(C5:C12)</f>
        <v>16421146</v>
      </c>
      <c r="D13" s="45">
        <f>SUM(D5:D12)</f>
        <v>164211460</v>
      </c>
      <c r="E13" s="45">
        <f>SUM(E5:E12)</f>
        <v>213474898</v>
      </c>
      <c r="F13" s="46">
        <f>SUM(F5:F12)</f>
        <v>114948022</v>
      </c>
      <c r="G13" s="47">
        <f>SUM(G5:G12)</f>
        <v>6831196736</v>
      </c>
      <c r="H13" s="48"/>
      <c r="I13" s="44"/>
      <c r="J13" s="44"/>
      <c r="K13" s="49"/>
      <c r="L13" s="50"/>
      <c r="M13" s="51"/>
      <c r="N13" s="49"/>
      <c r="O13" s="51"/>
    </row>
    <row r="14" spans="1:15" ht="1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22" ht="15">
      <c r="B22" s="53"/>
    </row>
    <row r="24" ht="15">
      <c r="D24" s="1"/>
    </row>
  </sheetData>
  <mergeCells count="5">
    <mergeCell ref="A3:B3"/>
    <mergeCell ref="C3:F3"/>
    <mergeCell ref="G3:G4"/>
    <mergeCell ref="H3:M3"/>
    <mergeCell ref="A13:B13"/>
  </mergeCells>
  <printOptions/>
  <pageMargins left="0.7" right="0.7" top="0.787401575" bottom="0.7874015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Darja Kosmáková</cp:lastModifiedBy>
  <cp:lastPrinted>2019-01-02T14:36:27Z</cp:lastPrinted>
  <dcterms:created xsi:type="dcterms:W3CDTF">2017-03-29T13:16:18Z</dcterms:created>
  <dcterms:modified xsi:type="dcterms:W3CDTF">2019-02-28T09:19:38Z</dcterms:modified>
  <cp:category/>
  <cp:version/>
  <cp:contentType/>
  <cp:contentStatus/>
</cp:coreProperties>
</file>