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200" windowHeight="11985" firstSheet="1" activeTab="4"/>
  </bookViews>
  <sheets>
    <sheet name="Rekapitulace stavby" sheetId="1" r:id="rId1"/>
    <sheet name="SO 201 - Most ev.č.374-00..." sheetId="2" r:id="rId2"/>
    <sheet name="SO 000 - Všeobecné položk..." sheetId="3" r:id="rId3"/>
    <sheet name="SO 901 - Pomocné dopravní..." sheetId="4" r:id="rId4"/>
    <sheet name="SO 101 - Komunikace, vedl..." sheetId="5" r:id="rId5"/>
    <sheet name="Pokyny pro vyplnění" sheetId="6" r:id="rId6"/>
  </sheets>
  <definedNames>
    <definedName name="_xlnm._FilterDatabase" localSheetId="2" hidden="1">'SO 000 - Všeobecné položk...'!$C$77:$K$93</definedName>
    <definedName name="_xlnm._FilterDatabase" localSheetId="4" hidden="1">'SO 101 - Komunikace, vedl...'!$C$77:$K$100</definedName>
    <definedName name="_xlnm._FilterDatabase" localSheetId="1" hidden="1">'SO 201 - Most ev.č.374-00...'!$C$87:$K$232</definedName>
    <definedName name="_xlnm._FilterDatabase" localSheetId="3" hidden="1">'SO 901 - Pomocné dopravní...'!$C$77:$K$94</definedName>
    <definedName name="_xlnm.Print_Area" localSheetId="5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stavby'!$C$39:$AQ$56</definedName>
    <definedName name="_xlnm.Print_Area" localSheetId="2">'SO 000 - Všeobecné položk...'!$C$4:$J$36,'SO 000 - Všeobecné položk...'!$C$42:$J$59,'SO 000 - Všeobecné položk...'!$C$65:$K$93</definedName>
    <definedName name="_xlnm.Print_Area" localSheetId="4">'SO 101 - Komunikace, vedl...'!$C$4:$J$36,'SO 101 - Komunikace, vedl...'!$C$42:$J$59,'SO 101 - Komunikace, vedl...'!$C$65:$K$100</definedName>
    <definedName name="_xlnm.Print_Area" localSheetId="1">'SO 201 - Most ev.č.374-00...'!$C$4:$J$36,'SO 201 - Most ev.č.374-00...'!$C$42:$J$69,'SO 201 - Most ev.č.374-00...'!$C$75:$K$232</definedName>
    <definedName name="_xlnm.Print_Area" localSheetId="3">'SO 901 - Pomocné dopravní...'!$C$4:$J$36,'SO 901 - Pomocné dopravní...'!$C$42:$J$59,'SO 901 - Pomocné dopravní...'!$C$65:$K$94</definedName>
    <definedName name="_xlnm.Print_Titles" localSheetId="0">'Rekapitulace stavby'!$49:$49</definedName>
    <definedName name="_xlnm.Print_Titles" localSheetId="1">'SO 201 - Most ev.č.374-00...'!$87:$87</definedName>
    <definedName name="_xlnm.Print_Titles" localSheetId="2">'SO 000 - Všeobecné položk...'!$77:$77</definedName>
    <definedName name="_xlnm.Print_Titles" localSheetId="3">'SO 901 - Pomocné dopravní...'!$77:$77</definedName>
  </definedNames>
  <calcPr calcId="152511"/>
</workbook>
</file>

<file path=xl/sharedStrings.xml><?xml version="1.0" encoding="utf-8"?>
<sst xmlns="http://schemas.openxmlformats.org/spreadsheetml/2006/main" count="3534" uniqueCount="869">
  <si>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</si>
  <si>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</si>
  <si>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</si>
  <si>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</si>
  <si>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</si>
  <si>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</si>
  <si>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</si>
  <si>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{15df1306-1be8-40db-b5d9-a167f6630510}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</si>
  <si>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</si>
  <si>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</si>
  <si>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</si>
  <si>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</si>
  <si>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</si>
  <si>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</si>
  <si>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</si>
  <si>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</si>
  <si>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0000(1)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</si>
  <si>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</si>
  <si>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</si>
  <si>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Modernizace mostu ev.č.374-001 Jaroměřice</t>
  </si>
  <si>
    <t>KSO:</t>
  </si>
  <si>
    <t/>
  </si>
  <si>
    <t>CC-CZ:</t>
  </si>
  <si>
    <t>Místo:</t>
  </si>
  <si>
    <t xml:space="preserve"> </t>
  </si>
  <si>
    <t>Datum:</t>
  </si>
  <si>
    <t>20. 9. 2018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</si>
  <si>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</si>
  <si>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</si>
  <si>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</si>
  <si>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</si>
  <si>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</si>
  <si>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</si>
  <si>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</si>
  <si>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</si>
  <si>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</si>
  <si>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</si>
  <si>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</si>
  <si>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</si>
  <si>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</si>
  <si>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</si>
  <si>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</si>
  <si>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</si>
  <si>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</si>
  <si>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</si>
  <si>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</si>
  <si>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</si>
  <si>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</si>
  <si>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</si>
  <si>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</si>
  <si>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</si>
  <si>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</si>
  <si>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</si>
  <si>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</si>
  <si>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</si>
  <si>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</si>
  <si>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</si>
  <si>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</si>
  <si>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</si>
  <si>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</si>
  <si>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</si>
  <si>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</si>
  <si>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</si>
  <si>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</si>
  <si>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</si>
  <si>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</si>
  <si>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</si>
  <si>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</si>
  <si>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</si>
  <si>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</si>
  <si>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</si>
  <si>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</si>
  <si>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</si>
  <si>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</si>
  <si>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201</t>
  </si>
  <si>
    <t>Most ev.č.374-001 Jaroměřice, hlavní způsobilý výdaj</t>
  </si>
  <si>
    <t>STA</t>
  </si>
  <si>
    <t>1</t>
  </si>
  <si>
    <t>{9322defa-016a-4c2c-9fad-8d9073a47ae1}</t>
  </si>
  <si>
    <t>2</t>
  </si>
  <si>
    <t>SO 000</t>
  </si>
  <si>
    <t>Všeobecné položky, vedlejší způsobilý výdaj</t>
  </si>
  <si>
    <t>VON</t>
  </si>
  <si>
    <t>{bea89cb2-2641-41c1-aa13-f9d09b9d5749}</t>
  </si>
  <si>
    <t>SO 901</t>
  </si>
  <si>
    <t>Pomocné dopravní stavby, DIO, úprava objízdných tras, vedlejší způsobilý výdaj</t>
  </si>
  <si>
    <t>{3a807373-63db-4f35-b345-01e6e866e405}</t>
  </si>
  <si>
    <t>SO 101</t>
  </si>
  <si>
    <t>Komunikace, vedlejší nezpůsobilý výdaj</t>
  </si>
  <si>
    <t>{fc86ba5c-0cf8-4caa-85b2-92a18c9f5c10}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</si>
  <si>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</si>
  <si>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</si>
  <si>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</si>
  <si>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</si>
  <si>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</si>
  <si>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</si>
  <si>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</si>
  <si>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201 - Most ev.č.374-001 Jaroměřice, hlavní způsobilý výdaj</t>
  </si>
  <si>
    <t>Ing. Pavel Starý</t>
  </si>
  <si>
    <t>REKAPITULACE ČLENĚNÍ SOUPISU PRACÍ</t>
  </si>
  <si>
    <t>Kód dílu - Popis</t>
  </si>
  <si>
    <t>Cena celkem [CZK]</t>
  </si>
  <si>
    <t>Náklady soupisu celkem</t>
  </si>
  <si>
    <t>-1</t>
  </si>
  <si>
    <t>1 - Zemní práce</t>
  </si>
  <si>
    <t>2 - Zakládání</t>
  </si>
  <si>
    <t>3 - Svislé a kompletní konstrukce</t>
  </si>
  <si>
    <t>4 - Vodorovné konstrukce</t>
  </si>
  <si>
    <t>5 - Komunikace</t>
  </si>
  <si>
    <t>6 - Úpravy povrchu, podlahy, osazení</t>
  </si>
  <si>
    <t>711 - Izolace proti vodě, vlhkosti a plynům</t>
  </si>
  <si>
    <t>715 - Izolace proti chemickým vlivům</t>
  </si>
  <si>
    <t>783 - Dokončovací práce - nátěry</t>
  </si>
  <si>
    <t>9 - Ostatní konstrukce a práce-bourání</t>
  </si>
  <si>
    <t>99 - Přesun hmot</t>
  </si>
  <si>
    <t>997 - Přesun sutě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</si>
  <si>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</si>
  <si>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</si>
  <si>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</si>
  <si>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</si>
  <si>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</si>
  <si>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</si>
  <si>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</si>
  <si>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</si>
  <si>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</si>
  <si>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</si>
  <si>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</si>
  <si>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</si>
  <si>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</si>
  <si>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</si>
  <si>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Zemní práce</t>
  </si>
  <si>
    <t>4</t>
  </si>
  <si>
    <t>ROZPOCET</t>
  </si>
  <si>
    <t>K</t>
  </si>
  <si>
    <t>111201401</t>
  </si>
  <si>
    <t>Spálení křovin a stromů průměru kmene do 10 mm</t>
  </si>
  <si>
    <t>M2</t>
  </si>
  <si>
    <t>-332456165</t>
  </si>
  <si>
    <t>113107112</t>
  </si>
  <si>
    <t>Odstranění podkladu pl do 50 m2 z kameniva těženého tl 200 mm</t>
  </si>
  <si>
    <t>-339834346</t>
  </si>
  <si>
    <t>3</t>
  </si>
  <si>
    <t>115001104</t>
  </si>
  <si>
    <t>Převedení vody potrubím DN do 300</t>
  </si>
  <si>
    <t>M</t>
  </si>
  <si>
    <t>-1990232966</t>
  </si>
  <si>
    <t>115101201</t>
  </si>
  <si>
    <t>Čerpání vody na dopravní výšku do 10 m průměrný přítok do 500 l/min</t>
  </si>
  <si>
    <t>hod</t>
  </si>
  <si>
    <t>CS ÚRS 2017 02</t>
  </si>
  <si>
    <t>527196153</t>
  </si>
  <si>
    <t>5</t>
  </si>
  <si>
    <t>172102101</t>
  </si>
  <si>
    <t>Zřízení těsnicí výplně se zhutněním do 100 % PS nebo 0,9 I(d) bez dodání sypaniny</t>
  </si>
  <si>
    <t>M3</t>
  </si>
  <si>
    <t>-1515236110</t>
  </si>
  <si>
    <t>6</t>
  </si>
  <si>
    <t>121101103</t>
  </si>
  <si>
    <t>Sejmutí ornice s přemístěním na vzdálenost do 250 m</t>
  </si>
  <si>
    <t>1284751430</t>
  </si>
  <si>
    <t>7</t>
  </si>
  <si>
    <t>122201101</t>
  </si>
  <si>
    <t>Odkopávky a prokopávky nezapažené v hornině tř. 3 objem do 100 m3</t>
  </si>
  <si>
    <t>823881238</t>
  </si>
  <si>
    <t>8</t>
  </si>
  <si>
    <t>125703302</t>
  </si>
  <si>
    <t>Čištění melioračních kanálů naplaveniny tl do 250 mm dno zpevněné kamenem</t>
  </si>
  <si>
    <t>1906456712</t>
  </si>
  <si>
    <t>9</t>
  </si>
  <si>
    <t>161101103</t>
  </si>
  <si>
    <t>Svislé přemístění výkopku z horniny tř. 1 až 4 hl výkopu do 6 m</t>
  </si>
  <si>
    <t>-1576039372</t>
  </si>
  <si>
    <t>10</t>
  </si>
  <si>
    <t>162701105</t>
  </si>
  <si>
    <t>Vodorovné přemístění do 10000 m výkopku z horniny tř. 1 až 4</t>
  </si>
  <si>
    <t>234025796</t>
  </si>
  <si>
    <t>11</t>
  </si>
  <si>
    <t>171201201</t>
  </si>
  <si>
    <t>Uložení sypaniny na skládky</t>
  </si>
  <si>
    <t>T</t>
  </si>
  <si>
    <t>808759624</t>
  </si>
  <si>
    <t>12</t>
  </si>
  <si>
    <t>181102302</t>
  </si>
  <si>
    <t>Úprava pláně v zářezech se zhutněním</t>
  </si>
  <si>
    <t>m2</t>
  </si>
  <si>
    <t>33919181</t>
  </si>
  <si>
    <t>VV</t>
  </si>
  <si>
    <t>5,1*6,5</t>
  </si>
  <si>
    <t>5,2*6,5</t>
  </si>
  <si>
    <t>Součet</t>
  </si>
  <si>
    <t>13</t>
  </si>
  <si>
    <t>181301101</t>
  </si>
  <si>
    <t>Rozprostření ornice pl do 500 m2 v rovině nebo ve svahu do 1:5 tl vrstvy do 100 mm</t>
  </si>
  <si>
    <t>1338563793</t>
  </si>
  <si>
    <t>14</t>
  </si>
  <si>
    <t>182201101</t>
  </si>
  <si>
    <t>Svahování násypů</t>
  </si>
  <si>
    <t>1822341481</t>
  </si>
  <si>
    <t>005724740</t>
  </si>
  <si>
    <t>osivo směs travní krajinná - svahová</t>
  </si>
  <si>
    <t>KG</t>
  </si>
  <si>
    <t>1740713301</t>
  </si>
  <si>
    <t>16</t>
  </si>
  <si>
    <t>180401211</t>
  </si>
  <si>
    <t>Založení lučního trávníku výsevem v rovině a ve svahu do 1:5</t>
  </si>
  <si>
    <t>924627123</t>
  </si>
  <si>
    <t>17</t>
  </si>
  <si>
    <t>171201211</t>
  </si>
  <si>
    <t>Poplatek za uložení stavebního odpadu - zeminy a kameniva na skládce</t>
  </si>
  <si>
    <t>CS ÚRS 2018 01</t>
  </si>
  <si>
    <t>1632486477</t>
  </si>
  <si>
    <t>18</t>
  </si>
  <si>
    <t>162701109</t>
  </si>
  <si>
    <t>Příplatek k vodorovnému přemístění výkopku/sypaniny z horniny tř. 1 až 4 ZKD 1000 m přes 10000 m</t>
  </si>
  <si>
    <t>172576116</t>
  </si>
  <si>
    <t>19</t>
  </si>
  <si>
    <t>171103101</t>
  </si>
  <si>
    <t>Zemní hrázky melioračních kanálů z horniny tř. 1 až 4</t>
  </si>
  <si>
    <t>-1660511689</t>
  </si>
  <si>
    <t>20</t>
  </si>
  <si>
    <t>914112111</t>
  </si>
  <si>
    <t>Tabulka s označením evidenčního čísla mostu</t>
  </si>
  <si>
    <t>kus</t>
  </si>
  <si>
    <t>575044589</t>
  </si>
  <si>
    <t>Zakládání</t>
  </si>
  <si>
    <t>272354111</t>
  </si>
  <si>
    <t>Bednění základových kleneb - zřízení</t>
  </si>
  <si>
    <t>-2064064532</t>
  </si>
  <si>
    <t>22</t>
  </si>
  <si>
    <t>272354211</t>
  </si>
  <si>
    <t>Bednění základových kleneb - odstranění</t>
  </si>
  <si>
    <t>877643398</t>
  </si>
  <si>
    <t>23</t>
  </si>
  <si>
    <t>214500111</t>
  </si>
  <si>
    <t>Zřízení výplně rýh s drenážním potrubím do DN 200 štěrkopískem v do 300 mm</t>
  </si>
  <si>
    <t>-1842611112</t>
  </si>
  <si>
    <t>24</t>
  </si>
  <si>
    <t>583373440</t>
  </si>
  <si>
    <t>štěrkopísek frakce 0-32 třída A</t>
  </si>
  <si>
    <t>-1525398696</t>
  </si>
  <si>
    <t>25</t>
  </si>
  <si>
    <t>212792212</t>
  </si>
  <si>
    <t>Odvodnění mostní opěry - drenážní flexibilní plastové potrubí DN 160</t>
  </si>
  <si>
    <t>-36130361</t>
  </si>
  <si>
    <t>26</t>
  </si>
  <si>
    <t>212755116</t>
  </si>
  <si>
    <t>Trativody z drenážních trubek pálených vnitřního průměru 160 mm bez lože</t>
  </si>
  <si>
    <t>1667003123</t>
  </si>
  <si>
    <t>27</t>
  </si>
  <si>
    <t>271571111</t>
  </si>
  <si>
    <t>Polštáře zhutněné pod základy ze štěrkopísku tříděného</t>
  </si>
  <si>
    <t>-497640460</t>
  </si>
  <si>
    <t>28</t>
  </si>
  <si>
    <t>272322611</t>
  </si>
  <si>
    <t>Základové klenby ze ŽB se zvýšenými nároky na prostředí tř. C 30/37</t>
  </si>
  <si>
    <t>1303309628</t>
  </si>
  <si>
    <t>Svislé a kompletní konstrukce</t>
  </si>
  <si>
    <t>29</t>
  </si>
  <si>
    <t>327501111</t>
  </si>
  <si>
    <t>Výplň za opěrami a protimrazové klíny z kameniva drceného nebo těženého</t>
  </si>
  <si>
    <t>818507403</t>
  </si>
  <si>
    <t>30</t>
  </si>
  <si>
    <t>317321118</t>
  </si>
  <si>
    <t>Mostní římsy ze ŽB C 30/37 XF4</t>
  </si>
  <si>
    <t>1244535167</t>
  </si>
  <si>
    <t>31</t>
  </si>
  <si>
    <t>317353121</t>
  </si>
  <si>
    <t>Bednění mostních říms všech tvarů - zřízení</t>
  </si>
  <si>
    <t>-384267882</t>
  </si>
  <si>
    <t>32</t>
  </si>
  <si>
    <t>317353221</t>
  </si>
  <si>
    <t>Bednění mostních říms všech tvarů - odstranění</t>
  </si>
  <si>
    <t>1604294212</t>
  </si>
  <si>
    <t>33</t>
  </si>
  <si>
    <t>334323118</t>
  </si>
  <si>
    <t>Mostní opěry a úložné prahy z ŽB C 30/37 XF4</t>
  </si>
  <si>
    <t>-1266617692</t>
  </si>
  <si>
    <t>34</t>
  </si>
  <si>
    <t>334351111</t>
  </si>
  <si>
    <t>Bednění systémové mostních opěr a úložných prahů z překližek pro prostý beton - zřízení</t>
  </si>
  <si>
    <t>547357994</t>
  </si>
  <si>
    <t>35</t>
  </si>
  <si>
    <t>334351211</t>
  </si>
  <si>
    <t>Bednění systémové mostních opěr a úložných prahů z překližek - odstranění</t>
  </si>
  <si>
    <t>1067730413</t>
  </si>
  <si>
    <t>36</t>
  </si>
  <si>
    <t>334361116</t>
  </si>
  <si>
    <t>Výztuž dříků opěr D do 12 mm z betonářské oceli 10 505</t>
  </si>
  <si>
    <t>1347329242</t>
  </si>
  <si>
    <t>37</t>
  </si>
  <si>
    <t>317361821</t>
  </si>
  <si>
    <t>Výztuž překladů a říms z betonářské oceli 10 505</t>
  </si>
  <si>
    <t>-1671148976</t>
  </si>
  <si>
    <t>Vodorovné konstrukce</t>
  </si>
  <si>
    <t>38</t>
  </si>
  <si>
    <t>421321128</t>
  </si>
  <si>
    <t>Mostní nosné konstrukce deskové z ŽB C 30/37 XF4</t>
  </si>
  <si>
    <t>413092657</t>
  </si>
  <si>
    <t>39</t>
  </si>
  <si>
    <t>423357112</t>
  </si>
  <si>
    <t>Bednění podhledu mezi nosníky spřažené ocelobetonové konstrukce - zřízení</t>
  </si>
  <si>
    <t>-874900573</t>
  </si>
  <si>
    <t>40</t>
  </si>
  <si>
    <t>423357212</t>
  </si>
  <si>
    <t>Bednění inventární mezi nosníky spřažené ocelobetonové konstrukce - odstranění</t>
  </si>
  <si>
    <t>1383321655</t>
  </si>
  <si>
    <t>41</t>
  </si>
  <si>
    <t>452311121</t>
  </si>
  <si>
    <t>Podkladní desky z betonu prostého tř. C 8/10 otevřený výkop pod drenáž</t>
  </si>
  <si>
    <t>-1318831212</t>
  </si>
  <si>
    <t>42</t>
  </si>
  <si>
    <t>458311131</t>
  </si>
  <si>
    <t>Filtrační vrstvy za opěrou z betonu drenážního B 5 hutněného po vrstvách</t>
  </si>
  <si>
    <t>310391656</t>
  </si>
  <si>
    <t>43</t>
  </si>
  <si>
    <t>469151111</t>
  </si>
  <si>
    <t>Zřízení břehového opevnění sklon do 1:1 perforovanou folií</t>
  </si>
  <si>
    <t>1146868838</t>
  </si>
  <si>
    <t>44</t>
  </si>
  <si>
    <t>693103510</t>
  </si>
  <si>
    <t>geosítě protierozní (rozměr role 30x3 m) (OP)</t>
  </si>
  <si>
    <t>-469575298</t>
  </si>
  <si>
    <t>45</t>
  </si>
  <si>
    <t>421361226</t>
  </si>
  <si>
    <t>Výztuž ŽB deskového mostu z betonářské oceli 10 505</t>
  </si>
  <si>
    <t>2063306694</t>
  </si>
  <si>
    <t>46</t>
  </si>
  <si>
    <t>465511524</t>
  </si>
  <si>
    <t>Dlažba z lomového kamene do malty s vyplněním spár maltou a vyspárováním plocha nad 20 m2 tl 400 mm</t>
  </si>
  <si>
    <t>2084508888</t>
  </si>
  <si>
    <t>Komunikace</t>
  </si>
  <si>
    <t>47</t>
  </si>
  <si>
    <t>564861111</t>
  </si>
  <si>
    <t>Podklad ze štěrkodrtě ŠD tl 200 mm</t>
  </si>
  <si>
    <t>-2077479157</t>
  </si>
  <si>
    <t>48</t>
  </si>
  <si>
    <t>565145121</t>
  </si>
  <si>
    <t>Asfaltový beton vrstva podkladní ACP 16 (obalované kamenivo OKS) tl 60 mm š přes 3 m</t>
  </si>
  <si>
    <t>-1443173397</t>
  </si>
  <si>
    <t>49</t>
  </si>
  <si>
    <t>567122112</t>
  </si>
  <si>
    <t>Podklad ze směsi stmelené cementem SC C 8/10 (KSC I) tl 130 mm</t>
  </si>
  <si>
    <t>-357257387</t>
  </si>
  <si>
    <t>50</t>
  </si>
  <si>
    <t>569903311</t>
  </si>
  <si>
    <t>Zřízení zemních krajnic se zhutněním</t>
  </si>
  <si>
    <t>1087103776</t>
  </si>
  <si>
    <t>51</t>
  </si>
  <si>
    <t>569931132</t>
  </si>
  <si>
    <t>Zpevnění krajnic asfaltovým recyklátem tl 100 mm</t>
  </si>
  <si>
    <t>85823397</t>
  </si>
  <si>
    <t>(5,1*0,5)*2</t>
  </si>
  <si>
    <t>(5,2*0,5)*2</t>
  </si>
  <si>
    <t>52</t>
  </si>
  <si>
    <t>573111113</t>
  </si>
  <si>
    <t>Postřik živičný infiltrační s posypem z asfaltu množství 1,5 kg/m2</t>
  </si>
  <si>
    <t>973681870</t>
  </si>
  <si>
    <t>53</t>
  </si>
  <si>
    <t>573231108</t>
  </si>
  <si>
    <t>Postřik živičný spojovací ze silniční emulze v množství 0,50 kg/m2</t>
  </si>
  <si>
    <t>83615816</t>
  </si>
  <si>
    <t>(5,2+6,6+5,1)*6,5</t>
  </si>
  <si>
    <t>54</t>
  </si>
  <si>
    <t>577133121</t>
  </si>
  <si>
    <t>Asfaltový beton vrstva obrusná ACO 8 (ABJ) tl 40 mm š přes 3 m z nemodifikovaného asfaltu</t>
  </si>
  <si>
    <t>-647092661</t>
  </si>
  <si>
    <t>55</t>
  </si>
  <si>
    <t>577144141</t>
  </si>
  <si>
    <t>Asfaltový beton vrstva obrusná ACO 11 (ABS) tř. I tl 50 mm š přes 3 m z modifikovaného asfaltu</t>
  </si>
  <si>
    <t>579387785</t>
  </si>
  <si>
    <t>(5,1+6,6+5,2)*6,5</t>
  </si>
  <si>
    <t>Úpravy povrchu, podlahy, osazení</t>
  </si>
  <si>
    <t>56</t>
  </si>
  <si>
    <t>648111111</t>
  </si>
  <si>
    <t>Osazování CU okapnic různých rozměrů na MC</t>
  </si>
  <si>
    <t>1316736120</t>
  </si>
  <si>
    <t>57</t>
  </si>
  <si>
    <t>283186850</t>
  </si>
  <si>
    <t>profil "U" ukončovací Al ALU - 25 s okapníčkou, 28x30x25x1,5 mm</t>
  </si>
  <si>
    <t>1014732942</t>
  </si>
  <si>
    <t>711</t>
  </si>
  <si>
    <t>Izolace proti vodě, vlhkosti a plynům</t>
  </si>
  <si>
    <t>58</t>
  </si>
  <si>
    <t>711122131</t>
  </si>
  <si>
    <t>Provedení izolace proti zemní vlhkosti svislé za horka nátěrem asfaltovým</t>
  </si>
  <si>
    <t>2125414247</t>
  </si>
  <si>
    <t>59</t>
  </si>
  <si>
    <t>111631500</t>
  </si>
  <si>
    <t>lak asfaltový PENETRAL ALP sud 160 kg</t>
  </si>
  <si>
    <t>1649941118</t>
  </si>
  <si>
    <t>A89</t>
  </si>
  <si>
    <t>30 * 0.0017</t>
  </si>
  <si>
    <t>B89</t>
  </si>
  <si>
    <t>"Celkem: "A89</t>
  </si>
  <si>
    <t>60</t>
  </si>
  <si>
    <t>711341564</t>
  </si>
  <si>
    <t>Provedení hydroizolace mostovek pásy přitavením NAIP</t>
  </si>
  <si>
    <t>-893362210</t>
  </si>
  <si>
    <t>61</t>
  </si>
  <si>
    <t>711331382</t>
  </si>
  <si>
    <t>Provedení hydroizolace mostovek pásy na sucho AIP nebo tkaniny</t>
  </si>
  <si>
    <t>-506675651</t>
  </si>
  <si>
    <t>62</t>
  </si>
  <si>
    <t>628311160</t>
  </si>
  <si>
    <t>pás těžký asfaltovaný IPA400/H-PE S40</t>
  </si>
  <si>
    <t>1539855852</t>
  </si>
  <si>
    <t>63</t>
  </si>
  <si>
    <t>711491172</t>
  </si>
  <si>
    <t>Provedení izolace proti tlakové vodě vodorovné z textilií vrstva ochranná</t>
  </si>
  <si>
    <t>-1760532815</t>
  </si>
  <si>
    <t>64</t>
  </si>
  <si>
    <t>693660040</t>
  </si>
  <si>
    <t>textilie netkaná vpichovaná š 200 cm 800 g/m2</t>
  </si>
  <si>
    <t>2071419881</t>
  </si>
  <si>
    <t>715</t>
  </si>
  <si>
    <t>Izolace proti chemickým vlivům</t>
  </si>
  <si>
    <t>65</t>
  </si>
  <si>
    <t>715171901</t>
  </si>
  <si>
    <t>Příplatek k provedení izolace proti chemickým vlivům nástřikem ZKD vrstvu z pryskyřic tl 2 mm - pečetící vrstva</t>
  </si>
  <si>
    <t>570012906</t>
  </si>
  <si>
    <t>66</t>
  </si>
  <si>
    <t>235212300</t>
  </si>
  <si>
    <t xml:space="preserve">pryskyřice epoxidová </t>
  </si>
  <si>
    <t>1425673879</t>
  </si>
  <si>
    <t>A96</t>
  </si>
  <si>
    <t>29.01 * 3.515</t>
  </si>
  <si>
    <t>B96</t>
  </si>
  <si>
    <t>"Celkem: "A96</t>
  </si>
  <si>
    <t>783</t>
  </si>
  <si>
    <t>Dokončovací práce - nátěry</t>
  </si>
  <si>
    <t>67</t>
  </si>
  <si>
    <t>783824120</t>
  </si>
  <si>
    <t>Nátěry syntetické omítek a betonových povrchů barva standardní dvojnásobné a 1x email</t>
  </si>
  <si>
    <t>-2095574471</t>
  </si>
  <si>
    <t>68</t>
  </si>
  <si>
    <t>783841140</t>
  </si>
  <si>
    <t>Nátěry vinylové polystyrénové omítek stropů 4x email a 2x plné tmelení</t>
  </si>
  <si>
    <t>-1327044259</t>
  </si>
  <si>
    <t>Ostatní konstrukce a práce-bourání</t>
  </si>
  <si>
    <t>69</t>
  </si>
  <si>
    <t>113154124</t>
  </si>
  <si>
    <t>Frézování živičného krytu tl 100 mm pruh š 1 m pl do 500 m2 bez překážek v trase</t>
  </si>
  <si>
    <t>-371331479</t>
  </si>
  <si>
    <t>(5,1+6,6+5,2)*2</t>
  </si>
  <si>
    <t>70</t>
  </si>
  <si>
    <t>915111112</t>
  </si>
  <si>
    <t>Vodorovné dopravní značení dělící čáry souvislé š 125 mm retroreflexní bílá barva</t>
  </si>
  <si>
    <t>m</t>
  </si>
  <si>
    <t>-1099227890</t>
  </si>
  <si>
    <t>71</t>
  </si>
  <si>
    <t>919735112</t>
  </si>
  <si>
    <t>Řezání stávajícího živičného krytu hl do 100 mm</t>
  </si>
  <si>
    <t>925040862</t>
  </si>
  <si>
    <t>6,5+6,5</t>
  </si>
  <si>
    <t>72</t>
  </si>
  <si>
    <t>942941023</t>
  </si>
  <si>
    <t>Montáž lešení těžkého řadového s podlahami š do 2,5 v do 30 m</t>
  </si>
  <si>
    <t>248531540</t>
  </si>
  <si>
    <t>73</t>
  </si>
  <si>
    <t>942941193</t>
  </si>
  <si>
    <t>Příplatek k lešení těžkému řadovému s podlahami š do 2,5 v do 30 za první a ZKD měsíc použití</t>
  </si>
  <si>
    <t>-1522675006</t>
  </si>
  <si>
    <t>74</t>
  </si>
  <si>
    <t>942941823</t>
  </si>
  <si>
    <t>Demontáž lešení těžkého řadového s podlahami do š 2,5 m v do 30 m pro zatížení do 300 kg/m2</t>
  </si>
  <si>
    <t>573202127</t>
  </si>
  <si>
    <t>75</t>
  </si>
  <si>
    <t>944942101</t>
  </si>
  <si>
    <t>Záchytné ohrazení objektů upevněné na konzolách do 60°</t>
  </si>
  <si>
    <t>1710129802</t>
  </si>
  <si>
    <t>76</t>
  </si>
  <si>
    <t>949009101</t>
  </si>
  <si>
    <t>Přesun hmot samostatně budovaných lešení do 50 m</t>
  </si>
  <si>
    <t>-605373174</t>
  </si>
  <si>
    <t>77</t>
  </si>
  <si>
    <t>949009199</t>
  </si>
  <si>
    <t>Příplatek k přesunu hmot samostatně budovaných lešení za zvětšený přesun ZKD 1000 m</t>
  </si>
  <si>
    <t>1682500929</t>
  </si>
  <si>
    <t>78</t>
  </si>
  <si>
    <t>911334111</t>
  </si>
  <si>
    <t>Svodidlo ocelové zábradelní ZSNH4/H2 kotvené do římsy bez výplně</t>
  </si>
  <si>
    <t>-785852837</t>
  </si>
  <si>
    <t>79</t>
  </si>
  <si>
    <t>553911080</t>
  </si>
  <si>
    <t>svodnice NH-4-99 - pozinkovaná</t>
  </si>
  <si>
    <t>KUS</t>
  </si>
  <si>
    <t>1044125134</t>
  </si>
  <si>
    <t>80</t>
  </si>
  <si>
    <t>914001111</t>
  </si>
  <si>
    <t>Osazení a montáž svislých dopravních značek na sloupky, sloupy, konzoly nebo objekty</t>
  </si>
  <si>
    <t>751973469</t>
  </si>
  <si>
    <t>2+2</t>
  </si>
  <si>
    <t>81</t>
  </si>
  <si>
    <t>404452250</t>
  </si>
  <si>
    <t>sloupek Zn 60 - 350</t>
  </si>
  <si>
    <t>1121826648</t>
  </si>
  <si>
    <t>82</t>
  </si>
  <si>
    <t>404452400</t>
  </si>
  <si>
    <t>patka hliníková HP 60</t>
  </si>
  <si>
    <t>1175323780</t>
  </si>
  <si>
    <t>83</t>
  </si>
  <si>
    <t>404452530</t>
  </si>
  <si>
    <t>víčko plastové na sloupek 60</t>
  </si>
  <si>
    <t>-1335201197</t>
  </si>
  <si>
    <t>84</t>
  </si>
  <si>
    <t>919735123</t>
  </si>
  <si>
    <t>Řezání stávajícího betonového krytu hl do 150 mm</t>
  </si>
  <si>
    <t>-1419393353</t>
  </si>
  <si>
    <t>85</t>
  </si>
  <si>
    <t>404440440</t>
  </si>
  <si>
    <t>značka dopravní svislá reflexní AL 3M A31a, A31b, A31c 400 x 1200 mm</t>
  </si>
  <si>
    <t>497008767</t>
  </si>
  <si>
    <t>86</t>
  </si>
  <si>
    <t>404440140</t>
  </si>
  <si>
    <t>značka dopravní svislá reflexní výstražná AL 3M A1 - A30, P1,P4 900 mm</t>
  </si>
  <si>
    <t>-559251388</t>
  </si>
  <si>
    <t>87</t>
  </si>
  <si>
    <t>931992111</t>
  </si>
  <si>
    <t>Výplň dilatačních spár z pěnového polystyrénu tl 20 mm</t>
  </si>
  <si>
    <t>-1725555936</t>
  </si>
  <si>
    <t>88</t>
  </si>
  <si>
    <t>961051111</t>
  </si>
  <si>
    <t>Bourání mostních konstrukcí ze ŽB</t>
  </si>
  <si>
    <t>-273809654</t>
  </si>
  <si>
    <t>89</t>
  </si>
  <si>
    <t>979083117</t>
  </si>
  <si>
    <t>Vodorovné přemístění suti s naložením a složením na skládku do 6000 m</t>
  </si>
  <si>
    <t>-1514513520</t>
  </si>
  <si>
    <t>90</t>
  </si>
  <si>
    <t>919723212</t>
  </si>
  <si>
    <t>Zalití dilatačních spár podélných za tepla s těsněním š 9 mm</t>
  </si>
  <si>
    <t>1296679996</t>
  </si>
  <si>
    <t>91</t>
  </si>
  <si>
    <t>111636300</t>
  </si>
  <si>
    <t>zálivka asfaltová modifikovaná bubny</t>
  </si>
  <si>
    <t>1375490688</t>
  </si>
  <si>
    <t>A74</t>
  </si>
  <si>
    <t>12.7272727272727 * 0.0011</t>
  </si>
  <si>
    <t>B74</t>
  </si>
  <si>
    <t>"Celkem: "A74</t>
  </si>
  <si>
    <t>92</t>
  </si>
  <si>
    <t>919722212</t>
  </si>
  <si>
    <t>Zalití dilatačních spár příčných za tepla s těsněním š 9 mm</t>
  </si>
  <si>
    <t>179020501</t>
  </si>
  <si>
    <t>93</t>
  </si>
  <si>
    <t>919721211</t>
  </si>
  <si>
    <t>Dilatační spáry vkládané v cementobetonovém krytu s vyplněním spár asfaltovou zálivkou</t>
  </si>
  <si>
    <t>2106156811</t>
  </si>
  <si>
    <t>94</t>
  </si>
  <si>
    <t>919722111</t>
  </si>
  <si>
    <t>Řezání dilatačních spár v cementobetonovém krytu příčné š 5 mm</t>
  </si>
  <si>
    <t>614459516</t>
  </si>
  <si>
    <t>99</t>
  </si>
  <si>
    <t>Přesun hmot</t>
  </si>
  <si>
    <t>95</t>
  </si>
  <si>
    <t>998212111</t>
  </si>
  <si>
    <t>Přesun hmot pro mosty zděné, monolitické, betonové předpjaté i nepředpjaté nebo ocelové v do 20 m</t>
  </si>
  <si>
    <t>-20160016</t>
  </si>
  <si>
    <t>96</t>
  </si>
  <si>
    <t>998225111</t>
  </si>
  <si>
    <t>Přesun hmot pro pozemní komunikace a letiště s krytem živičným</t>
  </si>
  <si>
    <t>-1283792213</t>
  </si>
  <si>
    <t>97</t>
  </si>
  <si>
    <t>998321011</t>
  </si>
  <si>
    <t>Přesun hmot pro hráze přehradní zemní a kamenité</t>
  </si>
  <si>
    <t>1575264832</t>
  </si>
  <si>
    <t>997</t>
  </si>
  <si>
    <t>Přesun sutě</t>
  </si>
  <si>
    <t>98</t>
  </si>
  <si>
    <t>997013802</t>
  </si>
  <si>
    <t>Poplatek za uložení na skládce (skládkovné) stavebního odpadu železobetonového kód odpadu 170 101</t>
  </si>
  <si>
    <t>-1236760346</t>
  </si>
  <si>
    <t>997221612</t>
  </si>
  <si>
    <t>Nakládání vybouraných hmot na dopravní prostředky pro vodorovnou dopravu</t>
  </si>
  <si>
    <t>674998642</t>
  </si>
  <si>
    <t>SO 000 - Všeobecné položky, vedlejší způsobilý výdaj</t>
  </si>
  <si>
    <t>VRN - Vedlejší rozpočtové náklady</t>
  </si>
  <si>
    <t xml:space="preserve">    VRN1 - Průzkumné, geodetické a projektové práce</t>
  </si>
  <si>
    <t>VRN</t>
  </si>
  <si>
    <t>Vedlejší rozpočtové náklady</t>
  </si>
  <si>
    <t>VRN1</t>
  </si>
  <si>
    <t>Průzkumné, geodetické a projektové práce</t>
  </si>
  <si>
    <t>012002000</t>
  </si>
  <si>
    <t>Geodetické práce - zpracování geometrického plánu vč.potvrzení Katastrálním úřadem v 10-ti vyhotoveních</t>
  </si>
  <si>
    <t>Soubor</t>
  </si>
  <si>
    <t>1024</t>
  </si>
  <si>
    <t>1904477330</t>
  </si>
  <si>
    <t>012103000</t>
  </si>
  <si>
    <t>Geodetické práce před výstavbou</t>
  </si>
  <si>
    <t>1544182107</t>
  </si>
  <si>
    <t>012203000</t>
  </si>
  <si>
    <t>Geodetické práce při provádění stavby</t>
  </si>
  <si>
    <t>1629787297</t>
  </si>
  <si>
    <t>012303000</t>
  </si>
  <si>
    <t>Geodetické práce po výstavbě - zaměření skutečného provedení</t>
  </si>
  <si>
    <t>-1683226100</t>
  </si>
  <si>
    <t>013244000</t>
  </si>
  <si>
    <t>Dokumentace pro provádění stavby - realizační dokumentace stavby</t>
  </si>
  <si>
    <t>465799407</t>
  </si>
  <si>
    <t>013254000</t>
  </si>
  <si>
    <t>Dokumentace skutečného provedení stavby ve třech vyhotoveních</t>
  </si>
  <si>
    <t>462995591</t>
  </si>
  <si>
    <t>020001000</t>
  </si>
  <si>
    <t>Příprava staveniště - vytýčení inženýrských sítí</t>
  </si>
  <si>
    <t>-851837813</t>
  </si>
  <si>
    <t>032403000</t>
  </si>
  <si>
    <t>Provizorní komunikace - přístupové cesty, zřízení, odstranění</t>
  </si>
  <si>
    <t>kpl</t>
  </si>
  <si>
    <t>1893884158</t>
  </si>
  <si>
    <t>032903000</t>
  </si>
  <si>
    <t>Náklady na provoz a údržbu vybavení staveniště</t>
  </si>
  <si>
    <t>-388416654</t>
  </si>
  <si>
    <t>034103000</t>
  </si>
  <si>
    <t>Oplocení staveniště</t>
  </si>
  <si>
    <t>1922423566</t>
  </si>
  <si>
    <t>034503000</t>
  </si>
  <si>
    <t>Informační tabule na staveništi dle podmínek IROP</t>
  </si>
  <si>
    <t>-1526506254</t>
  </si>
  <si>
    <t>049002000</t>
  </si>
  <si>
    <t>Ostatní inženýrská činnost, provedení první hlavní mostní prohlídky vč.vyhotovení mostního listu</t>
  </si>
  <si>
    <t>-1585637320</t>
  </si>
  <si>
    <t>091304000</t>
  </si>
  <si>
    <t>Umělecká díla nepřenosná - pamětní deska dle podmínek IROP</t>
  </si>
  <si>
    <t>886371012</t>
  </si>
  <si>
    <t>SO 901 - Pomocné dopravní stavby, DIO, úprava objízdných tras, vedlejší způsobilý výdaj</t>
  </si>
  <si>
    <t>HSV - Práce a dodávky HSV</t>
  </si>
  <si>
    <t xml:space="preserve">    9 - Ostatní konstrukce a práce, bourání</t>
  </si>
  <si>
    <t>HSV</t>
  </si>
  <si>
    <t>Práce a dodávky HSV</t>
  </si>
  <si>
    <t>Ostatní konstrukce a práce, bourání</t>
  </si>
  <si>
    <t>572141111</t>
  </si>
  <si>
    <t>Vyrovnání a zesílení povrchu dosavadních krytů asfaltovým betonem ACO (AB) tl do 40 mm</t>
  </si>
  <si>
    <t>495866046</t>
  </si>
  <si>
    <t>2500</t>
  </si>
  <si>
    <t>583071639</t>
  </si>
  <si>
    <t>2500*2</t>
  </si>
  <si>
    <t>577134221</t>
  </si>
  <si>
    <t>Asfaltový beton vrstva obrusná ACO 11 (ABS) tř. II tl 40 mm š přes 3 m z nemodifikovaného asfaltu</t>
  </si>
  <si>
    <t>-1372626659</t>
  </si>
  <si>
    <t>913121111</t>
  </si>
  <si>
    <t>Montáž a demontáž dočasné dopravní značky kompletní základní</t>
  </si>
  <si>
    <t>-684315081</t>
  </si>
  <si>
    <t>913121211</t>
  </si>
  <si>
    <t>Příplatek k dočasné dopravní značce kompletní základní za první a ZKD den použití</t>
  </si>
  <si>
    <t>865545858</t>
  </si>
  <si>
    <t>155*33</t>
  </si>
  <si>
    <t>404441110</t>
  </si>
  <si>
    <t>značka svislá reflexní zákazová B FeZn NK 700 mm, B1, B20a</t>
  </si>
  <si>
    <t>1632616922</t>
  </si>
  <si>
    <t>404440000</t>
  </si>
  <si>
    <t>značka dopravní svislá výstražná FeZn A1 - A30, P1,P4 700 mm</t>
  </si>
  <si>
    <t>-1200817372</t>
  </si>
  <si>
    <t>404442300</t>
  </si>
  <si>
    <t>značka svislá FeZn NK 500 x 500 mm IP10a, E12</t>
  </si>
  <si>
    <t>1288749968</t>
  </si>
  <si>
    <t>404442700</t>
  </si>
  <si>
    <t>značka svislá FeZn NK 1000 x 1500 mm, IS11a, Z2</t>
  </si>
  <si>
    <t>1394069327</t>
  </si>
  <si>
    <t>404442900</t>
  </si>
  <si>
    <t>značka svislá FeZn NK 700 x 200 mm, IS11c</t>
  </si>
  <si>
    <t>6226948</t>
  </si>
  <si>
    <t>SO 101 - Komunikace, vedlejší nezpůsobilý výdaj</t>
  </si>
  <si>
    <t xml:space="preserve">    5 - Komunikace pozemní</t>
  </si>
  <si>
    <t>Komunikace pozemní</t>
  </si>
  <si>
    <t>Frézování živičného krytu tl do 80 mm pruh š 1 m pl do 500 m2 bez překážek v trase</t>
  </si>
  <si>
    <t>-91273453</t>
  </si>
  <si>
    <t>83,1*5,7</t>
  </si>
  <si>
    <t>106450383</t>
  </si>
  <si>
    <t>(83,1*0,5)*2</t>
  </si>
  <si>
    <t>Vyrovnání povrchu dosavadních krytů asfaltovým betonem ACO (AB) tl do 40 mm</t>
  </si>
  <si>
    <t>1511539410</t>
  </si>
  <si>
    <t>-1364685862</t>
  </si>
  <si>
    <t>83,1*5,6</t>
  </si>
  <si>
    <t>-862830385</t>
  </si>
  <si>
    <t>-1741621198</t>
  </si>
  <si>
    <t>83,1*2</t>
  </si>
  <si>
    <t>1878643413</t>
  </si>
  <si>
    <t>5,6+5,6</t>
  </si>
  <si>
    <t>997006512</t>
  </si>
  <si>
    <t>Vodorovné doprava suti s naložením a složením na skládku do 1 km</t>
  </si>
  <si>
    <t>t</t>
  </si>
  <si>
    <t>-1614896490</t>
  </si>
  <si>
    <t>(83,1*5,7*0,07)*2,4</t>
  </si>
  <si>
    <t>997006519</t>
  </si>
  <si>
    <t>Příplatek k vodorovnému přemístění suti na skládku ZKD 1 km přes 1 km, cestmistr.Moravská Třebová</t>
  </si>
  <si>
    <t>-1185231204</t>
  </si>
  <si>
    <t>79,577*21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</si>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</sst>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10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7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36" fillId="2" borderId="0" xfId="20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2" fillId="0" borderId="21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9" fillId="0" borderId="21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9" fillId="0" borderId="22" xfId="0" applyNumberFormat="1" applyFont="1" applyBorder="1" applyAlignment="1" applyProtection="1">
      <alignment vertical="center"/>
      <protection/>
    </xf>
    <xf numFmtId="4" fontId="29" fillId="0" borderId="23" xfId="0" applyNumberFormat="1" applyFont="1" applyBorder="1" applyAlignment="1" applyProtection="1">
      <alignment vertical="center"/>
      <protection/>
    </xf>
    <xf numFmtId="166" fontId="29" fillId="0" borderId="23" xfId="0" applyNumberFormat="1" applyFont="1" applyBorder="1" applyAlignment="1" applyProtection="1">
      <alignment vertical="center"/>
      <protection/>
    </xf>
    <xf numFmtId="4" fontId="29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30" fillId="2" borderId="0" xfId="20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166" fontId="32" fillId="0" borderId="14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7" fillId="0" borderId="4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7" fillId="0" borderId="4" xfId="0" applyFont="1" applyBorder="1" applyAlignment="1">
      <alignment/>
    </xf>
    <xf numFmtId="0" fontId="7" fillId="0" borderId="2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66" fontId="7" fillId="0" borderId="0" xfId="0" applyNumberFormat="1" applyFont="1" applyBorder="1" applyAlignment="1" applyProtection="1">
      <alignment/>
      <protection/>
    </xf>
    <xf numFmtId="166" fontId="7" fillId="0" borderId="15" xfId="0" applyNumberFormat="1" applyFont="1" applyBorder="1" applyAlignment="1" applyProtection="1">
      <alignment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 wrapText="1"/>
      <protection/>
    </xf>
    <xf numFmtId="167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 locked="0"/>
    </xf>
    <xf numFmtId="0" fontId="8" fillId="0" borderId="4" xfId="0" applyFont="1" applyBorder="1" applyAlignment="1">
      <alignment vertical="center"/>
    </xf>
    <xf numFmtId="0" fontId="8" fillId="0" borderId="2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15" xfId="0" applyFont="1" applyBorder="1" applyAlignment="1" applyProtection="1">
      <alignment vertical="center"/>
      <protection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5" fillId="0" borderId="27" xfId="0" applyFont="1" applyBorder="1" applyAlignment="1" applyProtection="1">
      <alignment horizontal="center" vertical="center"/>
      <protection/>
    </xf>
    <xf numFmtId="49" fontId="35" fillId="0" borderId="27" xfId="0" applyNumberFormat="1" applyFont="1" applyBorder="1" applyAlignment="1" applyProtection="1">
      <alignment horizontal="left" vertical="center" wrapText="1"/>
      <protection/>
    </xf>
    <xf numFmtId="0" fontId="35" fillId="0" borderId="27" xfId="0" applyFont="1" applyBorder="1" applyAlignment="1" applyProtection="1">
      <alignment horizontal="left" vertical="center" wrapText="1"/>
      <protection/>
    </xf>
    <xf numFmtId="0" fontId="35" fillId="0" borderId="27" xfId="0" applyFont="1" applyBorder="1" applyAlignment="1" applyProtection="1">
      <alignment horizontal="center" vertical="center" wrapText="1"/>
      <protection/>
    </xf>
    <xf numFmtId="167" fontId="35" fillId="0" borderId="27" xfId="0" applyNumberFormat="1" applyFont="1" applyBorder="1" applyAlignment="1" applyProtection="1">
      <alignment vertical="center"/>
      <protection/>
    </xf>
    <xf numFmtId="4" fontId="35" fillId="3" borderId="27" xfId="0" applyNumberFormat="1" applyFont="1" applyFill="1" applyBorder="1" applyAlignment="1" applyProtection="1">
      <alignment vertical="center"/>
      <protection locked="0"/>
    </xf>
    <xf numFmtId="4" fontId="35" fillId="0" borderId="27" xfId="0" applyNumberFormat="1" applyFont="1" applyBorder="1" applyAlignment="1" applyProtection="1">
      <alignment vertical="center"/>
      <protection/>
    </xf>
    <xf numFmtId="0" fontId="35" fillId="0" borderId="4" xfId="0" applyFont="1" applyBorder="1" applyAlignment="1">
      <alignment vertical="center"/>
    </xf>
    <xf numFmtId="0" fontId="35" fillId="3" borderId="2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horizontal="left"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 locked="0"/>
    </xf>
    <xf numFmtId="4" fontId="10" fillId="0" borderId="23" xfId="0" applyNumberFormat="1" applyFont="1" applyBorder="1" applyAlignment="1" applyProtection="1">
      <alignment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/>
      <protection/>
    </xf>
    <xf numFmtId="4" fontId="10" fillId="0" borderId="0" xfId="0" applyNumberFormat="1" applyFont="1" applyAlignment="1" applyProtection="1">
      <alignment/>
      <protection/>
    </xf>
    <xf numFmtId="0" fontId="35" fillId="0" borderId="23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2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2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8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0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2" fillId="0" borderId="20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0" fontId="18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18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0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8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workbookViewId="0" topLeftCell="A1">
      <pane ySplit="1" topLeftCell="A328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95" customHeight="1">
      <c r="AR2" s="358"/>
      <c r="AS2" s="358"/>
      <c r="AT2" s="358"/>
      <c r="AU2" s="358"/>
      <c r="AV2" s="358"/>
      <c r="AW2" s="358"/>
      <c r="AX2" s="358"/>
      <c r="AY2" s="358"/>
      <c r="AZ2" s="358"/>
      <c r="BA2" s="358"/>
      <c r="BB2" s="358"/>
      <c r="BC2" s="358"/>
      <c r="BD2" s="358"/>
      <c r="BE2" s="358"/>
      <c r="BS2" s="22" t="s">
        <v>8</v>
      </c>
      <c r="BT2" s="22" t="s">
        <v>9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spans="2:71" ht="36.95" customHeight="1">
      <c r="B4" s="26"/>
      <c r="C4" s="27"/>
      <c r="D4" s="28" t="s">
        <v>11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12</v>
      </c>
      <c r="BE4" s="31" t="s">
        <v>13</v>
      </c>
      <c r="BS4" s="22" t="s">
        <v>14</v>
      </c>
    </row>
    <row r="5" spans="2:71" ht="14.45" customHeight="1">
      <c r="B5" s="26"/>
      <c r="C5" s="27"/>
      <c r="D5" s="32" t="s">
        <v>15</v>
      </c>
      <c r="E5" s="27"/>
      <c r="F5" s="27"/>
      <c r="G5" s="27"/>
      <c r="H5" s="27"/>
      <c r="I5" s="27"/>
      <c r="J5" s="27"/>
      <c r="K5" s="323" t="s">
        <v>16</v>
      </c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324"/>
      <c r="AI5" s="324"/>
      <c r="AJ5" s="324"/>
      <c r="AK5" s="324"/>
      <c r="AL5" s="324"/>
      <c r="AM5" s="324"/>
      <c r="AN5" s="324"/>
      <c r="AO5" s="324"/>
      <c r="AP5" s="27"/>
      <c r="AQ5" s="29"/>
      <c r="BE5" s="321" t="s">
        <v>17</v>
      </c>
      <c r="BS5" s="22" t="s">
        <v>8</v>
      </c>
    </row>
    <row r="6" spans="2:71" ht="36.95" customHeight="1">
      <c r="B6" s="26"/>
      <c r="C6" s="27"/>
      <c r="D6" s="34" t="s">
        <v>18</v>
      </c>
      <c r="E6" s="27"/>
      <c r="F6" s="27"/>
      <c r="G6" s="27"/>
      <c r="H6" s="27"/>
      <c r="I6" s="27"/>
      <c r="J6" s="27"/>
      <c r="K6" s="325" t="s">
        <v>19</v>
      </c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  <c r="AL6" s="324"/>
      <c r="AM6" s="324"/>
      <c r="AN6" s="324"/>
      <c r="AO6" s="324"/>
      <c r="AP6" s="27"/>
      <c r="AQ6" s="29"/>
      <c r="BE6" s="322"/>
      <c r="BS6" s="22" t="s">
        <v>8</v>
      </c>
    </row>
    <row r="7" spans="2:71" ht="14.45" customHeight="1">
      <c r="B7" s="26"/>
      <c r="C7" s="27"/>
      <c r="D7" s="35" t="s">
        <v>20</v>
      </c>
      <c r="E7" s="27"/>
      <c r="F7" s="27"/>
      <c r="G7" s="27"/>
      <c r="H7" s="27"/>
      <c r="I7" s="27"/>
      <c r="J7" s="27"/>
      <c r="K7" s="33" t="s">
        <v>21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5" t="s">
        <v>22</v>
      </c>
      <c r="AL7" s="27"/>
      <c r="AM7" s="27"/>
      <c r="AN7" s="33" t="s">
        <v>21</v>
      </c>
      <c r="AO7" s="27"/>
      <c r="AP7" s="27"/>
      <c r="AQ7" s="29"/>
      <c r="BE7" s="322"/>
      <c r="BS7" s="22" t="s">
        <v>8</v>
      </c>
    </row>
    <row r="8" spans="2:71" ht="14.45" customHeight="1">
      <c r="B8" s="26"/>
      <c r="C8" s="27"/>
      <c r="D8" s="35" t="s">
        <v>23</v>
      </c>
      <c r="E8" s="27"/>
      <c r="F8" s="27"/>
      <c r="G8" s="27"/>
      <c r="H8" s="27"/>
      <c r="I8" s="27"/>
      <c r="J8" s="27"/>
      <c r="K8" s="33" t="s">
        <v>24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5" t="s">
        <v>25</v>
      </c>
      <c r="AL8" s="27"/>
      <c r="AM8" s="27"/>
      <c r="AN8" s="36" t="s">
        <v>26</v>
      </c>
      <c r="AO8" s="27"/>
      <c r="AP8" s="27"/>
      <c r="AQ8" s="29"/>
      <c r="BE8" s="322"/>
      <c r="BS8" s="22" t="s">
        <v>8</v>
      </c>
    </row>
    <row r="9" spans="2:71" ht="14.45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22"/>
      <c r="BS9" s="22" t="s">
        <v>8</v>
      </c>
    </row>
    <row r="10" spans="2:71" ht="14.45" customHeight="1">
      <c r="B10" s="26"/>
      <c r="C10" s="27"/>
      <c r="D10" s="35" t="s">
        <v>27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5" t="s">
        <v>28</v>
      </c>
      <c r="AL10" s="27"/>
      <c r="AM10" s="27"/>
      <c r="AN10" s="33" t="s">
        <v>21</v>
      </c>
      <c r="AO10" s="27"/>
      <c r="AP10" s="27"/>
      <c r="AQ10" s="29"/>
      <c r="BE10" s="322"/>
      <c r="BS10" s="22" t="s">
        <v>8</v>
      </c>
    </row>
    <row r="11" spans="2:71" ht="18.4" customHeight="1">
      <c r="B11" s="26"/>
      <c r="C11" s="27"/>
      <c r="D11" s="27"/>
      <c r="E11" s="33" t="s">
        <v>24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5" t="s">
        <v>29</v>
      </c>
      <c r="AL11" s="27"/>
      <c r="AM11" s="27"/>
      <c r="AN11" s="33" t="s">
        <v>21</v>
      </c>
      <c r="AO11" s="27"/>
      <c r="AP11" s="27"/>
      <c r="AQ11" s="29"/>
      <c r="BE11" s="322"/>
      <c r="BS11" s="22" t="s">
        <v>8</v>
      </c>
    </row>
    <row r="12" spans="2:71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22"/>
      <c r="BS12" s="22" t="s">
        <v>8</v>
      </c>
    </row>
    <row r="13" spans="2:71" ht="14.45" customHeight="1">
      <c r="B13" s="26"/>
      <c r="C13" s="27"/>
      <c r="D13" s="35" t="s">
        <v>30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5" t="s">
        <v>28</v>
      </c>
      <c r="AL13" s="27"/>
      <c r="AM13" s="27"/>
      <c r="AN13" s="37" t="s">
        <v>31</v>
      </c>
      <c r="AO13" s="27"/>
      <c r="AP13" s="27"/>
      <c r="AQ13" s="29"/>
      <c r="BE13" s="322"/>
      <c r="BS13" s="22" t="s">
        <v>8</v>
      </c>
    </row>
    <row r="14" spans="2:71" ht="13.5">
      <c r="B14" s="26"/>
      <c r="C14" s="27"/>
      <c r="D14" s="27"/>
      <c r="E14" s="326" t="s">
        <v>31</v>
      </c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7"/>
      <c r="U14" s="327"/>
      <c r="V14" s="327"/>
      <c r="W14" s="327"/>
      <c r="X14" s="327"/>
      <c r="Y14" s="327"/>
      <c r="Z14" s="327"/>
      <c r="AA14" s="327"/>
      <c r="AB14" s="327"/>
      <c r="AC14" s="327"/>
      <c r="AD14" s="327"/>
      <c r="AE14" s="327"/>
      <c r="AF14" s="327"/>
      <c r="AG14" s="327"/>
      <c r="AH14" s="327"/>
      <c r="AI14" s="327"/>
      <c r="AJ14" s="327"/>
      <c r="AK14" s="35" t="s">
        <v>29</v>
      </c>
      <c r="AL14" s="27"/>
      <c r="AM14" s="27"/>
      <c r="AN14" s="37" t="s">
        <v>31</v>
      </c>
      <c r="AO14" s="27"/>
      <c r="AP14" s="27"/>
      <c r="AQ14" s="29"/>
      <c r="BE14" s="322"/>
      <c r="BS14" s="22" t="s">
        <v>8</v>
      </c>
    </row>
    <row r="15" spans="2:71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22"/>
      <c r="BS15" s="22" t="s">
        <v>6</v>
      </c>
    </row>
    <row r="16" spans="2:71" ht="14.45" customHeight="1">
      <c r="B16" s="26"/>
      <c r="C16" s="27"/>
      <c r="D16" s="35" t="s">
        <v>32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5" t="s">
        <v>28</v>
      </c>
      <c r="AL16" s="27"/>
      <c r="AM16" s="27"/>
      <c r="AN16" s="33" t="s">
        <v>21</v>
      </c>
      <c r="AO16" s="27"/>
      <c r="AP16" s="27"/>
      <c r="AQ16" s="29"/>
      <c r="BE16" s="322"/>
      <c r="BS16" s="22" t="s">
        <v>6</v>
      </c>
    </row>
    <row r="17" spans="2:71" ht="18.4" customHeight="1">
      <c r="B17" s="26"/>
      <c r="C17" s="27"/>
      <c r="D17" s="27"/>
      <c r="E17" s="33" t="s">
        <v>24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5" t="s">
        <v>29</v>
      </c>
      <c r="AL17" s="27"/>
      <c r="AM17" s="27"/>
      <c r="AN17" s="33" t="s">
        <v>21</v>
      </c>
      <c r="AO17" s="27"/>
      <c r="AP17" s="27"/>
      <c r="AQ17" s="29"/>
      <c r="BE17" s="322"/>
      <c r="BS17" s="22" t="s">
        <v>33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22"/>
      <c r="BS18" s="22" t="s">
        <v>8</v>
      </c>
    </row>
    <row r="19" spans="2:71" ht="14.45" customHeight="1">
      <c r="B19" s="26"/>
      <c r="C19" s="27"/>
      <c r="D19" s="35" t="s">
        <v>34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22"/>
      <c r="BS19" s="22" t="s">
        <v>8</v>
      </c>
    </row>
    <row r="20" spans="2:71" ht="16.5" customHeight="1">
      <c r="B20" s="26"/>
      <c r="C20" s="27"/>
      <c r="D20" s="27"/>
      <c r="E20" s="328" t="s">
        <v>21</v>
      </c>
      <c r="F20" s="328"/>
      <c r="G20" s="328"/>
      <c r="H20" s="328"/>
      <c r="I20" s="328"/>
      <c r="J20" s="328"/>
      <c r="K20" s="328"/>
      <c r="L20" s="328"/>
      <c r="M20" s="328"/>
      <c r="N20" s="328"/>
      <c r="O20" s="328"/>
      <c r="P20" s="328"/>
      <c r="Q20" s="328"/>
      <c r="R20" s="328"/>
      <c r="S20" s="328"/>
      <c r="T20" s="328"/>
      <c r="U20" s="328"/>
      <c r="V20" s="328"/>
      <c r="W20" s="328"/>
      <c r="X20" s="328"/>
      <c r="Y20" s="328"/>
      <c r="Z20" s="328"/>
      <c r="AA20" s="328"/>
      <c r="AB20" s="328"/>
      <c r="AC20" s="328"/>
      <c r="AD20" s="328"/>
      <c r="AE20" s="328"/>
      <c r="AF20" s="328"/>
      <c r="AG20" s="328"/>
      <c r="AH20" s="328"/>
      <c r="AI20" s="328"/>
      <c r="AJ20" s="328"/>
      <c r="AK20" s="328"/>
      <c r="AL20" s="328"/>
      <c r="AM20" s="328"/>
      <c r="AN20" s="328"/>
      <c r="AO20" s="27"/>
      <c r="AP20" s="27"/>
      <c r="AQ20" s="29"/>
      <c r="BE20" s="322"/>
      <c r="BS20" s="22" t="s">
        <v>6</v>
      </c>
    </row>
    <row r="21" spans="2:57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22"/>
    </row>
    <row r="22" spans="2:57" ht="6.95" customHeight="1">
      <c r="B22" s="26"/>
      <c r="C22" s="2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27"/>
      <c r="AQ22" s="29"/>
      <c r="BE22" s="322"/>
    </row>
    <row r="23" spans="2:57" s="1" customFormat="1" ht="25.9" customHeight="1">
      <c r="B23" s="39"/>
      <c r="C23" s="40"/>
      <c r="D23" s="41" t="s">
        <v>35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329">
        <f>ROUND(AG51,2)</f>
        <v>0</v>
      </c>
      <c r="AL23" s="330"/>
      <c r="AM23" s="330"/>
      <c r="AN23" s="330"/>
      <c r="AO23" s="330"/>
      <c r="AP23" s="40"/>
      <c r="AQ23" s="43"/>
      <c r="BE23" s="322"/>
    </row>
    <row r="24" spans="2:57" s="1" customFormat="1" ht="6.95" customHeight="1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3"/>
      <c r="BE24" s="322"/>
    </row>
    <row r="25" spans="2:57" s="1" customFormat="1" ht="13.5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331" t="s">
        <v>36</v>
      </c>
      <c r="M25" s="331"/>
      <c r="N25" s="331"/>
      <c r="O25" s="331"/>
      <c r="P25" s="40"/>
      <c r="Q25" s="40"/>
      <c r="R25" s="40"/>
      <c r="S25" s="40"/>
      <c r="T25" s="40"/>
      <c r="U25" s="40"/>
      <c r="V25" s="40"/>
      <c r="W25" s="331" t="s">
        <v>37</v>
      </c>
      <c r="X25" s="331"/>
      <c r="Y25" s="331"/>
      <c r="Z25" s="331"/>
      <c r="AA25" s="331"/>
      <c r="AB25" s="331"/>
      <c r="AC25" s="331"/>
      <c r="AD25" s="331"/>
      <c r="AE25" s="331"/>
      <c r="AF25" s="40"/>
      <c r="AG25" s="40"/>
      <c r="AH25" s="40"/>
      <c r="AI25" s="40"/>
      <c r="AJ25" s="40"/>
      <c r="AK25" s="331" t="s">
        <v>38</v>
      </c>
      <c r="AL25" s="331"/>
      <c r="AM25" s="331"/>
      <c r="AN25" s="331"/>
      <c r="AO25" s="331"/>
      <c r="AP25" s="40"/>
      <c r="AQ25" s="43"/>
      <c r="BE25" s="322"/>
    </row>
    <row r="26" spans="2:57" s="2" customFormat="1" ht="14.45" customHeight="1">
      <c r="B26" s="45"/>
      <c r="C26" s="46"/>
      <c r="D26" s="47" t="s">
        <v>39</v>
      </c>
      <c r="E26" s="46"/>
      <c r="F26" s="47" t="s">
        <v>40</v>
      </c>
      <c r="G26" s="46"/>
      <c r="H26" s="46"/>
      <c r="I26" s="46"/>
      <c r="J26" s="46"/>
      <c r="K26" s="46"/>
      <c r="L26" s="332">
        <v>0.21</v>
      </c>
      <c r="M26" s="333"/>
      <c r="N26" s="333"/>
      <c r="O26" s="333"/>
      <c r="P26" s="46"/>
      <c r="Q26" s="46"/>
      <c r="R26" s="46"/>
      <c r="S26" s="46"/>
      <c r="T26" s="46"/>
      <c r="U26" s="46"/>
      <c r="V26" s="46"/>
      <c r="W26" s="334">
        <f>ROUND(AZ51,2)</f>
        <v>0</v>
      </c>
      <c r="X26" s="333"/>
      <c r="Y26" s="333"/>
      <c r="Z26" s="333"/>
      <c r="AA26" s="333"/>
      <c r="AB26" s="333"/>
      <c r="AC26" s="333"/>
      <c r="AD26" s="333"/>
      <c r="AE26" s="333"/>
      <c r="AF26" s="46"/>
      <c r="AG26" s="46"/>
      <c r="AH26" s="46"/>
      <c r="AI26" s="46"/>
      <c r="AJ26" s="46"/>
      <c r="AK26" s="334">
        <f>ROUND(AV51,2)</f>
        <v>0</v>
      </c>
      <c r="AL26" s="333"/>
      <c r="AM26" s="333"/>
      <c r="AN26" s="333"/>
      <c r="AO26" s="333"/>
      <c r="AP26" s="46"/>
      <c r="AQ26" s="48"/>
      <c r="BE26" s="322"/>
    </row>
    <row r="27" spans="2:57" s="2" customFormat="1" ht="14.45" customHeight="1">
      <c r="B27" s="45"/>
      <c r="C27" s="46"/>
      <c r="D27" s="46"/>
      <c r="E27" s="46"/>
      <c r="F27" s="47" t="s">
        <v>41</v>
      </c>
      <c r="G27" s="46"/>
      <c r="H27" s="46"/>
      <c r="I27" s="46"/>
      <c r="J27" s="46"/>
      <c r="K27" s="46"/>
      <c r="L27" s="332">
        <v>0.15</v>
      </c>
      <c r="M27" s="333"/>
      <c r="N27" s="333"/>
      <c r="O27" s="333"/>
      <c r="P27" s="46"/>
      <c r="Q27" s="46"/>
      <c r="R27" s="46"/>
      <c r="S27" s="46"/>
      <c r="T27" s="46"/>
      <c r="U27" s="46"/>
      <c r="V27" s="46"/>
      <c r="W27" s="334">
        <f>ROUND(BA51,2)</f>
        <v>0</v>
      </c>
      <c r="X27" s="333"/>
      <c r="Y27" s="333"/>
      <c r="Z27" s="333"/>
      <c r="AA27" s="333"/>
      <c r="AB27" s="333"/>
      <c r="AC27" s="333"/>
      <c r="AD27" s="333"/>
      <c r="AE27" s="333"/>
      <c r="AF27" s="46"/>
      <c r="AG27" s="46"/>
      <c r="AH27" s="46"/>
      <c r="AI27" s="46"/>
      <c r="AJ27" s="46"/>
      <c r="AK27" s="334">
        <f>ROUND(AW51,2)</f>
        <v>0</v>
      </c>
      <c r="AL27" s="333"/>
      <c r="AM27" s="333"/>
      <c r="AN27" s="333"/>
      <c r="AO27" s="333"/>
      <c r="AP27" s="46"/>
      <c r="AQ27" s="48"/>
      <c r="BE27" s="322"/>
    </row>
    <row r="28" spans="2:57" s="2" customFormat="1" ht="14.45" customHeight="1" hidden="1">
      <c r="B28" s="45"/>
      <c r="C28" s="46"/>
      <c r="D28" s="46"/>
      <c r="E28" s="46"/>
      <c r="F28" s="47" t="s">
        <v>42</v>
      </c>
      <c r="G28" s="46"/>
      <c r="H28" s="46"/>
      <c r="I28" s="46"/>
      <c r="J28" s="46"/>
      <c r="K28" s="46"/>
      <c r="L28" s="332">
        <v>0.21</v>
      </c>
      <c r="M28" s="333"/>
      <c r="N28" s="333"/>
      <c r="O28" s="333"/>
      <c r="P28" s="46"/>
      <c r="Q28" s="46"/>
      <c r="R28" s="46"/>
      <c r="S28" s="46"/>
      <c r="T28" s="46"/>
      <c r="U28" s="46"/>
      <c r="V28" s="46"/>
      <c r="W28" s="334">
        <f>ROUND(BB51,2)</f>
        <v>0</v>
      </c>
      <c r="X28" s="333"/>
      <c r="Y28" s="333"/>
      <c r="Z28" s="333"/>
      <c r="AA28" s="333"/>
      <c r="AB28" s="333"/>
      <c r="AC28" s="333"/>
      <c r="AD28" s="333"/>
      <c r="AE28" s="333"/>
      <c r="AF28" s="46"/>
      <c r="AG28" s="46"/>
      <c r="AH28" s="46"/>
      <c r="AI28" s="46"/>
      <c r="AJ28" s="46"/>
      <c r="AK28" s="334">
        <v>0</v>
      </c>
      <c r="AL28" s="333"/>
      <c r="AM28" s="333"/>
      <c r="AN28" s="333"/>
      <c r="AO28" s="333"/>
      <c r="AP28" s="46"/>
      <c r="AQ28" s="48"/>
      <c r="BE28" s="322"/>
    </row>
    <row r="29" spans="2:57" s="2" customFormat="1" ht="14.45" customHeight="1" hidden="1">
      <c r="B29" s="45"/>
      <c r="C29" s="46"/>
      <c r="D29" s="46"/>
      <c r="E29" s="46"/>
      <c r="F29" s="47" t="s">
        <v>43</v>
      </c>
      <c r="G29" s="46"/>
      <c r="H29" s="46"/>
      <c r="I29" s="46"/>
      <c r="J29" s="46"/>
      <c r="K29" s="46"/>
      <c r="L29" s="332">
        <v>0.15</v>
      </c>
      <c r="M29" s="333"/>
      <c r="N29" s="333"/>
      <c r="O29" s="333"/>
      <c r="P29" s="46"/>
      <c r="Q29" s="46"/>
      <c r="R29" s="46"/>
      <c r="S29" s="46"/>
      <c r="T29" s="46"/>
      <c r="U29" s="46"/>
      <c r="V29" s="46"/>
      <c r="W29" s="334">
        <f>ROUND(BC51,2)</f>
        <v>0</v>
      </c>
      <c r="X29" s="333"/>
      <c r="Y29" s="333"/>
      <c r="Z29" s="333"/>
      <c r="AA29" s="333"/>
      <c r="AB29" s="333"/>
      <c r="AC29" s="333"/>
      <c r="AD29" s="333"/>
      <c r="AE29" s="333"/>
      <c r="AF29" s="46"/>
      <c r="AG29" s="46"/>
      <c r="AH29" s="46"/>
      <c r="AI29" s="46"/>
      <c r="AJ29" s="46"/>
      <c r="AK29" s="334">
        <v>0</v>
      </c>
      <c r="AL29" s="333"/>
      <c r="AM29" s="333"/>
      <c r="AN29" s="333"/>
      <c r="AO29" s="333"/>
      <c r="AP29" s="46"/>
      <c r="AQ29" s="48"/>
      <c r="BE29" s="322"/>
    </row>
    <row r="30" spans="2:57" s="2" customFormat="1" ht="14.45" customHeight="1" hidden="1">
      <c r="B30" s="45"/>
      <c r="C30" s="46"/>
      <c r="D30" s="46"/>
      <c r="E30" s="46"/>
      <c r="F30" s="47" t="s">
        <v>44</v>
      </c>
      <c r="G30" s="46"/>
      <c r="H30" s="46"/>
      <c r="I30" s="46"/>
      <c r="J30" s="46"/>
      <c r="K30" s="46"/>
      <c r="L30" s="332">
        <v>0</v>
      </c>
      <c r="M30" s="333"/>
      <c r="N30" s="333"/>
      <c r="O30" s="333"/>
      <c r="P30" s="46"/>
      <c r="Q30" s="46"/>
      <c r="R30" s="46"/>
      <c r="S30" s="46"/>
      <c r="T30" s="46"/>
      <c r="U30" s="46"/>
      <c r="V30" s="46"/>
      <c r="W30" s="334">
        <f>ROUND(BD51,2)</f>
        <v>0</v>
      </c>
      <c r="X30" s="333"/>
      <c r="Y30" s="333"/>
      <c r="Z30" s="333"/>
      <c r="AA30" s="333"/>
      <c r="AB30" s="333"/>
      <c r="AC30" s="333"/>
      <c r="AD30" s="333"/>
      <c r="AE30" s="333"/>
      <c r="AF30" s="46"/>
      <c r="AG30" s="46"/>
      <c r="AH30" s="46"/>
      <c r="AI30" s="46"/>
      <c r="AJ30" s="46"/>
      <c r="AK30" s="334">
        <v>0</v>
      </c>
      <c r="AL30" s="333"/>
      <c r="AM30" s="333"/>
      <c r="AN30" s="333"/>
      <c r="AO30" s="333"/>
      <c r="AP30" s="46"/>
      <c r="AQ30" s="48"/>
      <c r="BE30" s="322"/>
    </row>
    <row r="31" spans="2:57" s="1" customFormat="1" ht="6.95" customHeight="1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3"/>
      <c r="BE31" s="322"/>
    </row>
    <row r="32" spans="2:57" s="1" customFormat="1" ht="25.9" customHeight="1">
      <c r="B32" s="39"/>
      <c r="C32" s="49"/>
      <c r="D32" s="50" t="s">
        <v>45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 t="s">
        <v>46</v>
      </c>
      <c r="U32" s="51"/>
      <c r="V32" s="51"/>
      <c r="W32" s="51"/>
      <c r="X32" s="335" t="s">
        <v>47</v>
      </c>
      <c r="Y32" s="336"/>
      <c r="Z32" s="336"/>
      <c r="AA32" s="336"/>
      <c r="AB32" s="336"/>
      <c r="AC32" s="51"/>
      <c r="AD32" s="51"/>
      <c r="AE32" s="51"/>
      <c r="AF32" s="51"/>
      <c r="AG32" s="51"/>
      <c r="AH32" s="51"/>
      <c r="AI32" s="51"/>
      <c r="AJ32" s="51"/>
      <c r="AK32" s="337">
        <f>SUM(AK23:AK30)</f>
        <v>0</v>
      </c>
      <c r="AL32" s="336"/>
      <c r="AM32" s="336"/>
      <c r="AN32" s="336"/>
      <c r="AO32" s="338"/>
      <c r="AP32" s="49"/>
      <c r="AQ32" s="53"/>
      <c r="BE32" s="322"/>
    </row>
    <row r="33" spans="2:43" s="1" customFormat="1" ht="6.95" customHeight="1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3"/>
    </row>
    <row r="34" spans="2:43" s="1" customFormat="1" ht="6.95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6"/>
    </row>
    <row r="38" spans="2:44" s="1" customFormat="1" ht="6.95" customHeight="1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9"/>
    </row>
    <row r="39" spans="2:44" s="1" customFormat="1" ht="36.95" customHeight="1">
      <c r="B39" s="39"/>
      <c r="C39" s="60" t="s">
        <v>48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59"/>
    </row>
    <row r="40" spans="2:44" s="1" customFormat="1" ht="6.95" customHeight="1">
      <c r="B40" s="39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59"/>
    </row>
    <row r="41" spans="2:44" s="3" customFormat="1" ht="14.45" customHeight="1">
      <c r="B41" s="62"/>
      <c r="C41" s="63" t="s">
        <v>15</v>
      </c>
      <c r="D41" s="64"/>
      <c r="E41" s="64"/>
      <c r="F41" s="64"/>
      <c r="G41" s="64"/>
      <c r="H41" s="64"/>
      <c r="I41" s="64"/>
      <c r="J41" s="64"/>
      <c r="K41" s="64"/>
      <c r="L41" s="64" t="str">
        <f>K5</f>
        <v>0000(1)</v>
      </c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5"/>
    </row>
    <row r="42" spans="2:44" s="4" customFormat="1" ht="36.95" customHeight="1">
      <c r="B42" s="66"/>
      <c r="C42" s="67" t="s">
        <v>18</v>
      </c>
      <c r="D42" s="68"/>
      <c r="E42" s="68"/>
      <c r="F42" s="68"/>
      <c r="G42" s="68"/>
      <c r="H42" s="68"/>
      <c r="I42" s="68"/>
      <c r="J42" s="68"/>
      <c r="K42" s="68"/>
      <c r="L42" s="339" t="str">
        <f>K6</f>
        <v>Modernizace mostu ev.č.374-001 Jaroměřice</v>
      </c>
      <c r="M42" s="340"/>
      <c r="N42" s="340"/>
      <c r="O42" s="340"/>
      <c r="P42" s="340"/>
      <c r="Q42" s="340"/>
      <c r="R42" s="340"/>
      <c r="S42" s="340"/>
      <c r="T42" s="340"/>
      <c r="U42" s="340"/>
      <c r="V42" s="340"/>
      <c r="W42" s="340"/>
      <c r="X42" s="340"/>
      <c r="Y42" s="340"/>
      <c r="Z42" s="340"/>
      <c r="AA42" s="340"/>
      <c r="AB42" s="340"/>
      <c r="AC42" s="340"/>
      <c r="AD42" s="340"/>
      <c r="AE42" s="340"/>
      <c r="AF42" s="340"/>
      <c r="AG42" s="340"/>
      <c r="AH42" s="340"/>
      <c r="AI42" s="340"/>
      <c r="AJ42" s="340"/>
      <c r="AK42" s="340"/>
      <c r="AL42" s="340"/>
      <c r="AM42" s="340"/>
      <c r="AN42" s="340"/>
      <c r="AO42" s="340"/>
      <c r="AP42" s="68"/>
      <c r="AQ42" s="68"/>
      <c r="AR42" s="69"/>
    </row>
    <row r="43" spans="2:44" s="1" customFormat="1" ht="6.95" customHeight="1">
      <c r="B43" s="39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59"/>
    </row>
    <row r="44" spans="2:44" s="1" customFormat="1" ht="13.5">
      <c r="B44" s="39"/>
      <c r="C44" s="63" t="s">
        <v>23</v>
      </c>
      <c r="D44" s="61"/>
      <c r="E44" s="61"/>
      <c r="F44" s="61"/>
      <c r="G44" s="61"/>
      <c r="H44" s="61"/>
      <c r="I44" s="61"/>
      <c r="J44" s="61"/>
      <c r="K44" s="61"/>
      <c r="L44" s="70" t="str">
        <f>IF(K8="","",K8)</f>
        <v xml:space="preserve"> </v>
      </c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3" t="s">
        <v>25</v>
      </c>
      <c r="AJ44" s="61"/>
      <c r="AK44" s="61"/>
      <c r="AL44" s="61"/>
      <c r="AM44" s="341" t="str">
        <f>IF(AN8="","",AN8)</f>
        <v>20. 9. 2018</v>
      </c>
      <c r="AN44" s="341"/>
      <c r="AO44" s="61"/>
      <c r="AP44" s="61"/>
      <c r="AQ44" s="61"/>
      <c r="AR44" s="59"/>
    </row>
    <row r="45" spans="2:44" s="1" customFormat="1" ht="6.95" customHeight="1">
      <c r="B45" s="39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59"/>
    </row>
    <row r="46" spans="2:56" s="1" customFormat="1" ht="13.5">
      <c r="B46" s="39"/>
      <c r="C46" s="63" t="s">
        <v>27</v>
      </c>
      <c r="D46" s="61"/>
      <c r="E46" s="61"/>
      <c r="F46" s="61"/>
      <c r="G46" s="61"/>
      <c r="H46" s="61"/>
      <c r="I46" s="61"/>
      <c r="J46" s="61"/>
      <c r="K46" s="61"/>
      <c r="L46" s="64" t="str">
        <f>IF(E11="","",E11)</f>
        <v xml:space="preserve"> </v>
      </c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3" t="s">
        <v>32</v>
      </c>
      <c r="AJ46" s="61"/>
      <c r="AK46" s="61"/>
      <c r="AL46" s="61"/>
      <c r="AM46" s="342" t="str">
        <f>IF(E17="","",E17)</f>
        <v xml:space="preserve"> </v>
      </c>
      <c r="AN46" s="342"/>
      <c r="AO46" s="342"/>
      <c r="AP46" s="342"/>
      <c r="AQ46" s="61"/>
      <c r="AR46" s="59"/>
      <c r="AS46" s="343" t="s">
        <v>49</v>
      </c>
      <c r="AT46" s="344"/>
      <c r="AU46" s="72"/>
      <c r="AV46" s="72"/>
      <c r="AW46" s="72"/>
      <c r="AX46" s="72"/>
      <c r="AY46" s="72"/>
      <c r="AZ46" s="72"/>
      <c r="BA46" s="72"/>
      <c r="BB46" s="72"/>
      <c r="BC46" s="72"/>
      <c r="BD46" s="73"/>
    </row>
    <row r="47" spans="2:56" s="1" customFormat="1" ht="13.5">
      <c r="B47" s="39"/>
      <c r="C47" s="63" t="s">
        <v>30</v>
      </c>
      <c r="D47" s="61"/>
      <c r="E47" s="61"/>
      <c r="F47" s="61"/>
      <c r="G47" s="61"/>
      <c r="H47" s="61"/>
      <c r="I47" s="61"/>
      <c r="J47" s="61"/>
      <c r="K47" s="61"/>
      <c r="L47" s="64" t="str">
        <f>IF(E14="Vyplň údaj","",E14)</f>
        <v/>
      </c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59"/>
      <c r="AS47" s="345"/>
      <c r="AT47" s="346"/>
      <c r="AU47" s="74"/>
      <c r="AV47" s="74"/>
      <c r="AW47" s="74"/>
      <c r="AX47" s="74"/>
      <c r="AY47" s="74"/>
      <c r="AZ47" s="74"/>
      <c r="BA47" s="74"/>
      <c r="BB47" s="74"/>
      <c r="BC47" s="74"/>
      <c r="BD47" s="75"/>
    </row>
    <row r="48" spans="2:56" s="1" customFormat="1" ht="10.9" customHeight="1">
      <c r="B48" s="39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59"/>
      <c r="AS48" s="347"/>
      <c r="AT48" s="348"/>
      <c r="AU48" s="40"/>
      <c r="AV48" s="40"/>
      <c r="AW48" s="40"/>
      <c r="AX48" s="40"/>
      <c r="AY48" s="40"/>
      <c r="AZ48" s="40"/>
      <c r="BA48" s="40"/>
      <c r="BB48" s="40"/>
      <c r="BC48" s="40"/>
      <c r="BD48" s="76"/>
    </row>
    <row r="49" spans="2:56" s="1" customFormat="1" ht="29.25" customHeight="1">
      <c r="B49" s="39"/>
      <c r="C49" s="349" t="s">
        <v>50</v>
      </c>
      <c r="D49" s="350"/>
      <c r="E49" s="350"/>
      <c r="F49" s="350"/>
      <c r="G49" s="350"/>
      <c r="H49" s="77"/>
      <c r="I49" s="351" t="s">
        <v>51</v>
      </c>
      <c r="J49" s="350"/>
      <c r="K49" s="350"/>
      <c r="L49" s="350"/>
      <c r="M49" s="350"/>
      <c r="N49" s="350"/>
      <c r="O49" s="350"/>
      <c r="P49" s="350"/>
      <c r="Q49" s="350"/>
      <c r="R49" s="350"/>
      <c r="S49" s="350"/>
      <c r="T49" s="350"/>
      <c r="U49" s="350"/>
      <c r="V49" s="350"/>
      <c r="W49" s="350"/>
      <c r="X49" s="350"/>
      <c r="Y49" s="350"/>
      <c r="Z49" s="350"/>
      <c r="AA49" s="350"/>
      <c r="AB49" s="350"/>
      <c r="AC49" s="350"/>
      <c r="AD49" s="350"/>
      <c r="AE49" s="350"/>
      <c r="AF49" s="350"/>
      <c r="AG49" s="352" t="s">
        <v>52</v>
      </c>
      <c r="AH49" s="350"/>
      <c r="AI49" s="350"/>
      <c r="AJ49" s="350"/>
      <c r="AK49" s="350"/>
      <c r="AL49" s="350"/>
      <c r="AM49" s="350"/>
      <c r="AN49" s="351" t="s">
        <v>53</v>
      </c>
      <c r="AO49" s="350"/>
      <c r="AP49" s="350"/>
      <c r="AQ49" s="78" t="s">
        <v>54</v>
      </c>
      <c r="AR49" s="59"/>
      <c r="AS49" s="79" t="s">
        <v>55</v>
      </c>
      <c r="AT49" s="80" t="s">
        <v>56</v>
      </c>
      <c r="AU49" s="80" t="s">
        <v>57</v>
      </c>
      <c r="AV49" s="80" t="s">
        <v>58</v>
      </c>
      <c r="AW49" s="80" t="s">
        <v>59</v>
      </c>
      <c r="AX49" s="80" t="s">
        <v>60</v>
      </c>
      <c r="AY49" s="80" t="s">
        <v>61</v>
      </c>
      <c r="AZ49" s="80" t="s">
        <v>62</v>
      </c>
      <c r="BA49" s="80" t="s">
        <v>63</v>
      </c>
      <c r="BB49" s="80" t="s">
        <v>64</v>
      </c>
      <c r="BC49" s="80" t="s">
        <v>65</v>
      </c>
      <c r="BD49" s="81" t="s">
        <v>66</v>
      </c>
    </row>
    <row r="50" spans="2:56" s="1" customFormat="1" ht="10.9" customHeight="1">
      <c r="B50" s="39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59"/>
      <c r="AS50" s="82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4"/>
    </row>
    <row r="51" spans="2:90" s="4" customFormat="1" ht="32.45" customHeight="1">
      <c r="B51" s="66"/>
      <c r="C51" s="85" t="s">
        <v>67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356">
        <f>ROUND(SUM(AG52:AG55),2)</f>
        <v>0</v>
      </c>
      <c r="AH51" s="356"/>
      <c r="AI51" s="356"/>
      <c r="AJ51" s="356"/>
      <c r="AK51" s="356"/>
      <c r="AL51" s="356"/>
      <c r="AM51" s="356"/>
      <c r="AN51" s="357">
        <f>SUM(AG51,AT51)</f>
        <v>0</v>
      </c>
      <c r="AO51" s="357"/>
      <c r="AP51" s="357"/>
      <c r="AQ51" s="87" t="s">
        <v>21</v>
      </c>
      <c r="AR51" s="69"/>
      <c r="AS51" s="88">
        <f>ROUND(SUM(AS52:AS55),2)</f>
        <v>0</v>
      </c>
      <c r="AT51" s="89">
        <f>ROUND(SUM(AV51:AW51),2)</f>
        <v>0</v>
      </c>
      <c r="AU51" s="90">
        <f>ROUND(SUM(AU52:AU55),5)</f>
        <v>0</v>
      </c>
      <c r="AV51" s="89">
        <f>ROUND(AZ51*L26,2)</f>
        <v>0</v>
      </c>
      <c r="AW51" s="89">
        <f>ROUND(BA51*L27,2)</f>
        <v>0</v>
      </c>
      <c r="AX51" s="89">
        <f>ROUND(BB51*L26,2)</f>
        <v>0</v>
      </c>
      <c r="AY51" s="89">
        <f>ROUND(BC51*L27,2)</f>
        <v>0</v>
      </c>
      <c r="AZ51" s="89">
        <f>ROUND(SUM(AZ52:AZ55),2)</f>
        <v>0</v>
      </c>
      <c r="BA51" s="89">
        <f>ROUND(SUM(BA52:BA55),2)</f>
        <v>0</v>
      </c>
      <c r="BB51" s="89">
        <f>ROUND(SUM(BB52:BB55),2)</f>
        <v>0</v>
      </c>
      <c r="BC51" s="89">
        <f>ROUND(SUM(BC52:BC55),2)</f>
        <v>0</v>
      </c>
      <c r="BD51" s="91">
        <f>ROUND(SUM(BD52:BD55),2)</f>
        <v>0</v>
      </c>
      <c r="BS51" s="92" t="s">
        <v>68</v>
      </c>
      <c r="BT51" s="92" t="s">
        <v>69</v>
      </c>
      <c r="BU51" s="93" t="s">
        <v>70</v>
      </c>
      <c r="BV51" s="92" t="s">
        <v>71</v>
      </c>
      <c r="BW51" s="92" t="s">
        <v>7</v>
      </c>
      <c r="BX51" s="92" t="s">
        <v>72</v>
      </c>
      <c r="CL51" s="92" t="s">
        <v>21</v>
      </c>
    </row>
    <row r="52" spans="1:91" s="5" customFormat="1" ht="31.5" customHeight="1">
      <c r="A52" s="94" t="s">
        <v>73</v>
      </c>
      <c r="B52" s="95"/>
      <c r="C52" s="96"/>
      <c r="D52" s="355" t="s">
        <v>74</v>
      </c>
      <c r="E52" s="355"/>
      <c r="F52" s="355"/>
      <c r="G52" s="355"/>
      <c r="H52" s="355"/>
      <c r="I52" s="97"/>
      <c r="J52" s="355" t="s">
        <v>75</v>
      </c>
      <c r="K52" s="355"/>
      <c r="L52" s="355"/>
      <c r="M52" s="355"/>
      <c r="N52" s="355"/>
      <c r="O52" s="355"/>
      <c r="P52" s="355"/>
      <c r="Q52" s="355"/>
      <c r="R52" s="355"/>
      <c r="S52" s="355"/>
      <c r="T52" s="355"/>
      <c r="U52" s="355"/>
      <c r="V52" s="355"/>
      <c r="W52" s="355"/>
      <c r="X52" s="355"/>
      <c r="Y52" s="355"/>
      <c r="Z52" s="355"/>
      <c r="AA52" s="355"/>
      <c r="AB52" s="355"/>
      <c r="AC52" s="355"/>
      <c r="AD52" s="355"/>
      <c r="AE52" s="355"/>
      <c r="AF52" s="355"/>
      <c r="AG52" s="353">
        <f>'SO 201 - Most ev.č.374-00...'!J27</f>
        <v>0</v>
      </c>
      <c r="AH52" s="354"/>
      <c r="AI52" s="354"/>
      <c r="AJ52" s="354"/>
      <c r="AK52" s="354"/>
      <c r="AL52" s="354"/>
      <c r="AM52" s="354"/>
      <c r="AN52" s="353">
        <f>SUM(AG52,AT52)</f>
        <v>0</v>
      </c>
      <c r="AO52" s="354"/>
      <c r="AP52" s="354"/>
      <c r="AQ52" s="98" t="s">
        <v>76</v>
      </c>
      <c r="AR52" s="99"/>
      <c r="AS52" s="100">
        <v>0</v>
      </c>
      <c r="AT52" s="101">
        <f>ROUND(SUM(AV52:AW52),2)</f>
        <v>0</v>
      </c>
      <c r="AU52" s="102">
        <f>'SO 201 - Most ev.č.374-00...'!P88</f>
        <v>0</v>
      </c>
      <c r="AV52" s="101">
        <f>'SO 201 - Most ev.č.374-00...'!J30</f>
        <v>0</v>
      </c>
      <c r="AW52" s="101">
        <f>'SO 201 - Most ev.č.374-00...'!J31</f>
        <v>0</v>
      </c>
      <c r="AX52" s="101">
        <f>'SO 201 - Most ev.č.374-00...'!J32</f>
        <v>0</v>
      </c>
      <c r="AY52" s="101">
        <f>'SO 201 - Most ev.č.374-00...'!J33</f>
        <v>0</v>
      </c>
      <c r="AZ52" s="101">
        <f>'SO 201 - Most ev.č.374-00...'!F30</f>
        <v>0</v>
      </c>
      <c r="BA52" s="101">
        <f>'SO 201 - Most ev.č.374-00...'!F31</f>
        <v>0</v>
      </c>
      <c r="BB52" s="101">
        <f>'SO 201 - Most ev.č.374-00...'!F32</f>
        <v>0</v>
      </c>
      <c r="BC52" s="101">
        <f>'SO 201 - Most ev.č.374-00...'!F33</f>
        <v>0</v>
      </c>
      <c r="BD52" s="103">
        <f>'SO 201 - Most ev.č.374-00...'!F34</f>
        <v>0</v>
      </c>
      <c r="BT52" s="104" t="s">
        <v>77</v>
      </c>
      <c r="BV52" s="104" t="s">
        <v>71</v>
      </c>
      <c r="BW52" s="104" t="s">
        <v>78</v>
      </c>
      <c r="BX52" s="104" t="s">
        <v>7</v>
      </c>
      <c r="CL52" s="104" t="s">
        <v>21</v>
      </c>
      <c r="CM52" s="104" t="s">
        <v>79</v>
      </c>
    </row>
    <row r="53" spans="1:91" s="5" customFormat="1" ht="31.5" customHeight="1">
      <c r="A53" s="94" t="s">
        <v>73</v>
      </c>
      <c r="B53" s="95"/>
      <c r="C53" s="96"/>
      <c r="D53" s="355" t="s">
        <v>80</v>
      </c>
      <c r="E53" s="355"/>
      <c r="F53" s="355"/>
      <c r="G53" s="355"/>
      <c r="H53" s="355"/>
      <c r="I53" s="97"/>
      <c r="J53" s="355" t="s">
        <v>81</v>
      </c>
      <c r="K53" s="355"/>
      <c r="L53" s="355"/>
      <c r="M53" s="355"/>
      <c r="N53" s="355"/>
      <c r="O53" s="355"/>
      <c r="P53" s="355"/>
      <c r="Q53" s="355"/>
      <c r="R53" s="355"/>
      <c r="S53" s="355"/>
      <c r="T53" s="355"/>
      <c r="U53" s="355"/>
      <c r="V53" s="355"/>
      <c r="W53" s="355"/>
      <c r="X53" s="355"/>
      <c r="Y53" s="355"/>
      <c r="Z53" s="355"/>
      <c r="AA53" s="355"/>
      <c r="AB53" s="355"/>
      <c r="AC53" s="355"/>
      <c r="AD53" s="355"/>
      <c r="AE53" s="355"/>
      <c r="AF53" s="355"/>
      <c r="AG53" s="353">
        <f>'SO 000 - Všeobecné položk...'!J27</f>
        <v>0</v>
      </c>
      <c r="AH53" s="354"/>
      <c r="AI53" s="354"/>
      <c r="AJ53" s="354"/>
      <c r="AK53" s="354"/>
      <c r="AL53" s="354"/>
      <c r="AM53" s="354"/>
      <c r="AN53" s="353">
        <f>SUM(AG53,AT53)</f>
        <v>0</v>
      </c>
      <c r="AO53" s="354"/>
      <c r="AP53" s="354"/>
      <c r="AQ53" s="98" t="s">
        <v>82</v>
      </c>
      <c r="AR53" s="99"/>
      <c r="AS53" s="100">
        <v>0</v>
      </c>
      <c r="AT53" s="101">
        <f>ROUND(SUM(AV53:AW53),2)</f>
        <v>0</v>
      </c>
      <c r="AU53" s="102">
        <f>'SO 000 - Všeobecné položk...'!P78</f>
        <v>0</v>
      </c>
      <c r="AV53" s="101">
        <f>'SO 000 - Všeobecné položk...'!J30</f>
        <v>0</v>
      </c>
      <c r="AW53" s="101">
        <f>'SO 000 - Všeobecné položk...'!J31</f>
        <v>0</v>
      </c>
      <c r="AX53" s="101">
        <f>'SO 000 - Všeobecné položk...'!J32</f>
        <v>0</v>
      </c>
      <c r="AY53" s="101">
        <f>'SO 000 - Všeobecné položk...'!J33</f>
        <v>0</v>
      </c>
      <c r="AZ53" s="101">
        <f>'SO 000 - Všeobecné položk...'!F30</f>
        <v>0</v>
      </c>
      <c r="BA53" s="101">
        <f>'SO 000 - Všeobecné položk...'!F31</f>
        <v>0</v>
      </c>
      <c r="BB53" s="101">
        <f>'SO 000 - Všeobecné položk...'!F32</f>
        <v>0</v>
      </c>
      <c r="BC53" s="101">
        <f>'SO 000 - Všeobecné položk...'!F33</f>
        <v>0</v>
      </c>
      <c r="BD53" s="103">
        <f>'SO 000 - Všeobecné položk...'!F34</f>
        <v>0</v>
      </c>
      <c r="BT53" s="104" t="s">
        <v>77</v>
      </c>
      <c r="BV53" s="104" t="s">
        <v>71</v>
      </c>
      <c r="BW53" s="104" t="s">
        <v>83</v>
      </c>
      <c r="BX53" s="104" t="s">
        <v>7</v>
      </c>
      <c r="CL53" s="104" t="s">
        <v>21</v>
      </c>
      <c r="CM53" s="104" t="s">
        <v>79</v>
      </c>
    </row>
    <row r="54" spans="1:91" s="5" customFormat="1" ht="47.25" customHeight="1">
      <c r="A54" s="94" t="s">
        <v>73</v>
      </c>
      <c r="B54" s="95"/>
      <c r="C54" s="96"/>
      <c r="D54" s="355" t="s">
        <v>84</v>
      </c>
      <c r="E54" s="355"/>
      <c r="F54" s="355"/>
      <c r="G54" s="355"/>
      <c r="H54" s="355"/>
      <c r="I54" s="97"/>
      <c r="J54" s="355" t="s">
        <v>85</v>
      </c>
      <c r="K54" s="355"/>
      <c r="L54" s="355"/>
      <c r="M54" s="355"/>
      <c r="N54" s="355"/>
      <c r="O54" s="355"/>
      <c r="P54" s="355"/>
      <c r="Q54" s="355"/>
      <c r="R54" s="355"/>
      <c r="S54" s="355"/>
      <c r="T54" s="355"/>
      <c r="U54" s="355"/>
      <c r="V54" s="355"/>
      <c r="W54" s="355"/>
      <c r="X54" s="355"/>
      <c r="Y54" s="355"/>
      <c r="Z54" s="355"/>
      <c r="AA54" s="355"/>
      <c r="AB54" s="355"/>
      <c r="AC54" s="355"/>
      <c r="AD54" s="355"/>
      <c r="AE54" s="355"/>
      <c r="AF54" s="355"/>
      <c r="AG54" s="353">
        <f>'SO 901 - Pomocné dopravní...'!J27</f>
        <v>0</v>
      </c>
      <c r="AH54" s="354"/>
      <c r="AI54" s="354"/>
      <c r="AJ54" s="354"/>
      <c r="AK54" s="354"/>
      <c r="AL54" s="354"/>
      <c r="AM54" s="354"/>
      <c r="AN54" s="353">
        <f>SUM(AG54,AT54)</f>
        <v>0</v>
      </c>
      <c r="AO54" s="354"/>
      <c r="AP54" s="354"/>
      <c r="AQ54" s="98" t="s">
        <v>76</v>
      </c>
      <c r="AR54" s="99"/>
      <c r="AS54" s="100">
        <v>0</v>
      </c>
      <c r="AT54" s="101">
        <f>ROUND(SUM(AV54:AW54),2)</f>
        <v>0</v>
      </c>
      <c r="AU54" s="102">
        <f>'SO 901 - Pomocné dopravní...'!P78</f>
        <v>0</v>
      </c>
      <c r="AV54" s="101">
        <f>'SO 901 - Pomocné dopravní...'!J30</f>
        <v>0</v>
      </c>
      <c r="AW54" s="101">
        <f>'SO 901 - Pomocné dopravní...'!J31</f>
        <v>0</v>
      </c>
      <c r="AX54" s="101">
        <f>'SO 901 - Pomocné dopravní...'!J32</f>
        <v>0</v>
      </c>
      <c r="AY54" s="101">
        <f>'SO 901 - Pomocné dopravní...'!J33</f>
        <v>0</v>
      </c>
      <c r="AZ54" s="101">
        <f>'SO 901 - Pomocné dopravní...'!F30</f>
        <v>0</v>
      </c>
      <c r="BA54" s="101">
        <f>'SO 901 - Pomocné dopravní...'!F31</f>
        <v>0</v>
      </c>
      <c r="BB54" s="101">
        <f>'SO 901 - Pomocné dopravní...'!F32</f>
        <v>0</v>
      </c>
      <c r="BC54" s="101">
        <f>'SO 901 - Pomocné dopravní...'!F33</f>
        <v>0</v>
      </c>
      <c r="BD54" s="103">
        <f>'SO 901 - Pomocné dopravní...'!F34</f>
        <v>0</v>
      </c>
      <c r="BT54" s="104" t="s">
        <v>77</v>
      </c>
      <c r="BV54" s="104" t="s">
        <v>71</v>
      </c>
      <c r="BW54" s="104" t="s">
        <v>86</v>
      </c>
      <c r="BX54" s="104" t="s">
        <v>7</v>
      </c>
      <c r="CL54" s="104" t="s">
        <v>21</v>
      </c>
      <c r="CM54" s="104" t="s">
        <v>79</v>
      </c>
    </row>
    <row r="55" spans="1:91" s="5" customFormat="1" ht="16.5" customHeight="1">
      <c r="A55" s="94" t="s">
        <v>73</v>
      </c>
      <c r="B55" s="95"/>
      <c r="C55" s="96"/>
      <c r="D55" s="355" t="s">
        <v>87</v>
      </c>
      <c r="E55" s="355"/>
      <c r="F55" s="355"/>
      <c r="G55" s="355"/>
      <c r="H55" s="355"/>
      <c r="I55" s="97"/>
      <c r="J55" s="355" t="s">
        <v>88</v>
      </c>
      <c r="K55" s="355"/>
      <c r="L55" s="355"/>
      <c r="M55" s="355"/>
      <c r="N55" s="355"/>
      <c r="O55" s="355"/>
      <c r="P55" s="355"/>
      <c r="Q55" s="355"/>
      <c r="R55" s="355"/>
      <c r="S55" s="355"/>
      <c r="T55" s="355"/>
      <c r="U55" s="355"/>
      <c r="V55" s="355"/>
      <c r="W55" s="355"/>
      <c r="X55" s="355"/>
      <c r="Y55" s="355"/>
      <c r="Z55" s="355"/>
      <c r="AA55" s="355"/>
      <c r="AB55" s="355"/>
      <c r="AC55" s="355"/>
      <c r="AD55" s="355"/>
      <c r="AE55" s="355"/>
      <c r="AF55" s="355"/>
      <c r="AG55" s="353">
        <f>'SO 101 - Komunikace, vedl...'!J27</f>
        <v>0</v>
      </c>
      <c r="AH55" s="354"/>
      <c r="AI55" s="354"/>
      <c r="AJ55" s="354"/>
      <c r="AK55" s="354"/>
      <c r="AL55" s="354"/>
      <c r="AM55" s="354"/>
      <c r="AN55" s="353">
        <f>SUM(AG55,AT55)</f>
        <v>0</v>
      </c>
      <c r="AO55" s="354"/>
      <c r="AP55" s="354"/>
      <c r="AQ55" s="98" t="s">
        <v>76</v>
      </c>
      <c r="AR55" s="99"/>
      <c r="AS55" s="105">
        <v>0</v>
      </c>
      <c r="AT55" s="106">
        <f>ROUND(SUM(AV55:AW55),2)</f>
        <v>0</v>
      </c>
      <c r="AU55" s="107">
        <f>'SO 101 - Komunikace, vedl...'!P78</f>
        <v>0</v>
      </c>
      <c r="AV55" s="106">
        <f>'SO 101 - Komunikace, vedl...'!J30</f>
        <v>0</v>
      </c>
      <c r="AW55" s="106">
        <f>'SO 101 - Komunikace, vedl...'!J31</f>
        <v>0</v>
      </c>
      <c r="AX55" s="106">
        <f>'SO 101 - Komunikace, vedl...'!J32</f>
        <v>0</v>
      </c>
      <c r="AY55" s="106">
        <f>'SO 101 - Komunikace, vedl...'!J33</f>
        <v>0</v>
      </c>
      <c r="AZ55" s="106">
        <f>'SO 101 - Komunikace, vedl...'!F30</f>
        <v>0</v>
      </c>
      <c r="BA55" s="106">
        <f>'SO 101 - Komunikace, vedl...'!F31</f>
        <v>0</v>
      </c>
      <c r="BB55" s="106">
        <f>'SO 101 - Komunikace, vedl...'!F32</f>
        <v>0</v>
      </c>
      <c r="BC55" s="106">
        <f>'SO 101 - Komunikace, vedl...'!F33</f>
        <v>0</v>
      </c>
      <c r="BD55" s="108">
        <f>'SO 101 - Komunikace, vedl...'!F34</f>
        <v>0</v>
      </c>
      <c r="BT55" s="104" t="s">
        <v>77</v>
      </c>
      <c r="BV55" s="104" t="s">
        <v>71</v>
      </c>
      <c r="BW55" s="104" t="s">
        <v>89</v>
      </c>
      <c r="BX55" s="104" t="s">
        <v>7</v>
      </c>
      <c r="CL55" s="104" t="s">
        <v>21</v>
      </c>
      <c r="CM55" s="104" t="s">
        <v>79</v>
      </c>
    </row>
    <row r="56" spans="2:44" s="1" customFormat="1" ht="30" customHeight="1">
      <c r="B56" s="39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59"/>
    </row>
    <row r="57" spans="2:44" s="1" customFormat="1" ht="6.95" customHeight="1">
      <c r="B57" s="54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9"/>
    </row>
  </sheetData>
  <sheetProtection algorithmName="SHA-512" hashValue="/+7isPicE2lO4mrP7XYpGJDC5wEarVs+j0ici8CylnGyPUhdZq5aJABnxFgTgJWHDKIp5rzL/fv2eIdpDhcNdg==" saltValue="OOAcaahqjwni1LA4NO56mlxiA/Ksva53emNxDii6Pmb6zYGI8iHxFgxrlpmEtA3UT0zeSccYORj3gklCGgJ7aQ==" spinCount="100000" sheet="1" objects="1" scenarios="1" formatColumns="0" formatRows="0"/>
  <mergeCells count="53">
    <mergeCell ref="AG51:AM51"/>
    <mergeCell ref="AN51:AP51"/>
    <mergeCell ref="AR2:BE2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SO 201 - Most ev.č.374-00...'!C2" display="/"/>
    <hyperlink ref="A53" location="'SO 000 - Všeobecné položk...'!C2" display="/"/>
    <hyperlink ref="A54" location="'SO 901 - Pomocné dopravní...'!C2" display="/"/>
    <hyperlink ref="A55" location="'SO 101 - Komunikace, vedl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33"/>
  <sheetViews>
    <sheetView showGridLines="0" workbookViewId="0" topLeftCell="A1">
      <pane ySplit="1" topLeftCell="A140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90</v>
      </c>
      <c r="G1" s="367" t="s">
        <v>91</v>
      </c>
      <c r="H1" s="367"/>
      <c r="I1" s="113"/>
      <c r="J1" s="112" t="s">
        <v>92</v>
      </c>
      <c r="K1" s="111" t="s">
        <v>93</v>
      </c>
      <c r="L1" s="112" t="s">
        <v>94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AT2" s="22" t="s">
        <v>78</v>
      </c>
    </row>
    <row r="3" spans="2:46" ht="6.95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79</v>
      </c>
    </row>
    <row r="4" spans="2:46" ht="36.95" customHeight="1">
      <c r="B4" s="26"/>
      <c r="C4" s="27"/>
      <c r="D4" s="28" t="s">
        <v>95</v>
      </c>
      <c r="E4" s="27"/>
      <c r="F4" s="27"/>
      <c r="G4" s="27"/>
      <c r="H4" s="27"/>
      <c r="I4" s="115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2:11" ht="13.5">
      <c r="B6" s="26"/>
      <c r="C6" s="27"/>
      <c r="D6" s="35" t="s">
        <v>18</v>
      </c>
      <c r="E6" s="27"/>
      <c r="F6" s="27"/>
      <c r="G6" s="27"/>
      <c r="H6" s="27"/>
      <c r="I6" s="115"/>
      <c r="J6" s="27"/>
      <c r="K6" s="29"/>
    </row>
    <row r="7" spans="2:11" ht="16.5" customHeight="1">
      <c r="B7" s="26"/>
      <c r="C7" s="27"/>
      <c r="D7" s="27"/>
      <c r="E7" s="359" t="str">
        <f>'Rekapitulace stavby'!K6</f>
        <v>Modernizace mostu ev.č.374-001 Jaroměřice</v>
      </c>
      <c r="F7" s="360"/>
      <c r="G7" s="360"/>
      <c r="H7" s="360"/>
      <c r="I7" s="115"/>
      <c r="J7" s="27"/>
      <c r="K7" s="29"/>
    </row>
    <row r="8" spans="2:11" s="1" customFormat="1" ht="13.5">
      <c r="B8" s="39"/>
      <c r="C8" s="40"/>
      <c r="D8" s="35" t="s">
        <v>96</v>
      </c>
      <c r="E8" s="40"/>
      <c r="F8" s="40"/>
      <c r="G8" s="40"/>
      <c r="H8" s="40"/>
      <c r="I8" s="116"/>
      <c r="J8" s="40"/>
      <c r="K8" s="43"/>
    </row>
    <row r="9" spans="2:11" s="1" customFormat="1" ht="36.95" customHeight="1">
      <c r="B9" s="39"/>
      <c r="C9" s="40"/>
      <c r="D9" s="40"/>
      <c r="E9" s="361" t="s">
        <v>97</v>
      </c>
      <c r="F9" s="362"/>
      <c r="G9" s="362"/>
      <c r="H9" s="362"/>
      <c r="I9" s="116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2:11" s="1" customFormat="1" ht="14.45" customHeight="1">
      <c r="B11" s="39"/>
      <c r="C11" s="40"/>
      <c r="D11" s="35" t="s">
        <v>20</v>
      </c>
      <c r="E11" s="40"/>
      <c r="F11" s="33" t="s">
        <v>21</v>
      </c>
      <c r="G11" s="40"/>
      <c r="H11" s="40"/>
      <c r="I11" s="117" t="s">
        <v>22</v>
      </c>
      <c r="J11" s="33" t="s">
        <v>21</v>
      </c>
      <c r="K11" s="43"/>
    </row>
    <row r="12" spans="2:11" s="1" customFormat="1" ht="14.45" customHeight="1">
      <c r="B12" s="39"/>
      <c r="C12" s="40"/>
      <c r="D12" s="35" t="s">
        <v>23</v>
      </c>
      <c r="E12" s="40"/>
      <c r="F12" s="33" t="s">
        <v>24</v>
      </c>
      <c r="G12" s="40"/>
      <c r="H12" s="40"/>
      <c r="I12" s="117" t="s">
        <v>25</v>
      </c>
      <c r="J12" s="118" t="str">
        <f>'Rekapitulace stavby'!AN8</f>
        <v>20. 9. 2018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2:11" s="1" customFormat="1" ht="14.45" customHeight="1">
      <c r="B14" s="39"/>
      <c r="C14" s="40"/>
      <c r="D14" s="35" t="s">
        <v>27</v>
      </c>
      <c r="E14" s="40"/>
      <c r="F14" s="40"/>
      <c r="G14" s="40"/>
      <c r="H14" s="40"/>
      <c r="I14" s="117" t="s">
        <v>28</v>
      </c>
      <c r="J14" s="33" t="str">
        <f>IF('Rekapitulace stavby'!AN10="","",'Rekapitulace stavby'!AN10)</f>
        <v/>
      </c>
      <c r="K14" s="43"/>
    </row>
    <row r="15" spans="2:11" s="1" customFormat="1" ht="18" customHeight="1">
      <c r="B15" s="39"/>
      <c r="C15" s="40"/>
      <c r="D15" s="40"/>
      <c r="E15" s="33" t="str">
        <f>IF('Rekapitulace stavby'!E11="","",'Rekapitulace stavby'!E11)</f>
        <v xml:space="preserve"> </v>
      </c>
      <c r="F15" s="40"/>
      <c r="G15" s="40"/>
      <c r="H15" s="40"/>
      <c r="I15" s="117" t="s">
        <v>29</v>
      </c>
      <c r="J15" s="33" t="str">
        <f>IF('Rekapitulace stavby'!AN11="","",'Rekapitulace stavby'!AN11)</f>
        <v/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5" t="s">
        <v>30</v>
      </c>
      <c r="E17" s="40"/>
      <c r="F17" s="40"/>
      <c r="G17" s="40"/>
      <c r="H17" s="40"/>
      <c r="I17" s="117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29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5" t="s">
        <v>32</v>
      </c>
      <c r="E20" s="40"/>
      <c r="F20" s="40"/>
      <c r="G20" s="40"/>
      <c r="H20" s="40"/>
      <c r="I20" s="117" t="s">
        <v>28</v>
      </c>
      <c r="J20" s="33" t="s">
        <v>21</v>
      </c>
      <c r="K20" s="43"/>
    </row>
    <row r="21" spans="2:11" s="1" customFormat="1" ht="18" customHeight="1">
      <c r="B21" s="39"/>
      <c r="C21" s="40"/>
      <c r="D21" s="40"/>
      <c r="E21" s="33" t="s">
        <v>98</v>
      </c>
      <c r="F21" s="40"/>
      <c r="G21" s="40"/>
      <c r="H21" s="40"/>
      <c r="I21" s="117" t="s">
        <v>29</v>
      </c>
      <c r="J21" s="33" t="s">
        <v>21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5" t="s">
        <v>34</v>
      </c>
      <c r="E23" s="40"/>
      <c r="F23" s="40"/>
      <c r="G23" s="40"/>
      <c r="H23" s="40"/>
      <c r="I23" s="116"/>
      <c r="J23" s="40"/>
      <c r="K23" s="43"/>
    </row>
    <row r="24" spans="2:11" s="6" customFormat="1" ht="16.5" customHeight="1">
      <c r="B24" s="119"/>
      <c r="C24" s="120"/>
      <c r="D24" s="120"/>
      <c r="E24" s="328" t="s">
        <v>21</v>
      </c>
      <c r="F24" s="328"/>
      <c r="G24" s="328"/>
      <c r="H24" s="328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35</v>
      </c>
      <c r="E27" s="40"/>
      <c r="F27" s="40"/>
      <c r="G27" s="40"/>
      <c r="H27" s="40"/>
      <c r="I27" s="116"/>
      <c r="J27" s="126">
        <f>ROUND(J88,2)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37</v>
      </c>
      <c r="G29" s="40"/>
      <c r="H29" s="40"/>
      <c r="I29" s="127" t="s">
        <v>36</v>
      </c>
      <c r="J29" s="44" t="s">
        <v>38</v>
      </c>
      <c r="K29" s="43"/>
    </row>
    <row r="30" spans="2:11" s="1" customFormat="1" ht="14.45" customHeight="1">
      <c r="B30" s="39"/>
      <c r="C30" s="40"/>
      <c r="D30" s="47" t="s">
        <v>39</v>
      </c>
      <c r="E30" s="47" t="s">
        <v>40</v>
      </c>
      <c r="F30" s="128">
        <f>ROUND(SUM(BE88:BE232),2)</f>
        <v>0</v>
      </c>
      <c r="G30" s="40"/>
      <c r="H30" s="40"/>
      <c r="I30" s="129">
        <v>0.21</v>
      </c>
      <c r="J30" s="128">
        <f>ROUND(ROUND((SUM(BE88:BE232)),2)*I30,2)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41</v>
      </c>
      <c r="F31" s="128">
        <f>ROUND(SUM(BF88:BF232),2)</f>
        <v>0</v>
      </c>
      <c r="G31" s="40"/>
      <c r="H31" s="40"/>
      <c r="I31" s="129">
        <v>0.15</v>
      </c>
      <c r="J31" s="128">
        <f>ROUND(ROUND((SUM(BF88:BF232)),2)*I31,2)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42</v>
      </c>
      <c r="F32" s="128">
        <f>ROUND(SUM(BG88:BG232),2)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43</v>
      </c>
      <c r="F33" s="128">
        <f>ROUND(SUM(BH88:BH232),2)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44</v>
      </c>
      <c r="F34" s="128">
        <f>ROUND(SUM(BI88:BI232),2)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45</v>
      </c>
      <c r="E36" s="77"/>
      <c r="F36" s="77"/>
      <c r="G36" s="132" t="s">
        <v>46</v>
      </c>
      <c r="H36" s="133" t="s">
        <v>47</v>
      </c>
      <c r="I36" s="134"/>
      <c r="J36" s="135">
        <f>SUM(J27:J34)</f>
        <v>0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" customHeight="1">
      <c r="B42" s="39"/>
      <c r="C42" s="28" t="s">
        <v>99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16.5" customHeight="1">
      <c r="B45" s="39"/>
      <c r="C45" s="40"/>
      <c r="D45" s="40"/>
      <c r="E45" s="359" t="str">
        <f>E7</f>
        <v>Modernizace mostu ev.č.374-001 Jaroměřice</v>
      </c>
      <c r="F45" s="360"/>
      <c r="G45" s="360"/>
      <c r="H45" s="360"/>
      <c r="I45" s="116"/>
      <c r="J45" s="40"/>
      <c r="K45" s="43"/>
    </row>
    <row r="46" spans="2:11" s="1" customFormat="1" ht="14.45" customHeight="1">
      <c r="B46" s="39"/>
      <c r="C46" s="35" t="s">
        <v>96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17.25" customHeight="1">
      <c r="B47" s="39"/>
      <c r="C47" s="40"/>
      <c r="D47" s="40"/>
      <c r="E47" s="361" t="str">
        <f>E9</f>
        <v>SO 201 - Most ev.č.374-001 Jaroměřice, hlavní způsobilý výdaj</v>
      </c>
      <c r="F47" s="362"/>
      <c r="G47" s="362"/>
      <c r="H47" s="362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11" s="1" customFormat="1" ht="18" customHeight="1">
      <c r="B49" s="39"/>
      <c r="C49" s="35" t="s">
        <v>23</v>
      </c>
      <c r="D49" s="40"/>
      <c r="E49" s="40"/>
      <c r="F49" s="33" t="str">
        <f>F12</f>
        <v xml:space="preserve"> </v>
      </c>
      <c r="G49" s="40"/>
      <c r="H49" s="40"/>
      <c r="I49" s="117" t="s">
        <v>25</v>
      </c>
      <c r="J49" s="118" t="str">
        <f>IF(J12="","",J12)</f>
        <v>20. 9. 2018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11" s="1" customFormat="1" ht="13.5">
      <c r="B51" s="39"/>
      <c r="C51" s="35" t="s">
        <v>27</v>
      </c>
      <c r="D51" s="40"/>
      <c r="E51" s="40"/>
      <c r="F51" s="33" t="str">
        <f>E15</f>
        <v xml:space="preserve"> </v>
      </c>
      <c r="G51" s="40"/>
      <c r="H51" s="40"/>
      <c r="I51" s="117" t="s">
        <v>32</v>
      </c>
      <c r="J51" s="328" t="str">
        <f>E21</f>
        <v>Ing. Pavel Starý</v>
      </c>
      <c r="K51" s="43"/>
    </row>
    <row r="52" spans="2:11" s="1" customFormat="1" ht="14.45" customHeight="1">
      <c r="B52" s="39"/>
      <c r="C52" s="35" t="s">
        <v>30</v>
      </c>
      <c r="D52" s="40"/>
      <c r="E52" s="40"/>
      <c r="F52" s="33" t="str">
        <f>IF(E18="","",E18)</f>
        <v/>
      </c>
      <c r="G52" s="40"/>
      <c r="H52" s="40"/>
      <c r="I52" s="116"/>
      <c r="J52" s="363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11" s="1" customFormat="1" ht="29.25" customHeight="1">
      <c r="B54" s="39"/>
      <c r="C54" s="142" t="s">
        <v>100</v>
      </c>
      <c r="D54" s="130"/>
      <c r="E54" s="130"/>
      <c r="F54" s="130"/>
      <c r="G54" s="130"/>
      <c r="H54" s="130"/>
      <c r="I54" s="143"/>
      <c r="J54" s="144" t="s">
        <v>101</v>
      </c>
      <c r="K54" s="145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102</v>
      </c>
      <c r="D56" s="40"/>
      <c r="E56" s="40"/>
      <c r="F56" s="40"/>
      <c r="G56" s="40"/>
      <c r="H56" s="40"/>
      <c r="I56" s="116"/>
      <c r="J56" s="126">
        <f>J88</f>
        <v>0</v>
      </c>
      <c r="K56" s="43"/>
      <c r="AU56" s="22" t="s">
        <v>103</v>
      </c>
    </row>
    <row r="57" spans="2:11" s="7" customFormat="1" ht="24.95" customHeight="1">
      <c r="B57" s="147"/>
      <c r="C57" s="148"/>
      <c r="D57" s="149" t="s">
        <v>104</v>
      </c>
      <c r="E57" s="150"/>
      <c r="F57" s="150"/>
      <c r="G57" s="150"/>
      <c r="H57" s="150"/>
      <c r="I57" s="151"/>
      <c r="J57" s="152">
        <f>J89</f>
        <v>0</v>
      </c>
      <c r="K57" s="153"/>
    </row>
    <row r="58" spans="2:11" s="7" customFormat="1" ht="24.95" customHeight="1">
      <c r="B58" s="147"/>
      <c r="C58" s="148"/>
      <c r="D58" s="149" t="s">
        <v>105</v>
      </c>
      <c r="E58" s="150"/>
      <c r="F58" s="150"/>
      <c r="G58" s="150"/>
      <c r="H58" s="150"/>
      <c r="I58" s="151"/>
      <c r="J58" s="152">
        <f>J113</f>
        <v>0</v>
      </c>
      <c r="K58" s="153"/>
    </row>
    <row r="59" spans="2:11" s="7" customFormat="1" ht="24.95" customHeight="1">
      <c r="B59" s="147"/>
      <c r="C59" s="148"/>
      <c r="D59" s="149" t="s">
        <v>106</v>
      </c>
      <c r="E59" s="150"/>
      <c r="F59" s="150"/>
      <c r="G59" s="150"/>
      <c r="H59" s="150"/>
      <c r="I59" s="151"/>
      <c r="J59" s="152">
        <f>J122</f>
        <v>0</v>
      </c>
      <c r="K59" s="153"/>
    </row>
    <row r="60" spans="2:11" s="7" customFormat="1" ht="24.95" customHeight="1">
      <c r="B60" s="147"/>
      <c r="C60" s="148"/>
      <c r="D60" s="149" t="s">
        <v>107</v>
      </c>
      <c r="E60" s="150"/>
      <c r="F60" s="150"/>
      <c r="G60" s="150"/>
      <c r="H60" s="150"/>
      <c r="I60" s="151"/>
      <c r="J60" s="152">
        <f>J132</f>
        <v>0</v>
      </c>
      <c r="K60" s="153"/>
    </row>
    <row r="61" spans="2:11" s="7" customFormat="1" ht="24.95" customHeight="1">
      <c r="B61" s="147"/>
      <c r="C61" s="148"/>
      <c r="D61" s="149" t="s">
        <v>108</v>
      </c>
      <c r="E61" s="150"/>
      <c r="F61" s="150"/>
      <c r="G61" s="150"/>
      <c r="H61" s="150"/>
      <c r="I61" s="151"/>
      <c r="J61" s="152">
        <f>J142</f>
        <v>0</v>
      </c>
      <c r="K61" s="153"/>
    </row>
    <row r="62" spans="2:11" s="7" customFormat="1" ht="24.95" customHeight="1">
      <c r="B62" s="147"/>
      <c r="C62" s="148"/>
      <c r="D62" s="149" t="s">
        <v>109</v>
      </c>
      <c r="E62" s="150"/>
      <c r="F62" s="150"/>
      <c r="G62" s="150"/>
      <c r="H62" s="150"/>
      <c r="I62" s="151"/>
      <c r="J62" s="152">
        <f>J172</f>
        <v>0</v>
      </c>
      <c r="K62" s="153"/>
    </row>
    <row r="63" spans="2:11" s="7" customFormat="1" ht="24.95" customHeight="1">
      <c r="B63" s="147"/>
      <c r="C63" s="148"/>
      <c r="D63" s="149" t="s">
        <v>110</v>
      </c>
      <c r="E63" s="150"/>
      <c r="F63" s="150"/>
      <c r="G63" s="150"/>
      <c r="H63" s="150"/>
      <c r="I63" s="151"/>
      <c r="J63" s="152">
        <f>J175</f>
        <v>0</v>
      </c>
      <c r="K63" s="153"/>
    </row>
    <row r="64" spans="2:11" s="7" customFormat="1" ht="24.95" customHeight="1">
      <c r="B64" s="147"/>
      <c r="C64" s="148"/>
      <c r="D64" s="149" t="s">
        <v>111</v>
      </c>
      <c r="E64" s="150"/>
      <c r="F64" s="150"/>
      <c r="G64" s="150"/>
      <c r="H64" s="150"/>
      <c r="I64" s="151"/>
      <c r="J64" s="152">
        <f>J185</f>
        <v>0</v>
      </c>
      <c r="K64" s="153"/>
    </row>
    <row r="65" spans="2:11" s="7" customFormat="1" ht="24.95" customHeight="1">
      <c r="B65" s="147"/>
      <c r="C65" s="148"/>
      <c r="D65" s="149" t="s">
        <v>112</v>
      </c>
      <c r="E65" s="150"/>
      <c r="F65" s="150"/>
      <c r="G65" s="150"/>
      <c r="H65" s="150"/>
      <c r="I65" s="151"/>
      <c r="J65" s="152">
        <f>J190</f>
        <v>0</v>
      </c>
      <c r="K65" s="153"/>
    </row>
    <row r="66" spans="2:11" s="7" customFormat="1" ht="24.95" customHeight="1">
      <c r="B66" s="147"/>
      <c r="C66" s="148"/>
      <c r="D66" s="149" t="s">
        <v>113</v>
      </c>
      <c r="E66" s="150"/>
      <c r="F66" s="150"/>
      <c r="G66" s="150"/>
      <c r="H66" s="150"/>
      <c r="I66" s="151"/>
      <c r="J66" s="152">
        <f>J193</f>
        <v>0</v>
      </c>
      <c r="K66" s="153"/>
    </row>
    <row r="67" spans="2:11" s="7" customFormat="1" ht="24.95" customHeight="1">
      <c r="B67" s="147"/>
      <c r="C67" s="148"/>
      <c r="D67" s="149" t="s">
        <v>114</v>
      </c>
      <c r="E67" s="150"/>
      <c r="F67" s="150"/>
      <c r="G67" s="150"/>
      <c r="H67" s="150"/>
      <c r="I67" s="151"/>
      <c r="J67" s="152">
        <f>J226</f>
        <v>0</v>
      </c>
      <c r="K67" s="153"/>
    </row>
    <row r="68" spans="2:11" s="7" customFormat="1" ht="24.95" customHeight="1">
      <c r="B68" s="147"/>
      <c r="C68" s="148"/>
      <c r="D68" s="149" t="s">
        <v>115</v>
      </c>
      <c r="E68" s="150"/>
      <c r="F68" s="150"/>
      <c r="G68" s="150"/>
      <c r="H68" s="150"/>
      <c r="I68" s="151"/>
      <c r="J68" s="152">
        <f>J230</f>
        <v>0</v>
      </c>
      <c r="K68" s="153"/>
    </row>
    <row r="69" spans="2:11" s="1" customFormat="1" ht="21.75" customHeight="1">
      <c r="B69" s="39"/>
      <c r="C69" s="40"/>
      <c r="D69" s="40"/>
      <c r="E69" s="40"/>
      <c r="F69" s="40"/>
      <c r="G69" s="40"/>
      <c r="H69" s="40"/>
      <c r="I69" s="116"/>
      <c r="J69" s="40"/>
      <c r="K69" s="43"/>
    </row>
    <row r="70" spans="2:11" s="1" customFormat="1" ht="6.95" customHeight="1">
      <c r="B70" s="54"/>
      <c r="C70" s="55"/>
      <c r="D70" s="55"/>
      <c r="E70" s="55"/>
      <c r="F70" s="55"/>
      <c r="G70" s="55"/>
      <c r="H70" s="55"/>
      <c r="I70" s="137"/>
      <c r="J70" s="55"/>
      <c r="K70" s="56"/>
    </row>
    <row r="74" spans="2:12" s="1" customFormat="1" ht="6.95" customHeight="1">
      <c r="B74" s="57"/>
      <c r="C74" s="58"/>
      <c r="D74" s="58"/>
      <c r="E74" s="58"/>
      <c r="F74" s="58"/>
      <c r="G74" s="58"/>
      <c r="H74" s="58"/>
      <c r="I74" s="140"/>
      <c r="J74" s="58"/>
      <c r="K74" s="58"/>
      <c r="L74" s="59"/>
    </row>
    <row r="75" spans="2:12" s="1" customFormat="1" ht="36.95" customHeight="1">
      <c r="B75" s="39"/>
      <c r="C75" s="60" t="s">
        <v>116</v>
      </c>
      <c r="D75" s="61"/>
      <c r="E75" s="61"/>
      <c r="F75" s="61"/>
      <c r="G75" s="61"/>
      <c r="H75" s="61"/>
      <c r="I75" s="154"/>
      <c r="J75" s="61"/>
      <c r="K75" s="61"/>
      <c r="L75" s="59"/>
    </row>
    <row r="76" spans="2:12" s="1" customFormat="1" ht="6.95" customHeight="1">
      <c r="B76" s="39"/>
      <c r="C76" s="61"/>
      <c r="D76" s="61"/>
      <c r="E76" s="61"/>
      <c r="F76" s="61"/>
      <c r="G76" s="61"/>
      <c r="H76" s="61"/>
      <c r="I76" s="154"/>
      <c r="J76" s="61"/>
      <c r="K76" s="61"/>
      <c r="L76" s="59"/>
    </row>
    <row r="77" spans="2:12" s="1" customFormat="1" ht="14.45" customHeight="1">
      <c r="B77" s="39"/>
      <c r="C77" s="63" t="s">
        <v>18</v>
      </c>
      <c r="D77" s="61"/>
      <c r="E77" s="61"/>
      <c r="F77" s="61"/>
      <c r="G77" s="61"/>
      <c r="H77" s="61"/>
      <c r="I77" s="154"/>
      <c r="J77" s="61"/>
      <c r="K77" s="61"/>
      <c r="L77" s="59"/>
    </row>
    <row r="78" spans="2:12" s="1" customFormat="1" ht="16.5" customHeight="1">
      <c r="B78" s="39"/>
      <c r="C78" s="61"/>
      <c r="D78" s="61"/>
      <c r="E78" s="364" t="str">
        <f>E7</f>
        <v>Modernizace mostu ev.č.374-001 Jaroměřice</v>
      </c>
      <c r="F78" s="365"/>
      <c r="G78" s="365"/>
      <c r="H78" s="365"/>
      <c r="I78" s="154"/>
      <c r="J78" s="61"/>
      <c r="K78" s="61"/>
      <c r="L78" s="59"/>
    </row>
    <row r="79" spans="2:12" s="1" customFormat="1" ht="14.45" customHeight="1">
      <c r="B79" s="39"/>
      <c r="C79" s="63" t="s">
        <v>96</v>
      </c>
      <c r="D79" s="61"/>
      <c r="E79" s="61"/>
      <c r="F79" s="61"/>
      <c r="G79" s="61"/>
      <c r="H79" s="61"/>
      <c r="I79" s="154"/>
      <c r="J79" s="61"/>
      <c r="K79" s="61"/>
      <c r="L79" s="59"/>
    </row>
    <row r="80" spans="2:12" s="1" customFormat="1" ht="17.25" customHeight="1">
      <c r="B80" s="39"/>
      <c r="C80" s="61"/>
      <c r="D80" s="61"/>
      <c r="E80" s="339" t="str">
        <f>E9</f>
        <v>SO 201 - Most ev.č.374-001 Jaroměřice, hlavní způsobilý výdaj</v>
      </c>
      <c r="F80" s="366"/>
      <c r="G80" s="366"/>
      <c r="H80" s="366"/>
      <c r="I80" s="154"/>
      <c r="J80" s="61"/>
      <c r="K80" s="61"/>
      <c r="L80" s="59"/>
    </row>
    <row r="81" spans="2:12" s="1" customFormat="1" ht="6.95" customHeight="1">
      <c r="B81" s="39"/>
      <c r="C81" s="61"/>
      <c r="D81" s="61"/>
      <c r="E81" s="61"/>
      <c r="F81" s="61"/>
      <c r="G81" s="61"/>
      <c r="H81" s="61"/>
      <c r="I81" s="154"/>
      <c r="J81" s="61"/>
      <c r="K81" s="61"/>
      <c r="L81" s="59"/>
    </row>
    <row r="82" spans="2:12" s="1" customFormat="1" ht="18" customHeight="1">
      <c r="B82" s="39"/>
      <c r="C82" s="63" t="s">
        <v>23</v>
      </c>
      <c r="D82" s="61"/>
      <c r="E82" s="61"/>
      <c r="F82" s="155" t="str">
        <f>F12</f>
        <v xml:space="preserve"> </v>
      </c>
      <c r="G82" s="61"/>
      <c r="H82" s="61"/>
      <c r="I82" s="156" t="s">
        <v>25</v>
      </c>
      <c r="J82" s="71" t="str">
        <f>IF(J12="","",J12)</f>
        <v>20. 9. 2018</v>
      </c>
      <c r="K82" s="61"/>
      <c r="L82" s="59"/>
    </row>
    <row r="83" spans="2:12" s="1" customFormat="1" ht="6.95" customHeight="1">
      <c r="B83" s="39"/>
      <c r="C83" s="61"/>
      <c r="D83" s="61"/>
      <c r="E83" s="61"/>
      <c r="F83" s="61"/>
      <c r="G83" s="61"/>
      <c r="H83" s="61"/>
      <c r="I83" s="154"/>
      <c r="J83" s="61"/>
      <c r="K83" s="61"/>
      <c r="L83" s="59"/>
    </row>
    <row r="84" spans="2:12" s="1" customFormat="1" ht="13.5">
      <c r="B84" s="39"/>
      <c r="C84" s="63" t="s">
        <v>27</v>
      </c>
      <c r="D84" s="61"/>
      <c r="E84" s="61"/>
      <c r="F84" s="155" t="str">
        <f>E15</f>
        <v xml:space="preserve"> </v>
      </c>
      <c r="G84" s="61"/>
      <c r="H84" s="61"/>
      <c r="I84" s="156" t="s">
        <v>32</v>
      </c>
      <c r="J84" s="155" t="str">
        <f>E21</f>
        <v>Ing. Pavel Starý</v>
      </c>
      <c r="K84" s="61"/>
      <c r="L84" s="59"/>
    </row>
    <row r="85" spans="2:12" s="1" customFormat="1" ht="14.45" customHeight="1">
      <c r="B85" s="39"/>
      <c r="C85" s="63" t="s">
        <v>30</v>
      </c>
      <c r="D85" s="61"/>
      <c r="E85" s="61"/>
      <c r="F85" s="155" t="str">
        <f>IF(E18="","",E18)</f>
        <v/>
      </c>
      <c r="G85" s="61"/>
      <c r="H85" s="61"/>
      <c r="I85" s="154"/>
      <c r="J85" s="61"/>
      <c r="K85" s="61"/>
      <c r="L85" s="59"/>
    </row>
    <row r="86" spans="2:12" s="1" customFormat="1" ht="10.35" customHeight="1">
      <c r="B86" s="39"/>
      <c r="C86" s="61"/>
      <c r="D86" s="61"/>
      <c r="E86" s="61"/>
      <c r="F86" s="61"/>
      <c r="G86" s="61"/>
      <c r="H86" s="61"/>
      <c r="I86" s="154"/>
      <c r="J86" s="61"/>
      <c r="K86" s="61"/>
      <c r="L86" s="59"/>
    </row>
    <row r="87" spans="2:20" s="8" customFormat="1" ht="29.25" customHeight="1">
      <c r="B87" s="157"/>
      <c r="C87" s="158" t="s">
        <v>117</v>
      </c>
      <c r="D87" s="159" t="s">
        <v>54</v>
      </c>
      <c r="E87" s="159" t="s">
        <v>50</v>
      </c>
      <c r="F87" s="159" t="s">
        <v>118</v>
      </c>
      <c r="G87" s="159" t="s">
        <v>119</v>
      </c>
      <c r="H87" s="159" t="s">
        <v>120</v>
      </c>
      <c r="I87" s="160" t="s">
        <v>121</v>
      </c>
      <c r="J87" s="159" t="s">
        <v>101</v>
      </c>
      <c r="K87" s="161" t="s">
        <v>122</v>
      </c>
      <c r="L87" s="162"/>
      <c r="M87" s="79" t="s">
        <v>123</v>
      </c>
      <c r="N87" s="80" t="s">
        <v>39</v>
      </c>
      <c r="O87" s="80" t="s">
        <v>124</v>
      </c>
      <c r="P87" s="80" t="s">
        <v>125</v>
      </c>
      <c r="Q87" s="80" t="s">
        <v>126</v>
      </c>
      <c r="R87" s="80" t="s">
        <v>127</v>
      </c>
      <c r="S87" s="80" t="s">
        <v>128</v>
      </c>
      <c r="T87" s="81" t="s">
        <v>129</v>
      </c>
    </row>
    <row r="88" spans="2:63" s="1" customFormat="1" ht="29.25" customHeight="1">
      <c r="B88" s="39"/>
      <c r="C88" s="85" t="s">
        <v>102</v>
      </c>
      <c r="D88" s="61"/>
      <c r="E88" s="61"/>
      <c r="F88" s="61"/>
      <c r="G88" s="61"/>
      <c r="H88" s="61"/>
      <c r="I88" s="154"/>
      <c r="J88" s="163">
        <f>BK88</f>
        <v>0</v>
      </c>
      <c r="K88" s="61"/>
      <c r="L88" s="59"/>
      <c r="M88" s="82"/>
      <c r="N88" s="83"/>
      <c r="O88" s="83"/>
      <c r="P88" s="164">
        <f>P89+P113+P122+P132+P142+P172+P175+P185+P190+P193+P226+P230</f>
        <v>0</v>
      </c>
      <c r="Q88" s="83"/>
      <c r="R88" s="164">
        <f>R89+R113+R122+R132+R142+R172+R175+R185+R190+R193+R226+R230</f>
        <v>499.1877995</v>
      </c>
      <c r="S88" s="83"/>
      <c r="T88" s="165">
        <f>T89+T113+T122+T132+T142+T172+T175+T185+T190+T193+T226+T230</f>
        <v>8.6528</v>
      </c>
      <c r="AT88" s="22" t="s">
        <v>68</v>
      </c>
      <c r="AU88" s="22" t="s">
        <v>103</v>
      </c>
      <c r="BK88" s="166">
        <f>BK89+BK113+BK122+BK132+BK142+BK172+BK175+BK185+BK190+BK193+BK226+BK230</f>
        <v>0</v>
      </c>
    </row>
    <row r="89" spans="2:63" s="9" customFormat="1" ht="37.35" customHeight="1">
      <c r="B89" s="167"/>
      <c r="C89" s="168"/>
      <c r="D89" s="169" t="s">
        <v>68</v>
      </c>
      <c r="E89" s="170" t="s">
        <v>77</v>
      </c>
      <c r="F89" s="170" t="s">
        <v>130</v>
      </c>
      <c r="G89" s="168"/>
      <c r="H89" s="168"/>
      <c r="I89" s="171"/>
      <c r="J89" s="172">
        <f>BK89</f>
        <v>0</v>
      </c>
      <c r="K89" s="168"/>
      <c r="L89" s="173"/>
      <c r="M89" s="174"/>
      <c r="N89" s="175"/>
      <c r="O89" s="175"/>
      <c r="P89" s="176">
        <f>SUM(P90:P112)</f>
        <v>0</v>
      </c>
      <c r="Q89" s="175"/>
      <c r="R89" s="176">
        <f>SUM(R90:R112)</f>
        <v>0.65974</v>
      </c>
      <c r="S89" s="175"/>
      <c r="T89" s="177">
        <f>SUM(T90:T112)</f>
        <v>0</v>
      </c>
      <c r="AR89" s="178" t="s">
        <v>131</v>
      </c>
      <c r="AT89" s="179" t="s">
        <v>68</v>
      </c>
      <c r="AU89" s="179" t="s">
        <v>69</v>
      </c>
      <c r="AY89" s="178" t="s">
        <v>132</v>
      </c>
      <c r="BK89" s="180">
        <f>SUM(BK90:BK112)</f>
        <v>0</v>
      </c>
    </row>
    <row r="90" spans="2:65" s="1" customFormat="1" ht="16.5" customHeight="1">
      <c r="B90" s="39"/>
      <c r="C90" s="181" t="s">
        <v>77</v>
      </c>
      <c r="D90" s="181" t="s">
        <v>133</v>
      </c>
      <c r="E90" s="182" t="s">
        <v>134</v>
      </c>
      <c r="F90" s="183" t="s">
        <v>135</v>
      </c>
      <c r="G90" s="184" t="s">
        <v>136</v>
      </c>
      <c r="H90" s="185">
        <v>110</v>
      </c>
      <c r="I90" s="186"/>
      <c r="J90" s="187">
        <f aca="true" t="shared" si="0" ref="J90:J101">ROUND(I90*H90,2)</f>
        <v>0</v>
      </c>
      <c r="K90" s="183" t="s">
        <v>21</v>
      </c>
      <c r="L90" s="59"/>
      <c r="M90" s="188" t="s">
        <v>21</v>
      </c>
      <c r="N90" s="189" t="s">
        <v>40</v>
      </c>
      <c r="O90" s="40"/>
      <c r="P90" s="190">
        <f aca="true" t="shared" si="1" ref="P90:P101">O90*H90</f>
        <v>0</v>
      </c>
      <c r="Q90" s="190">
        <v>5E-05</v>
      </c>
      <c r="R90" s="190">
        <f aca="true" t="shared" si="2" ref="R90:R101">Q90*H90</f>
        <v>0.0055000000000000005</v>
      </c>
      <c r="S90" s="190">
        <v>0</v>
      </c>
      <c r="T90" s="191">
        <f aca="true" t="shared" si="3" ref="T90:T101">S90*H90</f>
        <v>0</v>
      </c>
      <c r="AR90" s="22" t="s">
        <v>131</v>
      </c>
      <c r="AT90" s="22" t="s">
        <v>133</v>
      </c>
      <c r="AU90" s="22" t="s">
        <v>77</v>
      </c>
      <c r="AY90" s="22" t="s">
        <v>132</v>
      </c>
      <c r="BE90" s="192">
        <f aca="true" t="shared" si="4" ref="BE90:BE101">IF(N90="základní",J90,0)</f>
        <v>0</v>
      </c>
      <c r="BF90" s="192">
        <f aca="true" t="shared" si="5" ref="BF90:BF101">IF(N90="snížená",J90,0)</f>
        <v>0</v>
      </c>
      <c r="BG90" s="192">
        <f aca="true" t="shared" si="6" ref="BG90:BG101">IF(N90="zákl. přenesená",J90,0)</f>
        <v>0</v>
      </c>
      <c r="BH90" s="192">
        <f aca="true" t="shared" si="7" ref="BH90:BH101">IF(N90="sníž. přenesená",J90,0)</f>
        <v>0</v>
      </c>
      <c r="BI90" s="192">
        <f aca="true" t="shared" si="8" ref="BI90:BI101">IF(N90="nulová",J90,0)</f>
        <v>0</v>
      </c>
      <c r="BJ90" s="22" t="s">
        <v>77</v>
      </c>
      <c r="BK90" s="192">
        <f aca="true" t="shared" si="9" ref="BK90:BK101">ROUND(I90*H90,2)</f>
        <v>0</v>
      </c>
      <c r="BL90" s="22" t="s">
        <v>131</v>
      </c>
      <c r="BM90" s="22" t="s">
        <v>137</v>
      </c>
    </row>
    <row r="91" spans="2:65" s="1" customFormat="1" ht="16.5" customHeight="1">
      <c r="B91" s="39"/>
      <c r="C91" s="181" t="s">
        <v>79</v>
      </c>
      <c r="D91" s="181" t="s">
        <v>133</v>
      </c>
      <c r="E91" s="182" t="s">
        <v>138</v>
      </c>
      <c r="F91" s="183" t="s">
        <v>139</v>
      </c>
      <c r="G91" s="184" t="s">
        <v>136</v>
      </c>
      <c r="H91" s="185">
        <v>67</v>
      </c>
      <c r="I91" s="186"/>
      <c r="J91" s="187">
        <f t="shared" si="0"/>
        <v>0</v>
      </c>
      <c r="K91" s="183" t="s">
        <v>21</v>
      </c>
      <c r="L91" s="59"/>
      <c r="M91" s="188" t="s">
        <v>21</v>
      </c>
      <c r="N91" s="189" t="s">
        <v>40</v>
      </c>
      <c r="O91" s="40"/>
      <c r="P91" s="190">
        <f t="shared" si="1"/>
        <v>0</v>
      </c>
      <c r="Q91" s="190">
        <v>0</v>
      </c>
      <c r="R91" s="190">
        <f t="shared" si="2"/>
        <v>0</v>
      </c>
      <c r="S91" s="190">
        <v>0</v>
      </c>
      <c r="T91" s="191">
        <f t="shared" si="3"/>
        <v>0</v>
      </c>
      <c r="AR91" s="22" t="s">
        <v>131</v>
      </c>
      <c r="AT91" s="22" t="s">
        <v>133</v>
      </c>
      <c r="AU91" s="22" t="s">
        <v>77</v>
      </c>
      <c r="AY91" s="22" t="s">
        <v>132</v>
      </c>
      <c r="BE91" s="192">
        <f t="shared" si="4"/>
        <v>0</v>
      </c>
      <c r="BF91" s="192">
        <f t="shared" si="5"/>
        <v>0</v>
      </c>
      <c r="BG91" s="192">
        <f t="shared" si="6"/>
        <v>0</v>
      </c>
      <c r="BH91" s="192">
        <f t="shared" si="7"/>
        <v>0</v>
      </c>
      <c r="BI91" s="192">
        <f t="shared" si="8"/>
        <v>0</v>
      </c>
      <c r="BJ91" s="22" t="s">
        <v>77</v>
      </c>
      <c r="BK91" s="192">
        <f t="shared" si="9"/>
        <v>0</v>
      </c>
      <c r="BL91" s="22" t="s">
        <v>131</v>
      </c>
      <c r="BM91" s="22" t="s">
        <v>140</v>
      </c>
    </row>
    <row r="92" spans="2:65" s="1" customFormat="1" ht="16.5" customHeight="1">
      <c r="B92" s="39"/>
      <c r="C92" s="181" t="s">
        <v>141</v>
      </c>
      <c r="D92" s="181" t="s">
        <v>133</v>
      </c>
      <c r="E92" s="182" t="s">
        <v>142</v>
      </c>
      <c r="F92" s="183" t="s">
        <v>143</v>
      </c>
      <c r="G92" s="184" t="s">
        <v>144</v>
      </c>
      <c r="H92" s="185">
        <v>30</v>
      </c>
      <c r="I92" s="186"/>
      <c r="J92" s="187">
        <f t="shared" si="0"/>
        <v>0</v>
      </c>
      <c r="K92" s="183" t="s">
        <v>21</v>
      </c>
      <c r="L92" s="59"/>
      <c r="M92" s="188" t="s">
        <v>21</v>
      </c>
      <c r="N92" s="189" t="s">
        <v>40</v>
      </c>
      <c r="O92" s="40"/>
      <c r="P92" s="190">
        <f t="shared" si="1"/>
        <v>0</v>
      </c>
      <c r="Q92" s="190">
        <v>0.0156</v>
      </c>
      <c r="R92" s="190">
        <f t="shared" si="2"/>
        <v>0.46799999999999997</v>
      </c>
      <c r="S92" s="190">
        <v>0</v>
      </c>
      <c r="T92" s="191">
        <f t="shared" si="3"/>
        <v>0</v>
      </c>
      <c r="AR92" s="22" t="s">
        <v>131</v>
      </c>
      <c r="AT92" s="22" t="s">
        <v>133</v>
      </c>
      <c r="AU92" s="22" t="s">
        <v>77</v>
      </c>
      <c r="AY92" s="22" t="s">
        <v>132</v>
      </c>
      <c r="BE92" s="192">
        <f t="shared" si="4"/>
        <v>0</v>
      </c>
      <c r="BF92" s="192">
        <f t="shared" si="5"/>
        <v>0</v>
      </c>
      <c r="BG92" s="192">
        <f t="shared" si="6"/>
        <v>0</v>
      </c>
      <c r="BH92" s="192">
        <f t="shared" si="7"/>
        <v>0</v>
      </c>
      <c r="BI92" s="192">
        <f t="shared" si="8"/>
        <v>0</v>
      </c>
      <c r="BJ92" s="22" t="s">
        <v>77</v>
      </c>
      <c r="BK92" s="192">
        <f t="shared" si="9"/>
        <v>0</v>
      </c>
      <c r="BL92" s="22" t="s">
        <v>131</v>
      </c>
      <c r="BM92" s="22" t="s">
        <v>145</v>
      </c>
    </row>
    <row r="93" spans="2:65" s="1" customFormat="1" ht="16.5" customHeight="1">
      <c r="B93" s="39"/>
      <c r="C93" s="181" t="s">
        <v>131</v>
      </c>
      <c r="D93" s="181" t="s">
        <v>133</v>
      </c>
      <c r="E93" s="182" t="s">
        <v>146</v>
      </c>
      <c r="F93" s="183" t="s">
        <v>147</v>
      </c>
      <c r="G93" s="184" t="s">
        <v>148</v>
      </c>
      <c r="H93" s="185">
        <v>480</v>
      </c>
      <c r="I93" s="186"/>
      <c r="J93" s="187">
        <f t="shared" si="0"/>
        <v>0</v>
      </c>
      <c r="K93" s="183" t="s">
        <v>149</v>
      </c>
      <c r="L93" s="59"/>
      <c r="M93" s="188" t="s">
        <v>21</v>
      </c>
      <c r="N93" s="189" t="s">
        <v>40</v>
      </c>
      <c r="O93" s="40"/>
      <c r="P93" s="190">
        <f t="shared" si="1"/>
        <v>0</v>
      </c>
      <c r="Q93" s="190">
        <v>0</v>
      </c>
      <c r="R93" s="190">
        <f t="shared" si="2"/>
        <v>0</v>
      </c>
      <c r="S93" s="190">
        <v>0</v>
      </c>
      <c r="T93" s="191">
        <f t="shared" si="3"/>
        <v>0</v>
      </c>
      <c r="AR93" s="22" t="s">
        <v>131</v>
      </c>
      <c r="AT93" s="22" t="s">
        <v>133</v>
      </c>
      <c r="AU93" s="22" t="s">
        <v>77</v>
      </c>
      <c r="AY93" s="22" t="s">
        <v>132</v>
      </c>
      <c r="BE93" s="192">
        <f t="shared" si="4"/>
        <v>0</v>
      </c>
      <c r="BF93" s="192">
        <f t="shared" si="5"/>
        <v>0</v>
      </c>
      <c r="BG93" s="192">
        <f t="shared" si="6"/>
        <v>0</v>
      </c>
      <c r="BH93" s="192">
        <f t="shared" si="7"/>
        <v>0</v>
      </c>
      <c r="BI93" s="192">
        <f t="shared" si="8"/>
        <v>0</v>
      </c>
      <c r="BJ93" s="22" t="s">
        <v>77</v>
      </c>
      <c r="BK93" s="192">
        <f t="shared" si="9"/>
        <v>0</v>
      </c>
      <c r="BL93" s="22" t="s">
        <v>131</v>
      </c>
      <c r="BM93" s="22" t="s">
        <v>150</v>
      </c>
    </row>
    <row r="94" spans="2:65" s="1" customFormat="1" ht="25.5" customHeight="1">
      <c r="B94" s="39"/>
      <c r="C94" s="181" t="s">
        <v>151</v>
      </c>
      <c r="D94" s="181" t="s">
        <v>133</v>
      </c>
      <c r="E94" s="182" t="s">
        <v>152</v>
      </c>
      <c r="F94" s="183" t="s">
        <v>153</v>
      </c>
      <c r="G94" s="184" t="s">
        <v>154</v>
      </c>
      <c r="H94" s="185">
        <v>12.5</v>
      </c>
      <c r="I94" s="186"/>
      <c r="J94" s="187">
        <f t="shared" si="0"/>
        <v>0</v>
      </c>
      <c r="K94" s="183" t="s">
        <v>21</v>
      </c>
      <c r="L94" s="59"/>
      <c r="M94" s="188" t="s">
        <v>21</v>
      </c>
      <c r="N94" s="189" t="s">
        <v>40</v>
      </c>
      <c r="O94" s="40"/>
      <c r="P94" s="190">
        <f t="shared" si="1"/>
        <v>0</v>
      </c>
      <c r="Q94" s="190">
        <v>0</v>
      </c>
      <c r="R94" s="190">
        <f t="shared" si="2"/>
        <v>0</v>
      </c>
      <c r="S94" s="190">
        <v>0</v>
      </c>
      <c r="T94" s="191">
        <f t="shared" si="3"/>
        <v>0</v>
      </c>
      <c r="AR94" s="22" t="s">
        <v>131</v>
      </c>
      <c r="AT94" s="22" t="s">
        <v>133</v>
      </c>
      <c r="AU94" s="22" t="s">
        <v>77</v>
      </c>
      <c r="AY94" s="22" t="s">
        <v>132</v>
      </c>
      <c r="BE94" s="192">
        <f t="shared" si="4"/>
        <v>0</v>
      </c>
      <c r="BF94" s="192">
        <f t="shared" si="5"/>
        <v>0</v>
      </c>
      <c r="BG94" s="192">
        <f t="shared" si="6"/>
        <v>0</v>
      </c>
      <c r="BH94" s="192">
        <f t="shared" si="7"/>
        <v>0</v>
      </c>
      <c r="BI94" s="192">
        <f t="shared" si="8"/>
        <v>0</v>
      </c>
      <c r="BJ94" s="22" t="s">
        <v>77</v>
      </c>
      <c r="BK94" s="192">
        <f t="shared" si="9"/>
        <v>0</v>
      </c>
      <c r="BL94" s="22" t="s">
        <v>131</v>
      </c>
      <c r="BM94" s="22" t="s">
        <v>155</v>
      </c>
    </row>
    <row r="95" spans="2:65" s="1" customFormat="1" ht="16.5" customHeight="1">
      <c r="B95" s="39"/>
      <c r="C95" s="181" t="s">
        <v>156</v>
      </c>
      <c r="D95" s="181" t="s">
        <v>133</v>
      </c>
      <c r="E95" s="182" t="s">
        <v>157</v>
      </c>
      <c r="F95" s="183" t="s">
        <v>158</v>
      </c>
      <c r="G95" s="184" t="s">
        <v>154</v>
      </c>
      <c r="H95" s="185">
        <v>2.8</v>
      </c>
      <c r="I95" s="186"/>
      <c r="J95" s="187">
        <f t="shared" si="0"/>
        <v>0</v>
      </c>
      <c r="K95" s="183" t="s">
        <v>21</v>
      </c>
      <c r="L95" s="59"/>
      <c r="M95" s="188" t="s">
        <v>21</v>
      </c>
      <c r="N95" s="189" t="s">
        <v>40</v>
      </c>
      <c r="O95" s="40"/>
      <c r="P95" s="190">
        <f t="shared" si="1"/>
        <v>0</v>
      </c>
      <c r="Q95" s="190">
        <v>0</v>
      </c>
      <c r="R95" s="190">
        <f t="shared" si="2"/>
        <v>0</v>
      </c>
      <c r="S95" s="190">
        <v>0</v>
      </c>
      <c r="T95" s="191">
        <f t="shared" si="3"/>
        <v>0</v>
      </c>
      <c r="AR95" s="22" t="s">
        <v>131</v>
      </c>
      <c r="AT95" s="22" t="s">
        <v>133</v>
      </c>
      <c r="AU95" s="22" t="s">
        <v>77</v>
      </c>
      <c r="AY95" s="22" t="s">
        <v>132</v>
      </c>
      <c r="BE95" s="192">
        <f t="shared" si="4"/>
        <v>0</v>
      </c>
      <c r="BF95" s="192">
        <f t="shared" si="5"/>
        <v>0</v>
      </c>
      <c r="BG95" s="192">
        <f t="shared" si="6"/>
        <v>0</v>
      </c>
      <c r="BH95" s="192">
        <f t="shared" si="7"/>
        <v>0</v>
      </c>
      <c r="BI95" s="192">
        <f t="shared" si="8"/>
        <v>0</v>
      </c>
      <c r="BJ95" s="22" t="s">
        <v>77</v>
      </c>
      <c r="BK95" s="192">
        <f t="shared" si="9"/>
        <v>0</v>
      </c>
      <c r="BL95" s="22" t="s">
        <v>131</v>
      </c>
      <c r="BM95" s="22" t="s">
        <v>159</v>
      </c>
    </row>
    <row r="96" spans="2:65" s="1" customFormat="1" ht="16.5" customHeight="1">
      <c r="B96" s="39"/>
      <c r="C96" s="181" t="s">
        <v>160</v>
      </c>
      <c r="D96" s="181" t="s">
        <v>133</v>
      </c>
      <c r="E96" s="182" t="s">
        <v>161</v>
      </c>
      <c r="F96" s="183" t="s">
        <v>162</v>
      </c>
      <c r="G96" s="184" t="s">
        <v>154</v>
      </c>
      <c r="H96" s="185">
        <v>351</v>
      </c>
      <c r="I96" s="186"/>
      <c r="J96" s="187">
        <f t="shared" si="0"/>
        <v>0</v>
      </c>
      <c r="K96" s="183" t="s">
        <v>21</v>
      </c>
      <c r="L96" s="59"/>
      <c r="M96" s="188" t="s">
        <v>21</v>
      </c>
      <c r="N96" s="189" t="s">
        <v>40</v>
      </c>
      <c r="O96" s="40"/>
      <c r="P96" s="190">
        <f t="shared" si="1"/>
        <v>0</v>
      </c>
      <c r="Q96" s="190">
        <v>0</v>
      </c>
      <c r="R96" s="190">
        <f t="shared" si="2"/>
        <v>0</v>
      </c>
      <c r="S96" s="190">
        <v>0</v>
      </c>
      <c r="T96" s="191">
        <f t="shared" si="3"/>
        <v>0</v>
      </c>
      <c r="AR96" s="22" t="s">
        <v>131</v>
      </c>
      <c r="AT96" s="22" t="s">
        <v>133</v>
      </c>
      <c r="AU96" s="22" t="s">
        <v>77</v>
      </c>
      <c r="AY96" s="22" t="s">
        <v>132</v>
      </c>
      <c r="BE96" s="192">
        <f t="shared" si="4"/>
        <v>0</v>
      </c>
      <c r="BF96" s="192">
        <f t="shared" si="5"/>
        <v>0</v>
      </c>
      <c r="BG96" s="192">
        <f t="shared" si="6"/>
        <v>0</v>
      </c>
      <c r="BH96" s="192">
        <f t="shared" si="7"/>
        <v>0</v>
      </c>
      <c r="BI96" s="192">
        <f t="shared" si="8"/>
        <v>0</v>
      </c>
      <c r="BJ96" s="22" t="s">
        <v>77</v>
      </c>
      <c r="BK96" s="192">
        <f t="shared" si="9"/>
        <v>0</v>
      </c>
      <c r="BL96" s="22" t="s">
        <v>131</v>
      </c>
      <c r="BM96" s="22" t="s">
        <v>163</v>
      </c>
    </row>
    <row r="97" spans="2:65" s="1" customFormat="1" ht="16.5" customHeight="1">
      <c r="B97" s="39"/>
      <c r="C97" s="181" t="s">
        <v>164</v>
      </c>
      <c r="D97" s="181" t="s">
        <v>133</v>
      </c>
      <c r="E97" s="182" t="s">
        <v>165</v>
      </c>
      <c r="F97" s="183" t="s">
        <v>166</v>
      </c>
      <c r="G97" s="184" t="s">
        <v>154</v>
      </c>
      <c r="H97" s="185">
        <v>15</v>
      </c>
      <c r="I97" s="186"/>
      <c r="J97" s="187">
        <f t="shared" si="0"/>
        <v>0</v>
      </c>
      <c r="K97" s="183" t="s">
        <v>21</v>
      </c>
      <c r="L97" s="59"/>
      <c r="M97" s="188" t="s">
        <v>21</v>
      </c>
      <c r="N97" s="189" t="s">
        <v>40</v>
      </c>
      <c r="O97" s="40"/>
      <c r="P97" s="190">
        <f t="shared" si="1"/>
        <v>0</v>
      </c>
      <c r="Q97" s="190">
        <v>0</v>
      </c>
      <c r="R97" s="190">
        <f t="shared" si="2"/>
        <v>0</v>
      </c>
      <c r="S97" s="190">
        <v>0</v>
      </c>
      <c r="T97" s="191">
        <f t="shared" si="3"/>
        <v>0</v>
      </c>
      <c r="AR97" s="22" t="s">
        <v>131</v>
      </c>
      <c r="AT97" s="22" t="s">
        <v>133</v>
      </c>
      <c r="AU97" s="22" t="s">
        <v>77</v>
      </c>
      <c r="AY97" s="22" t="s">
        <v>132</v>
      </c>
      <c r="BE97" s="192">
        <f t="shared" si="4"/>
        <v>0</v>
      </c>
      <c r="BF97" s="192">
        <f t="shared" si="5"/>
        <v>0</v>
      </c>
      <c r="BG97" s="192">
        <f t="shared" si="6"/>
        <v>0</v>
      </c>
      <c r="BH97" s="192">
        <f t="shared" si="7"/>
        <v>0</v>
      </c>
      <c r="BI97" s="192">
        <f t="shared" si="8"/>
        <v>0</v>
      </c>
      <c r="BJ97" s="22" t="s">
        <v>77</v>
      </c>
      <c r="BK97" s="192">
        <f t="shared" si="9"/>
        <v>0</v>
      </c>
      <c r="BL97" s="22" t="s">
        <v>131</v>
      </c>
      <c r="BM97" s="22" t="s">
        <v>167</v>
      </c>
    </row>
    <row r="98" spans="2:65" s="1" customFormat="1" ht="16.5" customHeight="1">
      <c r="B98" s="39"/>
      <c r="C98" s="181" t="s">
        <v>168</v>
      </c>
      <c r="D98" s="181" t="s">
        <v>133</v>
      </c>
      <c r="E98" s="182" t="s">
        <v>169</v>
      </c>
      <c r="F98" s="183" t="s">
        <v>170</v>
      </c>
      <c r="G98" s="184" t="s">
        <v>154</v>
      </c>
      <c r="H98" s="185">
        <v>368.8</v>
      </c>
      <c r="I98" s="186"/>
      <c r="J98" s="187">
        <f t="shared" si="0"/>
        <v>0</v>
      </c>
      <c r="K98" s="183" t="s">
        <v>21</v>
      </c>
      <c r="L98" s="59"/>
      <c r="M98" s="188" t="s">
        <v>21</v>
      </c>
      <c r="N98" s="189" t="s">
        <v>40</v>
      </c>
      <c r="O98" s="40"/>
      <c r="P98" s="190">
        <f t="shared" si="1"/>
        <v>0</v>
      </c>
      <c r="Q98" s="190">
        <v>0</v>
      </c>
      <c r="R98" s="190">
        <f t="shared" si="2"/>
        <v>0</v>
      </c>
      <c r="S98" s="190">
        <v>0</v>
      </c>
      <c r="T98" s="191">
        <f t="shared" si="3"/>
        <v>0</v>
      </c>
      <c r="AR98" s="22" t="s">
        <v>131</v>
      </c>
      <c r="AT98" s="22" t="s">
        <v>133</v>
      </c>
      <c r="AU98" s="22" t="s">
        <v>77</v>
      </c>
      <c r="AY98" s="22" t="s">
        <v>132</v>
      </c>
      <c r="BE98" s="192">
        <f t="shared" si="4"/>
        <v>0</v>
      </c>
      <c r="BF98" s="192">
        <f t="shared" si="5"/>
        <v>0</v>
      </c>
      <c r="BG98" s="192">
        <f t="shared" si="6"/>
        <v>0</v>
      </c>
      <c r="BH98" s="192">
        <f t="shared" si="7"/>
        <v>0</v>
      </c>
      <c r="BI98" s="192">
        <f t="shared" si="8"/>
        <v>0</v>
      </c>
      <c r="BJ98" s="22" t="s">
        <v>77</v>
      </c>
      <c r="BK98" s="192">
        <f t="shared" si="9"/>
        <v>0</v>
      </c>
      <c r="BL98" s="22" t="s">
        <v>131</v>
      </c>
      <c r="BM98" s="22" t="s">
        <v>171</v>
      </c>
    </row>
    <row r="99" spans="2:65" s="1" customFormat="1" ht="16.5" customHeight="1">
      <c r="B99" s="39"/>
      <c r="C99" s="181" t="s">
        <v>172</v>
      </c>
      <c r="D99" s="181" t="s">
        <v>133</v>
      </c>
      <c r="E99" s="182" t="s">
        <v>173</v>
      </c>
      <c r="F99" s="183" t="s">
        <v>174</v>
      </c>
      <c r="G99" s="184" t="s">
        <v>154</v>
      </c>
      <c r="H99" s="185">
        <v>368.8</v>
      </c>
      <c r="I99" s="186"/>
      <c r="J99" s="187">
        <f t="shared" si="0"/>
        <v>0</v>
      </c>
      <c r="K99" s="183" t="s">
        <v>21</v>
      </c>
      <c r="L99" s="59"/>
      <c r="M99" s="188" t="s">
        <v>21</v>
      </c>
      <c r="N99" s="189" t="s">
        <v>40</v>
      </c>
      <c r="O99" s="40"/>
      <c r="P99" s="190">
        <f t="shared" si="1"/>
        <v>0</v>
      </c>
      <c r="Q99" s="190">
        <v>0</v>
      </c>
      <c r="R99" s="190">
        <f t="shared" si="2"/>
        <v>0</v>
      </c>
      <c r="S99" s="190">
        <v>0</v>
      </c>
      <c r="T99" s="191">
        <f t="shared" si="3"/>
        <v>0</v>
      </c>
      <c r="AR99" s="22" t="s">
        <v>131</v>
      </c>
      <c r="AT99" s="22" t="s">
        <v>133</v>
      </c>
      <c r="AU99" s="22" t="s">
        <v>77</v>
      </c>
      <c r="AY99" s="22" t="s">
        <v>132</v>
      </c>
      <c r="BE99" s="192">
        <f t="shared" si="4"/>
        <v>0</v>
      </c>
      <c r="BF99" s="192">
        <f t="shared" si="5"/>
        <v>0</v>
      </c>
      <c r="BG99" s="192">
        <f t="shared" si="6"/>
        <v>0</v>
      </c>
      <c r="BH99" s="192">
        <f t="shared" si="7"/>
        <v>0</v>
      </c>
      <c r="BI99" s="192">
        <f t="shared" si="8"/>
        <v>0</v>
      </c>
      <c r="BJ99" s="22" t="s">
        <v>77</v>
      </c>
      <c r="BK99" s="192">
        <f t="shared" si="9"/>
        <v>0</v>
      </c>
      <c r="BL99" s="22" t="s">
        <v>131</v>
      </c>
      <c r="BM99" s="22" t="s">
        <v>175</v>
      </c>
    </row>
    <row r="100" spans="2:65" s="1" customFormat="1" ht="16.5" customHeight="1">
      <c r="B100" s="39"/>
      <c r="C100" s="181" t="s">
        <v>176</v>
      </c>
      <c r="D100" s="181" t="s">
        <v>133</v>
      </c>
      <c r="E100" s="182" t="s">
        <v>177</v>
      </c>
      <c r="F100" s="183" t="s">
        <v>178</v>
      </c>
      <c r="G100" s="184" t="s">
        <v>179</v>
      </c>
      <c r="H100" s="185">
        <v>737.6</v>
      </c>
      <c r="I100" s="186"/>
      <c r="J100" s="187">
        <f t="shared" si="0"/>
        <v>0</v>
      </c>
      <c r="K100" s="183" t="s">
        <v>21</v>
      </c>
      <c r="L100" s="59"/>
      <c r="M100" s="188" t="s">
        <v>21</v>
      </c>
      <c r="N100" s="189" t="s">
        <v>40</v>
      </c>
      <c r="O100" s="40"/>
      <c r="P100" s="190">
        <f t="shared" si="1"/>
        <v>0</v>
      </c>
      <c r="Q100" s="190">
        <v>0</v>
      </c>
      <c r="R100" s="190">
        <f t="shared" si="2"/>
        <v>0</v>
      </c>
      <c r="S100" s="190">
        <v>0</v>
      </c>
      <c r="T100" s="191">
        <f t="shared" si="3"/>
        <v>0</v>
      </c>
      <c r="AR100" s="22" t="s">
        <v>131</v>
      </c>
      <c r="AT100" s="22" t="s">
        <v>133</v>
      </c>
      <c r="AU100" s="22" t="s">
        <v>77</v>
      </c>
      <c r="AY100" s="22" t="s">
        <v>132</v>
      </c>
      <c r="BE100" s="192">
        <f t="shared" si="4"/>
        <v>0</v>
      </c>
      <c r="BF100" s="192">
        <f t="shared" si="5"/>
        <v>0</v>
      </c>
      <c r="BG100" s="192">
        <f t="shared" si="6"/>
        <v>0</v>
      </c>
      <c r="BH100" s="192">
        <f t="shared" si="7"/>
        <v>0</v>
      </c>
      <c r="BI100" s="192">
        <f t="shared" si="8"/>
        <v>0</v>
      </c>
      <c r="BJ100" s="22" t="s">
        <v>77</v>
      </c>
      <c r="BK100" s="192">
        <f t="shared" si="9"/>
        <v>0</v>
      </c>
      <c r="BL100" s="22" t="s">
        <v>131</v>
      </c>
      <c r="BM100" s="22" t="s">
        <v>180</v>
      </c>
    </row>
    <row r="101" spans="2:65" s="1" customFormat="1" ht="16.5" customHeight="1">
      <c r="B101" s="39"/>
      <c r="C101" s="181" t="s">
        <v>181</v>
      </c>
      <c r="D101" s="181" t="s">
        <v>133</v>
      </c>
      <c r="E101" s="182" t="s">
        <v>182</v>
      </c>
      <c r="F101" s="183" t="s">
        <v>183</v>
      </c>
      <c r="G101" s="184" t="s">
        <v>184</v>
      </c>
      <c r="H101" s="185">
        <v>66.95</v>
      </c>
      <c r="I101" s="186"/>
      <c r="J101" s="187">
        <f t="shared" si="0"/>
        <v>0</v>
      </c>
      <c r="K101" s="183" t="s">
        <v>149</v>
      </c>
      <c r="L101" s="59"/>
      <c r="M101" s="188" t="s">
        <v>21</v>
      </c>
      <c r="N101" s="189" t="s">
        <v>40</v>
      </c>
      <c r="O101" s="40"/>
      <c r="P101" s="190">
        <f t="shared" si="1"/>
        <v>0</v>
      </c>
      <c r="Q101" s="190">
        <v>0</v>
      </c>
      <c r="R101" s="190">
        <f t="shared" si="2"/>
        <v>0</v>
      </c>
      <c r="S101" s="190">
        <v>0</v>
      </c>
      <c r="T101" s="191">
        <f t="shared" si="3"/>
        <v>0</v>
      </c>
      <c r="AR101" s="22" t="s">
        <v>131</v>
      </c>
      <c r="AT101" s="22" t="s">
        <v>133</v>
      </c>
      <c r="AU101" s="22" t="s">
        <v>77</v>
      </c>
      <c r="AY101" s="22" t="s">
        <v>132</v>
      </c>
      <c r="BE101" s="192">
        <f t="shared" si="4"/>
        <v>0</v>
      </c>
      <c r="BF101" s="192">
        <f t="shared" si="5"/>
        <v>0</v>
      </c>
      <c r="BG101" s="192">
        <f t="shared" si="6"/>
        <v>0</v>
      </c>
      <c r="BH101" s="192">
        <f t="shared" si="7"/>
        <v>0</v>
      </c>
      <c r="BI101" s="192">
        <f t="shared" si="8"/>
        <v>0</v>
      </c>
      <c r="BJ101" s="22" t="s">
        <v>77</v>
      </c>
      <c r="BK101" s="192">
        <f t="shared" si="9"/>
        <v>0</v>
      </c>
      <c r="BL101" s="22" t="s">
        <v>131</v>
      </c>
      <c r="BM101" s="22" t="s">
        <v>185</v>
      </c>
    </row>
    <row r="102" spans="2:51" s="10" customFormat="1" ht="13.5">
      <c r="B102" s="193"/>
      <c r="C102" s="194"/>
      <c r="D102" s="195" t="s">
        <v>186</v>
      </c>
      <c r="E102" s="196" t="s">
        <v>21</v>
      </c>
      <c r="F102" s="197" t="s">
        <v>187</v>
      </c>
      <c r="G102" s="194"/>
      <c r="H102" s="198">
        <v>33.15</v>
      </c>
      <c r="I102" s="199"/>
      <c r="J102" s="194"/>
      <c r="K102" s="194"/>
      <c r="L102" s="200"/>
      <c r="M102" s="201"/>
      <c r="N102" s="202"/>
      <c r="O102" s="202"/>
      <c r="P102" s="202"/>
      <c r="Q102" s="202"/>
      <c r="R102" s="202"/>
      <c r="S102" s="202"/>
      <c r="T102" s="203"/>
      <c r="AT102" s="204" t="s">
        <v>186</v>
      </c>
      <c r="AU102" s="204" t="s">
        <v>77</v>
      </c>
      <c r="AV102" s="10" t="s">
        <v>79</v>
      </c>
      <c r="AW102" s="10" t="s">
        <v>33</v>
      </c>
      <c r="AX102" s="10" t="s">
        <v>69</v>
      </c>
      <c r="AY102" s="204" t="s">
        <v>132</v>
      </c>
    </row>
    <row r="103" spans="2:51" s="10" customFormat="1" ht="13.5">
      <c r="B103" s="193"/>
      <c r="C103" s="194"/>
      <c r="D103" s="195" t="s">
        <v>186</v>
      </c>
      <c r="E103" s="196" t="s">
        <v>21</v>
      </c>
      <c r="F103" s="197" t="s">
        <v>188</v>
      </c>
      <c r="G103" s="194"/>
      <c r="H103" s="198">
        <v>33.8</v>
      </c>
      <c r="I103" s="199"/>
      <c r="J103" s="194"/>
      <c r="K103" s="194"/>
      <c r="L103" s="200"/>
      <c r="M103" s="201"/>
      <c r="N103" s="202"/>
      <c r="O103" s="202"/>
      <c r="P103" s="202"/>
      <c r="Q103" s="202"/>
      <c r="R103" s="202"/>
      <c r="S103" s="202"/>
      <c r="T103" s="203"/>
      <c r="AT103" s="204" t="s">
        <v>186</v>
      </c>
      <c r="AU103" s="204" t="s">
        <v>77</v>
      </c>
      <c r="AV103" s="10" t="s">
        <v>79</v>
      </c>
      <c r="AW103" s="10" t="s">
        <v>33</v>
      </c>
      <c r="AX103" s="10" t="s">
        <v>69</v>
      </c>
      <c r="AY103" s="204" t="s">
        <v>132</v>
      </c>
    </row>
    <row r="104" spans="2:51" s="11" customFormat="1" ht="13.5">
      <c r="B104" s="205"/>
      <c r="C104" s="206"/>
      <c r="D104" s="195" t="s">
        <v>186</v>
      </c>
      <c r="E104" s="207" t="s">
        <v>21</v>
      </c>
      <c r="F104" s="208" t="s">
        <v>189</v>
      </c>
      <c r="G104" s="206"/>
      <c r="H104" s="209">
        <v>66.95</v>
      </c>
      <c r="I104" s="210"/>
      <c r="J104" s="206"/>
      <c r="K104" s="206"/>
      <c r="L104" s="211"/>
      <c r="M104" s="212"/>
      <c r="N104" s="213"/>
      <c r="O104" s="213"/>
      <c r="P104" s="213"/>
      <c r="Q104" s="213"/>
      <c r="R104" s="213"/>
      <c r="S104" s="213"/>
      <c r="T104" s="214"/>
      <c r="AT104" s="215" t="s">
        <v>186</v>
      </c>
      <c r="AU104" s="215" t="s">
        <v>77</v>
      </c>
      <c r="AV104" s="11" t="s">
        <v>131</v>
      </c>
      <c r="AW104" s="11" t="s">
        <v>33</v>
      </c>
      <c r="AX104" s="11" t="s">
        <v>77</v>
      </c>
      <c r="AY104" s="215" t="s">
        <v>132</v>
      </c>
    </row>
    <row r="105" spans="2:65" s="1" customFormat="1" ht="25.5" customHeight="1">
      <c r="B105" s="39"/>
      <c r="C105" s="181" t="s">
        <v>190</v>
      </c>
      <c r="D105" s="181" t="s">
        <v>133</v>
      </c>
      <c r="E105" s="182" t="s">
        <v>191</v>
      </c>
      <c r="F105" s="183" t="s">
        <v>192</v>
      </c>
      <c r="G105" s="184" t="s">
        <v>136</v>
      </c>
      <c r="H105" s="185">
        <v>110</v>
      </c>
      <c r="I105" s="186"/>
      <c r="J105" s="187">
        <f aca="true" t="shared" si="10" ref="J105:J112">ROUND(I105*H105,2)</f>
        <v>0</v>
      </c>
      <c r="K105" s="183" t="s">
        <v>21</v>
      </c>
      <c r="L105" s="59"/>
      <c r="M105" s="188" t="s">
        <v>21</v>
      </c>
      <c r="N105" s="189" t="s">
        <v>40</v>
      </c>
      <c r="O105" s="40"/>
      <c r="P105" s="190">
        <f aca="true" t="shared" si="11" ref="P105:P112">O105*H105</f>
        <v>0</v>
      </c>
      <c r="Q105" s="190">
        <v>0</v>
      </c>
      <c r="R105" s="190">
        <f aca="true" t="shared" si="12" ref="R105:R112">Q105*H105</f>
        <v>0</v>
      </c>
      <c r="S105" s="190">
        <v>0</v>
      </c>
      <c r="T105" s="191">
        <f aca="true" t="shared" si="13" ref="T105:T112">S105*H105</f>
        <v>0</v>
      </c>
      <c r="AR105" s="22" t="s">
        <v>131</v>
      </c>
      <c r="AT105" s="22" t="s">
        <v>133</v>
      </c>
      <c r="AU105" s="22" t="s">
        <v>77</v>
      </c>
      <c r="AY105" s="22" t="s">
        <v>132</v>
      </c>
      <c r="BE105" s="192">
        <f aca="true" t="shared" si="14" ref="BE105:BE112">IF(N105="základní",J105,0)</f>
        <v>0</v>
      </c>
      <c r="BF105" s="192">
        <f aca="true" t="shared" si="15" ref="BF105:BF112">IF(N105="snížená",J105,0)</f>
        <v>0</v>
      </c>
      <c r="BG105" s="192">
        <f aca="true" t="shared" si="16" ref="BG105:BG112">IF(N105="zákl. přenesená",J105,0)</f>
        <v>0</v>
      </c>
      <c r="BH105" s="192">
        <f aca="true" t="shared" si="17" ref="BH105:BH112">IF(N105="sníž. přenesená",J105,0)</f>
        <v>0</v>
      </c>
      <c r="BI105" s="192">
        <f aca="true" t="shared" si="18" ref="BI105:BI112">IF(N105="nulová",J105,0)</f>
        <v>0</v>
      </c>
      <c r="BJ105" s="22" t="s">
        <v>77</v>
      </c>
      <c r="BK105" s="192">
        <f aca="true" t="shared" si="19" ref="BK105:BK112">ROUND(I105*H105,2)</f>
        <v>0</v>
      </c>
      <c r="BL105" s="22" t="s">
        <v>131</v>
      </c>
      <c r="BM105" s="22" t="s">
        <v>193</v>
      </c>
    </row>
    <row r="106" spans="2:65" s="1" customFormat="1" ht="16.5" customHeight="1">
      <c r="B106" s="39"/>
      <c r="C106" s="181" t="s">
        <v>194</v>
      </c>
      <c r="D106" s="181" t="s">
        <v>133</v>
      </c>
      <c r="E106" s="182" t="s">
        <v>195</v>
      </c>
      <c r="F106" s="183" t="s">
        <v>196</v>
      </c>
      <c r="G106" s="184" t="s">
        <v>136</v>
      </c>
      <c r="H106" s="185">
        <v>121</v>
      </c>
      <c r="I106" s="186"/>
      <c r="J106" s="187">
        <f t="shared" si="10"/>
        <v>0</v>
      </c>
      <c r="K106" s="183" t="s">
        <v>21</v>
      </c>
      <c r="L106" s="59"/>
      <c r="M106" s="188" t="s">
        <v>21</v>
      </c>
      <c r="N106" s="189" t="s">
        <v>40</v>
      </c>
      <c r="O106" s="40"/>
      <c r="P106" s="190">
        <f t="shared" si="11"/>
        <v>0</v>
      </c>
      <c r="Q106" s="190">
        <v>0</v>
      </c>
      <c r="R106" s="190">
        <f t="shared" si="12"/>
        <v>0</v>
      </c>
      <c r="S106" s="190">
        <v>0</v>
      </c>
      <c r="T106" s="191">
        <f t="shared" si="13"/>
        <v>0</v>
      </c>
      <c r="AR106" s="22" t="s">
        <v>131</v>
      </c>
      <c r="AT106" s="22" t="s">
        <v>133</v>
      </c>
      <c r="AU106" s="22" t="s">
        <v>77</v>
      </c>
      <c r="AY106" s="22" t="s">
        <v>132</v>
      </c>
      <c r="BE106" s="192">
        <f t="shared" si="14"/>
        <v>0</v>
      </c>
      <c r="BF106" s="192">
        <f t="shared" si="15"/>
        <v>0</v>
      </c>
      <c r="BG106" s="192">
        <f t="shared" si="16"/>
        <v>0</v>
      </c>
      <c r="BH106" s="192">
        <f t="shared" si="17"/>
        <v>0</v>
      </c>
      <c r="BI106" s="192">
        <f t="shared" si="18"/>
        <v>0</v>
      </c>
      <c r="BJ106" s="22" t="s">
        <v>77</v>
      </c>
      <c r="BK106" s="192">
        <f t="shared" si="19"/>
        <v>0</v>
      </c>
      <c r="BL106" s="22" t="s">
        <v>131</v>
      </c>
      <c r="BM106" s="22" t="s">
        <v>197</v>
      </c>
    </row>
    <row r="107" spans="2:65" s="1" customFormat="1" ht="16.5" customHeight="1">
      <c r="B107" s="39"/>
      <c r="C107" s="216" t="s">
        <v>10</v>
      </c>
      <c r="D107" s="216" t="s">
        <v>144</v>
      </c>
      <c r="E107" s="217" t="s">
        <v>198</v>
      </c>
      <c r="F107" s="218" t="s">
        <v>199</v>
      </c>
      <c r="G107" s="219" t="s">
        <v>200</v>
      </c>
      <c r="H107" s="220">
        <v>15.4</v>
      </c>
      <c r="I107" s="221"/>
      <c r="J107" s="222">
        <f t="shared" si="10"/>
        <v>0</v>
      </c>
      <c r="K107" s="218" t="s">
        <v>21</v>
      </c>
      <c r="L107" s="223"/>
      <c r="M107" s="224" t="s">
        <v>21</v>
      </c>
      <c r="N107" s="225" t="s">
        <v>40</v>
      </c>
      <c r="O107" s="40"/>
      <c r="P107" s="190">
        <f t="shared" si="11"/>
        <v>0</v>
      </c>
      <c r="Q107" s="190">
        <v>0.001</v>
      </c>
      <c r="R107" s="190">
        <f t="shared" si="12"/>
        <v>0.0154</v>
      </c>
      <c r="S107" s="190">
        <v>0</v>
      </c>
      <c r="T107" s="191">
        <f t="shared" si="13"/>
        <v>0</v>
      </c>
      <c r="AR107" s="22" t="s">
        <v>164</v>
      </c>
      <c r="AT107" s="22" t="s">
        <v>144</v>
      </c>
      <c r="AU107" s="22" t="s">
        <v>77</v>
      </c>
      <c r="AY107" s="22" t="s">
        <v>132</v>
      </c>
      <c r="BE107" s="192">
        <f t="shared" si="14"/>
        <v>0</v>
      </c>
      <c r="BF107" s="192">
        <f t="shared" si="15"/>
        <v>0</v>
      </c>
      <c r="BG107" s="192">
        <f t="shared" si="16"/>
        <v>0</v>
      </c>
      <c r="BH107" s="192">
        <f t="shared" si="17"/>
        <v>0</v>
      </c>
      <c r="BI107" s="192">
        <f t="shared" si="18"/>
        <v>0</v>
      </c>
      <c r="BJ107" s="22" t="s">
        <v>77</v>
      </c>
      <c r="BK107" s="192">
        <f t="shared" si="19"/>
        <v>0</v>
      </c>
      <c r="BL107" s="22" t="s">
        <v>131</v>
      </c>
      <c r="BM107" s="22" t="s">
        <v>201</v>
      </c>
    </row>
    <row r="108" spans="2:65" s="1" customFormat="1" ht="16.5" customHeight="1">
      <c r="B108" s="39"/>
      <c r="C108" s="181" t="s">
        <v>202</v>
      </c>
      <c r="D108" s="181" t="s">
        <v>133</v>
      </c>
      <c r="E108" s="182" t="s">
        <v>203</v>
      </c>
      <c r="F108" s="183" t="s">
        <v>204</v>
      </c>
      <c r="G108" s="184" t="s">
        <v>136</v>
      </c>
      <c r="H108" s="185">
        <v>110</v>
      </c>
      <c r="I108" s="186"/>
      <c r="J108" s="187">
        <f t="shared" si="10"/>
        <v>0</v>
      </c>
      <c r="K108" s="183" t="s">
        <v>21</v>
      </c>
      <c r="L108" s="59"/>
      <c r="M108" s="188" t="s">
        <v>21</v>
      </c>
      <c r="N108" s="189" t="s">
        <v>40</v>
      </c>
      <c r="O108" s="40"/>
      <c r="P108" s="190">
        <f t="shared" si="11"/>
        <v>0</v>
      </c>
      <c r="Q108" s="190">
        <v>0</v>
      </c>
      <c r="R108" s="190">
        <f t="shared" si="12"/>
        <v>0</v>
      </c>
      <c r="S108" s="190">
        <v>0</v>
      </c>
      <c r="T108" s="191">
        <f t="shared" si="13"/>
        <v>0</v>
      </c>
      <c r="AR108" s="22" t="s">
        <v>131</v>
      </c>
      <c r="AT108" s="22" t="s">
        <v>133</v>
      </c>
      <c r="AU108" s="22" t="s">
        <v>77</v>
      </c>
      <c r="AY108" s="22" t="s">
        <v>132</v>
      </c>
      <c r="BE108" s="192">
        <f t="shared" si="14"/>
        <v>0</v>
      </c>
      <c r="BF108" s="192">
        <f t="shared" si="15"/>
        <v>0</v>
      </c>
      <c r="BG108" s="192">
        <f t="shared" si="16"/>
        <v>0</v>
      </c>
      <c r="BH108" s="192">
        <f t="shared" si="17"/>
        <v>0</v>
      </c>
      <c r="BI108" s="192">
        <f t="shared" si="18"/>
        <v>0</v>
      </c>
      <c r="BJ108" s="22" t="s">
        <v>77</v>
      </c>
      <c r="BK108" s="192">
        <f t="shared" si="19"/>
        <v>0</v>
      </c>
      <c r="BL108" s="22" t="s">
        <v>131</v>
      </c>
      <c r="BM108" s="22" t="s">
        <v>205</v>
      </c>
    </row>
    <row r="109" spans="2:65" s="1" customFormat="1" ht="16.5" customHeight="1">
      <c r="B109" s="39"/>
      <c r="C109" s="181" t="s">
        <v>206</v>
      </c>
      <c r="D109" s="181" t="s">
        <v>133</v>
      </c>
      <c r="E109" s="182" t="s">
        <v>207</v>
      </c>
      <c r="F109" s="183" t="s">
        <v>208</v>
      </c>
      <c r="G109" s="184" t="s">
        <v>179</v>
      </c>
      <c r="H109" s="185">
        <v>737.6</v>
      </c>
      <c r="I109" s="186"/>
      <c r="J109" s="187">
        <f t="shared" si="10"/>
        <v>0</v>
      </c>
      <c r="K109" s="183" t="s">
        <v>209</v>
      </c>
      <c r="L109" s="59"/>
      <c r="M109" s="188" t="s">
        <v>21</v>
      </c>
      <c r="N109" s="189" t="s">
        <v>40</v>
      </c>
      <c r="O109" s="40"/>
      <c r="P109" s="190">
        <f t="shared" si="11"/>
        <v>0</v>
      </c>
      <c r="Q109" s="190">
        <v>0</v>
      </c>
      <c r="R109" s="190">
        <f t="shared" si="12"/>
        <v>0</v>
      </c>
      <c r="S109" s="190">
        <v>0</v>
      </c>
      <c r="T109" s="191">
        <f t="shared" si="13"/>
        <v>0</v>
      </c>
      <c r="AR109" s="22" t="s">
        <v>131</v>
      </c>
      <c r="AT109" s="22" t="s">
        <v>133</v>
      </c>
      <c r="AU109" s="22" t="s">
        <v>77</v>
      </c>
      <c r="AY109" s="22" t="s">
        <v>132</v>
      </c>
      <c r="BE109" s="192">
        <f t="shared" si="14"/>
        <v>0</v>
      </c>
      <c r="BF109" s="192">
        <f t="shared" si="15"/>
        <v>0</v>
      </c>
      <c r="BG109" s="192">
        <f t="shared" si="16"/>
        <v>0</v>
      </c>
      <c r="BH109" s="192">
        <f t="shared" si="17"/>
        <v>0</v>
      </c>
      <c r="BI109" s="192">
        <f t="shared" si="18"/>
        <v>0</v>
      </c>
      <c r="BJ109" s="22" t="s">
        <v>77</v>
      </c>
      <c r="BK109" s="192">
        <f t="shared" si="19"/>
        <v>0</v>
      </c>
      <c r="BL109" s="22" t="s">
        <v>131</v>
      </c>
      <c r="BM109" s="22" t="s">
        <v>210</v>
      </c>
    </row>
    <row r="110" spans="2:65" s="1" customFormat="1" ht="25.5" customHeight="1">
      <c r="B110" s="39"/>
      <c r="C110" s="181" t="s">
        <v>211</v>
      </c>
      <c r="D110" s="181" t="s">
        <v>133</v>
      </c>
      <c r="E110" s="182" t="s">
        <v>212</v>
      </c>
      <c r="F110" s="183" t="s">
        <v>213</v>
      </c>
      <c r="G110" s="184" t="s">
        <v>154</v>
      </c>
      <c r="H110" s="185">
        <v>7376</v>
      </c>
      <c r="I110" s="186"/>
      <c r="J110" s="187">
        <f t="shared" si="10"/>
        <v>0</v>
      </c>
      <c r="K110" s="183" t="s">
        <v>209</v>
      </c>
      <c r="L110" s="59"/>
      <c r="M110" s="188" t="s">
        <v>21</v>
      </c>
      <c r="N110" s="189" t="s">
        <v>40</v>
      </c>
      <c r="O110" s="40"/>
      <c r="P110" s="190">
        <f t="shared" si="11"/>
        <v>0</v>
      </c>
      <c r="Q110" s="190">
        <v>0</v>
      </c>
      <c r="R110" s="190">
        <f t="shared" si="12"/>
        <v>0</v>
      </c>
      <c r="S110" s="190">
        <v>0</v>
      </c>
      <c r="T110" s="191">
        <f t="shared" si="13"/>
        <v>0</v>
      </c>
      <c r="AR110" s="22" t="s">
        <v>131</v>
      </c>
      <c r="AT110" s="22" t="s">
        <v>133</v>
      </c>
      <c r="AU110" s="22" t="s">
        <v>77</v>
      </c>
      <c r="AY110" s="22" t="s">
        <v>132</v>
      </c>
      <c r="BE110" s="192">
        <f t="shared" si="14"/>
        <v>0</v>
      </c>
      <c r="BF110" s="192">
        <f t="shared" si="15"/>
        <v>0</v>
      </c>
      <c r="BG110" s="192">
        <f t="shared" si="16"/>
        <v>0</v>
      </c>
      <c r="BH110" s="192">
        <f t="shared" si="17"/>
        <v>0</v>
      </c>
      <c r="BI110" s="192">
        <f t="shared" si="18"/>
        <v>0</v>
      </c>
      <c r="BJ110" s="22" t="s">
        <v>77</v>
      </c>
      <c r="BK110" s="192">
        <f t="shared" si="19"/>
        <v>0</v>
      </c>
      <c r="BL110" s="22" t="s">
        <v>131</v>
      </c>
      <c r="BM110" s="22" t="s">
        <v>214</v>
      </c>
    </row>
    <row r="111" spans="2:65" s="1" customFormat="1" ht="16.5" customHeight="1">
      <c r="B111" s="39"/>
      <c r="C111" s="181" t="s">
        <v>215</v>
      </c>
      <c r="D111" s="181" t="s">
        <v>133</v>
      </c>
      <c r="E111" s="182" t="s">
        <v>216</v>
      </c>
      <c r="F111" s="183" t="s">
        <v>217</v>
      </c>
      <c r="G111" s="184" t="s">
        <v>154</v>
      </c>
      <c r="H111" s="185">
        <v>38</v>
      </c>
      <c r="I111" s="186"/>
      <c r="J111" s="187">
        <f t="shared" si="10"/>
        <v>0</v>
      </c>
      <c r="K111" s="183" t="s">
        <v>209</v>
      </c>
      <c r="L111" s="59"/>
      <c r="M111" s="188" t="s">
        <v>21</v>
      </c>
      <c r="N111" s="189" t="s">
        <v>40</v>
      </c>
      <c r="O111" s="40"/>
      <c r="P111" s="190">
        <f t="shared" si="11"/>
        <v>0</v>
      </c>
      <c r="Q111" s="190">
        <v>0</v>
      </c>
      <c r="R111" s="190">
        <f t="shared" si="12"/>
        <v>0</v>
      </c>
      <c r="S111" s="190">
        <v>0</v>
      </c>
      <c r="T111" s="191">
        <f t="shared" si="13"/>
        <v>0</v>
      </c>
      <c r="AR111" s="22" t="s">
        <v>131</v>
      </c>
      <c r="AT111" s="22" t="s">
        <v>133</v>
      </c>
      <c r="AU111" s="22" t="s">
        <v>77</v>
      </c>
      <c r="AY111" s="22" t="s">
        <v>132</v>
      </c>
      <c r="BE111" s="192">
        <f t="shared" si="14"/>
        <v>0</v>
      </c>
      <c r="BF111" s="192">
        <f t="shared" si="15"/>
        <v>0</v>
      </c>
      <c r="BG111" s="192">
        <f t="shared" si="16"/>
        <v>0</v>
      </c>
      <c r="BH111" s="192">
        <f t="shared" si="17"/>
        <v>0</v>
      </c>
      <c r="BI111" s="192">
        <f t="shared" si="18"/>
        <v>0</v>
      </c>
      <c r="BJ111" s="22" t="s">
        <v>77</v>
      </c>
      <c r="BK111" s="192">
        <f t="shared" si="19"/>
        <v>0</v>
      </c>
      <c r="BL111" s="22" t="s">
        <v>131</v>
      </c>
      <c r="BM111" s="22" t="s">
        <v>218</v>
      </c>
    </row>
    <row r="112" spans="2:65" s="1" customFormat="1" ht="16.5" customHeight="1">
      <c r="B112" s="39"/>
      <c r="C112" s="181" t="s">
        <v>219</v>
      </c>
      <c r="D112" s="181" t="s">
        <v>133</v>
      </c>
      <c r="E112" s="182" t="s">
        <v>220</v>
      </c>
      <c r="F112" s="183" t="s">
        <v>221</v>
      </c>
      <c r="G112" s="184" t="s">
        <v>222</v>
      </c>
      <c r="H112" s="185">
        <v>2</v>
      </c>
      <c r="I112" s="186"/>
      <c r="J112" s="187">
        <f t="shared" si="10"/>
        <v>0</v>
      </c>
      <c r="K112" s="183" t="s">
        <v>149</v>
      </c>
      <c r="L112" s="59"/>
      <c r="M112" s="188" t="s">
        <v>21</v>
      </c>
      <c r="N112" s="189" t="s">
        <v>40</v>
      </c>
      <c r="O112" s="40"/>
      <c r="P112" s="190">
        <f t="shared" si="11"/>
        <v>0</v>
      </c>
      <c r="Q112" s="190">
        <v>0.08542</v>
      </c>
      <c r="R112" s="190">
        <f t="shared" si="12"/>
        <v>0.17084</v>
      </c>
      <c r="S112" s="190">
        <v>0</v>
      </c>
      <c r="T112" s="191">
        <f t="shared" si="13"/>
        <v>0</v>
      </c>
      <c r="AR112" s="22" t="s">
        <v>131</v>
      </c>
      <c r="AT112" s="22" t="s">
        <v>133</v>
      </c>
      <c r="AU112" s="22" t="s">
        <v>77</v>
      </c>
      <c r="AY112" s="22" t="s">
        <v>132</v>
      </c>
      <c r="BE112" s="192">
        <f t="shared" si="14"/>
        <v>0</v>
      </c>
      <c r="BF112" s="192">
        <f t="shared" si="15"/>
        <v>0</v>
      </c>
      <c r="BG112" s="192">
        <f t="shared" si="16"/>
        <v>0</v>
      </c>
      <c r="BH112" s="192">
        <f t="shared" si="17"/>
        <v>0</v>
      </c>
      <c r="BI112" s="192">
        <f t="shared" si="18"/>
        <v>0</v>
      </c>
      <c r="BJ112" s="22" t="s">
        <v>77</v>
      </c>
      <c r="BK112" s="192">
        <f t="shared" si="19"/>
        <v>0</v>
      </c>
      <c r="BL112" s="22" t="s">
        <v>131</v>
      </c>
      <c r="BM112" s="22" t="s">
        <v>223</v>
      </c>
    </row>
    <row r="113" spans="2:63" s="9" customFormat="1" ht="37.35" customHeight="1">
      <c r="B113" s="167"/>
      <c r="C113" s="168"/>
      <c r="D113" s="169" t="s">
        <v>68</v>
      </c>
      <c r="E113" s="170" t="s">
        <v>79</v>
      </c>
      <c r="F113" s="170" t="s">
        <v>224</v>
      </c>
      <c r="G113" s="168"/>
      <c r="H113" s="168"/>
      <c r="I113" s="171"/>
      <c r="J113" s="172">
        <f>BK113</f>
        <v>0</v>
      </c>
      <c r="K113" s="168"/>
      <c r="L113" s="173"/>
      <c r="M113" s="174"/>
      <c r="N113" s="175"/>
      <c r="O113" s="175"/>
      <c r="P113" s="176">
        <f>SUM(P114:P121)</f>
        <v>0</v>
      </c>
      <c r="Q113" s="175"/>
      <c r="R113" s="176">
        <f>SUM(R114:R121)</f>
        <v>139.12714599999998</v>
      </c>
      <c r="S113" s="175"/>
      <c r="T113" s="177">
        <f>SUM(T114:T121)</f>
        <v>0</v>
      </c>
      <c r="AR113" s="178" t="s">
        <v>131</v>
      </c>
      <c r="AT113" s="179" t="s">
        <v>68</v>
      </c>
      <c r="AU113" s="179" t="s">
        <v>69</v>
      </c>
      <c r="AY113" s="178" t="s">
        <v>132</v>
      </c>
      <c r="BK113" s="180">
        <f>SUM(BK114:BK121)</f>
        <v>0</v>
      </c>
    </row>
    <row r="114" spans="2:65" s="1" customFormat="1" ht="16.5" customHeight="1">
      <c r="B114" s="39"/>
      <c r="C114" s="181" t="s">
        <v>9</v>
      </c>
      <c r="D114" s="181" t="s">
        <v>133</v>
      </c>
      <c r="E114" s="182" t="s">
        <v>225</v>
      </c>
      <c r="F114" s="183" t="s">
        <v>226</v>
      </c>
      <c r="G114" s="184" t="s">
        <v>136</v>
      </c>
      <c r="H114" s="185">
        <v>74</v>
      </c>
      <c r="I114" s="186"/>
      <c r="J114" s="187">
        <f aca="true" t="shared" si="20" ref="J114:J121">ROUND(I114*H114,2)</f>
        <v>0</v>
      </c>
      <c r="K114" s="183" t="s">
        <v>21</v>
      </c>
      <c r="L114" s="59"/>
      <c r="M114" s="188" t="s">
        <v>21</v>
      </c>
      <c r="N114" s="189" t="s">
        <v>40</v>
      </c>
      <c r="O114" s="40"/>
      <c r="P114" s="190">
        <f aca="true" t="shared" si="21" ref="P114:P121">O114*H114</f>
        <v>0</v>
      </c>
      <c r="Q114" s="190">
        <v>0.00143</v>
      </c>
      <c r="R114" s="190">
        <f aca="true" t="shared" si="22" ref="R114:R121">Q114*H114</f>
        <v>0.10582000000000001</v>
      </c>
      <c r="S114" s="190">
        <v>0</v>
      </c>
      <c r="T114" s="191">
        <f aca="true" t="shared" si="23" ref="T114:T121">S114*H114</f>
        <v>0</v>
      </c>
      <c r="AR114" s="22" t="s">
        <v>131</v>
      </c>
      <c r="AT114" s="22" t="s">
        <v>133</v>
      </c>
      <c r="AU114" s="22" t="s">
        <v>77</v>
      </c>
      <c r="AY114" s="22" t="s">
        <v>132</v>
      </c>
      <c r="BE114" s="192">
        <f aca="true" t="shared" si="24" ref="BE114:BE121">IF(N114="základní",J114,0)</f>
        <v>0</v>
      </c>
      <c r="BF114" s="192">
        <f aca="true" t="shared" si="25" ref="BF114:BF121">IF(N114="snížená",J114,0)</f>
        <v>0</v>
      </c>
      <c r="BG114" s="192">
        <f aca="true" t="shared" si="26" ref="BG114:BG121">IF(N114="zákl. přenesená",J114,0)</f>
        <v>0</v>
      </c>
      <c r="BH114" s="192">
        <f aca="true" t="shared" si="27" ref="BH114:BH121">IF(N114="sníž. přenesená",J114,0)</f>
        <v>0</v>
      </c>
      <c r="BI114" s="192">
        <f aca="true" t="shared" si="28" ref="BI114:BI121">IF(N114="nulová",J114,0)</f>
        <v>0</v>
      </c>
      <c r="BJ114" s="22" t="s">
        <v>77</v>
      </c>
      <c r="BK114" s="192">
        <f aca="true" t="shared" si="29" ref="BK114:BK121">ROUND(I114*H114,2)</f>
        <v>0</v>
      </c>
      <c r="BL114" s="22" t="s">
        <v>131</v>
      </c>
      <c r="BM114" s="22" t="s">
        <v>227</v>
      </c>
    </row>
    <row r="115" spans="2:65" s="1" customFormat="1" ht="16.5" customHeight="1">
      <c r="B115" s="39"/>
      <c r="C115" s="181" t="s">
        <v>228</v>
      </c>
      <c r="D115" s="181" t="s">
        <v>133</v>
      </c>
      <c r="E115" s="182" t="s">
        <v>229</v>
      </c>
      <c r="F115" s="183" t="s">
        <v>230</v>
      </c>
      <c r="G115" s="184" t="s">
        <v>136</v>
      </c>
      <c r="H115" s="185">
        <v>74</v>
      </c>
      <c r="I115" s="186"/>
      <c r="J115" s="187">
        <f t="shared" si="20"/>
        <v>0</v>
      </c>
      <c r="K115" s="183" t="s">
        <v>21</v>
      </c>
      <c r="L115" s="59"/>
      <c r="M115" s="188" t="s">
        <v>21</v>
      </c>
      <c r="N115" s="189" t="s">
        <v>40</v>
      </c>
      <c r="O115" s="40"/>
      <c r="P115" s="190">
        <f t="shared" si="21"/>
        <v>0</v>
      </c>
      <c r="Q115" s="190">
        <v>4E-05</v>
      </c>
      <c r="R115" s="190">
        <f t="shared" si="22"/>
        <v>0.0029600000000000004</v>
      </c>
      <c r="S115" s="190">
        <v>0</v>
      </c>
      <c r="T115" s="191">
        <f t="shared" si="23"/>
        <v>0</v>
      </c>
      <c r="AR115" s="22" t="s">
        <v>131</v>
      </c>
      <c r="AT115" s="22" t="s">
        <v>133</v>
      </c>
      <c r="AU115" s="22" t="s">
        <v>77</v>
      </c>
      <c r="AY115" s="22" t="s">
        <v>132</v>
      </c>
      <c r="BE115" s="192">
        <f t="shared" si="24"/>
        <v>0</v>
      </c>
      <c r="BF115" s="192">
        <f t="shared" si="25"/>
        <v>0</v>
      </c>
      <c r="BG115" s="192">
        <f t="shared" si="26"/>
        <v>0</v>
      </c>
      <c r="BH115" s="192">
        <f t="shared" si="27"/>
        <v>0</v>
      </c>
      <c r="BI115" s="192">
        <f t="shared" si="28"/>
        <v>0</v>
      </c>
      <c r="BJ115" s="22" t="s">
        <v>77</v>
      </c>
      <c r="BK115" s="192">
        <f t="shared" si="29"/>
        <v>0</v>
      </c>
      <c r="BL115" s="22" t="s">
        <v>131</v>
      </c>
      <c r="BM115" s="22" t="s">
        <v>231</v>
      </c>
    </row>
    <row r="116" spans="2:65" s="1" customFormat="1" ht="25.5" customHeight="1">
      <c r="B116" s="39"/>
      <c r="C116" s="181" t="s">
        <v>232</v>
      </c>
      <c r="D116" s="181" t="s">
        <v>133</v>
      </c>
      <c r="E116" s="182" t="s">
        <v>233</v>
      </c>
      <c r="F116" s="183" t="s">
        <v>234</v>
      </c>
      <c r="G116" s="184" t="s">
        <v>144</v>
      </c>
      <c r="H116" s="185">
        <v>20</v>
      </c>
      <c r="I116" s="186"/>
      <c r="J116" s="187">
        <f t="shared" si="20"/>
        <v>0</v>
      </c>
      <c r="K116" s="183" t="s">
        <v>21</v>
      </c>
      <c r="L116" s="59"/>
      <c r="M116" s="188" t="s">
        <v>21</v>
      </c>
      <c r="N116" s="189" t="s">
        <v>40</v>
      </c>
      <c r="O116" s="40"/>
      <c r="P116" s="190">
        <f t="shared" si="21"/>
        <v>0</v>
      </c>
      <c r="Q116" s="190">
        <v>0</v>
      </c>
      <c r="R116" s="190">
        <f t="shared" si="22"/>
        <v>0</v>
      </c>
      <c r="S116" s="190">
        <v>0</v>
      </c>
      <c r="T116" s="191">
        <f t="shared" si="23"/>
        <v>0</v>
      </c>
      <c r="AR116" s="22" t="s">
        <v>131</v>
      </c>
      <c r="AT116" s="22" t="s">
        <v>133</v>
      </c>
      <c r="AU116" s="22" t="s">
        <v>77</v>
      </c>
      <c r="AY116" s="22" t="s">
        <v>132</v>
      </c>
      <c r="BE116" s="192">
        <f t="shared" si="24"/>
        <v>0</v>
      </c>
      <c r="BF116" s="192">
        <f t="shared" si="25"/>
        <v>0</v>
      </c>
      <c r="BG116" s="192">
        <f t="shared" si="26"/>
        <v>0</v>
      </c>
      <c r="BH116" s="192">
        <f t="shared" si="27"/>
        <v>0</v>
      </c>
      <c r="BI116" s="192">
        <f t="shared" si="28"/>
        <v>0</v>
      </c>
      <c r="BJ116" s="22" t="s">
        <v>77</v>
      </c>
      <c r="BK116" s="192">
        <f t="shared" si="29"/>
        <v>0</v>
      </c>
      <c r="BL116" s="22" t="s">
        <v>131</v>
      </c>
      <c r="BM116" s="22" t="s">
        <v>235</v>
      </c>
    </row>
    <row r="117" spans="2:65" s="1" customFormat="1" ht="16.5" customHeight="1">
      <c r="B117" s="39"/>
      <c r="C117" s="216" t="s">
        <v>236</v>
      </c>
      <c r="D117" s="216" t="s">
        <v>144</v>
      </c>
      <c r="E117" s="217" t="s">
        <v>237</v>
      </c>
      <c r="F117" s="218" t="s">
        <v>238</v>
      </c>
      <c r="G117" s="219" t="s">
        <v>179</v>
      </c>
      <c r="H117" s="220">
        <v>4.16</v>
      </c>
      <c r="I117" s="221"/>
      <c r="J117" s="222">
        <f t="shared" si="20"/>
        <v>0</v>
      </c>
      <c r="K117" s="218" t="s">
        <v>21</v>
      </c>
      <c r="L117" s="223"/>
      <c r="M117" s="224" t="s">
        <v>21</v>
      </c>
      <c r="N117" s="225" t="s">
        <v>40</v>
      </c>
      <c r="O117" s="40"/>
      <c r="P117" s="190">
        <f t="shared" si="21"/>
        <v>0</v>
      </c>
      <c r="Q117" s="190">
        <v>1</v>
      </c>
      <c r="R117" s="190">
        <f t="shared" si="22"/>
        <v>4.16</v>
      </c>
      <c r="S117" s="190">
        <v>0</v>
      </c>
      <c r="T117" s="191">
        <f t="shared" si="23"/>
        <v>0</v>
      </c>
      <c r="AR117" s="22" t="s">
        <v>164</v>
      </c>
      <c r="AT117" s="22" t="s">
        <v>144</v>
      </c>
      <c r="AU117" s="22" t="s">
        <v>77</v>
      </c>
      <c r="AY117" s="22" t="s">
        <v>132</v>
      </c>
      <c r="BE117" s="192">
        <f t="shared" si="24"/>
        <v>0</v>
      </c>
      <c r="BF117" s="192">
        <f t="shared" si="25"/>
        <v>0</v>
      </c>
      <c r="BG117" s="192">
        <f t="shared" si="26"/>
        <v>0</v>
      </c>
      <c r="BH117" s="192">
        <f t="shared" si="27"/>
        <v>0</v>
      </c>
      <c r="BI117" s="192">
        <f t="shared" si="28"/>
        <v>0</v>
      </c>
      <c r="BJ117" s="22" t="s">
        <v>77</v>
      </c>
      <c r="BK117" s="192">
        <f t="shared" si="29"/>
        <v>0</v>
      </c>
      <c r="BL117" s="22" t="s">
        <v>131</v>
      </c>
      <c r="BM117" s="22" t="s">
        <v>239</v>
      </c>
    </row>
    <row r="118" spans="2:65" s="1" customFormat="1" ht="16.5" customHeight="1">
      <c r="B118" s="39"/>
      <c r="C118" s="181" t="s">
        <v>240</v>
      </c>
      <c r="D118" s="181" t="s">
        <v>133</v>
      </c>
      <c r="E118" s="182" t="s">
        <v>241</v>
      </c>
      <c r="F118" s="183" t="s">
        <v>242</v>
      </c>
      <c r="G118" s="184" t="s">
        <v>144</v>
      </c>
      <c r="H118" s="185">
        <v>20</v>
      </c>
      <c r="I118" s="186"/>
      <c r="J118" s="187">
        <f t="shared" si="20"/>
        <v>0</v>
      </c>
      <c r="K118" s="183" t="s">
        <v>21</v>
      </c>
      <c r="L118" s="59"/>
      <c r="M118" s="188" t="s">
        <v>21</v>
      </c>
      <c r="N118" s="189" t="s">
        <v>40</v>
      </c>
      <c r="O118" s="40"/>
      <c r="P118" s="190">
        <f t="shared" si="21"/>
        <v>0</v>
      </c>
      <c r="Q118" s="190">
        <v>0.00114</v>
      </c>
      <c r="R118" s="190">
        <f t="shared" si="22"/>
        <v>0.0228</v>
      </c>
      <c r="S118" s="190">
        <v>0</v>
      </c>
      <c r="T118" s="191">
        <f t="shared" si="23"/>
        <v>0</v>
      </c>
      <c r="AR118" s="22" t="s">
        <v>131</v>
      </c>
      <c r="AT118" s="22" t="s">
        <v>133</v>
      </c>
      <c r="AU118" s="22" t="s">
        <v>77</v>
      </c>
      <c r="AY118" s="22" t="s">
        <v>132</v>
      </c>
      <c r="BE118" s="192">
        <f t="shared" si="24"/>
        <v>0</v>
      </c>
      <c r="BF118" s="192">
        <f t="shared" si="25"/>
        <v>0</v>
      </c>
      <c r="BG118" s="192">
        <f t="shared" si="26"/>
        <v>0</v>
      </c>
      <c r="BH118" s="192">
        <f t="shared" si="27"/>
        <v>0</v>
      </c>
      <c r="BI118" s="192">
        <f t="shared" si="28"/>
        <v>0</v>
      </c>
      <c r="BJ118" s="22" t="s">
        <v>77</v>
      </c>
      <c r="BK118" s="192">
        <f t="shared" si="29"/>
        <v>0</v>
      </c>
      <c r="BL118" s="22" t="s">
        <v>131</v>
      </c>
      <c r="BM118" s="22" t="s">
        <v>243</v>
      </c>
    </row>
    <row r="119" spans="2:65" s="1" customFormat="1" ht="16.5" customHeight="1">
      <c r="B119" s="39"/>
      <c r="C119" s="181" t="s">
        <v>244</v>
      </c>
      <c r="D119" s="181" t="s">
        <v>133</v>
      </c>
      <c r="E119" s="182" t="s">
        <v>245</v>
      </c>
      <c r="F119" s="183" t="s">
        <v>246</v>
      </c>
      <c r="G119" s="184" t="s">
        <v>144</v>
      </c>
      <c r="H119" s="185">
        <v>20</v>
      </c>
      <c r="I119" s="186"/>
      <c r="J119" s="187">
        <f t="shared" si="20"/>
        <v>0</v>
      </c>
      <c r="K119" s="183" t="s">
        <v>21</v>
      </c>
      <c r="L119" s="59"/>
      <c r="M119" s="188" t="s">
        <v>21</v>
      </c>
      <c r="N119" s="189" t="s">
        <v>40</v>
      </c>
      <c r="O119" s="40"/>
      <c r="P119" s="190">
        <f t="shared" si="21"/>
        <v>0</v>
      </c>
      <c r="Q119" s="190">
        <v>0.01705</v>
      </c>
      <c r="R119" s="190">
        <f t="shared" si="22"/>
        <v>0.34099999999999997</v>
      </c>
      <c r="S119" s="190">
        <v>0</v>
      </c>
      <c r="T119" s="191">
        <f t="shared" si="23"/>
        <v>0</v>
      </c>
      <c r="AR119" s="22" t="s">
        <v>131</v>
      </c>
      <c r="AT119" s="22" t="s">
        <v>133</v>
      </c>
      <c r="AU119" s="22" t="s">
        <v>77</v>
      </c>
      <c r="AY119" s="22" t="s">
        <v>132</v>
      </c>
      <c r="BE119" s="192">
        <f t="shared" si="24"/>
        <v>0</v>
      </c>
      <c r="BF119" s="192">
        <f t="shared" si="25"/>
        <v>0</v>
      </c>
      <c r="BG119" s="192">
        <f t="shared" si="26"/>
        <v>0</v>
      </c>
      <c r="BH119" s="192">
        <f t="shared" si="27"/>
        <v>0</v>
      </c>
      <c r="BI119" s="192">
        <f t="shared" si="28"/>
        <v>0</v>
      </c>
      <c r="BJ119" s="22" t="s">
        <v>77</v>
      </c>
      <c r="BK119" s="192">
        <f t="shared" si="29"/>
        <v>0</v>
      </c>
      <c r="BL119" s="22" t="s">
        <v>131</v>
      </c>
      <c r="BM119" s="22" t="s">
        <v>247</v>
      </c>
    </row>
    <row r="120" spans="2:65" s="1" customFormat="1" ht="16.5" customHeight="1">
      <c r="B120" s="39"/>
      <c r="C120" s="181" t="s">
        <v>248</v>
      </c>
      <c r="D120" s="181" t="s">
        <v>133</v>
      </c>
      <c r="E120" s="182" t="s">
        <v>249</v>
      </c>
      <c r="F120" s="183" t="s">
        <v>250</v>
      </c>
      <c r="G120" s="184" t="s">
        <v>154</v>
      </c>
      <c r="H120" s="185">
        <v>27.6</v>
      </c>
      <c r="I120" s="186"/>
      <c r="J120" s="187">
        <f t="shared" si="20"/>
        <v>0</v>
      </c>
      <c r="K120" s="183" t="s">
        <v>21</v>
      </c>
      <c r="L120" s="59"/>
      <c r="M120" s="188" t="s">
        <v>21</v>
      </c>
      <c r="N120" s="189" t="s">
        <v>40</v>
      </c>
      <c r="O120" s="40"/>
      <c r="P120" s="190">
        <f t="shared" si="21"/>
        <v>0</v>
      </c>
      <c r="Q120" s="190">
        <v>1.93971</v>
      </c>
      <c r="R120" s="190">
        <f t="shared" si="22"/>
        <v>53.535996000000004</v>
      </c>
      <c r="S120" s="190">
        <v>0</v>
      </c>
      <c r="T120" s="191">
        <f t="shared" si="23"/>
        <v>0</v>
      </c>
      <c r="AR120" s="22" t="s">
        <v>131</v>
      </c>
      <c r="AT120" s="22" t="s">
        <v>133</v>
      </c>
      <c r="AU120" s="22" t="s">
        <v>77</v>
      </c>
      <c r="AY120" s="22" t="s">
        <v>132</v>
      </c>
      <c r="BE120" s="192">
        <f t="shared" si="24"/>
        <v>0</v>
      </c>
      <c r="BF120" s="192">
        <f t="shared" si="25"/>
        <v>0</v>
      </c>
      <c r="BG120" s="192">
        <f t="shared" si="26"/>
        <v>0</v>
      </c>
      <c r="BH120" s="192">
        <f t="shared" si="27"/>
        <v>0</v>
      </c>
      <c r="BI120" s="192">
        <f t="shared" si="28"/>
        <v>0</v>
      </c>
      <c r="BJ120" s="22" t="s">
        <v>77</v>
      </c>
      <c r="BK120" s="192">
        <f t="shared" si="29"/>
        <v>0</v>
      </c>
      <c r="BL120" s="22" t="s">
        <v>131</v>
      </c>
      <c r="BM120" s="22" t="s">
        <v>251</v>
      </c>
    </row>
    <row r="121" spans="2:65" s="1" customFormat="1" ht="16.5" customHeight="1">
      <c r="B121" s="39"/>
      <c r="C121" s="181" t="s">
        <v>252</v>
      </c>
      <c r="D121" s="181" t="s">
        <v>133</v>
      </c>
      <c r="E121" s="182" t="s">
        <v>253</v>
      </c>
      <c r="F121" s="183" t="s">
        <v>254</v>
      </c>
      <c r="G121" s="184" t="s">
        <v>154</v>
      </c>
      <c r="H121" s="185">
        <v>33</v>
      </c>
      <c r="I121" s="186"/>
      <c r="J121" s="187">
        <f t="shared" si="20"/>
        <v>0</v>
      </c>
      <c r="K121" s="183" t="s">
        <v>209</v>
      </c>
      <c r="L121" s="59"/>
      <c r="M121" s="188" t="s">
        <v>21</v>
      </c>
      <c r="N121" s="189" t="s">
        <v>40</v>
      </c>
      <c r="O121" s="40"/>
      <c r="P121" s="190">
        <f t="shared" si="21"/>
        <v>0</v>
      </c>
      <c r="Q121" s="190">
        <v>2.45329</v>
      </c>
      <c r="R121" s="190">
        <f t="shared" si="22"/>
        <v>80.95857</v>
      </c>
      <c r="S121" s="190">
        <v>0</v>
      </c>
      <c r="T121" s="191">
        <f t="shared" si="23"/>
        <v>0</v>
      </c>
      <c r="AR121" s="22" t="s">
        <v>131</v>
      </c>
      <c r="AT121" s="22" t="s">
        <v>133</v>
      </c>
      <c r="AU121" s="22" t="s">
        <v>77</v>
      </c>
      <c r="AY121" s="22" t="s">
        <v>132</v>
      </c>
      <c r="BE121" s="192">
        <f t="shared" si="24"/>
        <v>0</v>
      </c>
      <c r="BF121" s="192">
        <f t="shared" si="25"/>
        <v>0</v>
      </c>
      <c r="BG121" s="192">
        <f t="shared" si="26"/>
        <v>0</v>
      </c>
      <c r="BH121" s="192">
        <f t="shared" si="27"/>
        <v>0</v>
      </c>
      <c r="BI121" s="192">
        <f t="shared" si="28"/>
        <v>0</v>
      </c>
      <c r="BJ121" s="22" t="s">
        <v>77</v>
      </c>
      <c r="BK121" s="192">
        <f t="shared" si="29"/>
        <v>0</v>
      </c>
      <c r="BL121" s="22" t="s">
        <v>131</v>
      </c>
      <c r="BM121" s="22" t="s">
        <v>255</v>
      </c>
    </row>
    <row r="122" spans="2:63" s="9" customFormat="1" ht="37.35" customHeight="1">
      <c r="B122" s="167"/>
      <c r="C122" s="168"/>
      <c r="D122" s="169" t="s">
        <v>68</v>
      </c>
      <c r="E122" s="170" t="s">
        <v>141</v>
      </c>
      <c r="F122" s="170" t="s">
        <v>256</v>
      </c>
      <c r="G122" s="168"/>
      <c r="H122" s="168"/>
      <c r="I122" s="171"/>
      <c r="J122" s="172">
        <f>BK122</f>
        <v>0</v>
      </c>
      <c r="K122" s="168"/>
      <c r="L122" s="173"/>
      <c r="M122" s="174"/>
      <c r="N122" s="175"/>
      <c r="O122" s="175"/>
      <c r="P122" s="176">
        <f>SUM(P123:P131)</f>
        <v>0</v>
      </c>
      <c r="Q122" s="175"/>
      <c r="R122" s="176">
        <f>SUM(R123:R131)</f>
        <v>184.094276</v>
      </c>
      <c r="S122" s="175"/>
      <c r="T122" s="177">
        <f>SUM(T123:T131)</f>
        <v>0</v>
      </c>
      <c r="AR122" s="178" t="s">
        <v>131</v>
      </c>
      <c r="AT122" s="179" t="s">
        <v>68</v>
      </c>
      <c r="AU122" s="179" t="s">
        <v>69</v>
      </c>
      <c r="AY122" s="178" t="s">
        <v>132</v>
      </c>
      <c r="BK122" s="180">
        <f>SUM(BK123:BK131)</f>
        <v>0</v>
      </c>
    </row>
    <row r="123" spans="2:65" s="1" customFormat="1" ht="16.5" customHeight="1">
      <c r="B123" s="39"/>
      <c r="C123" s="181" t="s">
        <v>257</v>
      </c>
      <c r="D123" s="181" t="s">
        <v>133</v>
      </c>
      <c r="E123" s="182" t="s">
        <v>258</v>
      </c>
      <c r="F123" s="183" t="s">
        <v>259</v>
      </c>
      <c r="G123" s="184" t="s">
        <v>154</v>
      </c>
      <c r="H123" s="185">
        <v>85</v>
      </c>
      <c r="I123" s="186"/>
      <c r="J123" s="187">
        <f aca="true" t="shared" si="30" ref="J123:J131">ROUND(I123*H123,2)</f>
        <v>0</v>
      </c>
      <c r="K123" s="183" t="s">
        <v>21</v>
      </c>
      <c r="L123" s="59"/>
      <c r="M123" s="188" t="s">
        <v>21</v>
      </c>
      <c r="N123" s="189" t="s">
        <v>40</v>
      </c>
      <c r="O123" s="40"/>
      <c r="P123" s="190">
        <f aca="true" t="shared" si="31" ref="P123:P131">O123*H123</f>
        <v>0</v>
      </c>
      <c r="Q123" s="190">
        <v>2.0875</v>
      </c>
      <c r="R123" s="190">
        <f aca="true" t="shared" si="32" ref="R123:R131">Q123*H123</f>
        <v>177.4375</v>
      </c>
      <c r="S123" s="190">
        <v>0</v>
      </c>
      <c r="T123" s="191">
        <f aca="true" t="shared" si="33" ref="T123:T131">S123*H123</f>
        <v>0</v>
      </c>
      <c r="AR123" s="22" t="s">
        <v>131</v>
      </c>
      <c r="AT123" s="22" t="s">
        <v>133</v>
      </c>
      <c r="AU123" s="22" t="s">
        <v>77</v>
      </c>
      <c r="AY123" s="22" t="s">
        <v>132</v>
      </c>
      <c r="BE123" s="192">
        <f aca="true" t="shared" si="34" ref="BE123:BE131">IF(N123="základní",J123,0)</f>
        <v>0</v>
      </c>
      <c r="BF123" s="192">
        <f aca="true" t="shared" si="35" ref="BF123:BF131">IF(N123="snížená",J123,0)</f>
        <v>0</v>
      </c>
      <c r="BG123" s="192">
        <f aca="true" t="shared" si="36" ref="BG123:BG131">IF(N123="zákl. přenesená",J123,0)</f>
        <v>0</v>
      </c>
      <c r="BH123" s="192">
        <f aca="true" t="shared" si="37" ref="BH123:BH131">IF(N123="sníž. přenesená",J123,0)</f>
        <v>0</v>
      </c>
      <c r="BI123" s="192">
        <f aca="true" t="shared" si="38" ref="BI123:BI131">IF(N123="nulová",J123,0)</f>
        <v>0</v>
      </c>
      <c r="BJ123" s="22" t="s">
        <v>77</v>
      </c>
      <c r="BK123" s="192">
        <f aca="true" t="shared" si="39" ref="BK123:BK131">ROUND(I123*H123,2)</f>
        <v>0</v>
      </c>
      <c r="BL123" s="22" t="s">
        <v>131</v>
      </c>
      <c r="BM123" s="22" t="s">
        <v>260</v>
      </c>
    </row>
    <row r="124" spans="2:65" s="1" customFormat="1" ht="16.5" customHeight="1">
      <c r="B124" s="39"/>
      <c r="C124" s="181" t="s">
        <v>261</v>
      </c>
      <c r="D124" s="181" t="s">
        <v>133</v>
      </c>
      <c r="E124" s="182" t="s">
        <v>262</v>
      </c>
      <c r="F124" s="183" t="s">
        <v>263</v>
      </c>
      <c r="G124" s="184" t="s">
        <v>154</v>
      </c>
      <c r="H124" s="185">
        <v>7</v>
      </c>
      <c r="I124" s="186"/>
      <c r="J124" s="187">
        <f t="shared" si="30"/>
        <v>0</v>
      </c>
      <c r="K124" s="183" t="s">
        <v>21</v>
      </c>
      <c r="L124" s="59"/>
      <c r="M124" s="188" t="s">
        <v>21</v>
      </c>
      <c r="N124" s="189" t="s">
        <v>40</v>
      </c>
      <c r="O124" s="40"/>
      <c r="P124" s="190">
        <f t="shared" si="31"/>
        <v>0</v>
      </c>
      <c r="Q124" s="190">
        <v>0</v>
      </c>
      <c r="R124" s="190">
        <f t="shared" si="32"/>
        <v>0</v>
      </c>
      <c r="S124" s="190">
        <v>0</v>
      </c>
      <c r="T124" s="191">
        <f t="shared" si="33"/>
        <v>0</v>
      </c>
      <c r="AR124" s="22" t="s">
        <v>131</v>
      </c>
      <c r="AT124" s="22" t="s">
        <v>133</v>
      </c>
      <c r="AU124" s="22" t="s">
        <v>77</v>
      </c>
      <c r="AY124" s="22" t="s">
        <v>132</v>
      </c>
      <c r="BE124" s="192">
        <f t="shared" si="34"/>
        <v>0</v>
      </c>
      <c r="BF124" s="192">
        <f t="shared" si="35"/>
        <v>0</v>
      </c>
      <c r="BG124" s="192">
        <f t="shared" si="36"/>
        <v>0</v>
      </c>
      <c r="BH124" s="192">
        <f t="shared" si="37"/>
        <v>0</v>
      </c>
      <c r="BI124" s="192">
        <f t="shared" si="38"/>
        <v>0</v>
      </c>
      <c r="BJ124" s="22" t="s">
        <v>77</v>
      </c>
      <c r="BK124" s="192">
        <f t="shared" si="39"/>
        <v>0</v>
      </c>
      <c r="BL124" s="22" t="s">
        <v>131</v>
      </c>
      <c r="BM124" s="22" t="s">
        <v>264</v>
      </c>
    </row>
    <row r="125" spans="2:65" s="1" customFormat="1" ht="16.5" customHeight="1">
      <c r="B125" s="39"/>
      <c r="C125" s="181" t="s">
        <v>265</v>
      </c>
      <c r="D125" s="181" t="s">
        <v>133</v>
      </c>
      <c r="E125" s="182" t="s">
        <v>266</v>
      </c>
      <c r="F125" s="183" t="s">
        <v>267</v>
      </c>
      <c r="G125" s="184" t="s">
        <v>136</v>
      </c>
      <c r="H125" s="185">
        <v>37</v>
      </c>
      <c r="I125" s="186"/>
      <c r="J125" s="187">
        <f t="shared" si="30"/>
        <v>0</v>
      </c>
      <c r="K125" s="183" t="s">
        <v>21</v>
      </c>
      <c r="L125" s="59"/>
      <c r="M125" s="188" t="s">
        <v>21</v>
      </c>
      <c r="N125" s="189" t="s">
        <v>40</v>
      </c>
      <c r="O125" s="40"/>
      <c r="P125" s="190">
        <f t="shared" si="31"/>
        <v>0</v>
      </c>
      <c r="Q125" s="190">
        <v>0.0318</v>
      </c>
      <c r="R125" s="190">
        <f t="shared" si="32"/>
        <v>1.1766</v>
      </c>
      <c r="S125" s="190">
        <v>0</v>
      </c>
      <c r="T125" s="191">
        <f t="shared" si="33"/>
        <v>0</v>
      </c>
      <c r="AR125" s="22" t="s">
        <v>131</v>
      </c>
      <c r="AT125" s="22" t="s">
        <v>133</v>
      </c>
      <c r="AU125" s="22" t="s">
        <v>77</v>
      </c>
      <c r="AY125" s="22" t="s">
        <v>132</v>
      </c>
      <c r="BE125" s="192">
        <f t="shared" si="34"/>
        <v>0</v>
      </c>
      <c r="BF125" s="192">
        <f t="shared" si="35"/>
        <v>0</v>
      </c>
      <c r="BG125" s="192">
        <f t="shared" si="36"/>
        <v>0</v>
      </c>
      <c r="BH125" s="192">
        <f t="shared" si="37"/>
        <v>0</v>
      </c>
      <c r="BI125" s="192">
        <f t="shared" si="38"/>
        <v>0</v>
      </c>
      <c r="BJ125" s="22" t="s">
        <v>77</v>
      </c>
      <c r="BK125" s="192">
        <f t="shared" si="39"/>
        <v>0</v>
      </c>
      <c r="BL125" s="22" t="s">
        <v>131</v>
      </c>
      <c r="BM125" s="22" t="s">
        <v>268</v>
      </c>
    </row>
    <row r="126" spans="2:65" s="1" customFormat="1" ht="16.5" customHeight="1">
      <c r="B126" s="39"/>
      <c r="C126" s="181" t="s">
        <v>269</v>
      </c>
      <c r="D126" s="181" t="s">
        <v>133</v>
      </c>
      <c r="E126" s="182" t="s">
        <v>270</v>
      </c>
      <c r="F126" s="183" t="s">
        <v>271</v>
      </c>
      <c r="G126" s="184" t="s">
        <v>136</v>
      </c>
      <c r="H126" s="185">
        <v>37</v>
      </c>
      <c r="I126" s="186"/>
      <c r="J126" s="187">
        <f t="shared" si="30"/>
        <v>0</v>
      </c>
      <c r="K126" s="183" t="s">
        <v>21</v>
      </c>
      <c r="L126" s="59"/>
      <c r="M126" s="188" t="s">
        <v>21</v>
      </c>
      <c r="N126" s="189" t="s">
        <v>40</v>
      </c>
      <c r="O126" s="40"/>
      <c r="P126" s="190">
        <f t="shared" si="31"/>
        <v>0</v>
      </c>
      <c r="Q126" s="190">
        <v>2E-05</v>
      </c>
      <c r="R126" s="190">
        <f t="shared" si="32"/>
        <v>0.0007400000000000001</v>
      </c>
      <c r="S126" s="190">
        <v>0</v>
      </c>
      <c r="T126" s="191">
        <f t="shared" si="33"/>
        <v>0</v>
      </c>
      <c r="AR126" s="22" t="s">
        <v>131</v>
      </c>
      <c r="AT126" s="22" t="s">
        <v>133</v>
      </c>
      <c r="AU126" s="22" t="s">
        <v>77</v>
      </c>
      <c r="AY126" s="22" t="s">
        <v>132</v>
      </c>
      <c r="BE126" s="192">
        <f t="shared" si="34"/>
        <v>0</v>
      </c>
      <c r="BF126" s="192">
        <f t="shared" si="35"/>
        <v>0</v>
      </c>
      <c r="BG126" s="192">
        <f t="shared" si="36"/>
        <v>0</v>
      </c>
      <c r="BH126" s="192">
        <f t="shared" si="37"/>
        <v>0</v>
      </c>
      <c r="BI126" s="192">
        <f t="shared" si="38"/>
        <v>0</v>
      </c>
      <c r="BJ126" s="22" t="s">
        <v>77</v>
      </c>
      <c r="BK126" s="192">
        <f t="shared" si="39"/>
        <v>0</v>
      </c>
      <c r="BL126" s="22" t="s">
        <v>131</v>
      </c>
      <c r="BM126" s="22" t="s">
        <v>272</v>
      </c>
    </row>
    <row r="127" spans="2:65" s="1" customFormat="1" ht="16.5" customHeight="1">
      <c r="B127" s="39"/>
      <c r="C127" s="181" t="s">
        <v>273</v>
      </c>
      <c r="D127" s="181" t="s">
        <v>133</v>
      </c>
      <c r="E127" s="182" t="s">
        <v>274</v>
      </c>
      <c r="F127" s="183" t="s">
        <v>275</v>
      </c>
      <c r="G127" s="184" t="s">
        <v>154</v>
      </c>
      <c r="H127" s="185">
        <v>50.5</v>
      </c>
      <c r="I127" s="186"/>
      <c r="J127" s="187">
        <f t="shared" si="30"/>
        <v>0</v>
      </c>
      <c r="K127" s="183" t="s">
        <v>21</v>
      </c>
      <c r="L127" s="59"/>
      <c r="M127" s="188" t="s">
        <v>21</v>
      </c>
      <c r="N127" s="189" t="s">
        <v>40</v>
      </c>
      <c r="O127" s="40"/>
      <c r="P127" s="190">
        <f t="shared" si="31"/>
        <v>0</v>
      </c>
      <c r="Q127" s="190">
        <v>0</v>
      </c>
      <c r="R127" s="190">
        <f t="shared" si="32"/>
        <v>0</v>
      </c>
      <c r="S127" s="190">
        <v>0</v>
      </c>
      <c r="T127" s="191">
        <f t="shared" si="33"/>
        <v>0</v>
      </c>
      <c r="AR127" s="22" t="s">
        <v>131</v>
      </c>
      <c r="AT127" s="22" t="s">
        <v>133</v>
      </c>
      <c r="AU127" s="22" t="s">
        <v>77</v>
      </c>
      <c r="AY127" s="22" t="s">
        <v>132</v>
      </c>
      <c r="BE127" s="192">
        <f t="shared" si="34"/>
        <v>0</v>
      </c>
      <c r="BF127" s="192">
        <f t="shared" si="35"/>
        <v>0</v>
      </c>
      <c r="BG127" s="192">
        <f t="shared" si="36"/>
        <v>0</v>
      </c>
      <c r="BH127" s="192">
        <f t="shared" si="37"/>
        <v>0</v>
      </c>
      <c r="BI127" s="192">
        <f t="shared" si="38"/>
        <v>0</v>
      </c>
      <c r="BJ127" s="22" t="s">
        <v>77</v>
      </c>
      <c r="BK127" s="192">
        <f t="shared" si="39"/>
        <v>0</v>
      </c>
      <c r="BL127" s="22" t="s">
        <v>131</v>
      </c>
      <c r="BM127" s="22" t="s">
        <v>276</v>
      </c>
    </row>
    <row r="128" spans="2:65" s="1" customFormat="1" ht="25.5" customHeight="1">
      <c r="B128" s="39"/>
      <c r="C128" s="181" t="s">
        <v>277</v>
      </c>
      <c r="D128" s="181" t="s">
        <v>133</v>
      </c>
      <c r="E128" s="182" t="s">
        <v>278</v>
      </c>
      <c r="F128" s="183" t="s">
        <v>279</v>
      </c>
      <c r="G128" s="184" t="s">
        <v>136</v>
      </c>
      <c r="H128" s="185">
        <v>186</v>
      </c>
      <c r="I128" s="186"/>
      <c r="J128" s="187">
        <f t="shared" si="30"/>
        <v>0</v>
      </c>
      <c r="K128" s="183" t="s">
        <v>21</v>
      </c>
      <c r="L128" s="59"/>
      <c r="M128" s="188" t="s">
        <v>21</v>
      </c>
      <c r="N128" s="189" t="s">
        <v>40</v>
      </c>
      <c r="O128" s="40"/>
      <c r="P128" s="190">
        <f t="shared" si="31"/>
        <v>0</v>
      </c>
      <c r="Q128" s="190">
        <v>0.00204</v>
      </c>
      <c r="R128" s="190">
        <f t="shared" si="32"/>
        <v>0.37944</v>
      </c>
      <c r="S128" s="190">
        <v>0</v>
      </c>
      <c r="T128" s="191">
        <f t="shared" si="33"/>
        <v>0</v>
      </c>
      <c r="AR128" s="22" t="s">
        <v>131</v>
      </c>
      <c r="AT128" s="22" t="s">
        <v>133</v>
      </c>
      <c r="AU128" s="22" t="s">
        <v>77</v>
      </c>
      <c r="AY128" s="22" t="s">
        <v>132</v>
      </c>
      <c r="BE128" s="192">
        <f t="shared" si="34"/>
        <v>0</v>
      </c>
      <c r="BF128" s="192">
        <f t="shared" si="35"/>
        <v>0</v>
      </c>
      <c r="BG128" s="192">
        <f t="shared" si="36"/>
        <v>0</v>
      </c>
      <c r="BH128" s="192">
        <f t="shared" si="37"/>
        <v>0</v>
      </c>
      <c r="BI128" s="192">
        <f t="shared" si="38"/>
        <v>0</v>
      </c>
      <c r="BJ128" s="22" t="s">
        <v>77</v>
      </c>
      <c r="BK128" s="192">
        <f t="shared" si="39"/>
        <v>0</v>
      </c>
      <c r="BL128" s="22" t="s">
        <v>131</v>
      </c>
      <c r="BM128" s="22" t="s">
        <v>280</v>
      </c>
    </row>
    <row r="129" spans="2:65" s="1" customFormat="1" ht="16.5" customHeight="1">
      <c r="B129" s="39"/>
      <c r="C129" s="181" t="s">
        <v>281</v>
      </c>
      <c r="D129" s="181" t="s">
        <v>133</v>
      </c>
      <c r="E129" s="182" t="s">
        <v>282</v>
      </c>
      <c r="F129" s="183" t="s">
        <v>283</v>
      </c>
      <c r="G129" s="184" t="s">
        <v>136</v>
      </c>
      <c r="H129" s="185">
        <v>186</v>
      </c>
      <c r="I129" s="186"/>
      <c r="J129" s="187">
        <f t="shared" si="30"/>
        <v>0</v>
      </c>
      <c r="K129" s="183" t="s">
        <v>21</v>
      </c>
      <c r="L129" s="59"/>
      <c r="M129" s="188" t="s">
        <v>21</v>
      </c>
      <c r="N129" s="189" t="s">
        <v>40</v>
      </c>
      <c r="O129" s="40"/>
      <c r="P129" s="190">
        <f t="shared" si="31"/>
        <v>0</v>
      </c>
      <c r="Q129" s="190">
        <v>4E-05</v>
      </c>
      <c r="R129" s="190">
        <f t="shared" si="32"/>
        <v>0.00744</v>
      </c>
      <c r="S129" s="190">
        <v>0</v>
      </c>
      <c r="T129" s="191">
        <f t="shared" si="33"/>
        <v>0</v>
      </c>
      <c r="AR129" s="22" t="s">
        <v>131</v>
      </c>
      <c r="AT129" s="22" t="s">
        <v>133</v>
      </c>
      <c r="AU129" s="22" t="s">
        <v>77</v>
      </c>
      <c r="AY129" s="22" t="s">
        <v>132</v>
      </c>
      <c r="BE129" s="192">
        <f t="shared" si="34"/>
        <v>0</v>
      </c>
      <c r="BF129" s="192">
        <f t="shared" si="35"/>
        <v>0</v>
      </c>
      <c r="BG129" s="192">
        <f t="shared" si="36"/>
        <v>0</v>
      </c>
      <c r="BH129" s="192">
        <f t="shared" si="37"/>
        <v>0</v>
      </c>
      <c r="BI129" s="192">
        <f t="shared" si="38"/>
        <v>0</v>
      </c>
      <c r="BJ129" s="22" t="s">
        <v>77</v>
      </c>
      <c r="BK129" s="192">
        <f t="shared" si="39"/>
        <v>0</v>
      </c>
      <c r="BL129" s="22" t="s">
        <v>131</v>
      </c>
      <c r="BM129" s="22" t="s">
        <v>284</v>
      </c>
    </row>
    <row r="130" spans="2:65" s="1" customFormat="1" ht="16.5" customHeight="1">
      <c r="B130" s="39"/>
      <c r="C130" s="181" t="s">
        <v>285</v>
      </c>
      <c r="D130" s="181" t="s">
        <v>133</v>
      </c>
      <c r="E130" s="182" t="s">
        <v>286</v>
      </c>
      <c r="F130" s="183" t="s">
        <v>287</v>
      </c>
      <c r="G130" s="184" t="s">
        <v>179</v>
      </c>
      <c r="H130" s="185">
        <v>4.2</v>
      </c>
      <c r="I130" s="186"/>
      <c r="J130" s="187">
        <f t="shared" si="30"/>
        <v>0</v>
      </c>
      <c r="K130" s="183" t="s">
        <v>21</v>
      </c>
      <c r="L130" s="59"/>
      <c r="M130" s="188" t="s">
        <v>21</v>
      </c>
      <c r="N130" s="189" t="s">
        <v>40</v>
      </c>
      <c r="O130" s="40"/>
      <c r="P130" s="190">
        <f t="shared" si="31"/>
        <v>0</v>
      </c>
      <c r="Q130" s="190">
        <v>1.0383</v>
      </c>
      <c r="R130" s="190">
        <f t="shared" si="32"/>
        <v>4.360860000000001</v>
      </c>
      <c r="S130" s="190">
        <v>0</v>
      </c>
      <c r="T130" s="191">
        <f t="shared" si="33"/>
        <v>0</v>
      </c>
      <c r="AR130" s="22" t="s">
        <v>131</v>
      </c>
      <c r="AT130" s="22" t="s">
        <v>133</v>
      </c>
      <c r="AU130" s="22" t="s">
        <v>77</v>
      </c>
      <c r="AY130" s="22" t="s">
        <v>132</v>
      </c>
      <c r="BE130" s="192">
        <f t="shared" si="34"/>
        <v>0</v>
      </c>
      <c r="BF130" s="192">
        <f t="shared" si="35"/>
        <v>0</v>
      </c>
      <c r="BG130" s="192">
        <f t="shared" si="36"/>
        <v>0</v>
      </c>
      <c r="BH130" s="192">
        <f t="shared" si="37"/>
        <v>0</v>
      </c>
      <c r="BI130" s="192">
        <f t="shared" si="38"/>
        <v>0</v>
      </c>
      <c r="BJ130" s="22" t="s">
        <v>77</v>
      </c>
      <c r="BK130" s="192">
        <f t="shared" si="39"/>
        <v>0</v>
      </c>
      <c r="BL130" s="22" t="s">
        <v>131</v>
      </c>
      <c r="BM130" s="22" t="s">
        <v>288</v>
      </c>
    </row>
    <row r="131" spans="2:65" s="1" customFormat="1" ht="16.5" customHeight="1">
      <c r="B131" s="39"/>
      <c r="C131" s="181" t="s">
        <v>289</v>
      </c>
      <c r="D131" s="181" t="s">
        <v>133</v>
      </c>
      <c r="E131" s="182" t="s">
        <v>290</v>
      </c>
      <c r="F131" s="183" t="s">
        <v>291</v>
      </c>
      <c r="G131" s="184" t="s">
        <v>179</v>
      </c>
      <c r="H131" s="185">
        <v>0.7</v>
      </c>
      <c r="I131" s="186"/>
      <c r="J131" s="187">
        <f t="shared" si="30"/>
        <v>0</v>
      </c>
      <c r="K131" s="183" t="s">
        <v>209</v>
      </c>
      <c r="L131" s="59"/>
      <c r="M131" s="188" t="s">
        <v>21</v>
      </c>
      <c r="N131" s="189" t="s">
        <v>40</v>
      </c>
      <c r="O131" s="40"/>
      <c r="P131" s="190">
        <f t="shared" si="31"/>
        <v>0</v>
      </c>
      <c r="Q131" s="190">
        <v>1.04528</v>
      </c>
      <c r="R131" s="190">
        <f t="shared" si="32"/>
        <v>0.7316959999999999</v>
      </c>
      <c r="S131" s="190">
        <v>0</v>
      </c>
      <c r="T131" s="191">
        <f t="shared" si="33"/>
        <v>0</v>
      </c>
      <c r="AR131" s="22" t="s">
        <v>131</v>
      </c>
      <c r="AT131" s="22" t="s">
        <v>133</v>
      </c>
      <c r="AU131" s="22" t="s">
        <v>77</v>
      </c>
      <c r="AY131" s="22" t="s">
        <v>132</v>
      </c>
      <c r="BE131" s="192">
        <f t="shared" si="34"/>
        <v>0</v>
      </c>
      <c r="BF131" s="192">
        <f t="shared" si="35"/>
        <v>0</v>
      </c>
      <c r="BG131" s="192">
        <f t="shared" si="36"/>
        <v>0</v>
      </c>
      <c r="BH131" s="192">
        <f t="shared" si="37"/>
        <v>0</v>
      </c>
      <c r="BI131" s="192">
        <f t="shared" si="38"/>
        <v>0</v>
      </c>
      <c r="BJ131" s="22" t="s">
        <v>77</v>
      </c>
      <c r="BK131" s="192">
        <f t="shared" si="39"/>
        <v>0</v>
      </c>
      <c r="BL131" s="22" t="s">
        <v>131</v>
      </c>
      <c r="BM131" s="22" t="s">
        <v>292</v>
      </c>
    </row>
    <row r="132" spans="2:63" s="9" customFormat="1" ht="37.35" customHeight="1">
      <c r="B132" s="167"/>
      <c r="C132" s="168"/>
      <c r="D132" s="169" t="s">
        <v>68</v>
      </c>
      <c r="E132" s="170" t="s">
        <v>131</v>
      </c>
      <c r="F132" s="170" t="s">
        <v>293</v>
      </c>
      <c r="G132" s="168"/>
      <c r="H132" s="168"/>
      <c r="I132" s="171"/>
      <c r="J132" s="172">
        <f>BK132</f>
        <v>0</v>
      </c>
      <c r="K132" s="168"/>
      <c r="L132" s="173"/>
      <c r="M132" s="174"/>
      <c r="N132" s="175"/>
      <c r="O132" s="175"/>
      <c r="P132" s="176">
        <f>SUM(P133:P141)</f>
        <v>0</v>
      </c>
      <c r="Q132" s="175"/>
      <c r="R132" s="176">
        <f>SUM(R133:R141)</f>
        <v>153.771483</v>
      </c>
      <c r="S132" s="175"/>
      <c r="T132" s="177">
        <f>SUM(T133:T141)</f>
        <v>0</v>
      </c>
      <c r="AR132" s="178" t="s">
        <v>131</v>
      </c>
      <c r="AT132" s="179" t="s">
        <v>68</v>
      </c>
      <c r="AU132" s="179" t="s">
        <v>69</v>
      </c>
      <c r="AY132" s="178" t="s">
        <v>132</v>
      </c>
      <c r="BK132" s="180">
        <f>SUM(BK133:BK141)</f>
        <v>0</v>
      </c>
    </row>
    <row r="133" spans="2:65" s="1" customFormat="1" ht="16.5" customHeight="1">
      <c r="B133" s="39"/>
      <c r="C133" s="181" t="s">
        <v>294</v>
      </c>
      <c r="D133" s="181" t="s">
        <v>133</v>
      </c>
      <c r="E133" s="182" t="s">
        <v>295</v>
      </c>
      <c r="F133" s="183" t="s">
        <v>296</v>
      </c>
      <c r="G133" s="184" t="s">
        <v>154</v>
      </c>
      <c r="H133" s="185">
        <v>24.6</v>
      </c>
      <c r="I133" s="186"/>
      <c r="J133" s="187">
        <f aca="true" t="shared" si="40" ref="J133:J141">ROUND(I133*H133,2)</f>
        <v>0</v>
      </c>
      <c r="K133" s="183" t="s">
        <v>21</v>
      </c>
      <c r="L133" s="59"/>
      <c r="M133" s="188" t="s">
        <v>21</v>
      </c>
      <c r="N133" s="189" t="s">
        <v>40</v>
      </c>
      <c r="O133" s="40"/>
      <c r="P133" s="190">
        <f aca="true" t="shared" si="41" ref="P133:P141">O133*H133</f>
        <v>0</v>
      </c>
      <c r="Q133" s="190">
        <v>0</v>
      </c>
      <c r="R133" s="190">
        <f aca="true" t="shared" si="42" ref="R133:R141">Q133*H133</f>
        <v>0</v>
      </c>
      <c r="S133" s="190">
        <v>0</v>
      </c>
      <c r="T133" s="191">
        <f aca="true" t="shared" si="43" ref="T133:T141">S133*H133</f>
        <v>0</v>
      </c>
      <c r="AR133" s="22" t="s">
        <v>131</v>
      </c>
      <c r="AT133" s="22" t="s">
        <v>133</v>
      </c>
      <c r="AU133" s="22" t="s">
        <v>77</v>
      </c>
      <c r="AY133" s="22" t="s">
        <v>132</v>
      </c>
      <c r="BE133" s="192">
        <f aca="true" t="shared" si="44" ref="BE133:BE141">IF(N133="základní",J133,0)</f>
        <v>0</v>
      </c>
      <c r="BF133" s="192">
        <f aca="true" t="shared" si="45" ref="BF133:BF141">IF(N133="snížená",J133,0)</f>
        <v>0</v>
      </c>
      <c r="BG133" s="192">
        <f aca="true" t="shared" si="46" ref="BG133:BG141">IF(N133="zákl. přenesená",J133,0)</f>
        <v>0</v>
      </c>
      <c r="BH133" s="192">
        <f aca="true" t="shared" si="47" ref="BH133:BH141">IF(N133="sníž. přenesená",J133,0)</f>
        <v>0</v>
      </c>
      <c r="BI133" s="192">
        <f aca="true" t="shared" si="48" ref="BI133:BI141">IF(N133="nulová",J133,0)</f>
        <v>0</v>
      </c>
      <c r="BJ133" s="22" t="s">
        <v>77</v>
      </c>
      <c r="BK133" s="192">
        <f aca="true" t="shared" si="49" ref="BK133:BK141">ROUND(I133*H133,2)</f>
        <v>0</v>
      </c>
      <c r="BL133" s="22" t="s">
        <v>131</v>
      </c>
      <c r="BM133" s="22" t="s">
        <v>297</v>
      </c>
    </row>
    <row r="134" spans="2:65" s="1" customFormat="1" ht="16.5" customHeight="1">
      <c r="B134" s="39"/>
      <c r="C134" s="181" t="s">
        <v>298</v>
      </c>
      <c r="D134" s="181" t="s">
        <v>133</v>
      </c>
      <c r="E134" s="182" t="s">
        <v>299</v>
      </c>
      <c r="F134" s="183" t="s">
        <v>300</v>
      </c>
      <c r="G134" s="184" t="s">
        <v>136</v>
      </c>
      <c r="H134" s="185">
        <v>68</v>
      </c>
      <c r="I134" s="186"/>
      <c r="J134" s="187">
        <f t="shared" si="40"/>
        <v>0</v>
      </c>
      <c r="K134" s="183" t="s">
        <v>21</v>
      </c>
      <c r="L134" s="59"/>
      <c r="M134" s="188" t="s">
        <v>21</v>
      </c>
      <c r="N134" s="189" t="s">
        <v>40</v>
      </c>
      <c r="O134" s="40"/>
      <c r="P134" s="190">
        <f t="shared" si="41"/>
        <v>0</v>
      </c>
      <c r="Q134" s="190">
        <v>0.00376</v>
      </c>
      <c r="R134" s="190">
        <f t="shared" si="42"/>
        <v>0.25568</v>
      </c>
      <c r="S134" s="190">
        <v>0</v>
      </c>
      <c r="T134" s="191">
        <f t="shared" si="43"/>
        <v>0</v>
      </c>
      <c r="AR134" s="22" t="s">
        <v>131</v>
      </c>
      <c r="AT134" s="22" t="s">
        <v>133</v>
      </c>
      <c r="AU134" s="22" t="s">
        <v>77</v>
      </c>
      <c r="AY134" s="22" t="s">
        <v>132</v>
      </c>
      <c r="BE134" s="192">
        <f t="shared" si="44"/>
        <v>0</v>
      </c>
      <c r="BF134" s="192">
        <f t="shared" si="45"/>
        <v>0</v>
      </c>
      <c r="BG134" s="192">
        <f t="shared" si="46"/>
        <v>0</v>
      </c>
      <c r="BH134" s="192">
        <f t="shared" si="47"/>
        <v>0</v>
      </c>
      <c r="BI134" s="192">
        <f t="shared" si="48"/>
        <v>0</v>
      </c>
      <c r="BJ134" s="22" t="s">
        <v>77</v>
      </c>
      <c r="BK134" s="192">
        <f t="shared" si="49"/>
        <v>0</v>
      </c>
      <c r="BL134" s="22" t="s">
        <v>131</v>
      </c>
      <c r="BM134" s="22" t="s">
        <v>301</v>
      </c>
    </row>
    <row r="135" spans="2:65" s="1" customFormat="1" ht="25.5" customHeight="1">
      <c r="B135" s="39"/>
      <c r="C135" s="181" t="s">
        <v>302</v>
      </c>
      <c r="D135" s="181" t="s">
        <v>133</v>
      </c>
      <c r="E135" s="182" t="s">
        <v>303</v>
      </c>
      <c r="F135" s="183" t="s">
        <v>304</v>
      </c>
      <c r="G135" s="184" t="s">
        <v>136</v>
      </c>
      <c r="H135" s="185">
        <v>68</v>
      </c>
      <c r="I135" s="186"/>
      <c r="J135" s="187">
        <f t="shared" si="40"/>
        <v>0</v>
      </c>
      <c r="K135" s="183" t="s">
        <v>21</v>
      </c>
      <c r="L135" s="59"/>
      <c r="M135" s="188" t="s">
        <v>21</v>
      </c>
      <c r="N135" s="189" t="s">
        <v>40</v>
      </c>
      <c r="O135" s="40"/>
      <c r="P135" s="190">
        <f t="shared" si="41"/>
        <v>0</v>
      </c>
      <c r="Q135" s="190">
        <v>0.0011</v>
      </c>
      <c r="R135" s="190">
        <f t="shared" si="42"/>
        <v>0.0748</v>
      </c>
      <c r="S135" s="190">
        <v>0</v>
      </c>
      <c r="T135" s="191">
        <f t="shared" si="43"/>
        <v>0</v>
      </c>
      <c r="AR135" s="22" t="s">
        <v>131</v>
      </c>
      <c r="AT135" s="22" t="s">
        <v>133</v>
      </c>
      <c r="AU135" s="22" t="s">
        <v>77</v>
      </c>
      <c r="AY135" s="22" t="s">
        <v>132</v>
      </c>
      <c r="BE135" s="192">
        <f t="shared" si="44"/>
        <v>0</v>
      </c>
      <c r="BF135" s="192">
        <f t="shared" si="45"/>
        <v>0</v>
      </c>
      <c r="BG135" s="192">
        <f t="shared" si="46"/>
        <v>0</v>
      </c>
      <c r="BH135" s="192">
        <f t="shared" si="47"/>
        <v>0</v>
      </c>
      <c r="BI135" s="192">
        <f t="shared" si="48"/>
        <v>0</v>
      </c>
      <c r="BJ135" s="22" t="s">
        <v>77</v>
      </c>
      <c r="BK135" s="192">
        <f t="shared" si="49"/>
        <v>0</v>
      </c>
      <c r="BL135" s="22" t="s">
        <v>131</v>
      </c>
      <c r="BM135" s="22" t="s">
        <v>305</v>
      </c>
    </row>
    <row r="136" spans="2:65" s="1" customFormat="1" ht="16.5" customHeight="1">
      <c r="B136" s="39"/>
      <c r="C136" s="181" t="s">
        <v>306</v>
      </c>
      <c r="D136" s="181" t="s">
        <v>133</v>
      </c>
      <c r="E136" s="182" t="s">
        <v>307</v>
      </c>
      <c r="F136" s="183" t="s">
        <v>308</v>
      </c>
      <c r="G136" s="184" t="s">
        <v>154</v>
      </c>
      <c r="H136" s="185">
        <v>10</v>
      </c>
      <c r="I136" s="186"/>
      <c r="J136" s="187">
        <f t="shared" si="40"/>
        <v>0</v>
      </c>
      <c r="K136" s="183" t="s">
        <v>21</v>
      </c>
      <c r="L136" s="59"/>
      <c r="M136" s="188" t="s">
        <v>21</v>
      </c>
      <c r="N136" s="189" t="s">
        <v>40</v>
      </c>
      <c r="O136" s="40"/>
      <c r="P136" s="190">
        <f t="shared" si="41"/>
        <v>0</v>
      </c>
      <c r="Q136" s="190">
        <v>0</v>
      </c>
      <c r="R136" s="190">
        <f t="shared" si="42"/>
        <v>0</v>
      </c>
      <c r="S136" s="190">
        <v>0</v>
      </c>
      <c r="T136" s="191">
        <f t="shared" si="43"/>
        <v>0</v>
      </c>
      <c r="AR136" s="22" t="s">
        <v>131</v>
      </c>
      <c r="AT136" s="22" t="s">
        <v>133</v>
      </c>
      <c r="AU136" s="22" t="s">
        <v>77</v>
      </c>
      <c r="AY136" s="22" t="s">
        <v>132</v>
      </c>
      <c r="BE136" s="192">
        <f t="shared" si="44"/>
        <v>0</v>
      </c>
      <c r="BF136" s="192">
        <f t="shared" si="45"/>
        <v>0</v>
      </c>
      <c r="BG136" s="192">
        <f t="shared" si="46"/>
        <v>0</v>
      </c>
      <c r="BH136" s="192">
        <f t="shared" si="47"/>
        <v>0</v>
      </c>
      <c r="BI136" s="192">
        <f t="shared" si="48"/>
        <v>0</v>
      </c>
      <c r="BJ136" s="22" t="s">
        <v>77</v>
      </c>
      <c r="BK136" s="192">
        <f t="shared" si="49"/>
        <v>0</v>
      </c>
      <c r="BL136" s="22" t="s">
        <v>131</v>
      </c>
      <c r="BM136" s="22" t="s">
        <v>309</v>
      </c>
    </row>
    <row r="137" spans="2:65" s="1" customFormat="1" ht="16.5" customHeight="1">
      <c r="B137" s="39"/>
      <c r="C137" s="181" t="s">
        <v>310</v>
      </c>
      <c r="D137" s="181" t="s">
        <v>133</v>
      </c>
      <c r="E137" s="182" t="s">
        <v>311</v>
      </c>
      <c r="F137" s="183" t="s">
        <v>312</v>
      </c>
      <c r="G137" s="184" t="s">
        <v>154</v>
      </c>
      <c r="H137" s="185">
        <v>77</v>
      </c>
      <c r="I137" s="186"/>
      <c r="J137" s="187">
        <f t="shared" si="40"/>
        <v>0</v>
      </c>
      <c r="K137" s="183" t="s">
        <v>21</v>
      </c>
      <c r="L137" s="59"/>
      <c r="M137" s="188" t="s">
        <v>21</v>
      </c>
      <c r="N137" s="189" t="s">
        <v>40</v>
      </c>
      <c r="O137" s="40"/>
      <c r="P137" s="190">
        <f t="shared" si="41"/>
        <v>0</v>
      </c>
      <c r="Q137" s="190">
        <v>0</v>
      </c>
      <c r="R137" s="190">
        <f t="shared" si="42"/>
        <v>0</v>
      </c>
      <c r="S137" s="190">
        <v>0</v>
      </c>
      <c r="T137" s="191">
        <f t="shared" si="43"/>
        <v>0</v>
      </c>
      <c r="AR137" s="22" t="s">
        <v>131</v>
      </c>
      <c r="AT137" s="22" t="s">
        <v>133</v>
      </c>
      <c r="AU137" s="22" t="s">
        <v>77</v>
      </c>
      <c r="AY137" s="22" t="s">
        <v>132</v>
      </c>
      <c r="BE137" s="192">
        <f t="shared" si="44"/>
        <v>0</v>
      </c>
      <c r="BF137" s="192">
        <f t="shared" si="45"/>
        <v>0</v>
      </c>
      <c r="BG137" s="192">
        <f t="shared" si="46"/>
        <v>0</v>
      </c>
      <c r="BH137" s="192">
        <f t="shared" si="47"/>
        <v>0</v>
      </c>
      <c r="BI137" s="192">
        <f t="shared" si="48"/>
        <v>0</v>
      </c>
      <c r="BJ137" s="22" t="s">
        <v>77</v>
      </c>
      <c r="BK137" s="192">
        <f t="shared" si="49"/>
        <v>0</v>
      </c>
      <c r="BL137" s="22" t="s">
        <v>131</v>
      </c>
      <c r="BM137" s="22" t="s">
        <v>313</v>
      </c>
    </row>
    <row r="138" spans="2:65" s="1" customFormat="1" ht="16.5" customHeight="1">
      <c r="B138" s="39"/>
      <c r="C138" s="181" t="s">
        <v>314</v>
      </c>
      <c r="D138" s="181" t="s">
        <v>133</v>
      </c>
      <c r="E138" s="182" t="s">
        <v>315</v>
      </c>
      <c r="F138" s="183" t="s">
        <v>316</v>
      </c>
      <c r="G138" s="184" t="s">
        <v>136</v>
      </c>
      <c r="H138" s="185">
        <v>50</v>
      </c>
      <c r="I138" s="186"/>
      <c r="J138" s="187">
        <f t="shared" si="40"/>
        <v>0</v>
      </c>
      <c r="K138" s="183" t="s">
        <v>21</v>
      </c>
      <c r="L138" s="59"/>
      <c r="M138" s="188" t="s">
        <v>21</v>
      </c>
      <c r="N138" s="189" t="s">
        <v>40</v>
      </c>
      <c r="O138" s="40"/>
      <c r="P138" s="190">
        <f t="shared" si="41"/>
        <v>0</v>
      </c>
      <c r="Q138" s="190">
        <v>0.0022</v>
      </c>
      <c r="R138" s="190">
        <f t="shared" si="42"/>
        <v>0.11</v>
      </c>
      <c r="S138" s="190">
        <v>0</v>
      </c>
      <c r="T138" s="191">
        <f t="shared" si="43"/>
        <v>0</v>
      </c>
      <c r="AR138" s="22" t="s">
        <v>131</v>
      </c>
      <c r="AT138" s="22" t="s">
        <v>133</v>
      </c>
      <c r="AU138" s="22" t="s">
        <v>77</v>
      </c>
      <c r="AY138" s="22" t="s">
        <v>132</v>
      </c>
      <c r="BE138" s="192">
        <f t="shared" si="44"/>
        <v>0</v>
      </c>
      <c r="BF138" s="192">
        <f t="shared" si="45"/>
        <v>0</v>
      </c>
      <c r="BG138" s="192">
        <f t="shared" si="46"/>
        <v>0</v>
      </c>
      <c r="BH138" s="192">
        <f t="shared" si="47"/>
        <v>0</v>
      </c>
      <c r="BI138" s="192">
        <f t="shared" si="48"/>
        <v>0</v>
      </c>
      <c r="BJ138" s="22" t="s">
        <v>77</v>
      </c>
      <c r="BK138" s="192">
        <f t="shared" si="49"/>
        <v>0</v>
      </c>
      <c r="BL138" s="22" t="s">
        <v>131</v>
      </c>
      <c r="BM138" s="22" t="s">
        <v>317</v>
      </c>
    </row>
    <row r="139" spans="2:65" s="1" customFormat="1" ht="16.5" customHeight="1">
      <c r="B139" s="39"/>
      <c r="C139" s="216" t="s">
        <v>318</v>
      </c>
      <c r="D139" s="216" t="s">
        <v>144</v>
      </c>
      <c r="E139" s="217" t="s">
        <v>319</v>
      </c>
      <c r="F139" s="218" t="s">
        <v>320</v>
      </c>
      <c r="G139" s="219" t="s">
        <v>136</v>
      </c>
      <c r="H139" s="220">
        <v>50</v>
      </c>
      <c r="I139" s="221"/>
      <c r="J139" s="222">
        <f t="shared" si="40"/>
        <v>0</v>
      </c>
      <c r="K139" s="218" t="s">
        <v>21</v>
      </c>
      <c r="L139" s="223"/>
      <c r="M139" s="224" t="s">
        <v>21</v>
      </c>
      <c r="N139" s="225" t="s">
        <v>40</v>
      </c>
      <c r="O139" s="40"/>
      <c r="P139" s="190">
        <f t="shared" si="41"/>
        <v>0</v>
      </c>
      <c r="Q139" s="190">
        <v>0.00051</v>
      </c>
      <c r="R139" s="190">
        <f t="shared" si="42"/>
        <v>0.025500000000000002</v>
      </c>
      <c r="S139" s="190">
        <v>0</v>
      </c>
      <c r="T139" s="191">
        <f t="shared" si="43"/>
        <v>0</v>
      </c>
      <c r="AR139" s="22" t="s">
        <v>164</v>
      </c>
      <c r="AT139" s="22" t="s">
        <v>144</v>
      </c>
      <c r="AU139" s="22" t="s">
        <v>77</v>
      </c>
      <c r="AY139" s="22" t="s">
        <v>132</v>
      </c>
      <c r="BE139" s="192">
        <f t="shared" si="44"/>
        <v>0</v>
      </c>
      <c r="BF139" s="192">
        <f t="shared" si="45"/>
        <v>0</v>
      </c>
      <c r="BG139" s="192">
        <f t="shared" si="46"/>
        <v>0</v>
      </c>
      <c r="BH139" s="192">
        <f t="shared" si="47"/>
        <v>0</v>
      </c>
      <c r="BI139" s="192">
        <f t="shared" si="48"/>
        <v>0</v>
      </c>
      <c r="BJ139" s="22" t="s">
        <v>77</v>
      </c>
      <c r="BK139" s="192">
        <f t="shared" si="49"/>
        <v>0</v>
      </c>
      <c r="BL139" s="22" t="s">
        <v>131</v>
      </c>
      <c r="BM139" s="22" t="s">
        <v>321</v>
      </c>
    </row>
    <row r="140" spans="2:65" s="1" customFormat="1" ht="16.5" customHeight="1">
      <c r="B140" s="39"/>
      <c r="C140" s="181" t="s">
        <v>322</v>
      </c>
      <c r="D140" s="181" t="s">
        <v>133</v>
      </c>
      <c r="E140" s="182" t="s">
        <v>323</v>
      </c>
      <c r="F140" s="183" t="s">
        <v>324</v>
      </c>
      <c r="G140" s="184" t="s">
        <v>179</v>
      </c>
      <c r="H140" s="185">
        <v>2.7</v>
      </c>
      <c r="I140" s="186"/>
      <c r="J140" s="187">
        <f t="shared" si="40"/>
        <v>0</v>
      </c>
      <c r="K140" s="183" t="s">
        <v>209</v>
      </c>
      <c r="L140" s="59"/>
      <c r="M140" s="188" t="s">
        <v>21</v>
      </c>
      <c r="N140" s="189" t="s">
        <v>40</v>
      </c>
      <c r="O140" s="40"/>
      <c r="P140" s="190">
        <f t="shared" si="41"/>
        <v>0</v>
      </c>
      <c r="Q140" s="190">
        <v>1.04909</v>
      </c>
      <c r="R140" s="190">
        <f t="shared" si="42"/>
        <v>2.8325430000000003</v>
      </c>
      <c r="S140" s="190">
        <v>0</v>
      </c>
      <c r="T140" s="191">
        <f t="shared" si="43"/>
        <v>0</v>
      </c>
      <c r="AR140" s="22" t="s">
        <v>131</v>
      </c>
      <c r="AT140" s="22" t="s">
        <v>133</v>
      </c>
      <c r="AU140" s="22" t="s">
        <v>77</v>
      </c>
      <c r="AY140" s="22" t="s">
        <v>132</v>
      </c>
      <c r="BE140" s="192">
        <f t="shared" si="44"/>
        <v>0</v>
      </c>
      <c r="BF140" s="192">
        <f t="shared" si="45"/>
        <v>0</v>
      </c>
      <c r="BG140" s="192">
        <f t="shared" si="46"/>
        <v>0</v>
      </c>
      <c r="BH140" s="192">
        <f t="shared" si="47"/>
        <v>0</v>
      </c>
      <c r="BI140" s="192">
        <f t="shared" si="48"/>
        <v>0</v>
      </c>
      <c r="BJ140" s="22" t="s">
        <v>77</v>
      </c>
      <c r="BK140" s="192">
        <f t="shared" si="49"/>
        <v>0</v>
      </c>
      <c r="BL140" s="22" t="s">
        <v>131</v>
      </c>
      <c r="BM140" s="22" t="s">
        <v>325</v>
      </c>
    </row>
    <row r="141" spans="2:65" s="1" customFormat="1" ht="25.5" customHeight="1">
      <c r="B141" s="39"/>
      <c r="C141" s="181" t="s">
        <v>326</v>
      </c>
      <c r="D141" s="181" t="s">
        <v>133</v>
      </c>
      <c r="E141" s="182" t="s">
        <v>327</v>
      </c>
      <c r="F141" s="183" t="s">
        <v>328</v>
      </c>
      <c r="G141" s="184" t="s">
        <v>136</v>
      </c>
      <c r="H141" s="185">
        <v>128</v>
      </c>
      <c r="I141" s="186"/>
      <c r="J141" s="187">
        <f t="shared" si="40"/>
        <v>0</v>
      </c>
      <c r="K141" s="183" t="s">
        <v>209</v>
      </c>
      <c r="L141" s="59"/>
      <c r="M141" s="188" t="s">
        <v>21</v>
      </c>
      <c r="N141" s="189" t="s">
        <v>40</v>
      </c>
      <c r="O141" s="40"/>
      <c r="P141" s="190">
        <f t="shared" si="41"/>
        <v>0</v>
      </c>
      <c r="Q141" s="190">
        <v>1.17557</v>
      </c>
      <c r="R141" s="190">
        <f t="shared" si="42"/>
        <v>150.47296</v>
      </c>
      <c r="S141" s="190">
        <v>0</v>
      </c>
      <c r="T141" s="191">
        <f t="shared" si="43"/>
        <v>0</v>
      </c>
      <c r="AR141" s="22" t="s">
        <v>131</v>
      </c>
      <c r="AT141" s="22" t="s">
        <v>133</v>
      </c>
      <c r="AU141" s="22" t="s">
        <v>77</v>
      </c>
      <c r="AY141" s="22" t="s">
        <v>132</v>
      </c>
      <c r="BE141" s="192">
        <f t="shared" si="44"/>
        <v>0</v>
      </c>
      <c r="BF141" s="192">
        <f t="shared" si="45"/>
        <v>0</v>
      </c>
      <c r="BG141" s="192">
        <f t="shared" si="46"/>
        <v>0</v>
      </c>
      <c r="BH141" s="192">
        <f t="shared" si="47"/>
        <v>0</v>
      </c>
      <c r="BI141" s="192">
        <f t="shared" si="48"/>
        <v>0</v>
      </c>
      <c r="BJ141" s="22" t="s">
        <v>77</v>
      </c>
      <c r="BK141" s="192">
        <f t="shared" si="49"/>
        <v>0</v>
      </c>
      <c r="BL141" s="22" t="s">
        <v>131</v>
      </c>
      <c r="BM141" s="22" t="s">
        <v>329</v>
      </c>
    </row>
    <row r="142" spans="2:63" s="9" customFormat="1" ht="37.35" customHeight="1">
      <c r="B142" s="167"/>
      <c r="C142" s="168"/>
      <c r="D142" s="169" t="s">
        <v>68</v>
      </c>
      <c r="E142" s="170" t="s">
        <v>151</v>
      </c>
      <c r="F142" s="170" t="s">
        <v>330</v>
      </c>
      <c r="G142" s="168"/>
      <c r="H142" s="168"/>
      <c r="I142" s="171"/>
      <c r="J142" s="172">
        <f>BK142</f>
        <v>0</v>
      </c>
      <c r="K142" s="168"/>
      <c r="L142" s="173"/>
      <c r="M142" s="174"/>
      <c r="N142" s="175"/>
      <c r="O142" s="175"/>
      <c r="P142" s="176">
        <f>SUM(P143:P171)</f>
        <v>0</v>
      </c>
      <c r="Q142" s="175"/>
      <c r="R142" s="176">
        <f>SUM(R143:R171)</f>
        <v>2.2248</v>
      </c>
      <c r="S142" s="175"/>
      <c r="T142" s="177">
        <f>SUM(T143:T171)</f>
        <v>0</v>
      </c>
      <c r="AR142" s="178" t="s">
        <v>131</v>
      </c>
      <c r="AT142" s="179" t="s">
        <v>68</v>
      </c>
      <c r="AU142" s="179" t="s">
        <v>69</v>
      </c>
      <c r="AY142" s="178" t="s">
        <v>132</v>
      </c>
      <c r="BK142" s="180">
        <f>SUM(BK143:BK171)</f>
        <v>0</v>
      </c>
    </row>
    <row r="143" spans="2:65" s="1" customFormat="1" ht="16.5" customHeight="1">
      <c r="B143" s="39"/>
      <c r="C143" s="181" t="s">
        <v>331</v>
      </c>
      <c r="D143" s="181" t="s">
        <v>133</v>
      </c>
      <c r="E143" s="182" t="s">
        <v>332</v>
      </c>
      <c r="F143" s="183" t="s">
        <v>333</v>
      </c>
      <c r="G143" s="184" t="s">
        <v>184</v>
      </c>
      <c r="H143" s="185">
        <v>66.95</v>
      </c>
      <c r="I143" s="186"/>
      <c r="J143" s="187">
        <f>ROUND(I143*H143,2)</f>
        <v>0</v>
      </c>
      <c r="K143" s="183" t="s">
        <v>149</v>
      </c>
      <c r="L143" s="59"/>
      <c r="M143" s="188" t="s">
        <v>21</v>
      </c>
      <c r="N143" s="189" t="s">
        <v>40</v>
      </c>
      <c r="O143" s="40"/>
      <c r="P143" s="190">
        <f>O143*H143</f>
        <v>0</v>
      </c>
      <c r="Q143" s="190">
        <v>0</v>
      </c>
      <c r="R143" s="190">
        <f>Q143*H143</f>
        <v>0</v>
      </c>
      <c r="S143" s="190">
        <v>0</v>
      </c>
      <c r="T143" s="191">
        <f>S143*H143</f>
        <v>0</v>
      </c>
      <c r="AR143" s="22" t="s">
        <v>131</v>
      </c>
      <c r="AT143" s="22" t="s">
        <v>133</v>
      </c>
      <c r="AU143" s="22" t="s">
        <v>77</v>
      </c>
      <c r="AY143" s="22" t="s">
        <v>132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22" t="s">
        <v>77</v>
      </c>
      <c r="BK143" s="192">
        <f>ROUND(I143*H143,2)</f>
        <v>0</v>
      </c>
      <c r="BL143" s="22" t="s">
        <v>131</v>
      </c>
      <c r="BM143" s="22" t="s">
        <v>334</v>
      </c>
    </row>
    <row r="144" spans="2:51" s="10" customFormat="1" ht="13.5">
      <c r="B144" s="193"/>
      <c r="C144" s="194"/>
      <c r="D144" s="195" t="s">
        <v>186</v>
      </c>
      <c r="E144" s="196" t="s">
        <v>21</v>
      </c>
      <c r="F144" s="197" t="s">
        <v>187</v>
      </c>
      <c r="G144" s="194"/>
      <c r="H144" s="198">
        <v>33.15</v>
      </c>
      <c r="I144" s="199"/>
      <c r="J144" s="194"/>
      <c r="K144" s="194"/>
      <c r="L144" s="200"/>
      <c r="M144" s="201"/>
      <c r="N144" s="202"/>
      <c r="O144" s="202"/>
      <c r="P144" s="202"/>
      <c r="Q144" s="202"/>
      <c r="R144" s="202"/>
      <c r="S144" s="202"/>
      <c r="T144" s="203"/>
      <c r="AT144" s="204" t="s">
        <v>186</v>
      </c>
      <c r="AU144" s="204" t="s">
        <v>77</v>
      </c>
      <c r="AV144" s="10" t="s">
        <v>79</v>
      </c>
      <c r="AW144" s="10" t="s">
        <v>33</v>
      </c>
      <c r="AX144" s="10" t="s">
        <v>69</v>
      </c>
      <c r="AY144" s="204" t="s">
        <v>132</v>
      </c>
    </row>
    <row r="145" spans="2:51" s="10" customFormat="1" ht="13.5">
      <c r="B145" s="193"/>
      <c r="C145" s="194"/>
      <c r="D145" s="195" t="s">
        <v>186</v>
      </c>
      <c r="E145" s="196" t="s">
        <v>21</v>
      </c>
      <c r="F145" s="197" t="s">
        <v>188</v>
      </c>
      <c r="G145" s="194"/>
      <c r="H145" s="198">
        <v>33.8</v>
      </c>
      <c r="I145" s="199"/>
      <c r="J145" s="194"/>
      <c r="K145" s="194"/>
      <c r="L145" s="200"/>
      <c r="M145" s="201"/>
      <c r="N145" s="202"/>
      <c r="O145" s="202"/>
      <c r="P145" s="202"/>
      <c r="Q145" s="202"/>
      <c r="R145" s="202"/>
      <c r="S145" s="202"/>
      <c r="T145" s="203"/>
      <c r="AT145" s="204" t="s">
        <v>186</v>
      </c>
      <c r="AU145" s="204" t="s">
        <v>77</v>
      </c>
      <c r="AV145" s="10" t="s">
        <v>79</v>
      </c>
      <c r="AW145" s="10" t="s">
        <v>33</v>
      </c>
      <c r="AX145" s="10" t="s">
        <v>69</v>
      </c>
      <c r="AY145" s="204" t="s">
        <v>132</v>
      </c>
    </row>
    <row r="146" spans="2:51" s="11" customFormat="1" ht="13.5">
      <c r="B146" s="205"/>
      <c r="C146" s="206"/>
      <c r="D146" s="195" t="s">
        <v>186</v>
      </c>
      <c r="E146" s="207" t="s">
        <v>21</v>
      </c>
      <c r="F146" s="208" t="s">
        <v>189</v>
      </c>
      <c r="G146" s="206"/>
      <c r="H146" s="209">
        <v>66.95</v>
      </c>
      <c r="I146" s="210"/>
      <c r="J146" s="206"/>
      <c r="K146" s="206"/>
      <c r="L146" s="211"/>
      <c r="M146" s="212"/>
      <c r="N146" s="213"/>
      <c r="O146" s="213"/>
      <c r="P146" s="213"/>
      <c r="Q146" s="213"/>
      <c r="R146" s="213"/>
      <c r="S146" s="213"/>
      <c r="T146" s="214"/>
      <c r="AT146" s="215" t="s">
        <v>186</v>
      </c>
      <c r="AU146" s="215" t="s">
        <v>77</v>
      </c>
      <c r="AV146" s="11" t="s">
        <v>131</v>
      </c>
      <c r="AW146" s="11" t="s">
        <v>33</v>
      </c>
      <c r="AX146" s="11" t="s">
        <v>77</v>
      </c>
      <c r="AY146" s="215" t="s">
        <v>132</v>
      </c>
    </row>
    <row r="147" spans="2:65" s="1" customFormat="1" ht="25.5" customHeight="1">
      <c r="B147" s="39"/>
      <c r="C147" s="181" t="s">
        <v>335</v>
      </c>
      <c r="D147" s="181" t="s">
        <v>133</v>
      </c>
      <c r="E147" s="182" t="s">
        <v>336</v>
      </c>
      <c r="F147" s="183" t="s">
        <v>337</v>
      </c>
      <c r="G147" s="184" t="s">
        <v>184</v>
      </c>
      <c r="H147" s="185">
        <v>66.95</v>
      </c>
      <c r="I147" s="186"/>
      <c r="J147" s="187">
        <f>ROUND(I147*H147,2)</f>
        <v>0</v>
      </c>
      <c r="K147" s="183" t="s">
        <v>149</v>
      </c>
      <c r="L147" s="59"/>
      <c r="M147" s="188" t="s">
        <v>21</v>
      </c>
      <c r="N147" s="189" t="s">
        <v>40</v>
      </c>
      <c r="O147" s="40"/>
      <c r="P147" s="190">
        <f>O147*H147</f>
        <v>0</v>
      </c>
      <c r="Q147" s="190">
        <v>0</v>
      </c>
      <c r="R147" s="190">
        <f>Q147*H147</f>
        <v>0</v>
      </c>
      <c r="S147" s="190">
        <v>0</v>
      </c>
      <c r="T147" s="191">
        <f>S147*H147</f>
        <v>0</v>
      </c>
      <c r="AR147" s="22" t="s">
        <v>131</v>
      </c>
      <c r="AT147" s="22" t="s">
        <v>133</v>
      </c>
      <c r="AU147" s="22" t="s">
        <v>77</v>
      </c>
      <c r="AY147" s="22" t="s">
        <v>132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22" t="s">
        <v>77</v>
      </c>
      <c r="BK147" s="192">
        <f>ROUND(I147*H147,2)</f>
        <v>0</v>
      </c>
      <c r="BL147" s="22" t="s">
        <v>131</v>
      </c>
      <c r="BM147" s="22" t="s">
        <v>338</v>
      </c>
    </row>
    <row r="148" spans="2:51" s="10" customFormat="1" ht="13.5">
      <c r="B148" s="193"/>
      <c r="C148" s="194"/>
      <c r="D148" s="195" t="s">
        <v>186</v>
      </c>
      <c r="E148" s="196" t="s">
        <v>21</v>
      </c>
      <c r="F148" s="197" t="s">
        <v>187</v>
      </c>
      <c r="G148" s="194"/>
      <c r="H148" s="198">
        <v>33.15</v>
      </c>
      <c r="I148" s="199"/>
      <c r="J148" s="194"/>
      <c r="K148" s="194"/>
      <c r="L148" s="200"/>
      <c r="M148" s="201"/>
      <c r="N148" s="202"/>
      <c r="O148" s="202"/>
      <c r="P148" s="202"/>
      <c r="Q148" s="202"/>
      <c r="R148" s="202"/>
      <c r="S148" s="202"/>
      <c r="T148" s="203"/>
      <c r="AT148" s="204" t="s">
        <v>186</v>
      </c>
      <c r="AU148" s="204" t="s">
        <v>77</v>
      </c>
      <c r="AV148" s="10" t="s">
        <v>79</v>
      </c>
      <c r="AW148" s="10" t="s">
        <v>33</v>
      </c>
      <c r="AX148" s="10" t="s">
        <v>69</v>
      </c>
      <c r="AY148" s="204" t="s">
        <v>132</v>
      </c>
    </row>
    <row r="149" spans="2:51" s="10" customFormat="1" ht="13.5">
      <c r="B149" s="193"/>
      <c r="C149" s="194"/>
      <c r="D149" s="195" t="s">
        <v>186</v>
      </c>
      <c r="E149" s="196" t="s">
        <v>21</v>
      </c>
      <c r="F149" s="197" t="s">
        <v>188</v>
      </c>
      <c r="G149" s="194"/>
      <c r="H149" s="198">
        <v>33.8</v>
      </c>
      <c r="I149" s="199"/>
      <c r="J149" s="194"/>
      <c r="K149" s="194"/>
      <c r="L149" s="200"/>
      <c r="M149" s="201"/>
      <c r="N149" s="202"/>
      <c r="O149" s="202"/>
      <c r="P149" s="202"/>
      <c r="Q149" s="202"/>
      <c r="R149" s="202"/>
      <c r="S149" s="202"/>
      <c r="T149" s="203"/>
      <c r="AT149" s="204" t="s">
        <v>186</v>
      </c>
      <c r="AU149" s="204" t="s">
        <v>77</v>
      </c>
      <c r="AV149" s="10" t="s">
        <v>79</v>
      </c>
      <c r="AW149" s="10" t="s">
        <v>33</v>
      </c>
      <c r="AX149" s="10" t="s">
        <v>69</v>
      </c>
      <c r="AY149" s="204" t="s">
        <v>132</v>
      </c>
    </row>
    <row r="150" spans="2:51" s="11" customFormat="1" ht="13.5">
      <c r="B150" s="205"/>
      <c r="C150" s="206"/>
      <c r="D150" s="195" t="s">
        <v>186</v>
      </c>
      <c r="E150" s="207" t="s">
        <v>21</v>
      </c>
      <c r="F150" s="208" t="s">
        <v>189</v>
      </c>
      <c r="G150" s="206"/>
      <c r="H150" s="209">
        <v>66.95</v>
      </c>
      <c r="I150" s="210"/>
      <c r="J150" s="206"/>
      <c r="K150" s="206"/>
      <c r="L150" s="211"/>
      <c r="M150" s="212"/>
      <c r="N150" s="213"/>
      <c r="O150" s="213"/>
      <c r="P150" s="213"/>
      <c r="Q150" s="213"/>
      <c r="R150" s="213"/>
      <c r="S150" s="213"/>
      <c r="T150" s="214"/>
      <c r="AT150" s="215" t="s">
        <v>186</v>
      </c>
      <c r="AU150" s="215" t="s">
        <v>77</v>
      </c>
      <c r="AV150" s="11" t="s">
        <v>131</v>
      </c>
      <c r="AW150" s="11" t="s">
        <v>33</v>
      </c>
      <c r="AX150" s="11" t="s">
        <v>77</v>
      </c>
      <c r="AY150" s="215" t="s">
        <v>132</v>
      </c>
    </row>
    <row r="151" spans="2:65" s="1" customFormat="1" ht="16.5" customHeight="1">
      <c r="B151" s="39"/>
      <c r="C151" s="181" t="s">
        <v>339</v>
      </c>
      <c r="D151" s="181" t="s">
        <v>133</v>
      </c>
      <c r="E151" s="182" t="s">
        <v>340</v>
      </c>
      <c r="F151" s="183" t="s">
        <v>341</v>
      </c>
      <c r="G151" s="184" t="s">
        <v>184</v>
      </c>
      <c r="H151" s="185">
        <v>66.95</v>
      </c>
      <c r="I151" s="186"/>
      <c r="J151" s="187">
        <f>ROUND(I151*H151,2)</f>
        <v>0</v>
      </c>
      <c r="K151" s="183" t="s">
        <v>149</v>
      </c>
      <c r="L151" s="59"/>
      <c r="M151" s="188" t="s">
        <v>21</v>
      </c>
      <c r="N151" s="189" t="s">
        <v>40</v>
      </c>
      <c r="O151" s="40"/>
      <c r="P151" s="190">
        <f>O151*H151</f>
        <v>0</v>
      </c>
      <c r="Q151" s="190">
        <v>0</v>
      </c>
      <c r="R151" s="190">
        <f>Q151*H151</f>
        <v>0</v>
      </c>
      <c r="S151" s="190">
        <v>0</v>
      </c>
      <c r="T151" s="191">
        <f>S151*H151</f>
        <v>0</v>
      </c>
      <c r="AR151" s="22" t="s">
        <v>131</v>
      </c>
      <c r="AT151" s="22" t="s">
        <v>133</v>
      </c>
      <c r="AU151" s="22" t="s">
        <v>77</v>
      </c>
      <c r="AY151" s="22" t="s">
        <v>132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22" t="s">
        <v>77</v>
      </c>
      <c r="BK151" s="192">
        <f>ROUND(I151*H151,2)</f>
        <v>0</v>
      </c>
      <c r="BL151" s="22" t="s">
        <v>131</v>
      </c>
      <c r="BM151" s="22" t="s">
        <v>342</v>
      </c>
    </row>
    <row r="152" spans="2:51" s="10" customFormat="1" ht="13.5">
      <c r="B152" s="193"/>
      <c r="C152" s="194"/>
      <c r="D152" s="195" t="s">
        <v>186</v>
      </c>
      <c r="E152" s="196" t="s">
        <v>21</v>
      </c>
      <c r="F152" s="197" t="s">
        <v>187</v>
      </c>
      <c r="G152" s="194"/>
      <c r="H152" s="198">
        <v>33.15</v>
      </c>
      <c r="I152" s="199"/>
      <c r="J152" s="194"/>
      <c r="K152" s="194"/>
      <c r="L152" s="200"/>
      <c r="M152" s="201"/>
      <c r="N152" s="202"/>
      <c r="O152" s="202"/>
      <c r="P152" s="202"/>
      <c r="Q152" s="202"/>
      <c r="R152" s="202"/>
      <c r="S152" s="202"/>
      <c r="T152" s="203"/>
      <c r="AT152" s="204" t="s">
        <v>186</v>
      </c>
      <c r="AU152" s="204" t="s">
        <v>77</v>
      </c>
      <c r="AV152" s="10" t="s">
        <v>79</v>
      </c>
      <c r="AW152" s="10" t="s">
        <v>33</v>
      </c>
      <c r="AX152" s="10" t="s">
        <v>69</v>
      </c>
      <c r="AY152" s="204" t="s">
        <v>132</v>
      </c>
    </row>
    <row r="153" spans="2:51" s="10" customFormat="1" ht="13.5">
      <c r="B153" s="193"/>
      <c r="C153" s="194"/>
      <c r="D153" s="195" t="s">
        <v>186</v>
      </c>
      <c r="E153" s="196" t="s">
        <v>21</v>
      </c>
      <c r="F153" s="197" t="s">
        <v>188</v>
      </c>
      <c r="G153" s="194"/>
      <c r="H153" s="198">
        <v>33.8</v>
      </c>
      <c r="I153" s="199"/>
      <c r="J153" s="194"/>
      <c r="K153" s="194"/>
      <c r="L153" s="200"/>
      <c r="M153" s="201"/>
      <c r="N153" s="202"/>
      <c r="O153" s="202"/>
      <c r="P153" s="202"/>
      <c r="Q153" s="202"/>
      <c r="R153" s="202"/>
      <c r="S153" s="202"/>
      <c r="T153" s="203"/>
      <c r="AT153" s="204" t="s">
        <v>186</v>
      </c>
      <c r="AU153" s="204" t="s">
        <v>77</v>
      </c>
      <c r="AV153" s="10" t="s">
        <v>79</v>
      </c>
      <c r="AW153" s="10" t="s">
        <v>33</v>
      </c>
      <c r="AX153" s="10" t="s">
        <v>69</v>
      </c>
      <c r="AY153" s="204" t="s">
        <v>132</v>
      </c>
    </row>
    <row r="154" spans="2:51" s="11" customFormat="1" ht="13.5">
      <c r="B154" s="205"/>
      <c r="C154" s="206"/>
      <c r="D154" s="195" t="s">
        <v>186</v>
      </c>
      <c r="E154" s="207" t="s">
        <v>21</v>
      </c>
      <c r="F154" s="208" t="s">
        <v>189</v>
      </c>
      <c r="G154" s="206"/>
      <c r="H154" s="209">
        <v>66.95</v>
      </c>
      <c r="I154" s="210"/>
      <c r="J154" s="206"/>
      <c r="K154" s="206"/>
      <c r="L154" s="211"/>
      <c r="M154" s="212"/>
      <c r="N154" s="213"/>
      <c r="O154" s="213"/>
      <c r="P154" s="213"/>
      <c r="Q154" s="213"/>
      <c r="R154" s="213"/>
      <c r="S154" s="213"/>
      <c r="T154" s="214"/>
      <c r="AT154" s="215" t="s">
        <v>186</v>
      </c>
      <c r="AU154" s="215" t="s">
        <v>77</v>
      </c>
      <c r="AV154" s="11" t="s">
        <v>131</v>
      </c>
      <c r="AW154" s="11" t="s">
        <v>33</v>
      </c>
      <c r="AX154" s="11" t="s">
        <v>77</v>
      </c>
      <c r="AY154" s="215" t="s">
        <v>132</v>
      </c>
    </row>
    <row r="155" spans="2:65" s="1" customFormat="1" ht="16.5" customHeight="1">
      <c r="B155" s="39"/>
      <c r="C155" s="181" t="s">
        <v>343</v>
      </c>
      <c r="D155" s="181" t="s">
        <v>133</v>
      </c>
      <c r="E155" s="182" t="s">
        <v>344</v>
      </c>
      <c r="F155" s="183" t="s">
        <v>345</v>
      </c>
      <c r="G155" s="184" t="s">
        <v>154</v>
      </c>
      <c r="H155" s="185">
        <v>6</v>
      </c>
      <c r="I155" s="186"/>
      <c r="J155" s="187">
        <f>ROUND(I155*H155,2)</f>
        <v>0</v>
      </c>
      <c r="K155" s="183" t="s">
        <v>21</v>
      </c>
      <c r="L155" s="59"/>
      <c r="M155" s="188" t="s">
        <v>21</v>
      </c>
      <c r="N155" s="189" t="s">
        <v>40</v>
      </c>
      <c r="O155" s="40"/>
      <c r="P155" s="190">
        <f>O155*H155</f>
        <v>0</v>
      </c>
      <c r="Q155" s="190">
        <v>0</v>
      </c>
      <c r="R155" s="190">
        <f>Q155*H155</f>
        <v>0</v>
      </c>
      <c r="S155" s="190">
        <v>0</v>
      </c>
      <c r="T155" s="191">
        <f>S155*H155</f>
        <v>0</v>
      </c>
      <c r="AR155" s="22" t="s">
        <v>131</v>
      </c>
      <c r="AT155" s="22" t="s">
        <v>133</v>
      </c>
      <c r="AU155" s="22" t="s">
        <v>77</v>
      </c>
      <c r="AY155" s="22" t="s">
        <v>132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22" t="s">
        <v>77</v>
      </c>
      <c r="BK155" s="192">
        <f>ROUND(I155*H155,2)</f>
        <v>0</v>
      </c>
      <c r="BL155" s="22" t="s">
        <v>131</v>
      </c>
      <c r="BM155" s="22" t="s">
        <v>346</v>
      </c>
    </row>
    <row r="156" spans="2:65" s="1" customFormat="1" ht="16.5" customHeight="1">
      <c r="B156" s="39"/>
      <c r="C156" s="181" t="s">
        <v>347</v>
      </c>
      <c r="D156" s="181" t="s">
        <v>133</v>
      </c>
      <c r="E156" s="182" t="s">
        <v>348</v>
      </c>
      <c r="F156" s="183" t="s">
        <v>349</v>
      </c>
      <c r="G156" s="184" t="s">
        <v>184</v>
      </c>
      <c r="H156" s="185">
        <v>10.3</v>
      </c>
      <c r="I156" s="186"/>
      <c r="J156" s="187">
        <f>ROUND(I156*H156,2)</f>
        <v>0</v>
      </c>
      <c r="K156" s="183" t="s">
        <v>149</v>
      </c>
      <c r="L156" s="59"/>
      <c r="M156" s="188" t="s">
        <v>21</v>
      </c>
      <c r="N156" s="189" t="s">
        <v>40</v>
      </c>
      <c r="O156" s="40"/>
      <c r="P156" s="190">
        <f>O156*H156</f>
        <v>0</v>
      </c>
      <c r="Q156" s="190">
        <v>0.216</v>
      </c>
      <c r="R156" s="190">
        <f>Q156*H156</f>
        <v>2.2248</v>
      </c>
      <c r="S156" s="190">
        <v>0</v>
      </c>
      <c r="T156" s="191">
        <f>S156*H156</f>
        <v>0</v>
      </c>
      <c r="AR156" s="22" t="s">
        <v>131</v>
      </c>
      <c r="AT156" s="22" t="s">
        <v>133</v>
      </c>
      <c r="AU156" s="22" t="s">
        <v>77</v>
      </c>
      <c r="AY156" s="22" t="s">
        <v>132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22" t="s">
        <v>77</v>
      </c>
      <c r="BK156" s="192">
        <f>ROUND(I156*H156,2)</f>
        <v>0</v>
      </c>
      <c r="BL156" s="22" t="s">
        <v>131</v>
      </c>
      <c r="BM156" s="22" t="s">
        <v>350</v>
      </c>
    </row>
    <row r="157" spans="2:51" s="10" customFormat="1" ht="13.5">
      <c r="B157" s="193"/>
      <c r="C157" s="194"/>
      <c r="D157" s="195" t="s">
        <v>186</v>
      </c>
      <c r="E157" s="196" t="s">
        <v>21</v>
      </c>
      <c r="F157" s="197" t="s">
        <v>351</v>
      </c>
      <c r="G157" s="194"/>
      <c r="H157" s="198">
        <v>5.1</v>
      </c>
      <c r="I157" s="199"/>
      <c r="J157" s="194"/>
      <c r="K157" s="194"/>
      <c r="L157" s="200"/>
      <c r="M157" s="201"/>
      <c r="N157" s="202"/>
      <c r="O157" s="202"/>
      <c r="P157" s="202"/>
      <c r="Q157" s="202"/>
      <c r="R157" s="202"/>
      <c r="S157" s="202"/>
      <c r="T157" s="203"/>
      <c r="AT157" s="204" t="s">
        <v>186</v>
      </c>
      <c r="AU157" s="204" t="s">
        <v>77</v>
      </c>
      <c r="AV157" s="10" t="s">
        <v>79</v>
      </c>
      <c r="AW157" s="10" t="s">
        <v>33</v>
      </c>
      <c r="AX157" s="10" t="s">
        <v>69</v>
      </c>
      <c r="AY157" s="204" t="s">
        <v>132</v>
      </c>
    </row>
    <row r="158" spans="2:51" s="10" customFormat="1" ht="13.5">
      <c r="B158" s="193"/>
      <c r="C158" s="194"/>
      <c r="D158" s="195" t="s">
        <v>186</v>
      </c>
      <c r="E158" s="196" t="s">
        <v>21</v>
      </c>
      <c r="F158" s="197" t="s">
        <v>352</v>
      </c>
      <c r="G158" s="194"/>
      <c r="H158" s="198">
        <v>5.2</v>
      </c>
      <c r="I158" s="199"/>
      <c r="J158" s="194"/>
      <c r="K158" s="194"/>
      <c r="L158" s="200"/>
      <c r="M158" s="201"/>
      <c r="N158" s="202"/>
      <c r="O158" s="202"/>
      <c r="P158" s="202"/>
      <c r="Q158" s="202"/>
      <c r="R158" s="202"/>
      <c r="S158" s="202"/>
      <c r="T158" s="203"/>
      <c r="AT158" s="204" t="s">
        <v>186</v>
      </c>
      <c r="AU158" s="204" t="s">
        <v>77</v>
      </c>
      <c r="AV158" s="10" t="s">
        <v>79</v>
      </c>
      <c r="AW158" s="10" t="s">
        <v>33</v>
      </c>
      <c r="AX158" s="10" t="s">
        <v>69</v>
      </c>
      <c r="AY158" s="204" t="s">
        <v>132</v>
      </c>
    </row>
    <row r="159" spans="2:51" s="11" customFormat="1" ht="13.5">
      <c r="B159" s="205"/>
      <c r="C159" s="206"/>
      <c r="D159" s="195" t="s">
        <v>186</v>
      </c>
      <c r="E159" s="207" t="s">
        <v>21</v>
      </c>
      <c r="F159" s="208" t="s">
        <v>189</v>
      </c>
      <c r="G159" s="206"/>
      <c r="H159" s="209">
        <v>10.3</v>
      </c>
      <c r="I159" s="210"/>
      <c r="J159" s="206"/>
      <c r="K159" s="206"/>
      <c r="L159" s="211"/>
      <c r="M159" s="212"/>
      <c r="N159" s="213"/>
      <c r="O159" s="213"/>
      <c r="P159" s="213"/>
      <c r="Q159" s="213"/>
      <c r="R159" s="213"/>
      <c r="S159" s="213"/>
      <c r="T159" s="214"/>
      <c r="AT159" s="215" t="s">
        <v>186</v>
      </c>
      <c r="AU159" s="215" t="s">
        <v>77</v>
      </c>
      <c r="AV159" s="11" t="s">
        <v>131</v>
      </c>
      <c r="AW159" s="11" t="s">
        <v>33</v>
      </c>
      <c r="AX159" s="11" t="s">
        <v>77</v>
      </c>
      <c r="AY159" s="215" t="s">
        <v>132</v>
      </c>
    </row>
    <row r="160" spans="2:65" s="1" customFormat="1" ht="16.5" customHeight="1">
      <c r="B160" s="39"/>
      <c r="C160" s="181" t="s">
        <v>353</v>
      </c>
      <c r="D160" s="181" t="s">
        <v>133</v>
      </c>
      <c r="E160" s="182" t="s">
        <v>354</v>
      </c>
      <c r="F160" s="183" t="s">
        <v>355</v>
      </c>
      <c r="G160" s="184" t="s">
        <v>184</v>
      </c>
      <c r="H160" s="185">
        <v>66.95</v>
      </c>
      <c r="I160" s="186"/>
      <c r="J160" s="187">
        <f>ROUND(I160*H160,2)</f>
        <v>0</v>
      </c>
      <c r="K160" s="183" t="s">
        <v>149</v>
      </c>
      <c r="L160" s="59"/>
      <c r="M160" s="188" t="s">
        <v>21</v>
      </c>
      <c r="N160" s="189" t="s">
        <v>40</v>
      </c>
      <c r="O160" s="40"/>
      <c r="P160" s="190">
        <f>O160*H160</f>
        <v>0</v>
      </c>
      <c r="Q160" s="190">
        <v>0</v>
      </c>
      <c r="R160" s="190">
        <f>Q160*H160</f>
        <v>0</v>
      </c>
      <c r="S160" s="190">
        <v>0</v>
      </c>
      <c r="T160" s="191">
        <f>S160*H160</f>
        <v>0</v>
      </c>
      <c r="AR160" s="22" t="s">
        <v>131</v>
      </c>
      <c r="AT160" s="22" t="s">
        <v>133</v>
      </c>
      <c r="AU160" s="22" t="s">
        <v>77</v>
      </c>
      <c r="AY160" s="22" t="s">
        <v>132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22" t="s">
        <v>77</v>
      </c>
      <c r="BK160" s="192">
        <f>ROUND(I160*H160,2)</f>
        <v>0</v>
      </c>
      <c r="BL160" s="22" t="s">
        <v>131</v>
      </c>
      <c r="BM160" s="22" t="s">
        <v>356</v>
      </c>
    </row>
    <row r="161" spans="2:51" s="10" customFormat="1" ht="13.5">
      <c r="B161" s="193"/>
      <c r="C161" s="194"/>
      <c r="D161" s="195" t="s">
        <v>186</v>
      </c>
      <c r="E161" s="196" t="s">
        <v>21</v>
      </c>
      <c r="F161" s="197" t="s">
        <v>187</v>
      </c>
      <c r="G161" s="194"/>
      <c r="H161" s="198">
        <v>33.15</v>
      </c>
      <c r="I161" s="199"/>
      <c r="J161" s="194"/>
      <c r="K161" s="194"/>
      <c r="L161" s="200"/>
      <c r="M161" s="201"/>
      <c r="N161" s="202"/>
      <c r="O161" s="202"/>
      <c r="P161" s="202"/>
      <c r="Q161" s="202"/>
      <c r="R161" s="202"/>
      <c r="S161" s="202"/>
      <c r="T161" s="203"/>
      <c r="AT161" s="204" t="s">
        <v>186</v>
      </c>
      <c r="AU161" s="204" t="s">
        <v>77</v>
      </c>
      <c r="AV161" s="10" t="s">
        <v>79</v>
      </c>
      <c r="AW161" s="10" t="s">
        <v>33</v>
      </c>
      <c r="AX161" s="10" t="s">
        <v>69</v>
      </c>
      <c r="AY161" s="204" t="s">
        <v>132</v>
      </c>
    </row>
    <row r="162" spans="2:51" s="10" customFormat="1" ht="13.5">
      <c r="B162" s="193"/>
      <c r="C162" s="194"/>
      <c r="D162" s="195" t="s">
        <v>186</v>
      </c>
      <c r="E162" s="196" t="s">
        <v>21</v>
      </c>
      <c r="F162" s="197" t="s">
        <v>188</v>
      </c>
      <c r="G162" s="194"/>
      <c r="H162" s="198">
        <v>33.8</v>
      </c>
      <c r="I162" s="199"/>
      <c r="J162" s="194"/>
      <c r="K162" s="194"/>
      <c r="L162" s="200"/>
      <c r="M162" s="201"/>
      <c r="N162" s="202"/>
      <c r="O162" s="202"/>
      <c r="P162" s="202"/>
      <c r="Q162" s="202"/>
      <c r="R162" s="202"/>
      <c r="S162" s="202"/>
      <c r="T162" s="203"/>
      <c r="AT162" s="204" t="s">
        <v>186</v>
      </c>
      <c r="AU162" s="204" t="s">
        <v>77</v>
      </c>
      <c r="AV162" s="10" t="s">
        <v>79</v>
      </c>
      <c r="AW162" s="10" t="s">
        <v>33</v>
      </c>
      <c r="AX162" s="10" t="s">
        <v>69</v>
      </c>
      <c r="AY162" s="204" t="s">
        <v>132</v>
      </c>
    </row>
    <row r="163" spans="2:51" s="11" customFormat="1" ht="13.5">
      <c r="B163" s="205"/>
      <c r="C163" s="206"/>
      <c r="D163" s="195" t="s">
        <v>186</v>
      </c>
      <c r="E163" s="207" t="s">
        <v>21</v>
      </c>
      <c r="F163" s="208" t="s">
        <v>189</v>
      </c>
      <c r="G163" s="206"/>
      <c r="H163" s="209">
        <v>66.95</v>
      </c>
      <c r="I163" s="210"/>
      <c r="J163" s="206"/>
      <c r="K163" s="206"/>
      <c r="L163" s="211"/>
      <c r="M163" s="212"/>
      <c r="N163" s="213"/>
      <c r="O163" s="213"/>
      <c r="P163" s="213"/>
      <c r="Q163" s="213"/>
      <c r="R163" s="213"/>
      <c r="S163" s="213"/>
      <c r="T163" s="214"/>
      <c r="AT163" s="215" t="s">
        <v>186</v>
      </c>
      <c r="AU163" s="215" t="s">
        <v>77</v>
      </c>
      <c r="AV163" s="11" t="s">
        <v>131</v>
      </c>
      <c r="AW163" s="11" t="s">
        <v>33</v>
      </c>
      <c r="AX163" s="11" t="s">
        <v>77</v>
      </c>
      <c r="AY163" s="215" t="s">
        <v>132</v>
      </c>
    </row>
    <row r="164" spans="2:65" s="1" customFormat="1" ht="16.5" customHeight="1">
      <c r="B164" s="39"/>
      <c r="C164" s="181" t="s">
        <v>357</v>
      </c>
      <c r="D164" s="181" t="s">
        <v>133</v>
      </c>
      <c r="E164" s="182" t="s">
        <v>358</v>
      </c>
      <c r="F164" s="183" t="s">
        <v>359</v>
      </c>
      <c r="G164" s="184" t="s">
        <v>184</v>
      </c>
      <c r="H164" s="185">
        <v>109.85</v>
      </c>
      <c r="I164" s="186"/>
      <c r="J164" s="187">
        <f>ROUND(I164*H164,2)</f>
        <v>0</v>
      </c>
      <c r="K164" s="183" t="s">
        <v>149</v>
      </c>
      <c r="L164" s="59"/>
      <c r="M164" s="188" t="s">
        <v>21</v>
      </c>
      <c r="N164" s="189" t="s">
        <v>40</v>
      </c>
      <c r="O164" s="40"/>
      <c r="P164" s="190">
        <f>O164*H164</f>
        <v>0</v>
      </c>
      <c r="Q164" s="190">
        <v>0</v>
      </c>
      <c r="R164" s="190">
        <f>Q164*H164</f>
        <v>0</v>
      </c>
      <c r="S164" s="190">
        <v>0</v>
      </c>
      <c r="T164" s="191">
        <f>S164*H164</f>
        <v>0</v>
      </c>
      <c r="AR164" s="22" t="s">
        <v>131</v>
      </c>
      <c r="AT164" s="22" t="s">
        <v>133</v>
      </c>
      <c r="AU164" s="22" t="s">
        <v>77</v>
      </c>
      <c r="AY164" s="22" t="s">
        <v>132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22" t="s">
        <v>77</v>
      </c>
      <c r="BK164" s="192">
        <f>ROUND(I164*H164,2)</f>
        <v>0</v>
      </c>
      <c r="BL164" s="22" t="s">
        <v>131</v>
      </c>
      <c r="BM164" s="22" t="s">
        <v>360</v>
      </c>
    </row>
    <row r="165" spans="2:51" s="10" customFormat="1" ht="13.5">
      <c r="B165" s="193"/>
      <c r="C165" s="194"/>
      <c r="D165" s="195" t="s">
        <v>186</v>
      </c>
      <c r="E165" s="196" t="s">
        <v>21</v>
      </c>
      <c r="F165" s="197" t="s">
        <v>361</v>
      </c>
      <c r="G165" s="194"/>
      <c r="H165" s="198">
        <v>109.85</v>
      </c>
      <c r="I165" s="199"/>
      <c r="J165" s="194"/>
      <c r="K165" s="194"/>
      <c r="L165" s="200"/>
      <c r="M165" s="201"/>
      <c r="N165" s="202"/>
      <c r="O165" s="202"/>
      <c r="P165" s="202"/>
      <c r="Q165" s="202"/>
      <c r="R165" s="202"/>
      <c r="S165" s="202"/>
      <c r="T165" s="203"/>
      <c r="AT165" s="204" t="s">
        <v>186</v>
      </c>
      <c r="AU165" s="204" t="s">
        <v>77</v>
      </c>
      <c r="AV165" s="10" t="s">
        <v>79</v>
      </c>
      <c r="AW165" s="10" t="s">
        <v>33</v>
      </c>
      <c r="AX165" s="10" t="s">
        <v>69</v>
      </c>
      <c r="AY165" s="204" t="s">
        <v>132</v>
      </c>
    </row>
    <row r="166" spans="2:51" s="11" customFormat="1" ht="13.5">
      <c r="B166" s="205"/>
      <c r="C166" s="206"/>
      <c r="D166" s="195" t="s">
        <v>186</v>
      </c>
      <c r="E166" s="207" t="s">
        <v>21</v>
      </c>
      <c r="F166" s="208" t="s">
        <v>189</v>
      </c>
      <c r="G166" s="206"/>
      <c r="H166" s="209">
        <v>109.85</v>
      </c>
      <c r="I166" s="210"/>
      <c r="J166" s="206"/>
      <c r="K166" s="206"/>
      <c r="L166" s="211"/>
      <c r="M166" s="212"/>
      <c r="N166" s="213"/>
      <c r="O166" s="213"/>
      <c r="P166" s="213"/>
      <c r="Q166" s="213"/>
      <c r="R166" s="213"/>
      <c r="S166" s="213"/>
      <c r="T166" s="214"/>
      <c r="AT166" s="215" t="s">
        <v>186</v>
      </c>
      <c r="AU166" s="215" t="s">
        <v>77</v>
      </c>
      <c r="AV166" s="11" t="s">
        <v>131</v>
      </c>
      <c r="AW166" s="11" t="s">
        <v>33</v>
      </c>
      <c r="AX166" s="11" t="s">
        <v>77</v>
      </c>
      <c r="AY166" s="215" t="s">
        <v>132</v>
      </c>
    </row>
    <row r="167" spans="2:65" s="1" customFormat="1" ht="25.5" customHeight="1">
      <c r="B167" s="39"/>
      <c r="C167" s="181" t="s">
        <v>362</v>
      </c>
      <c r="D167" s="181" t="s">
        <v>133</v>
      </c>
      <c r="E167" s="182" t="s">
        <v>363</v>
      </c>
      <c r="F167" s="183" t="s">
        <v>364</v>
      </c>
      <c r="G167" s="184" t="s">
        <v>184</v>
      </c>
      <c r="H167" s="185">
        <v>109.85</v>
      </c>
      <c r="I167" s="186"/>
      <c r="J167" s="187">
        <f>ROUND(I167*H167,2)</f>
        <v>0</v>
      </c>
      <c r="K167" s="183" t="s">
        <v>149</v>
      </c>
      <c r="L167" s="59"/>
      <c r="M167" s="188" t="s">
        <v>21</v>
      </c>
      <c r="N167" s="189" t="s">
        <v>40</v>
      </c>
      <c r="O167" s="40"/>
      <c r="P167" s="190">
        <f>O167*H167</f>
        <v>0</v>
      </c>
      <c r="Q167" s="190">
        <v>0</v>
      </c>
      <c r="R167" s="190">
        <f>Q167*H167</f>
        <v>0</v>
      </c>
      <c r="S167" s="190">
        <v>0</v>
      </c>
      <c r="T167" s="191">
        <f>S167*H167</f>
        <v>0</v>
      </c>
      <c r="AR167" s="22" t="s">
        <v>131</v>
      </c>
      <c r="AT167" s="22" t="s">
        <v>133</v>
      </c>
      <c r="AU167" s="22" t="s">
        <v>77</v>
      </c>
      <c r="AY167" s="22" t="s">
        <v>132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22" t="s">
        <v>77</v>
      </c>
      <c r="BK167" s="192">
        <f>ROUND(I167*H167,2)</f>
        <v>0</v>
      </c>
      <c r="BL167" s="22" t="s">
        <v>131</v>
      </c>
      <c r="BM167" s="22" t="s">
        <v>365</v>
      </c>
    </row>
    <row r="168" spans="2:51" s="10" customFormat="1" ht="13.5">
      <c r="B168" s="193"/>
      <c r="C168" s="194"/>
      <c r="D168" s="195" t="s">
        <v>186</v>
      </c>
      <c r="E168" s="196" t="s">
        <v>21</v>
      </c>
      <c r="F168" s="197" t="s">
        <v>361</v>
      </c>
      <c r="G168" s="194"/>
      <c r="H168" s="198">
        <v>109.85</v>
      </c>
      <c r="I168" s="199"/>
      <c r="J168" s="194"/>
      <c r="K168" s="194"/>
      <c r="L168" s="200"/>
      <c r="M168" s="201"/>
      <c r="N168" s="202"/>
      <c r="O168" s="202"/>
      <c r="P168" s="202"/>
      <c r="Q168" s="202"/>
      <c r="R168" s="202"/>
      <c r="S168" s="202"/>
      <c r="T168" s="203"/>
      <c r="AT168" s="204" t="s">
        <v>186</v>
      </c>
      <c r="AU168" s="204" t="s">
        <v>77</v>
      </c>
      <c r="AV168" s="10" t="s">
        <v>79</v>
      </c>
      <c r="AW168" s="10" t="s">
        <v>33</v>
      </c>
      <c r="AX168" s="10" t="s">
        <v>77</v>
      </c>
      <c r="AY168" s="204" t="s">
        <v>132</v>
      </c>
    </row>
    <row r="169" spans="2:65" s="1" customFormat="1" ht="25.5" customHeight="1">
      <c r="B169" s="39"/>
      <c r="C169" s="181" t="s">
        <v>366</v>
      </c>
      <c r="D169" s="181" t="s">
        <v>133</v>
      </c>
      <c r="E169" s="182" t="s">
        <v>367</v>
      </c>
      <c r="F169" s="183" t="s">
        <v>368</v>
      </c>
      <c r="G169" s="184" t="s">
        <v>184</v>
      </c>
      <c r="H169" s="185">
        <v>109.85</v>
      </c>
      <c r="I169" s="186"/>
      <c r="J169" s="187">
        <f>ROUND(I169*H169,2)</f>
        <v>0</v>
      </c>
      <c r="K169" s="183" t="s">
        <v>149</v>
      </c>
      <c r="L169" s="59"/>
      <c r="M169" s="188" t="s">
        <v>21</v>
      </c>
      <c r="N169" s="189" t="s">
        <v>40</v>
      </c>
      <c r="O169" s="40"/>
      <c r="P169" s="190">
        <f>O169*H169</f>
        <v>0</v>
      </c>
      <c r="Q169" s="190">
        <v>0</v>
      </c>
      <c r="R169" s="190">
        <f>Q169*H169</f>
        <v>0</v>
      </c>
      <c r="S169" s="190">
        <v>0</v>
      </c>
      <c r="T169" s="191">
        <f>S169*H169</f>
        <v>0</v>
      </c>
      <c r="AR169" s="22" t="s">
        <v>131</v>
      </c>
      <c r="AT169" s="22" t="s">
        <v>133</v>
      </c>
      <c r="AU169" s="22" t="s">
        <v>77</v>
      </c>
      <c r="AY169" s="22" t="s">
        <v>132</v>
      </c>
      <c r="BE169" s="192">
        <f>IF(N169="základní",J169,0)</f>
        <v>0</v>
      </c>
      <c r="BF169" s="192">
        <f>IF(N169="snížená",J169,0)</f>
        <v>0</v>
      </c>
      <c r="BG169" s="192">
        <f>IF(N169="zákl. přenesená",J169,0)</f>
        <v>0</v>
      </c>
      <c r="BH169" s="192">
        <f>IF(N169="sníž. přenesená",J169,0)</f>
        <v>0</v>
      </c>
      <c r="BI169" s="192">
        <f>IF(N169="nulová",J169,0)</f>
        <v>0</v>
      </c>
      <c r="BJ169" s="22" t="s">
        <v>77</v>
      </c>
      <c r="BK169" s="192">
        <f>ROUND(I169*H169,2)</f>
        <v>0</v>
      </c>
      <c r="BL169" s="22" t="s">
        <v>131</v>
      </c>
      <c r="BM169" s="22" t="s">
        <v>369</v>
      </c>
    </row>
    <row r="170" spans="2:51" s="10" customFormat="1" ht="13.5">
      <c r="B170" s="193"/>
      <c r="C170" s="194"/>
      <c r="D170" s="195" t="s">
        <v>186</v>
      </c>
      <c r="E170" s="196" t="s">
        <v>21</v>
      </c>
      <c r="F170" s="197" t="s">
        <v>370</v>
      </c>
      <c r="G170" s="194"/>
      <c r="H170" s="198">
        <v>109.85</v>
      </c>
      <c r="I170" s="199"/>
      <c r="J170" s="194"/>
      <c r="K170" s="194"/>
      <c r="L170" s="200"/>
      <c r="M170" s="201"/>
      <c r="N170" s="202"/>
      <c r="O170" s="202"/>
      <c r="P170" s="202"/>
      <c r="Q170" s="202"/>
      <c r="R170" s="202"/>
      <c r="S170" s="202"/>
      <c r="T170" s="203"/>
      <c r="AT170" s="204" t="s">
        <v>186</v>
      </c>
      <c r="AU170" s="204" t="s">
        <v>77</v>
      </c>
      <c r="AV170" s="10" t="s">
        <v>79</v>
      </c>
      <c r="AW170" s="10" t="s">
        <v>33</v>
      </c>
      <c r="AX170" s="10" t="s">
        <v>69</v>
      </c>
      <c r="AY170" s="204" t="s">
        <v>132</v>
      </c>
    </row>
    <row r="171" spans="2:51" s="11" customFormat="1" ht="13.5">
      <c r="B171" s="205"/>
      <c r="C171" s="206"/>
      <c r="D171" s="195" t="s">
        <v>186</v>
      </c>
      <c r="E171" s="207" t="s">
        <v>21</v>
      </c>
      <c r="F171" s="208" t="s">
        <v>189</v>
      </c>
      <c r="G171" s="206"/>
      <c r="H171" s="209">
        <v>109.85</v>
      </c>
      <c r="I171" s="210"/>
      <c r="J171" s="206"/>
      <c r="K171" s="206"/>
      <c r="L171" s="211"/>
      <c r="M171" s="212"/>
      <c r="N171" s="213"/>
      <c r="O171" s="213"/>
      <c r="P171" s="213"/>
      <c r="Q171" s="213"/>
      <c r="R171" s="213"/>
      <c r="S171" s="213"/>
      <c r="T171" s="214"/>
      <c r="AT171" s="215" t="s">
        <v>186</v>
      </c>
      <c r="AU171" s="215" t="s">
        <v>77</v>
      </c>
      <c r="AV171" s="11" t="s">
        <v>131</v>
      </c>
      <c r="AW171" s="11" t="s">
        <v>33</v>
      </c>
      <c r="AX171" s="11" t="s">
        <v>77</v>
      </c>
      <c r="AY171" s="215" t="s">
        <v>132</v>
      </c>
    </row>
    <row r="172" spans="2:63" s="9" customFormat="1" ht="37.35" customHeight="1">
      <c r="B172" s="167"/>
      <c r="C172" s="168"/>
      <c r="D172" s="169" t="s">
        <v>68</v>
      </c>
      <c r="E172" s="170" t="s">
        <v>156</v>
      </c>
      <c r="F172" s="170" t="s">
        <v>371</v>
      </c>
      <c r="G172" s="168"/>
      <c r="H172" s="168"/>
      <c r="I172" s="171"/>
      <c r="J172" s="172">
        <f>BK172</f>
        <v>0</v>
      </c>
      <c r="K172" s="168"/>
      <c r="L172" s="173"/>
      <c r="M172" s="174"/>
      <c r="N172" s="175"/>
      <c r="O172" s="175"/>
      <c r="P172" s="176">
        <f>SUM(P173:P174)</f>
        <v>0</v>
      </c>
      <c r="Q172" s="175"/>
      <c r="R172" s="176">
        <f>SUM(R173:R174)</f>
        <v>0.22776000000000002</v>
      </c>
      <c r="S172" s="175"/>
      <c r="T172" s="177">
        <f>SUM(T173:T174)</f>
        <v>0</v>
      </c>
      <c r="AR172" s="178" t="s">
        <v>131</v>
      </c>
      <c r="AT172" s="179" t="s">
        <v>68</v>
      </c>
      <c r="AU172" s="179" t="s">
        <v>69</v>
      </c>
      <c r="AY172" s="178" t="s">
        <v>132</v>
      </c>
      <c r="BK172" s="180">
        <f>SUM(BK173:BK174)</f>
        <v>0</v>
      </c>
    </row>
    <row r="173" spans="2:65" s="1" customFormat="1" ht="16.5" customHeight="1">
      <c r="B173" s="39"/>
      <c r="C173" s="181" t="s">
        <v>372</v>
      </c>
      <c r="D173" s="181" t="s">
        <v>133</v>
      </c>
      <c r="E173" s="182" t="s">
        <v>373</v>
      </c>
      <c r="F173" s="183" t="s">
        <v>374</v>
      </c>
      <c r="G173" s="184" t="s">
        <v>144</v>
      </c>
      <c r="H173" s="185">
        <v>24</v>
      </c>
      <c r="I173" s="186"/>
      <c r="J173" s="187">
        <f>ROUND(I173*H173,2)</f>
        <v>0</v>
      </c>
      <c r="K173" s="183" t="s">
        <v>21</v>
      </c>
      <c r="L173" s="59"/>
      <c r="M173" s="188" t="s">
        <v>21</v>
      </c>
      <c r="N173" s="189" t="s">
        <v>40</v>
      </c>
      <c r="O173" s="40"/>
      <c r="P173" s="190">
        <f>O173*H173</f>
        <v>0</v>
      </c>
      <c r="Q173" s="190">
        <v>0.00915</v>
      </c>
      <c r="R173" s="190">
        <f>Q173*H173</f>
        <v>0.21960000000000002</v>
      </c>
      <c r="S173" s="190">
        <v>0</v>
      </c>
      <c r="T173" s="191">
        <f>S173*H173</f>
        <v>0</v>
      </c>
      <c r="AR173" s="22" t="s">
        <v>131</v>
      </c>
      <c r="AT173" s="22" t="s">
        <v>133</v>
      </c>
      <c r="AU173" s="22" t="s">
        <v>77</v>
      </c>
      <c r="AY173" s="22" t="s">
        <v>132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22" t="s">
        <v>77</v>
      </c>
      <c r="BK173" s="192">
        <f>ROUND(I173*H173,2)</f>
        <v>0</v>
      </c>
      <c r="BL173" s="22" t="s">
        <v>131</v>
      </c>
      <c r="BM173" s="22" t="s">
        <v>375</v>
      </c>
    </row>
    <row r="174" spans="2:65" s="1" customFormat="1" ht="16.5" customHeight="1">
      <c r="B174" s="39"/>
      <c r="C174" s="216" t="s">
        <v>376</v>
      </c>
      <c r="D174" s="216" t="s">
        <v>144</v>
      </c>
      <c r="E174" s="217" t="s">
        <v>377</v>
      </c>
      <c r="F174" s="218" t="s">
        <v>378</v>
      </c>
      <c r="G174" s="219" t="s">
        <v>144</v>
      </c>
      <c r="H174" s="220">
        <v>24</v>
      </c>
      <c r="I174" s="221"/>
      <c r="J174" s="222">
        <f>ROUND(I174*H174,2)</f>
        <v>0</v>
      </c>
      <c r="K174" s="218" t="s">
        <v>21</v>
      </c>
      <c r="L174" s="223"/>
      <c r="M174" s="224" t="s">
        <v>21</v>
      </c>
      <c r="N174" s="225" t="s">
        <v>40</v>
      </c>
      <c r="O174" s="40"/>
      <c r="P174" s="190">
        <f>O174*H174</f>
        <v>0</v>
      </c>
      <c r="Q174" s="190">
        <v>0.00034</v>
      </c>
      <c r="R174" s="190">
        <f>Q174*H174</f>
        <v>0.00816</v>
      </c>
      <c r="S174" s="190">
        <v>0</v>
      </c>
      <c r="T174" s="191">
        <f>S174*H174</f>
        <v>0</v>
      </c>
      <c r="AR174" s="22" t="s">
        <v>164</v>
      </c>
      <c r="AT174" s="22" t="s">
        <v>144</v>
      </c>
      <c r="AU174" s="22" t="s">
        <v>77</v>
      </c>
      <c r="AY174" s="22" t="s">
        <v>132</v>
      </c>
      <c r="BE174" s="192">
        <f>IF(N174="základní",J174,0)</f>
        <v>0</v>
      </c>
      <c r="BF174" s="192">
        <f>IF(N174="snížená",J174,0)</f>
        <v>0</v>
      </c>
      <c r="BG174" s="192">
        <f>IF(N174="zákl. přenesená",J174,0)</f>
        <v>0</v>
      </c>
      <c r="BH174" s="192">
        <f>IF(N174="sníž. přenesená",J174,0)</f>
        <v>0</v>
      </c>
      <c r="BI174" s="192">
        <f>IF(N174="nulová",J174,0)</f>
        <v>0</v>
      </c>
      <c r="BJ174" s="22" t="s">
        <v>77</v>
      </c>
      <c r="BK174" s="192">
        <f>ROUND(I174*H174,2)</f>
        <v>0</v>
      </c>
      <c r="BL174" s="22" t="s">
        <v>131</v>
      </c>
      <c r="BM174" s="22" t="s">
        <v>379</v>
      </c>
    </row>
    <row r="175" spans="2:63" s="9" customFormat="1" ht="37.35" customHeight="1">
      <c r="B175" s="167"/>
      <c r="C175" s="168"/>
      <c r="D175" s="169" t="s">
        <v>68</v>
      </c>
      <c r="E175" s="170" t="s">
        <v>380</v>
      </c>
      <c r="F175" s="170" t="s">
        <v>381</v>
      </c>
      <c r="G175" s="168"/>
      <c r="H175" s="168"/>
      <c r="I175" s="171"/>
      <c r="J175" s="172">
        <f>BK175</f>
        <v>0</v>
      </c>
      <c r="K175" s="168"/>
      <c r="L175" s="173"/>
      <c r="M175" s="174"/>
      <c r="N175" s="175"/>
      <c r="O175" s="175"/>
      <c r="P175" s="176">
        <f>SUM(P176:P184)</f>
        <v>0</v>
      </c>
      <c r="Q175" s="175"/>
      <c r="R175" s="176">
        <f>SUM(R176:R184)</f>
        <v>0.71196</v>
      </c>
      <c r="S175" s="175"/>
      <c r="T175" s="177">
        <f>SUM(T176:T184)</f>
        <v>0</v>
      </c>
      <c r="AR175" s="178" t="s">
        <v>131</v>
      </c>
      <c r="AT175" s="179" t="s">
        <v>68</v>
      </c>
      <c r="AU175" s="179" t="s">
        <v>69</v>
      </c>
      <c r="AY175" s="178" t="s">
        <v>132</v>
      </c>
      <c r="BK175" s="180">
        <f>SUM(BK176:BK184)</f>
        <v>0</v>
      </c>
    </row>
    <row r="176" spans="2:65" s="1" customFormat="1" ht="16.5" customHeight="1">
      <c r="B176" s="39"/>
      <c r="C176" s="181" t="s">
        <v>382</v>
      </c>
      <c r="D176" s="181" t="s">
        <v>133</v>
      </c>
      <c r="E176" s="182" t="s">
        <v>383</v>
      </c>
      <c r="F176" s="183" t="s">
        <v>384</v>
      </c>
      <c r="G176" s="184" t="s">
        <v>136</v>
      </c>
      <c r="H176" s="185">
        <v>102</v>
      </c>
      <c r="I176" s="186"/>
      <c r="J176" s="187">
        <f>ROUND(I176*H176,2)</f>
        <v>0</v>
      </c>
      <c r="K176" s="183" t="s">
        <v>21</v>
      </c>
      <c r="L176" s="59"/>
      <c r="M176" s="188" t="s">
        <v>21</v>
      </c>
      <c r="N176" s="189" t="s">
        <v>40</v>
      </c>
      <c r="O176" s="40"/>
      <c r="P176" s="190">
        <f>O176*H176</f>
        <v>0</v>
      </c>
      <c r="Q176" s="190">
        <v>0.0002</v>
      </c>
      <c r="R176" s="190">
        <f>Q176*H176</f>
        <v>0.0204</v>
      </c>
      <c r="S176" s="190">
        <v>0</v>
      </c>
      <c r="T176" s="191">
        <f>S176*H176</f>
        <v>0</v>
      </c>
      <c r="AR176" s="22" t="s">
        <v>131</v>
      </c>
      <c r="AT176" s="22" t="s">
        <v>133</v>
      </c>
      <c r="AU176" s="22" t="s">
        <v>77</v>
      </c>
      <c r="AY176" s="22" t="s">
        <v>132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22" t="s">
        <v>77</v>
      </c>
      <c r="BK176" s="192">
        <f>ROUND(I176*H176,2)</f>
        <v>0</v>
      </c>
      <c r="BL176" s="22" t="s">
        <v>131</v>
      </c>
      <c r="BM176" s="22" t="s">
        <v>385</v>
      </c>
    </row>
    <row r="177" spans="2:65" s="1" customFormat="1" ht="16.5" customHeight="1">
      <c r="B177" s="39"/>
      <c r="C177" s="216" t="s">
        <v>386</v>
      </c>
      <c r="D177" s="216" t="s">
        <v>144</v>
      </c>
      <c r="E177" s="217" t="s">
        <v>387</v>
      </c>
      <c r="F177" s="218" t="s">
        <v>388</v>
      </c>
      <c r="G177" s="219" t="s">
        <v>179</v>
      </c>
      <c r="H177" s="220">
        <v>0.051</v>
      </c>
      <c r="I177" s="221"/>
      <c r="J177" s="222">
        <f>ROUND(I177*H177,2)</f>
        <v>0</v>
      </c>
      <c r="K177" s="218" t="s">
        <v>21</v>
      </c>
      <c r="L177" s="223"/>
      <c r="M177" s="224" t="s">
        <v>21</v>
      </c>
      <c r="N177" s="225" t="s">
        <v>40</v>
      </c>
      <c r="O177" s="40"/>
      <c r="P177" s="190">
        <f>O177*H177</f>
        <v>0</v>
      </c>
      <c r="Q177" s="190">
        <v>1</v>
      </c>
      <c r="R177" s="190">
        <f>Q177*H177</f>
        <v>0.051</v>
      </c>
      <c r="S177" s="190">
        <v>0</v>
      </c>
      <c r="T177" s="191">
        <f>S177*H177</f>
        <v>0</v>
      </c>
      <c r="AR177" s="22" t="s">
        <v>164</v>
      </c>
      <c r="AT177" s="22" t="s">
        <v>144</v>
      </c>
      <c r="AU177" s="22" t="s">
        <v>77</v>
      </c>
      <c r="AY177" s="22" t="s">
        <v>132</v>
      </c>
      <c r="BE177" s="192">
        <f>IF(N177="základní",J177,0)</f>
        <v>0</v>
      </c>
      <c r="BF177" s="192">
        <f>IF(N177="snížená",J177,0)</f>
        <v>0</v>
      </c>
      <c r="BG177" s="192">
        <f>IF(N177="zákl. přenesená",J177,0)</f>
        <v>0</v>
      </c>
      <c r="BH177" s="192">
        <f>IF(N177="sníž. přenesená",J177,0)</f>
        <v>0</v>
      </c>
      <c r="BI177" s="192">
        <f>IF(N177="nulová",J177,0)</f>
        <v>0</v>
      </c>
      <c r="BJ177" s="22" t="s">
        <v>77</v>
      </c>
      <c r="BK177" s="192">
        <f>ROUND(I177*H177,2)</f>
        <v>0</v>
      </c>
      <c r="BL177" s="22" t="s">
        <v>131</v>
      </c>
      <c r="BM177" s="22" t="s">
        <v>389</v>
      </c>
    </row>
    <row r="178" spans="2:51" s="10" customFormat="1" ht="13.5">
      <c r="B178" s="193"/>
      <c r="C178" s="194"/>
      <c r="D178" s="195" t="s">
        <v>186</v>
      </c>
      <c r="E178" s="196" t="s">
        <v>390</v>
      </c>
      <c r="F178" s="197" t="s">
        <v>391</v>
      </c>
      <c r="G178" s="194"/>
      <c r="H178" s="198">
        <v>0.051</v>
      </c>
      <c r="I178" s="199"/>
      <c r="J178" s="194"/>
      <c r="K178" s="194"/>
      <c r="L178" s="200"/>
      <c r="M178" s="201"/>
      <c r="N178" s="202"/>
      <c r="O178" s="202"/>
      <c r="P178" s="202"/>
      <c r="Q178" s="202"/>
      <c r="R178" s="202"/>
      <c r="S178" s="202"/>
      <c r="T178" s="203"/>
      <c r="AT178" s="204" t="s">
        <v>186</v>
      </c>
      <c r="AU178" s="204" t="s">
        <v>77</v>
      </c>
      <c r="AV178" s="10" t="s">
        <v>79</v>
      </c>
      <c r="AW178" s="10" t="s">
        <v>33</v>
      </c>
      <c r="AX178" s="10" t="s">
        <v>69</v>
      </c>
      <c r="AY178" s="204" t="s">
        <v>132</v>
      </c>
    </row>
    <row r="179" spans="2:51" s="10" customFormat="1" ht="13.5">
      <c r="B179" s="193"/>
      <c r="C179" s="194"/>
      <c r="D179" s="195" t="s">
        <v>186</v>
      </c>
      <c r="E179" s="196" t="s">
        <v>392</v>
      </c>
      <c r="F179" s="197" t="s">
        <v>393</v>
      </c>
      <c r="G179" s="194"/>
      <c r="H179" s="198">
        <v>0.051</v>
      </c>
      <c r="I179" s="199"/>
      <c r="J179" s="194"/>
      <c r="K179" s="194"/>
      <c r="L179" s="200"/>
      <c r="M179" s="201"/>
      <c r="N179" s="202"/>
      <c r="O179" s="202"/>
      <c r="P179" s="202"/>
      <c r="Q179" s="202"/>
      <c r="R179" s="202"/>
      <c r="S179" s="202"/>
      <c r="T179" s="203"/>
      <c r="AT179" s="204" t="s">
        <v>186</v>
      </c>
      <c r="AU179" s="204" t="s">
        <v>77</v>
      </c>
      <c r="AV179" s="10" t="s">
        <v>79</v>
      </c>
      <c r="AW179" s="10" t="s">
        <v>33</v>
      </c>
      <c r="AX179" s="10" t="s">
        <v>77</v>
      </c>
      <c r="AY179" s="204" t="s">
        <v>132</v>
      </c>
    </row>
    <row r="180" spans="2:65" s="1" customFormat="1" ht="16.5" customHeight="1">
      <c r="B180" s="39"/>
      <c r="C180" s="181" t="s">
        <v>394</v>
      </c>
      <c r="D180" s="181" t="s">
        <v>133</v>
      </c>
      <c r="E180" s="182" t="s">
        <v>395</v>
      </c>
      <c r="F180" s="183" t="s">
        <v>396</v>
      </c>
      <c r="G180" s="184" t="s">
        <v>136</v>
      </c>
      <c r="H180" s="185">
        <v>102</v>
      </c>
      <c r="I180" s="186"/>
      <c r="J180" s="187">
        <f>ROUND(I180*H180,2)</f>
        <v>0</v>
      </c>
      <c r="K180" s="183" t="s">
        <v>21</v>
      </c>
      <c r="L180" s="59"/>
      <c r="M180" s="188" t="s">
        <v>21</v>
      </c>
      <c r="N180" s="189" t="s">
        <v>40</v>
      </c>
      <c r="O180" s="40"/>
      <c r="P180" s="190">
        <f>O180*H180</f>
        <v>0</v>
      </c>
      <c r="Q180" s="190">
        <v>0.00038</v>
      </c>
      <c r="R180" s="190">
        <f>Q180*H180</f>
        <v>0.03876</v>
      </c>
      <c r="S180" s="190">
        <v>0</v>
      </c>
      <c r="T180" s="191">
        <f>S180*H180</f>
        <v>0</v>
      </c>
      <c r="AR180" s="22" t="s">
        <v>131</v>
      </c>
      <c r="AT180" s="22" t="s">
        <v>133</v>
      </c>
      <c r="AU180" s="22" t="s">
        <v>77</v>
      </c>
      <c r="AY180" s="22" t="s">
        <v>132</v>
      </c>
      <c r="BE180" s="192">
        <f>IF(N180="základní",J180,0)</f>
        <v>0</v>
      </c>
      <c r="BF180" s="192">
        <f>IF(N180="snížená",J180,0)</f>
        <v>0</v>
      </c>
      <c r="BG180" s="192">
        <f>IF(N180="zákl. přenesená",J180,0)</f>
        <v>0</v>
      </c>
      <c r="BH180" s="192">
        <f>IF(N180="sníž. přenesená",J180,0)</f>
        <v>0</v>
      </c>
      <c r="BI180" s="192">
        <f>IF(N180="nulová",J180,0)</f>
        <v>0</v>
      </c>
      <c r="BJ180" s="22" t="s">
        <v>77</v>
      </c>
      <c r="BK180" s="192">
        <f>ROUND(I180*H180,2)</f>
        <v>0</v>
      </c>
      <c r="BL180" s="22" t="s">
        <v>131</v>
      </c>
      <c r="BM180" s="22" t="s">
        <v>397</v>
      </c>
    </row>
    <row r="181" spans="2:65" s="1" customFormat="1" ht="16.5" customHeight="1">
      <c r="B181" s="39"/>
      <c r="C181" s="181" t="s">
        <v>398</v>
      </c>
      <c r="D181" s="181" t="s">
        <v>133</v>
      </c>
      <c r="E181" s="182" t="s">
        <v>399</v>
      </c>
      <c r="F181" s="183" t="s">
        <v>400</v>
      </c>
      <c r="G181" s="184" t="s">
        <v>136</v>
      </c>
      <c r="H181" s="185">
        <v>12</v>
      </c>
      <c r="I181" s="186"/>
      <c r="J181" s="187">
        <f>ROUND(I181*H181,2)</f>
        <v>0</v>
      </c>
      <c r="K181" s="183" t="s">
        <v>21</v>
      </c>
      <c r="L181" s="59"/>
      <c r="M181" s="188" t="s">
        <v>21</v>
      </c>
      <c r="N181" s="189" t="s">
        <v>40</v>
      </c>
      <c r="O181" s="40"/>
      <c r="P181" s="190">
        <f>O181*H181</f>
        <v>0</v>
      </c>
      <c r="Q181" s="190">
        <v>0</v>
      </c>
      <c r="R181" s="190">
        <f>Q181*H181</f>
        <v>0</v>
      </c>
      <c r="S181" s="190">
        <v>0</v>
      </c>
      <c r="T181" s="191">
        <f>S181*H181</f>
        <v>0</v>
      </c>
      <c r="AR181" s="22" t="s">
        <v>131</v>
      </c>
      <c r="AT181" s="22" t="s">
        <v>133</v>
      </c>
      <c r="AU181" s="22" t="s">
        <v>77</v>
      </c>
      <c r="AY181" s="22" t="s">
        <v>132</v>
      </c>
      <c r="BE181" s="192">
        <f>IF(N181="základní",J181,0)</f>
        <v>0</v>
      </c>
      <c r="BF181" s="192">
        <f>IF(N181="snížená",J181,0)</f>
        <v>0</v>
      </c>
      <c r="BG181" s="192">
        <f>IF(N181="zákl. přenesená",J181,0)</f>
        <v>0</v>
      </c>
      <c r="BH181" s="192">
        <f>IF(N181="sníž. přenesená",J181,0)</f>
        <v>0</v>
      </c>
      <c r="BI181" s="192">
        <f>IF(N181="nulová",J181,0)</f>
        <v>0</v>
      </c>
      <c r="BJ181" s="22" t="s">
        <v>77</v>
      </c>
      <c r="BK181" s="192">
        <f>ROUND(I181*H181,2)</f>
        <v>0</v>
      </c>
      <c r="BL181" s="22" t="s">
        <v>131</v>
      </c>
      <c r="BM181" s="22" t="s">
        <v>401</v>
      </c>
    </row>
    <row r="182" spans="2:65" s="1" customFormat="1" ht="16.5" customHeight="1">
      <c r="B182" s="39"/>
      <c r="C182" s="216" t="s">
        <v>402</v>
      </c>
      <c r="D182" s="216" t="s">
        <v>144</v>
      </c>
      <c r="E182" s="217" t="s">
        <v>403</v>
      </c>
      <c r="F182" s="218" t="s">
        <v>404</v>
      </c>
      <c r="G182" s="219" t="s">
        <v>136</v>
      </c>
      <c r="H182" s="220">
        <v>102</v>
      </c>
      <c r="I182" s="221"/>
      <c r="J182" s="222">
        <f>ROUND(I182*H182,2)</f>
        <v>0</v>
      </c>
      <c r="K182" s="218" t="s">
        <v>21</v>
      </c>
      <c r="L182" s="223"/>
      <c r="M182" s="224" t="s">
        <v>21</v>
      </c>
      <c r="N182" s="225" t="s">
        <v>40</v>
      </c>
      <c r="O182" s="40"/>
      <c r="P182" s="190">
        <f>O182*H182</f>
        <v>0</v>
      </c>
      <c r="Q182" s="190">
        <v>0.0043</v>
      </c>
      <c r="R182" s="190">
        <f>Q182*H182</f>
        <v>0.4386</v>
      </c>
      <c r="S182" s="190">
        <v>0</v>
      </c>
      <c r="T182" s="191">
        <f>S182*H182</f>
        <v>0</v>
      </c>
      <c r="AR182" s="22" t="s">
        <v>164</v>
      </c>
      <c r="AT182" s="22" t="s">
        <v>144</v>
      </c>
      <c r="AU182" s="22" t="s">
        <v>77</v>
      </c>
      <c r="AY182" s="22" t="s">
        <v>132</v>
      </c>
      <c r="BE182" s="192">
        <f>IF(N182="základní",J182,0)</f>
        <v>0</v>
      </c>
      <c r="BF182" s="192">
        <f>IF(N182="snížená",J182,0)</f>
        <v>0</v>
      </c>
      <c r="BG182" s="192">
        <f>IF(N182="zákl. přenesená",J182,0)</f>
        <v>0</v>
      </c>
      <c r="BH182" s="192">
        <f>IF(N182="sníž. přenesená",J182,0)</f>
        <v>0</v>
      </c>
      <c r="BI182" s="192">
        <f>IF(N182="nulová",J182,0)</f>
        <v>0</v>
      </c>
      <c r="BJ182" s="22" t="s">
        <v>77</v>
      </c>
      <c r="BK182" s="192">
        <f>ROUND(I182*H182,2)</f>
        <v>0</v>
      </c>
      <c r="BL182" s="22" t="s">
        <v>131</v>
      </c>
      <c r="BM182" s="22" t="s">
        <v>405</v>
      </c>
    </row>
    <row r="183" spans="2:65" s="1" customFormat="1" ht="16.5" customHeight="1">
      <c r="B183" s="39"/>
      <c r="C183" s="181" t="s">
        <v>406</v>
      </c>
      <c r="D183" s="181" t="s">
        <v>133</v>
      </c>
      <c r="E183" s="182" t="s">
        <v>407</v>
      </c>
      <c r="F183" s="183" t="s">
        <v>408</v>
      </c>
      <c r="G183" s="184" t="s">
        <v>136</v>
      </c>
      <c r="H183" s="185">
        <v>102</v>
      </c>
      <c r="I183" s="186"/>
      <c r="J183" s="187">
        <f>ROUND(I183*H183,2)</f>
        <v>0</v>
      </c>
      <c r="K183" s="183" t="s">
        <v>21</v>
      </c>
      <c r="L183" s="59"/>
      <c r="M183" s="188" t="s">
        <v>21</v>
      </c>
      <c r="N183" s="189" t="s">
        <v>40</v>
      </c>
      <c r="O183" s="40"/>
      <c r="P183" s="190">
        <f>O183*H183</f>
        <v>0</v>
      </c>
      <c r="Q183" s="190">
        <v>0</v>
      </c>
      <c r="R183" s="190">
        <f>Q183*H183</f>
        <v>0</v>
      </c>
      <c r="S183" s="190">
        <v>0</v>
      </c>
      <c r="T183" s="191">
        <f>S183*H183</f>
        <v>0</v>
      </c>
      <c r="AR183" s="22" t="s">
        <v>131</v>
      </c>
      <c r="AT183" s="22" t="s">
        <v>133</v>
      </c>
      <c r="AU183" s="22" t="s">
        <v>77</v>
      </c>
      <c r="AY183" s="22" t="s">
        <v>132</v>
      </c>
      <c r="BE183" s="192">
        <f>IF(N183="základní",J183,0)</f>
        <v>0</v>
      </c>
      <c r="BF183" s="192">
        <f>IF(N183="snížená",J183,0)</f>
        <v>0</v>
      </c>
      <c r="BG183" s="192">
        <f>IF(N183="zákl. přenesená",J183,0)</f>
        <v>0</v>
      </c>
      <c r="BH183" s="192">
        <f>IF(N183="sníž. přenesená",J183,0)</f>
        <v>0</v>
      </c>
      <c r="BI183" s="192">
        <f>IF(N183="nulová",J183,0)</f>
        <v>0</v>
      </c>
      <c r="BJ183" s="22" t="s">
        <v>77</v>
      </c>
      <c r="BK183" s="192">
        <f>ROUND(I183*H183,2)</f>
        <v>0</v>
      </c>
      <c r="BL183" s="22" t="s">
        <v>131</v>
      </c>
      <c r="BM183" s="22" t="s">
        <v>409</v>
      </c>
    </row>
    <row r="184" spans="2:65" s="1" customFormat="1" ht="16.5" customHeight="1">
      <c r="B184" s="39"/>
      <c r="C184" s="216" t="s">
        <v>410</v>
      </c>
      <c r="D184" s="216" t="s">
        <v>144</v>
      </c>
      <c r="E184" s="217" t="s">
        <v>411</v>
      </c>
      <c r="F184" s="218" t="s">
        <v>412</v>
      </c>
      <c r="G184" s="219" t="s">
        <v>136</v>
      </c>
      <c r="H184" s="220">
        <v>102</v>
      </c>
      <c r="I184" s="221"/>
      <c r="J184" s="222">
        <f>ROUND(I184*H184,2)</f>
        <v>0</v>
      </c>
      <c r="K184" s="218" t="s">
        <v>21</v>
      </c>
      <c r="L184" s="223"/>
      <c r="M184" s="224" t="s">
        <v>21</v>
      </c>
      <c r="N184" s="225" t="s">
        <v>40</v>
      </c>
      <c r="O184" s="40"/>
      <c r="P184" s="190">
        <f>O184*H184</f>
        <v>0</v>
      </c>
      <c r="Q184" s="190">
        <v>0.0016</v>
      </c>
      <c r="R184" s="190">
        <f>Q184*H184</f>
        <v>0.1632</v>
      </c>
      <c r="S184" s="190">
        <v>0</v>
      </c>
      <c r="T184" s="191">
        <f>S184*H184</f>
        <v>0</v>
      </c>
      <c r="AR184" s="22" t="s">
        <v>164</v>
      </c>
      <c r="AT184" s="22" t="s">
        <v>144</v>
      </c>
      <c r="AU184" s="22" t="s">
        <v>77</v>
      </c>
      <c r="AY184" s="22" t="s">
        <v>132</v>
      </c>
      <c r="BE184" s="192">
        <f>IF(N184="základní",J184,0)</f>
        <v>0</v>
      </c>
      <c r="BF184" s="192">
        <f>IF(N184="snížená",J184,0)</f>
        <v>0</v>
      </c>
      <c r="BG184" s="192">
        <f>IF(N184="zákl. přenesená",J184,0)</f>
        <v>0</v>
      </c>
      <c r="BH184" s="192">
        <f>IF(N184="sníž. přenesená",J184,0)</f>
        <v>0</v>
      </c>
      <c r="BI184" s="192">
        <f>IF(N184="nulová",J184,0)</f>
        <v>0</v>
      </c>
      <c r="BJ184" s="22" t="s">
        <v>77</v>
      </c>
      <c r="BK184" s="192">
        <f>ROUND(I184*H184,2)</f>
        <v>0</v>
      </c>
      <c r="BL184" s="22" t="s">
        <v>131</v>
      </c>
      <c r="BM184" s="22" t="s">
        <v>413</v>
      </c>
    </row>
    <row r="185" spans="2:63" s="9" customFormat="1" ht="37.35" customHeight="1">
      <c r="B185" s="167"/>
      <c r="C185" s="168"/>
      <c r="D185" s="169" t="s">
        <v>68</v>
      </c>
      <c r="E185" s="170" t="s">
        <v>414</v>
      </c>
      <c r="F185" s="170" t="s">
        <v>415</v>
      </c>
      <c r="G185" s="168"/>
      <c r="H185" s="168"/>
      <c r="I185" s="171"/>
      <c r="J185" s="172">
        <f>BK185</f>
        <v>0</v>
      </c>
      <c r="K185" s="168"/>
      <c r="L185" s="173"/>
      <c r="M185" s="174"/>
      <c r="N185" s="175"/>
      <c r="O185" s="175"/>
      <c r="P185" s="176">
        <f>SUM(P186:P189)</f>
        <v>0</v>
      </c>
      <c r="Q185" s="175"/>
      <c r="R185" s="176">
        <f>SUM(R186:R189)</f>
        <v>0.13665</v>
      </c>
      <c r="S185" s="175"/>
      <c r="T185" s="177">
        <f>SUM(T186:T189)</f>
        <v>0</v>
      </c>
      <c r="AR185" s="178" t="s">
        <v>131</v>
      </c>
      <c r="AT185" s="179" t="s">
        <v>68</v>
      </c>
      <c r="AU185" s="179" t="s">
        <v>69</v>
      </c>
      <c r="AY185" s="178" t="s">
        <v>132</v>
      </c>
      <c r="BK185" s="180">
        <f>SUM(BK186:BK189)</f>
        <v>0</v>
      </c>
    </row>
    <row r="186" spans="2:65" s="1" customFormat="1" ht="25.5" customHeight="1">
      <c r="B186" s="39"/>
      <c r="C186" s="181" t="s">
        <v>416</v>
      </c>
      <c r="D186" s="181" t="s">
        <v>133</v>
      </c>
      <c r="E186" s="182" t="s">
        <v>417</v>
      </c>
      <c r="F186" s="183" t="s">
        <v>418</v>
      </c>
      <c r="G186" s="184" t="s">
        <v>136</v>
      </c>
      <c r="H186" s="185">
        <v>102</v>
      </c>
      <c r="I186" s="186"/>
      <c r="J186" s="187">
        <f>ROUND(I186*H186,2)</f>
        <v>0</v>
      </c>
      <c r="K186" s="183" t="s">
        <v>21</v>
      </c>
      <c r="L186" s="59"/>
      <c r="M186" s="188" t="s">
        <v>21</v>
      </c>
      <c r="N186" s="189" t="s">
        <v>40</v>
      </c>
      <c r="O186" s="40"/>
      <c r="P186" s="190">
        <f>O186*H186</f>
        <v>0</v>
      </c>
      <c r="Q186" s="190">
        <v>0.00034</v>
      </c>
      <c r="R186" s="190">
        <f>Q186*H186</f>
        <v>0.03468</v>
      </c>
      <c r="S186" s="190">
        <v>0</v>
      </c>
      <c r="T186" s="191">
        <f>S186*H186</f>
        <v>0</v>
      </c>
      <c r="AR186" s="22" t="s">
        <v>131</v>
      </c>
      <c r="AT186" s="22" t="s">
        <v>133</v>
      </c>
      <c r="AU186" s="22" t="s">
        <v>77</v>
      </c>
      <c r="AY186" s="22" t="s">
        <v>132</v>
      </c>
      <c r="BE186" s="192">
        <f>IF(N186="základní",J186,0)</f>
        <v>0</v>
      </c>
      <c r="BF186" s="192">
        <f>IF(N186="snížená",J186,0)</f>
        <v>0</v>
      </c>
      <c r="BG186" s="192">
        <f>IF(N186="zákl. přenesená",J186,0)</f>
        <v>0</v>
      </c>
      <c r="BH186" s="192">
        <f>IF(N186="sníž. přenesená",J186,0)</f>
        <v>0</v>
      </c>
      <c r="BI186" s="192">
        <f>IF(N186="nulová",J186,0)</f>
        <v>0</v>
      </c>
      <c r="BJ186" s="22" t="s">
        <v>77</v>
      </c>
      <c r="BK186" s="192">
        <f>ROUND(I186*H186,2)</f>
        <v>0</v>
      </c>
      <c r="BL186" s="22" t="s">
        <v>131</v>
      </c>
      <c r="BM186" s="22" t="s">
        <v>419</v>
      </c>
    </row>
    <row r="187" spans="2:65" s="1" customFormat="1" ht="16.5" customHeight="1">
      <c r="B187" s="39"/>
      <c r="C187" s="216" t="s">
        <v>420</v>
      </c>
      <c r="D187" s="216" t="s">
        <v>144</v>
      </c>
      <c r="E187" s="217" t="s">
        <v>421</v>
      </c>
      <c r="F187" s="218" t="s">
        <v>422</v>
      </c>
      <c r="G187" s="219" t="s">
        <v>200</v>
      </c>
      <c r="H187" s="220">
        <v>101.97</v>
      </c>
      <c r="I187" s="221"/>
      <c r="J187" s="222">
        <f>ROUND(I187*H187,2)</f>
        <v>0</v>
      </c>
      <c r="K187" s="218" t="s">
        <v>21</v>
      </c>
      <c r="L187" s="223"/>
      <c r="M187" s="224" t="s">
        <v>21</v>
      </c>
      <c r="N187" s="225" t="s">
        <v>40</v>
      </c>
      <c r="O187" s="40"/>
      <c r="P187" s="190">
        <f>O187*H187</f>
        <v>0</v>
      </c>
      <c r="Q187" s="190">
        <v>0.001</v>
      </c>
      <c r="R187" s="190">
        <f>Q187*H187</f>
        <v>0.10197</v>
      </c>
      <c r="S187" s="190">
        <v>0</v>
      </c>
      <c r="T187" s="191">
        <f>S187*H187</f>
        <v>0</v>
      </c>
      <c r="AR187" s="22" t="s">
        <v>164</v>
      </c>
      <c r="AT187" s="22" t="s">
        <v>144</v>
      </c>
      <c r="AU187" s="22" t="s">
        <v>77</v>
      </c>
      <c r="AY187" s="22" t="s">
        <v>132</v>
      </c>
      <c r="BE187" s="192">
        <f>IF(N187="základní",J187,0)</f>
        <v>0</v>
      </c>
      <c r="BF187" s="192">
        <f>IF(N187="snížená",J187,0)</f>
        <v>0</v>
      </c>
      <c r="BG187" s="192">
        <f>IF(N187="zákl. přenesená",J187,0)</f>
        <v>0</v>
      </c>
      <c r="BH187" s="192">
        <f>IF(N187="sníž. přenesená",J187,0)</f>
        <v>0</v>
      </c>
      <c r="BI187" s="192">
        <f>IF(N187="nulová",J187,0)</f>
        <v>0</v>
      </c>
      <c r="BJ187" s="22" t="s">
        <v>77</v>
      </c>
      <c r="BK187" s="192">
        <f>ROUND(I187*H187,2)</f>
        <v>0</v>
      </c>
      <c r="BL187" s="22" t="s">
        <v>131</v>
      </c>
      <c r="BM187" s="22" t="s">
        <v>423</v>
      </c>
    </row>
    <row r="188" spans="2:51" s="10" customFormat="1" ht="13.5">
      <c r="B188" s="193"/>
      <c r="C188" s="194"/>
      <c r="D188" s="195" t="s">
        <v>186</v>
      </c>
      <c r="E188" s="196" t="s">
        <v>424</v>
      </c>
      <c r="F188" s="197" t="s">
        <v>425</v>
      </c>
      <c r="G188" s="194"/>
      <c r="H188" s="198">
        <v>101.97</v>
      </c>
      <c r="I188" s="199"/>
      <c r="J188" s="194"/>
      <c r="K188" s="194"/>
      <c r="L188" s="200"/>
      <c r="M188" s="201"/>
      <c r="N188" s="202"/>
      <c r="O188" s="202"/>
      <c r="P188" s="202"/>
      <c r="Q188" s="202"/>
      <c r="R188" s="202"/>
      <c r="S188" s="202"/>
      <c r="T188" s="203"/>
      <c r="AT188" s="204" t="s">
        <v>186</v>
      </c>
      <c r="AU188" s="204" t="s">
        <v>77</v>
      </c>
      <c r="AV188" s="10" t="s">
        <v>79</v>
      </c>
      <c r="AW188" s="10" t="s">
        <v>33</v>
      </c>
      <c r="AX188" s="10" t="s">
        <v>69</v>
      </c>
      <c r="AY188" s="204" t="s">
        <v>132</v>
      </c>
    </row>
    <row r="189" spans="2:51" s="10" customFormat="1" ht="13.5">
      <c r="B189" s="193"/>
      <c r="C189" s="194"/>
      <c r="D189" s="195" t="s">
        <v>186</v>
      </c>
      <c r="E189" s="196" t="s">
        <v>426</v>
      </c>
      <c r="F189" s="197" t="s">
        <v>427</v>
      </c>
      <c r="G189" s="194"/>
      <c r="H189" s="198">
        <v>101.97</v>
      </c>
      <c r="I189" s="199"/>
      <c r="J189" s="194"/>
      <c r="K189" s="194"/>
      <c r="L189" s="200"/>
      <c r="M189" s="201"/>
      <c r="N189" s="202"/>
      <c r="O189" s="202"/>
      <c r="P189" s="202"/>
      <c r="Q189" s="202"/>
      <c r="R189" s="202"/>
      <c r="S189" s="202"/>
      <c r="T189" s="203"/>
      <c r="AT189" s="204" t="s">
        <v>186</v>
      </c>
      <c r="AU189" s="204" t="s">
        <v>77</v>
      </c>
      <c r="AV189" s="10" t="s">
        <v>79</v>
      </c>
      <c r="AW189" s="10" t="s">
        <v>33</v>
      </c>
      <c r="AX189" s="10" t="s">
        <v>77</v>
      </c>
      <c r="AY189" s="204" t="s">
        <v>132</v>
      </c>
    </row>
    <row r="190" spans="2:63" s="9" customFormat="1" ht="37.35" customHeight="1">
      <c r="B190" s="167"/>
      <c r="C190" s="168"/>
      <c r="D190" s="169" t="s">
        <v>68</v>
      </c>
      <c r="E190" s="170" t="s">
        <v>428</v>
      </c>
      <c r="F190" s="170" t="s">
        <v>429</v>
      </c>
      <c r="G190" s="168"/>
      <c r="H190" s="168"/>
      <c r="I190" s="171"/>
      <c r="J190" s="172">
        <f>BK190</f>
        <v>0</v>
      </c>
      <c r="K190" s="168"/>
      <c r="L190" s="173"/>
      <c r="M190" s="174"/>
      <c r="N190" s="175"/>
      <c r="O190" s="175"/>
      <c r="P190" s="176">
        <f>SUM(P191:P192)</f>
        <v>0</v>
      </c>
      <c r="Q190" s="175"/>
      <c r="R190" s="176">
        <f>SUM(R191:R192)</f>
        <v>0.12164</v>
      </c>
      <c r="S190" s="175"/>
      <c r="T190" s="177">
        <f>SUM(T191:T192)</f>
        <v>0</v>
      </c>
      <c r="AR190" s="178" t="s">
        <v>131</v>
      </c>
      <c r="AT190" s="179" t="s">
        <v>68</v>
      </c>
      <c r="AU190" s="179" t="s">
        <v>69</v>
      </c>
      <c r="AY190" s="178" t="s">
        <v>132</v>
      </c>
      <c r="BK190" s="180">
        <f>SUM(BK191:BK192)</f>
        <v>0</v>
      </c>
    </row>
    <row r="191" spans="2:65" s="1" customFormat="1" ht="25.5" customHeight="1">
      <c r="B191" s="39"/>
      <c r="C191" s="181" t="s">
        <v>430</v>
      </c>
      <c r="D191" s="181" t="s">
        <v>133</v>
      </c>
      <c r="E191" s="182" t="s">
        <v>431</v>
      </c>
      <c r="F191" s="183" t="s">
        <v>432</v>
      </c>
      <c r="G191" s="184" t="s">
        <v>136</v>
      </c>
      <c r="H191" s="185">
        <v>150</v>
      </c>
      <c r="I191" s="186"/>
      <c r="J191" s="187">
        <f>ROUND(I191*H191,2)</f>
        <v>0</v>
      </c>
      <c r="K191" s="183" t="s">
        <v>21</v>
      </c>
      <c r="L191" s="59"/>
      <c r="M191" s="188" t="s">
        <v>21</v>
      </c>
      <c r="N191" s="189" t="s">
        <v>40</v>
      </c>
      <c r="O191" s="40"/>
      <c r="P191" s="190">
        <f>O191*H191</f>
        <v>0</v>
      </c>
      <c r="Q191" s="190">
        <v>0.00061</v>
      </c>
      <c r="R191" s="190">
        <f>Q191*H191</f>
        <v>0.0915</v>
      </c>
      <c r="S191" s="190">
        <v>0</v>
      </c>
      <c r="T191" s="191">
        <f>S191*H191</f>
        <v>0</v>
      </c>
      <c r="AR191" s="22" t="s">
        <v>131</v>
      </c>
      <c r="AT191" s="22" t="s">
        <v>133</v>
      </c>
      <c r="AU191" s="22" t="s">
        <v>77</v>
      </c>
      <c r="AY191" s="22" t="s">
        <v>132</v>
      </c>
      <c r="BE191" s="192">
        <f>IF(N191="základní",J191,0)</f>
        <v>0</v>
      </c>
      <c r="BF191" s="192">
        <f>IF(N191="snížená",J191,0)</f>
        <v>0</v>
      </c>
      <c r="BG191" s="192">
        <f>IF(N191="zákl. přenesená",J191,0)</f>
        <v>0</v>
      </c>
      <c r="BH191" s="192">
        <f>IF(N191="sníž. přenesená",J191,0)</f>
        <v>0</v>
      </c>
      <c r="BI191" s="192">
        <f>IF(N191="nulová",J191,0)</f>
        <v>0</v>
      </c>
      <c r="BJ191" s="22" t="s">
        <v>77</v>
      </c>
      <c r="BK191" s="192">
        <f>ROUND(I191*H191,2)</f>
        <v>0</v>
      </c>
      <c r="BL191" s="22" t="s">
        <v>131</v>
      </c>
      <c r="BM191" s="22" t="s">
        <v>433</v>
      </c>
    </row>
    <row r="192" spans="2:65" s="1" customFormat="1" ht="16.5" customHeight="1">
      <c r="B192" s="39"/>
      <c r="C192" s="181" t="s">
        <v>434</v>
      </c>
      <c r="D192" s="181" t="s">
        <v>133</v>
      </c>
      <c r="E192" s="182" t="s">
        <v>435</v>
      </c>
      <c r="F192" s="183" t="s">
        <v>436</v>
      </c>
      <c r="G192" s="184" t="s">
        <v>136</v>
      </c>
      <c r="H192" s="185">
        <v>22</v>
      </c>
      <c r="I192" s="186"/>
      <c r="J192" s="187">
        <f>ROUND(I192*H192,2)</f>
        <v>0</v>
      </c>
      <c r="K192" s="183" t="s">
        <v>21</v>
      </c>
      <c r="L192" s="59"/>
      <c r="M192" s="188" t="s">
        <v>21</v>
      </c>
      <c r="N192" s="189" t="s">
        <v>40</v>
      </c>
      <c r="O192" s="40"/>
      <c r="P192" s="190">
        <f>O192*H192</f>
        <v>0</v>
      </c>
      <c r="Q192" s="190">
        <v>0.00137</v>
      </c>
      <c r="R192" s="190">
        <f>Q192*H192</f>
        <v>0.030139999999999997</v>
      </c>
      <c r="S192" s="190">
        <v>0</v>
      </c>
      <c r="T192" s="191">
        <f>S192*H192</f>
        <v>0</v>
      </c>
      <c r="AR192" s="22" t="s">
        <v>131</v>
      </c>
      <c r="AT192" s="22" t="s">
        <v>133</v>
      </c>
      <c r="AU192" s="22" t="s">
        <v>77</v>
      </c>
      <c r="AY192" s="22" t="s">
        <v>132</v>
      </c>
      <c r="BE192" s="192">
        <f>IF(N192="základní",J192,0)</f>
        <v>0</v>
      </c>
      <c r="BF192" s="192">
        <f>IF(N192="snížená",J192,0)</f>
        <v>0</v>
      </c>
      <c r="BG192" s="192">
        <f>IF(N192="zákl. přenesená",J192,0)</f>
        <v>0</v>
      </c>
      <c r="BH192" s="192">
        <f>IF(N192="sníž. přenesená",J192,0)</f>
        <v>0</v>
      </c>
      <c r="BI192" s="192">
        <f>IF(N192="nulová",J192,0)</f>
        <v>0</v>
      </c>
      <c r="BJ192" s="22" t="s">
        <v>77</v>
      </c>
      <c r="BK192" s="192">
        <f>ROUND(I192*H192,2)</f>
        <v>0</v>
      </c>
      <c r="BL192" s="22" t="s">
        <v>131</v>
      </c>
      <c r="BM192" s="22" t="s">
        <v>437</v>
      </c>
    </row>
    <row r="193" spans="2:63" s="9" customFormat="1" ht="37.35" customHeight="1">
      <c r="B193" s="167"/>
      <c r="C193" s="168"/>
      <c r="D193" s="169" t="s">
        <v>68</v>
      </c>
      <c r="E193" s="170" t="s">
        <v>168</v>
      </c>
      <c r="F193" s="170" t="s">
        <v>438</v>
      </c>
      <c r="G193" s="168"/>
      <c r="H193" s="168"/>
      <c r="I193" s="171"/>
      <c r="J193" s="172">
        <f>BK193</f>
        <v>0</v>
      </c>
      <c r="K193" s="168"/>
      <c r="L193" s="173"/>
      <c r="M193" s="174"/>
      <c r="N193" s="175"/>
      <c r="O193" s="175"/>
      <c r="P193" s="176">
        <f>SUM(P194:P225)</f>
        <v>0</v>
      </c>
      <c r="Q193" s="175"/>
      <c r="R193" s="176">
        <f>SUM(R194:R225)</f>
        <v>18.112344500000003</v>
      </c>
      <c r="S193" s="175"/>
      <c r="T193" s="177">
        <f>SUM(T194:T225)</f>
        <v>8.6528</v>
      </c>
      <c r="AR193" s="178" t="s">
        <v>131</v>
      </c>
      <c r="AT193" s="179" t="s">
        <v>68</v>
      </c>
      <c r="AU193" s="179" t="s">
        <v>69</v>
      </c>
      <c r="AY193" s="178" t="s">
        <v>132</v>
      </c>
      <c r="BK193" s="180">
        <f>SUM(BK194:BK225)</f>
        <v>0</v>
      </c>
    </row>
    <row r="194" spans="2:65" s="1" customFormat="1" ht="25.5" customHeight="1">
      <c r="B194" s="39"/>
      <c r="C194" s="181" t="s">
        <v>439</v>
      </c>
      <c r="D194" s="181" t="s">
        <v>133</v>
      </c>
      <c r="E194" s="182" t="s">
        <v>440</v>
      </c>
      <c r="F194" s="183" t="s">
        <v>441</v>
      </c>
      <c r="G194" s="184" t="s">
        <v>184</v>
      </c>
      <c r="H194" s="185">
        <v>33.8</v>
      </c>
      <c r="I194" s="186"/>
      <c r="J194" s="187">
        <f>ROUND(I194*H194,2)</f>
        <v>0</v>
      </c>
      <c r="K194" s="183" t="s">
        <v>149</v>
      </c>
      <c r="L194" s="59"/>
      <c r="M194" s="188" t="s">
        <v>21</v>
      </c>
      <c r="N194" s="189" t="s">
        <v>40</v>
      </c>
      <c r="O194" s="40"/>
      <c r="P194" s="190">
        <f>O194*H194</f>
        <v>0</v>
      </c>
      <c r="Q194" s="190">
        <v>9E-05</v>
      </c>
      <c r="R194" s="190">
        <f>Q194*H194</f>
        <v>0.003042</v>
      </c>
      <c r="S194" s="190">
        <v>0.256</v>
      </c>
      <c r="T194" s="191">
        <f>S194*H194</f>
        <v>8.6528</v>
      </c>
      <c r="AR194" s="22" t="s">
        <v>131</v>
      </c>
      <c r="AT194" s="22" t="s">
        <v>133</v>
      </c>
      <c r="AU194" s="22" t="s">
        <v>77</v>
      </c>
      <c r="AY194" s="22" t="s">
        <v>132</v>
      </c>
      <c r="BE194" s="192">
        <f>IF(N194="základní",J194,0)</f>
        <v>0</v>
      </c>
      <c r="BF194" s="192">
        <f>IF(N194="snížená",J194,0)</f>
        <v>0</v>
      </c>
      <c r="BG194" s="192">
        <f>IF(N194="zákl. přenesená",J194,0)</f>
        <v>0</v>
      </c>
      <c r="BH194" s="192">
        <f>IF(N194="sníž. přenesená",J194,0)</f>
        <v>0</v>
      </c>
      <c r="BI194" s="192">
        <f>IF(N194="nulová",J194,0)</f>
        <v>0</v>
      </c>
      <c r="BJ194" s="22" t="s">
        <v>77</v>
      </c>
      <c r="BK194" s="192">
        <f>ROUND(I194*H194,2)</f>
        <v>0</v>
      </c>
      <c r="BL194" s="22" t="s">
        <v>131</v>
      </c>
      <c r="BM194" s="22" t="s">
        <v>442</v>
      </c>
    </row>
    <row r="195" spans="2:51" s="10" customFormat="1" ht="13.5">
      <c r="B195" s="193"/>
      <c r="C195" s="194"/>
      <c r="D195" s="195" t="s">
        <v>186</v>
      </c>
      <c r="E195" s="196" t="s">
        <v>21</v>
      </c>
      <c r="F195" s="197" t="s">
        <v>443</v>
      </c>
      <c r="G195" s="194"/>
      <c r="H195" s="198">
        <v>33.8</v>
      </c>
      <c r="I195" s="199"/>
      <c r="J195" s="194"/>
      <c r="K195" s="194"/>
      <c r="L195" s="200"/>
      <c r="M195" s="201"/>
      <c r="N195" s="202"/>
      <c r="O195" s="202"/>
      <c r="P195" s="202"/>
      <c r="Q195" s="202"/>
      <c r="R195" s="202"/>
      <c r="S195" s="202"/>
      <c r="T195" s="203"/>
      <c r="AT195" s="204" t="s">
        <v>186</v>
      </c>
      <c r="AU195" s="204" t="s">
        <v>77</v>
      </c>
      <c r="AV195" s="10" t="s">
        <v>79</v>
      </c>
      <c r="AW195" s="10" t="s">
        <v>33</v>
      </c>
      <c r="AX195" s="10" t="s">
        <v>77</v>
      </c>
      <c r="AY195" s="204" t="s">
        <v>132</v>
      </c>
    </row>
    <row r="196" spans="2:65" s="1" customFormat="1" ht="25.5" customHeight="1">
      <c r="B196" s="39"/>
      <c r="C196" s="181" t="s">
        <v>444</v>
      </c>
      <c r="D196" s="181" t="s">
        <v>133</v>
      </c>
      <c r="E196" s="182" t="s">
        <v>445</v>
      </c>
      <c r="F196" s="183" t="s">
        <v>446</v>
      </c>
      <c r="G196" s="184" t="s">
        <v>447</v>
      </c>
      <c r="H196" s="185">
        <v>33.8</v>
      </c>
      <c r="I196" s="186"/>
      <c r="J196" s="187">
        <f>ROUND(I196*H196,2)</f>
        <v>0</v>
      </c>
      <c r="K196" s="183" t="s">
        <v>149</v>
      </c>
      <c r="L196" s="59"/>
      <c r="M196" s="188" t="s">
        <v>21</v>
      </c>
      <c r="N196" s="189" t="s">
        <v>40</v>
      </c>
      <c r="O196" s="40"/>
      <c r="P196" s="190">
        <f>O196*H196</f>
        <v>0</v>
      </c>
      <c r="Q196" s="190">
        <v>0.00011</v>
      </c>
      <c r="R196" s="190">
        <f>Q196*H196</f>
        <v>0.003718</v>
      </c>
      <c r="S196" s="190">
        <v>0</v>
      </c>
      <c r="T196" s="191">
        <f>S196*H196</f>
        <v>0</v>
      </c>
      <c r="AR196" s="22" t="s">
        <v>131</v>
      </c>
      <c r="AT196" s="22" t="s">
        <v>133</v>
      </c>
      <c r="AU196" s="22" t="s">
        <v>77</v>
      </c>
      <c r="AY196" s="22" t="s">
        <v>132</v>
      </c>
      <c r="BE196" s="192">
        <f>IF(N196="základní",J196,0)</f>
        <v>0</v>
      </c>
      <c r="BF196" s="192">
        <f>IF(N196="snížená",J196,0)</f>
        <v>0</v>
      </c>
      <c r="BG196" s="192">
        <f>IF(N196="zákl. přenesená",J196,0)</f>
        <v>0</v>
      </c>
      <c r="BH196" s="192">
        <f>IF(N196="sníž. přenesená",J196,0)</f>
        <v>0</v>
      </c>
      <c r="BI196" s="192">
        <f>IF(N196="nulová",J196,0)</f>
        <v>0</v>
      </c>
      <c r="BJ196" s="22" t="s">
        <v>77</v>
      </c>
      <c r="BK196" s="192">
        <f>ROUND(I196*H196,2)</f>
        <v>0</v>
      </c>
      <c r="BL196" s="22" t="s">
        <v>131</v>
      </c>
      <c r="BM196" s="22" t="s">
        <v>448</v>
      </c>
    </row>
    <row r="197" spans="2:51" s="10" customFormat="1" ht="13.5">
      <c r="B197" s="193"/>
      <c r="C197" s="194"/>
      <c r="D197" s="195" t="s">
        <v>186</v>
      </c>
      <c r="E197" s="196" t="s">
        <v>21</v>
      </c>
      <c r="F197" s="197" t="s">
        <v>443</v>
      </c>
      <c r="G197" s="194"/>
      <c r="H197" s="198">
        <v>33.8</v>
      </c>
      <c r="I197" s="199"/>
      <c r="J197" s="194"/>
      <c r="K197" s="194"/>
      <c r="L197" s="200"/>
      <c r="M197" s="201"/>
      <c r="N197" s="202"/>
      <c r="O197" s="202"/>
      <c r="P197" s="202"/>
      <c r="Q197" s="202"/>
      <c r="R197" s="202"/>
      <c r="S197" s="202"/>
      <c r="T197" s="203"/>
      <c r="AT197" s="204" t="s">
        <v>186</v>
      </c>
      <c r="AU197" s="204" t="s">
        <v>77</v>
      </c>
      <c r="AV197" s="10" t="s">
        <v>79</v>
      </c>
      <c r="AW197" s="10" t="s">
        <v>33</v>
      </c>
      <c r="AX197" s="10" t="s">
        <v>77</v>
      </c>
      <c r="AY197" s="204" t="s">
        <v>132</v>
      </c>
    </row>
    <row r="198" spans="2:65" s="1" customFormat="1" ht="16.5" customHeight="1">
      <c r="B198" s="39"/>
      <c r="C198" s="181" t="s">
        <v>449</v>
      </c>
      <c r="D198" s="181" t="s">
        <v>133</v>
      </c>
      <c r="E198" s="182" t="s">
        <v>450</v>
      </c>
      <c r="F198" s="183" t="s">
        <v>451</v>
      </c>
      <c r="G198" s="184" t="s">
        <v>447</v>
      </c>
      <c r="H198" s="185">
        <v>13</v>
      </c>
      <c r="I198" s="186"/>
      <c r="J198" s="187">
        <f>ROUND(I198*H198,2)</f>
        <v>0</v>
      </c>
      <c r="K198" s="183" t="s">
        <v>149</v>
      </c>
      <c r="L198" s="59"/>
      <c r="M198" s="188" t="s">
        <v>21</v>
      </c>
      <c r="N198" s="189" t="s">
        <v>40</v>
      </c>
      <c r="O198" s="40"/>
      <c r="P198" s="190">
        <f>O198*H198</f>
        <v>0</v>
      </c>
      <c r="Q198" s="190">
        <v>0</v>
      </c>
      <c r="R198" s="190">
        <f>Q198*H198</f>
        <v>0</v>
      </c>
      <c r="S198" s="190">
        <v>0</v>
      </c>
      <c r="T198" s="191">
        <f>S198*H198</f>
        <v>0</v>
      </c>
      <c r="AR198" s="22" t="s">
        <v>131</v>
      </c>
      <c r="AT198" s="22" t="s">
        <v>133</v>
      </c>
      <c r="AU198" s="22" t="s">
        <v>77</v>
      </c>
      <c r="AY198" s="22" t="s">
        <v>132</v>
      </c>
      <c r="BE198" s="192">
        <f>IF(N198="základní",J198,0)</f>
        <v>0</v>
      </c>
      <c r="BF198" s="192">
        <f>IF(N198="snížená",J198,0)</f>
        <v>0</v>
      </c>
      <c r="BG198" s="192">
        <f>IF(N198="zákl. přenesená",J198,0)</f>
        <v>0</v>
      </c>
      <c r="BH198" s="192">
        <f>IF(N198="sníž. přenesená",J198,0)</f>
        <v>0</v>
      </c>
      <c r="BI198" s="192">
        <f>IF(N198="nulová",J198,0)</f>
        <v>0</v>
      </c>
      <c r="BJ198" s="22" t="s">
        <v>77</v>
      </c>
      <c r="BK198" s="192">
        <f>ROUND(I198*H198,2)</f>
        <v>0</v>
      </c>
      <c r="BL198" s="22" t="s">
        <v>131</v>
      </c>
      <c r="BM198" s="22" t="s">
        <v>452</v>
      </c>
    </row>
    <row r="199" spans="2:51" s="10" customFormat="1" ht="13.5">
      <c r="B199" s="193"/>
      <c r="C199" s="194"/>
      <c r="D199" s="195" t="s">
        <v>186</v>
      </c>
      <c r="E199" s="196" t="s">
        <v>21</v>
      </c>
      <c r="F199" s="197" t="s">
        <v>453</v>
      </c>
      <c r="G199" s="194"/>
      <c r="H199" s="198">
        <v>13</v>
      </c>
      <c r="I199" s="199"/>
      <c r="J199" s="194"/>
      <c r="K199" s="194"/>
      <c r="L199" s="200"/>
      <c r="M199" s="201"/>
      <c r="N199" s="202"/>
      <c r="O199" s="202"/>
      <c r="P199" s="202"/>
      <c r="Q199" s="202"/>
      <c r="R199" s="202"/>
      <c r="S199" s="202"/>
      <c r="T199" s="203"/>
      <c r="AT199" s="204" t="s">
        <v>186</v>
      </c>
      <c r="AU199" s="204" t="s">
        <v>77</v>
      </c>
      <c r="AV199" s="10" t="s">
        <v>79</v>
      </c>
      <c r="AW199" s="10" t="s">
        <v>33</v>
      </c>
      <c r="AX199" s="10" t="s">
        <v>77</v>
      </c>
      <c r="AY199" s="204" t="s">
        <v>132</v>
      </c>
    </row>
    <row r="200" spans="2:65" s="1" customFormat="1" ht="16.5" customHeight="1">
      <c r="B200" s="39"/>
      <c r="C200" s="181" t="s">
        <v>454</v>
      </c>
      <c r="D200" s="181" t="s">
        <v>133</v>
      </c>
      <c r="E200" s="182" t="s">
        <v>455</v>
      </c>
      <c r="F200" s="183" t="s">
        <v>456</v>
      </c>
      <c r="G200" s="184" t="s">
        <v>136</v>
      </c>
      <c r="H200" s="185">
        <v>62.5</v>
      </c>
      <c r="I200" s="186"/>
      <c r="J200" s="187">
        <f aca="true" t="shared" si="50" ref="J200:J208">ROUND(I200*H200,2)</f>
        <v>0</v>
      </c>
      <c r="K200" s="183" t="s">
        <v>21</v>
      </c>
      <c r="L200" s="59"/>
      <c r="M200" s="188" t="s">
        <v>21</v>
      </c>
      <c r="N200" s="189" t="s">
        <v>40</v>
      </c>
      <c r="O200" s="40"/>
      <c r="P200" s="190">
        <f aca="true" t="shared" si="51" ref="P200:P208">O200*H200</f>
        <v>0</v>
      </c>
      <c r="Q200" s="190">
        <v>0.006</v>
      </c>
      <c r="R200" s="190">
        <f aca="true" t="shared" si="52" ref="R200:R208">Q200*H200</f>
        <v>0.375</v>
      </c>
      <c r="S200" s="190">
        <v>0</v>
      </c>
      <c r="T200" s="191">
        <f aca="true" t="shared" si="53" ref="T200:T208">S200*H200</f>
        <v>0</v>
      </c>
      <c r="AR200" s="22" t="s">
        <v>131</v>
      </c>
      <c r="AT200" s="22" t="s">
        <v>133</v>
      </c>
      <c r="AU200" s="22" t="s">
        <v>77</v>
      </c>
      <c r="AY200" s="22" t="s">
        <v>132</v>
      </c>
      <c r="BE200" s="192">
        <f aca="true" t="shared" si="54" ref="BE200:BE208">IF(N200="základní",J200,0)</f>
        <v>0</v>
      </c>
      <c r="BF200" s="192">
        <f aca="true" t="shared" si="55" ref="BF200:BF208">IF(N200="snížená",J200,0)</f>
        <v>0</v>
      </c>
      <c r="BG200" s="192">
        <f aca="true" t="shared" si="56" ref="BG200:BG208">IF(N200="zákl. přenesená",J200,0)</f>
        <v>0</v>
      </c>
      <c r="BH200" s="192">
        <f aca="true" t="shared" si="57" ref="BH200:BH208">IF(N200="sníž. přenesená",J200,0)</f>
        <v>0</v>
      </c>
      <c r="BI200" s="192">
        <f aca="true" t="shared" si="58" ref="BI200:BI208">IF(N200="nulová",J200,0)</f>
        <v>0</v>
      </c>
      <c r="BJ200" s="22" t="s">
        <v>77</v>
      </c>
      <c r="BK200" s="192">
        <f aca="true" t="shared" si="59" ref="BK200:BK208">ROUND(I200*H200,2)</f>
        <v>0</v>
      </c>
      <c r="BL200" s="22" t="s">
        <v>131</v>
      </c>
      <c r="BM200" s="22" t="s">
        <v>457</v>
      </c>
    </row>
    <row r="201" spans="2:65" s="1" customFormat="1" ht="25.5" customHeight="1">
      <c r="B201" s="39"/>
      <c r="C201" s="181" t="s">
        <v>458</v>
      </c>
      <c r="D201" s="181" t="s">
        <v>133</v>
      </c>
      <c r="E201" s="182" t="s">
        <v>459</v>
      </c>
      <c r="F201" s="183" t="s">
        <v>460</v>
      </c>
      <c r="G201" s="184" t="s">
        <v>136</v>
      </c>
      <c r="H201" s="185">
        <v>187</v>
      </c>
      <c r="I201" s="186"/>
      <c r="J201" s="187">
        <f t="shared" si="50"/>
        <v>0</v>
      </c>
      <c r="K201" s="183" t="s">
        <v>21</v>
      </c>
      <c r="L201" s="59"/>
      <c r="M201" s="188" t="s">
        <v>21</v>
      </c>
      <c r="N201" s="189" t="s">
        <v>40</v>
      </c>
      <c r="O201" s="40"/>
      <c r="P201" s="190">
        <f t="shared" si="51"/>
        <v>0</v>
      </c>
      <c r="Q201" s="190">
        <v>0</v>
      </c>
      <c r="R201" s="190">
        <f t="shared" si="52"/>
        <v>0</v>
      </c>
      <c r="S201" s="190">
        <v>0</v>
      </c>
      <c r="T201" s="191">
        <f t="shared" si="53"/>
        <v>0</v>
      </c>
      <c r="AR201" s="22" t="s">
        <v>131</v>
      </c>
      <c r="AT201" s="22" t="s">
        <v>133</v>
      </c>
      <c r="AU201" s="22" t="s">
        <v>77</v>
      </c>
      <c r="AY201" s="22" t="s">
        <v>132</v>
      </c>
      <c r="BE201" s="192">
        <f t="shared" si="54"/>
        <v>0</v>
      </c>
      <c r="BF201" s="192">
        <f t="shared" si="55"/>
        <v>0</v>
      </c>
      <c r="BG201" s="192">
        <f t="shared" si="56"/>
        <v>0</v>
      </c>
      <c r="BH201" s="192">
        <f t="shared" si="57"/>
        <v>0</v>
      </c>
      <c r="BI201" s="192">
        <f t="shared" si="58"/>
        <v>0</v>
      </c>
      <c r="BJ201" s="22" t="s">
        <v>77</v>
      </c>
      <c r="BK201" s="192">
        <f t="shared" si="59"/>
        <v>0</v>
      </c>
      <c r="BL201" s="22" t="s">
        <v>131</v>
      </c>
      <c r="BM201" s="22" t="s">
        <v>461</v>
      </c>
    </row>
    <row r="202" spans="2:65" s="1" customFormat="1" ht="25.5" customHeight="1">
      <c r="B202" s="39"/>
      <c r="C202" s="181" t="s">
        <v>462</v>
      </c>
      <c r="D202" s="181" t="s">
        <v>133</v>
      </c>
      <c r="E202" s="182" t="s">
        <v>463</v>
      </c>
      <c r="F202" s="183" t="s">
        <v>464</v>
      </c>
      <c r="G202" s="184" t="s">
        <v>136</v>
      </c>
      <c r="H202" s="185">
        <v>62.5</v>
      </c>
      <c r="I202" s="186"/>
      <c r="J202" s="187">
        <f t="shared" si="50"/>
        <v>0</v>
      </c>
      <c r="K202" s="183" t="s">
        <v>21</v>
      </c>
      <c r="L202" s="59"/>
      <c r="M202" s="188" t="s">
        <v>21</v>
      </c>
      <c r="N202" s="189" t="s">
        <v>40</v>
      </c>
      <c r="O202" s="40"/>
      <c r="P202" s="190">
        <f t="shared" si="51"/>
        <v>0</v>
      </c>
      <c r="Q202" s="190">
        <v>0</v>
      </c>
      <c r="R202" s="190">
        <f t="shared" si="52"/>
        <v>0</v>
      </c>
      <c r="S202" s="190">
        <v>0</v>
      </c>
      <c r="T202" s="191">
        <f t="shared" si="53"/>
        <v>0</v>
      </c>
      <c r="AR202" s="22" t="s">
        <v>131</v>
      </c>
      <c r="AT202" s="22" t="s">
        <v>133</v>
      </c>
      <c r="AU202" s="22" t="s">
        <v>77</v>
      </c>
      <c r="AY202" s="22" t="s">
        <v>132</v>
      </c>
      <c r="BE202" s="192">
        <f t="shared" si="54"/>
        <v>0</v>
      </c>
      <c r="BF202" s="192">
        <f t="shared" si="55"/>
        <v>0</v>
      </c>
      <c r="BG202" s="192">
        <f t="shared" si="56"/>
        <v>0</v>
      </c>
      <c r="BH202" s="192">
        <f t="shared" si="57"/>
        <v>0</v>
      </c>
      <c r="BI202" s="192">
        <f t="shared" si="58"/>
        <v>0</v>
      </c>
      <c r="BJ202" s="22" t="s">
        <v>77</v>
      </c>
      <c r="BK202" s="192">
        <f t="shared" si="59"/>
        <v>0</v>
      </c>
      <c r="BL202" s="22" t="s">
        <v>131</v>
      </c>
      <c r="BM202" s="22" t="s">
        <v>465</v>
      </c>
    </row>
    <row r="203" spans="2:65" s="1" customFormat="1" ht="16.5" customHeight="1">
      <c r="B203" s="39"/>
      <c r="C203" s="181" t="s">
        <v>466</v>
      </c>
      <c r="D203" s="181" t="s">
        <v>133</v>
      </c>
      <c r="E203" s="182" t="s">
        <v>467</v>
      </c>
      <c r="F203" s="183" t="s">
        <v>468</v>
      </c>
      <c r="G203" s="184" t="s">
        <v>144</v>
      </c>
      <c r="H203" s="185">
        <v>16</v>
      </c>
      <c r="I203" s="186"/>
      <c r="J203" s="187">
        <f t="shared" si="50"/>
        <v>0</v>
      </c>
      <c r="K203" s="183" t="s">
        <v>21</v>
      </c>
      <c r="L203" s="59"/>
      <c r="M203" s="188" t="s">
        <v>21</v>
      </c>
      <c r="N203" s="189" t="s">
        <v>40</v>
      </c>
      <c r="O203" s="40"/>
      <c r="P203" s="190">
        <f t="shared" si="51"/>
        <v>0</v>
      </c>
      <c r="Q203" s="190">
        <v>0.0055</v>
      </c>
      <c r="R203" s="190">
        <f t="shared" si="52"/>
        <v>0.088</v>
      </c>
      <c r="S203" s="190">
        <v>0</v>
      </c>
      <c r="T203" s="191">
        <f t="shared" si="53"/>
        <v>0</v>
      </c>
      <c r="AR203" s="22" t="s">
        <v>131</v>
      </c>
      <c r="AT203" s="22" t="s">
        <v>133</v>
      </c>
      <c r="AU203" s="22" t="s">
        <v>77</v>
      </c>
      <c r="AY203" s="22" t="s">
        <v>132</v>
      </c>
      <c r="BE203" s="192">
        <f t="shared" si="54"/>
        <v>0</v>
      </c>
      <c r="BF203" s="192">
        <f t="shared" si="55"/>
        <v>0</v>
      </c>
      <c r="BG203" s="192">
        <f t="shared" si="56"/>
        <v>0</v>
      </c>
      <c r="BH203" s="192">
        <f t="shared" si="57"/>
        <v>0</v>
      </c>
      <c r="BI203" s="192">
        <f t="shared" si="58"/>
        <v>0</v>
      </c>
      <c r="BJ203" s="22" t="s">
        <v>77</v>
      </c>
      <c r="BK203" s="192">
        <f t="shared" si="59"/>
        <v>0</v>
      </c>
      <c r="BL203" s="22" t="s">
        <v>131</v>
      </c>
      <c r="BM203" s="22" t="s">
        <v>469</v>
      </c>
    </row>
    <row r="204" spans="2:65" s="1" customFormat="1" ht="16.5" customHeight="1">
      <c r="B204" s="39"/>
      <c r="C204" s="181" t="s">
        <v>470</v>
      </c>
      <c r="D204" s="181" t="s">
        <v>133</v>
      </c>
      <c r="E204" s="182" t="s">
        <v>471</v>
      </c>
      <c r="F204" s="183" t="s">
        <v>472</v>
      </c>
      <c r="G204" s="184" t="s">
        <v>179</v>
      </c>
      <c r="H204" s="185">
        <v>1.25</v>
      </c>
      <c r="I204" s="186"/>
      <c r="J204" s="187">
        <f t="shared" si="50"/>
        <v>0</v>
      </c>
      <c r="K204" s="183" t="s">
        <v>21</v>
      </c>
      <c r="L204" s="59"/>
      <c r="M204" s="188" t="s">
        <v>21</v>
      </c>
      <c r="N204" s="189" t="s">
        <v>40</v>
      </c>
      <c r="O204" s="40"/>
      <c r="P204" s="190">
        <f t="shared" si="51"/>
        <v>0</v>
      </c>
      <c r="Q204" s="190">
        <v>0</v>
      </c>
      <c r="R204" s="190">
        <f t="shared" si="52"/>
        <v>0</v>
      </c>
      <c r="S204" s="190">
        <v>0</v>
      </c>
      <c r="T204" s="191">
        <f t="shared" si="53"/>
        <v>0</v>
      </c>
      <c r="AR204" s="22" t="s">
        <v>131</v>
      </c>
      <c r="AT204" s="22" t="s">
        <v>133</v>
      </c>
      <c r="AU204" s="22" t="s">
        <v>77</v>
      </c>
      <c r="AY204" s="22" t="s">
        <v>132</v>
      </c>
      <c r="BE204" s="192">
        <f t="shared" si="54"/>
        <v>0</v>
      </c>
      <c r="BF204" s="192">
        <f t="shared" si="55"/>
        <v>0</v>
      </c>
      <c r="BG204" s="192">
        <f t="shared" si="56"/>
        <v>0</v>
      </c>
      <c r="BH204" s="192">
        <f t="shared" si="57"/>
        <v>0</v>
      </c>
      <c r="BI204" s="192">
        <f t="shared" si="58"/>
        <v>0</v>
      </c>
      <c r="BJ204" s="22" t="s">
        <v>77</v>
      </c>
      <c r="BK204" s="192">
        <f t="shared" si="59"/>
        <v>0</v>
      </c>
      <c r="BL204" s="22" t="s">
        <v>131</v>
      </c>
      <c r="BM204" s="22" t="s">
        <v>473</v>
      </c>
    </row>
    <row r="205" spans="2:65" s="1" customFormat="1" ht="25.5" customHeight="1">
      <c r="B205" s="39"/>
      <c r="C205" s="181" t="s">
        <v>474</v>
      </c>
      <c r="D205" s="181" t="s">
        <v>133</v>
      </c>
      <c r="E205" s="182" t="s">
        <v>475</v>
      </c>
      <c r="F205" s="183" t="s">
        <v>476</v>
      </c>
      <c r="G205" s="184" t="s">
        <v>179</v>
      </c>
      <c r="H205" s="185">
        <v>37.5</v>
      </c>
      <c r="I205" s="186"/>
      <c r="J205" s="187">
        <f t="shared" si="50"/>
        <v>0</v>
      </c>
      <c r="K205" s="183" t="s">
        <v>21</v>
      </c>
      <c r="L205" s="59"/>
      <c r="M205" s="188" t="s">
        <v>21</v>
      </c>
      <c r="N205" s="189" t="s">
        <v>40</v>
      </c>
      <c r="O205" s="40"/>
      <c r="P205" s="190">
        <f t="shared" si="51"/>
        <v>0</v>
      </c>
      <c r="Q205" s="190">
        <v>0</v>
      </c>
      <c r="R205" s="190">
        <f t="shared" si="52"/>
        <v>0</v>
      </c>
      <c r="S205" s="190">
        <v>0</v>
      </c>
      <c r="T205" s="191">
        <f t="shared" si="53"/>
        <v>0</v>
      </c>
      <c r="AR205" s="22" t="s">
        <v>131</v>
      </c>
      <c r="AT205" s="22" t="s">
        <v>133</v>
      </c>
      <c r="AU205" s="22" t="s">
        <v>77</v>
      </c>
      <c r="AY205" s="22" t="s">
        <v>132</v>
      </c>
      <c r="BE205" s="192">
        <f t="shared" si="54"/>
        <v>0</v>
      </c>
      <c r="BF205" s="192">
        <f t="shared" si="55"/>
        <v>0</v>
      </c>
      <c r="BG205" s="192">
        <f t="shared" si="56"/>
        <v>0</v>
      </c>
      <c r="BH205" s="192">
        <f t="shared" si="57"/>
        <v>0</v>
      </c>
      <c r="BI205" s="192">
        <f t="shared" si="58"/>
        <v>0</v>
      </c>
      <c r="BJ205" s="22" t="s">
        <v>77</v>
      </c>
      <c r="BK205" s="192">
        <f t="shared" si="59"/>
        <v>0</v>
      </c>
      <c r="BL205" s="22" t="s">
        <v>131</v>
      </c>
      <c r="BM205" s="22" t="s">
        <v>477</v>
      </c>
    </row>
    <row r="206" spans="2:65" s="1" customFormat="1" ht="16.5" customHeight="1">
      <c r="B206" s="39"/>
      <c r="C206" s="181" t="s">
        <v>478</v>
      </c>
      <c r="D206" s="181" t="s">
        <v>133</v>
      </c>
      <c r="E206" s="182" t="s">
        <v>479</v>
      </c>
      <c r="F206" s="183" t="s">
        <v>480</v>
      </c>
      <c r="G206" s="184" t="s">
        <v>144</v>
      </c>
      <c r="H206" s="185">
        <v>40</v>
      </c>
      <c r="I206" s="186"/>
      <c r="J206" s="187">
        <f t="shared" si="50"/>
        <v>0</v>
      </c>
      <c r="K206" s="183" t="s">
        <v>21</v>
      </c>
      <c r="L206" s="59"/>
      <c r="M206" s="188" t="s">
        <v>21</v>
      </c>
      <c r="N206" s="189" t="s">
        <v>40</v>
      </c>
      <c r="O206" s="40"/>
      <c r="P206" s="190">
        <f t="shared" si="51"/>
        <v>0</v>
      </c>
      <c r="Q206" s="190">
        <v>0.051</v>
      </c>
      <c r="R206" s="190">
        <f t="shared" si="52"/>
        <v>2.04</v>
      </c>
      <c r="S206" s="190">
        <v>0</v>
      </c>
      <c r="T206" s="191">
        <f t="shared" si="53"/>
        <v>0</v>
      </c>
      <c r="AR206" s="22" t="s">
        <v>131</v>
      </c>
      <c r="AT206" s="22" t="s">
        <v>133</v>
      </c>
      <c r="AU206" s="22" t="s">
        <v>77</v>
      </c>
      <c r="AY206" s="22" t="s">
        <v>132</v>
      </c>
      <c r="BE206" s="192">
        <f t="shared" si="54"/>
        <v>0</v>
      </c>
      <c r="BF206" s="192">
        <f t="shared" si="55"/>
        <v>0</v>
      </c>
      <c r="BG206" s="192">
        <f t="shared" si="56"/>
        <v>0</v>
      </c>
      <c r="BH206" s="192">
        <f t="shared" si="57"/>
        <v>0</v>
      </c>
      <c r="BI206" s="192">
        <f t="shared" si="58"/>
        <v>0</v>
      </c>
      <c r="BJ206" s="22" t="s">
        <v>77</v>
      </c>
      <c r="BK206" s="192">
        <f t="shared" si="59"/>
        <v>0</v>
      </c>
      <c r="BL206" s="22" t="s">
        <v>131</v>
      </c>
      <c r="BM206" s="22" t="s">
        <v>481</v>
      </c>
    </row>
    <row r="207" spans="2:65" s="1" customFormat="1" ht="16.5" customHeight="1">
      <c r="B207" s="39"/>
      <c r="C207" s="216" t="s">
        <v>482</v>
      </c>
      <c r="D207" s="216" t="s">
        <v>144</v>
      </c>
      <c r="E207" s="217" t="s">
        <v>483</v>
      </c>
      <c r="F207" s="218" t="s">
        <v>484</v>
      </c>
      <c r="G207" s="219" t="s">
        <v>485</v>
      </c>
      <c r="H207" s="220">
        <v>10</v>
      </c>
      <c r="I207" s="221"/>
      <c r="J207" s="222">
        <f t="shared" si="50"/>
        <v>0</v>
      </c>
      <c r="K207" s="218" t="s">
        <v>21</v>
      </c>
      <c r="L207" s="223"/>
      <c r="M207" s="224" t="s">
        <v>21</v>
      </c>
      <c r="N207" s="225" t="s">
        <v>40</v>
      </c>
      <c r="O207" s="40"/>
      <c r="P207" s="190">
        <f t="shared" si="51"/>
        <v>0</v>
      </c>
      <c r="Q207" s="190">
        <v>0.07252</v>
      </c>
      <c r="R207" s="190">
        <f t="shared" si="52"/>
        <v>0.7252000000000001</v>
      </c>
      <c r="S207" s="190">
        <v>0</v>
      </c>
      <c r="T207" s="191">
        <f t="shared" si="53"/>
        <v>0</v>
      </c>
      <c r="AR207" s="22" t="s">
        <v>164</v>
      </c>
      <c r="AT207" s="22" t="s">
        <v>144</v>
      </c>
      <c r="AU207" s="22" t="s">
        <v>77</v>
      </c>
      <c r="AY207" s="22" t="s">
        <v>132</v>
      </c>
      <c r="BE207" s="192">
        <f t="shared" si="54"/>
        <v>0</v>
      </c>
      <c r="BF207" s="192">
        <f t="shared" si="55"/>
        <v>0</v>
      </c>
      <c r="BG207" s="192">
        <f t="shared" si="56"/>
        <v>0</v>
      </c>
      <c r="BH207" s="192">
        <f t="shared" si="57"/>
        <v>0</v>
      </c>
      <c r="BI207" s="192">
        <f t="shared" si="58"/>
        <v>0</v>
      </c>
      <c r="BJ207" s="22" t="s">
        <v>77</v>
      </c>
      <c r="BK207" s="192">
        <f t="shared" si="59"/>
        <v>0</v>
      </c>
      <c r="BL207" s="22" t="s">
        <v>131</v>
      </c>
      <c r="BM207" s="22" t="s">
        <v>486</v>
      </c>
    </row>
    <row r="208" spans="2:65" s="1" customFormat="1" ht="25.5" customHeight="1">
      <c r="B208" s="39"/>
      <c r="C208" s="181" t="s">
        <v>487</v>
      </c>
      <c r="D208" s="181" t="s">
        <v>133</v>
      </c>
      <c r="E208" s="182" t="s">
        <v>488</v>
      </c>
      <c r="F208" s="183" t="s">
        <v>489</v>
      </c>
      <c r="G208" s="184" t="s">
        <v>485</v>
      </c>
      <c r="H208" s="185">
        <v>4</v>
      </c>
      <c r="I208" s="186"/>
      <c r="J208" s="187">
        <f t="shared" si="50"/>
        <v>0</v>
      </c>
      <c r="K208" s="183" t="s">
        <v>21</v>
      </c>
      <c r="L208" s="59"/>
      <c r="M208" s="188" t="s">
        <v>21</v>
      </c>
      <c r="N208" s="189" t="s">
        <v>40</v>
      </c>
      <c r="O208" s="40"/>
      <c r="P208" s="190">
        <f t="shared" si="51"/>
        <v>0</v>
      </c>
      <c r="Q208" s="190">
        <v>0.2234</v>
      </c>
      <c r="R208" s="190">
        <f t="shared" si="52"/>
        <v>0.8936</v>
      </c>
      <c r="S208" s="190">
        <v>0</v>
      </c>
      <c r="T208" s="191">
        <f t="shared" si="53"/>
        <v>0</v>
      </c>
      <c r="AR208" s="22" t="s">
        <v>131</v>
      </c>
      <c r="AT208" s="22" t="s">
        <v>133</v>
      </c>
      <c r="AU208" s="22" t="s">
        <v>77</v>
      </c>
      <c r="AY208" s="22" t="s">
        <v>132</v>
      </c>
      <c r="BE208" s="192">
        <f t="shared" si="54"/>
        <v>0</v>
      </c>
      <c r="BF208" s="192">
        <f t="shared" si="55"/>
        <v>0</v>
      </c>
      <c r="BG208" s="192">
        <f t="shared" si="56"/>
        <v>0</v>
      </c>
      <c r="BH208" s="192">
        <f t="shared" si="57"/>
        <v>0</v>
      </c>
      <c r="BI208" s="192">
        <f t="shared" si="58"/>
        <v>0</v>
      </c>
      <c r="BJ208" s="22" t="s">
        <v>77</v>
      </c>
      <c r="BK208" s="192">
        <f t="shared" si="59"/>
        <v>0</v>
      </c>
      <c r="BL208" s="22" t="s">
        <v>131</v>
      </c>
      <c r="BM208" s="22" t="s">
        <v>490</v>
      </c>
    </row>
    <row r="209" spans="2:51" s="10" customFormat="1" ht="13.5">
      <c r="B209" s="193"/>
      <c r="C209" s="194"/>
      <c r="D209" s="195" t="s">
        <v>186</v>
      </c>
      <c r="E209" s="196" t="s">
        <v>21</v>
      </c>
      <c r="F209" s="197" t="s">
        <v>491</v>
      </c>
      <c r="G209" s="194"/>
      <c r="H209" s="198">
        <v>4</v>
      </c>
      <c r="I209" s="199"/>
      <c r="J209" s="194"/>
      <c r="K209" s="194"/>
      <c r="L209" s="200"/>
      <c r="M209" s="201"/>
      <c r="N209" s="202"/>
      <c r="O209" s="202"/>
      <c r="P209" s="202"/>
      <c r="Q209" s="202"/>
      <c r="R209" s="202"/>
      <c r="S209" s="202"/>
      <c r="T209" s="203"/>
      <c r="AT209" s="204" t="s">
        <v>186</v>
      </c>
      <c r="AU209" s="204" t="s">
        <v>77</v>
      </c>
      <c r="AV209" s="10" t="s">
        <v>79</v>
      </c>
      <c r="AW209" s="10" t="s">
        <v>33</v>
      </c>
      <c r="AX209" s="10" t="s">
        <v>77</v>
      </c>
      <c r="AY209" s="204" t="s">
        <v>132</v>
      </c>
    </row>
    <row r="210" spans="2:65" s="1" customFormat="1" ht="16.5" customHeight="1">
      <c r="B210" s="39"/>
      <c r="C210" s="216" t="s">
        <v>492</v>
      </c>
      <c r="D210" s="216" t="s">
        <v>144</v>
      </c>
      <c r="E210" s="217" t="s">
        <v>493</v>
      </c>
      <c r="F210" s="218" t="s">
        <v>494</v>
      </c>
      <c r="G210" s="219" t="s">
        <v>222</v>
      </c>
      <c r="H210" s="220">
        <v>2</v>
      </c>
      <c r="I210" s="221"/>
      <c r="J210" s="222">
        <f aca="true" t="shared" si="60" ref="J210:J220">ROUND(I210*H210,2)</f>
        <v>0</v>
      </c>
      <c r="K210" s="218" t="s">
        <v>149</v>
      </c>
      <c r="L210" s="223"/>
      <c r="M210" s="224" t="s">
        <v>21</v>
      </c>
      <c r="N210" s="225" t="s">
        <v>40</v>
      </c>
      <c r="O210" s="40"/>
      <c r="P210" s="190">
        <f aca="true" t="shared" si="61" ref="P210:P220">O210*H210</f>
        <v>0</v>
      </c>
      <c r="Q210" s="190">
        <v>0.0061</v>
      </c>
      <c r="R210" s="190">
        <f aca="true" t="shared" si="62" ref="R210:R220">Q210*H210</f>
        <v>0.0122</v>
      </c>
      <c r="S210" s="190">
        <v>0</v>
      </c>
      <c r="T210" s="191">
        <f aca="true" t="shared" si="63" ref="T210:T220">S210*H210</f>
        <v>0</v>
      </c>
      <c r="AR210" s="22" t="s">
        <v>164</v>
      </c>
      <c r="AT210" s="22" t="s">
        <v>144</v>
      </c>
      <c r="AU210" s="22" t="s">
        <v>77</v>
      </c>
      <c r="AY210" s="22" t="s">
        <v>132</v>
      </c>
      <c r="BE210" s="192">
        <f aca="true" t="shared" si="64" ref="BE210:BE220">IF(N210="základní",J210,0)</f>
        <v>0</v>
      </c>
      <c r="BF210" s="192">
        <f aca="true" t="shared" si="65" ref="BF210:BF220">IF(N210="snížená",J210,0)</f>
        <v>0</v>
      </c>
      <c r="BG210" s="192">
        <f aca="true" t="shared" si="66" ref="BG210:BG220">IF(N210="zákl. přenesená",J210,0)</f>
        <v>0</v>
      </c>
      <c r="BH210" s="192">
        <f aca="true" t="shared" si="67" ref="BH210:BH220">IF(N210="sníž. přenesená",J210,0)</f>
        <v>0</v>
      </c>
      <c r="BI210" s="192">
        <f aca="true" t="shared" si="68" ref="BI210:BI220">IF(N210="nulová",J210,0)</f>
        <v>0</v>
      </c>
      <c r="BJ210" s="22" t="s">
        <v>77</v>
      </c>
      <c r="BK210" s="192">
        <f aca="true" t="shared" si="69" ref="BK210:BK220">ROUND(I210*H210,2)</f>
        <v>0</v>
      </c>
      <c r="BL210" s="22" t="s">
        <v>131</v>
      </c>
      <c r="BM210" s="22" t="s">
        <v>495</v>
      </c>
    </row>
    <row r="211" spans="2:65" s="1" customFormat="1" ht="16.5" customHeight="1">
      <c r="B211" s="39"/>
      <c r="C211" s="216" t="s">
        <v>496</v>
      </c>
      <c r="D211" s="216" t="s">
        <v>144</v>
      </c>
      <c r="E211" s="217" t="s">
        <v>497</v>
      </c>
      <c r="F211" s="218" t="s">
        <v>498</v>
      </c>
      <c r="G211" s="219" t="s">
        <v>222</v>
      </c>
      <c r="H211" s="220">
        <v>2</v>
      </c>
      <c r="I211" s="221"/>
      <c r="J211" s="222">
        <f t="shared" si="60"/>
        <v>0</v>
      </c>
      <c r="K211" s="218" t="s">
        <v>149</v>
      </c>
      <c r="L211" s="223"/>
      <c r="M211" s="224" t="s">
        <v>21</v>
      </c>
      <c r="N211" s="225" t="s">
        <v>40</v>
      </c>
      <c r="O211" s="40"/>
      <c r="P211" s="190">
        <f t="shared" si="61"/>
        <v>0</v>
      </c>
      <c r="Q211" s="190">
        <v>0.003</v>
      </c>
      <c r="R211" s="190">
        <f t="shared" si="62"/>
        <v>0.006</v>
      </c>
      <c r="S211" s="190">
        <v>0</v>
      </c>
      <c r="T211" s="191">
        <f t="shared" si="63"/>
        <v>0</v>
      </c>
      <c r="AR211" s="22" t="s">
        <v>164</v>
      </c>
      <c r="AT211" s="22" t="s">
        <v>144</v>
      </c>
      <c r="AU211" s="22" t="s">
        <v>77</v>
      </c>
      <c r="AY211" s="22" t="s">
        <v>132</v>
      </c>
      <c r="BE211" s="192">
        <f t="shared" si="64"/>
        <v>0</v>
      </c>
      <c r="BF211" s="192">
        <f t="shared" si="65"/>
        <v>0</v>
      </c>
      <c r="BG211" s="192">
        <f t="shared" si="66"/>
        <v>0</v>
      </c>
      <c r="BH211" s="192">
        <f t="shared" si="67"/>
        <v>0</v>
      </c>
      <c r="BI211" s="192">
        <f t="shared" si="68"/>
        <v>0</v>
      </c>
      <c r="BJ211" s="22" t="s">
        <v>77</v>
      </c>
      <c r="BK211" s="192">
        <f t="shared" si="69"/>
        <v>0</v>
      </c>
      <c r="BL211" s="22" t="s">
        <v>131</v>
      </c>
      <c r="BM211" s="22" t="s">
        <v>499</v>
      </c>
    </row>
    <row r="212" spans="2:65" s="1" customFormat="1" ht="16.5" customHeight="1">
      <c r="B212" s="39"/>
      <c r="C212" s="216" t="s">
        <v>500</v>
      </c>
      <c r="D212" s="216" t="s">
        <v>144</v>
      </c>
      <c r="E212" s="217" t="s">
        <v>501</v>
      </c>
      <c r="F212" s="218" t="s">
        <v>502</v>
      </c>
      <c r="G212" s="219" t="s">
        <v>222</v>
      </c>
      <c r="H212" s="220">
        <v>2</v>
      </c>
      <c r="I212" s="221"/>
      <c r="J212" s="222">
        <f t="shared" si="60"/>
        <v>0</v>
      </c>
      <c r="K212" s="218" t="s">
        <v>149</v>
      </c>
      <c r="L212" s="223"/>
      <c r="M212" s="224" t="s">
        <v>21</v>
      </c>
      <c r="N212" s="225" t="s">
        <v>40</v>
      </c>
      <c r="O212" s="40"/>
      <c r="P212" s="190">
        <f t="shared" si="61"/>
        <v>0</v>
      </c>
      <c r="Q212" s="190">
        <v>0.0001</v>
      </c>
      <c r="R212" s="190">
        <f t="shared" si="62"/>
        <v>0.0002</v>
      </c>
      <c r="S212" s="190">
        <v>0</v>
      </c>
      <c r="T212" s="191">
        <f t="shared" si="63"/>
        <v>0</v>
      </c>
      <c r="AR212" s="22" t="s">
        <v>164</v>
      </c>
      <c r="AT212" s="22" t="s">
        <v>144</v>
      </c>
      <c r="AU212" s="22" t="s">
        <v>77</v>
      </c>
      <c r="AY212" s="22" t="s">
        <v>132</v>
      </c>
      <c r="BE212" s="192">
        <f t="shared" si="64"/>
        <v>0</v>
      </c>
      <c r="BF212" s="192">
        <f t="shared" si="65"/>
        <v>0</v>
      </c>
      <c r="BG212" s="192">
        <f t="shared" si="66"/>
        <v>0</v>
      </c>
      <c r="BH212" s="192">
        <f t="shared" si="67"/>
        <v>0</v>
      </c>
      <c r="BI212" s="192">
        <f t="shared" si="68"/>
        <v>0</v>
      </c>
      <c r="BJ212" s="22" t="s">
        <v>77</v>
      </c>
      <c r="BK212" s="192">
        <f t="shared" si="69"/>
        <v>0</v>
      </c>
      <c r="BL212" s="22" t="s">
        <v>131</v>
      </c>
      <c r="BM212" s="22" t="s">
        <v>503</v>
      </c>
    </row>
    <row r="213" spans="2:65" s="1" customFormat="1" ht="16.5" customHeight="1">
      <c r="B213" s="39"/>
      <c r="C213" s="181" t="s">
        <v>504</v>
      </c>
      <c r="D213" s="181" t="s">
        <v>133</v>
      </c>
      <c r="E213" s="182" t="s">
        <v>505</v>
      </c>
      <c r="F213" s="183" t="s">
        <v>506</v>
      </c>
      <c r="G213" s="184" t="s">
        <v>144</v>
      </c>
      <c r="H213" s="185">
        <v>25</v>
      </c>
      <c r="I213" s="186"/>
      <c r="J213" s="187">
        <f t="shared" si="60"/>
        <v>0</v>
      </c>
      <c r="K213" s="183" t="s">
        <v>21</v>
      </c>
      <c r="L213" s="59"/>
      <c r="M213" s="188" t="s">
        <v>21</v>
      </c>
      <c r="N213" s="189" t="s">
        <v>40</v>
      </c>
      <c r="O213" s="40"/>
      <c r="P213" s="190">
        <f t="shared" si="61"/>
        <v>0</v>
      </c>
      <c r="Q213" s="190">
        <v>2E-05</v>
      </c>
      <c r="R213" s="190">
        <f t="shared" si="62"/>
        <v>0.0005</v>
      </c>
      <c r="S213" s="190">
        <v>0</v>
      </c>
      <c r="T213" s="191">
        <f t="shared" si="63"/>
        <v>0</v>
      </c>
      <c r="AR213" s="22" t="s">
        <v>131</v>
      </c>
      <c r="AT213" s="22" t="s">
        <v>133</v>
      </c>
      <c r="AU213" s="22" t="s">
        <v>77</v>
      </c>
      <c r="AY213" s="22" t="s">
        <v>132</v>
      </c>
      <c r="BE213" s="192">
        <f t="shared" si="64"/>
        <v>0</v>
      </c>
      <c r="BF213" s="192">
        <f t="shared" si="65"/>
        <v>0</v>
      </c>
      <c r="BG213" s="192">
        <f t="shared" si="66"/>
        <v>0</v>
      </c>
      <c r="BH213" s="192">
        <f t="shared" si="67"/>
        <v>0</v>
      </c>
      <c r="BI213" s="192">
        <f t="shared" si="68"/>
        <v>0</v>
      </c>
      <c r="BJ213" s="22" t="s">
        <v>77</v>
      </c>
      <c r="BK213" s="192">
        <f t="shared" si="69"/>
        <v>0</v>
      </c>
      <c r="BL213" s="22" t="s">
        <v>131</v>
      </c>
      <c r="BM213" s="22" t="s">
        <v>507</v>
      </c>
    </row>
    <row r="214" spans="2:65" s="1" customFormat="1" ht="16.5" customHeight="1">
      <c r="B214" s="39"/>
      <c r="C214" s="216" t="s">
        <v>508</v>
      </c>
      <c r="D214" s="216" t="s">
        <v>144</v>
      </c>
      <c r="E214" s="217" t="s">
        <v>509</v>
      </c>
      <c r="F214" s="218" t="s">
        <v>510</v>
      </c>
      <c r="G214" s="219" t="s">
        <v>222</v>
      </c>
      <c r="H214" s="220">
        <v>2</v>
      </c>
      <c r="I214" s="221"/>
      <c r="J214" s="222">
        <f t="shared" si="60"/>
        <v>0</v>
      </c>
      <c r="K214" s="218" t="s">
        <v>149</v>
      </c>
      <c r="L214" s="223"/>
      <c r="M214" s="224" t="s">
        <v>21</v>
      </c>
      <c r="N214" s="225" t="s">
        <v>40</v>
      </c>
      <c r="O214" s="40"/>
      <c r="P214" s="190">
        <f t="shared" si="61"/>
        <v>0</v>
      </c>
      <c r="Q214" s="190">
        <v>0.004</v>
      </c>
      <c r="R214" s="190">
        <f t="shared" si="62"/>
        <v>0.008</v>
      </c>
      <c r="S214" s="190">
        <v>0</v>
      </c>
      <c r="T214" s="191">
        <f t="shared" si="63"/>
        <v>0</v>
      </c>
      <c r="AR214" s="22" t="s">
        <v>164</v>
      </c>
      <c r="AT214" s="22" t="s">
        <v>144</v>
      </c>
      <c r="AU214" s="22" t="s">
        <v>77</v>
      </c>
      <c r="AY214" s="22" t="s">
        <v>132</v>
      </c>
      <c r="BE214" s="192">
        <f t="shared" si="64"/>
        <v>0</v>
      </c>
      <c r="BF214" s="192">
        <f t="shared" si="65"/>
        <v>0</v>
      </c>
      <c r="BG214" s="192">
        <f t="shared" si="66"/>
        <v>0</v>
      </c>
      <c r="BH214" s="192">
        <f t="shared" si="67"/>
        <v>0</v>
      </c>
      <c r="BI214" s="192">
        <f t="shared" si="68"/>
        <v>0</v>
      </c>
      <c r="BJ214" s="22" t="s">
        <v>77</v>
      </c>
      <c r="BK214" s="192">
        <f t="shared" si="69"/>
        <v>0</v>
      </c>
      <c r="BL214" s="22" t="s">
        <v>131</v>
      </c>
      <c r="BM214" s="22" t="s">
        <v>511</v>
      </c>
    </row>
    <row r="215" spans="2:65" s="1" customFormat="1" ht="16.5" customHeight="1">
      <c r="B215" s="39"/>
      <c r="C215" s="216" t="s">
        <v>512</v>
      </c>
      <c r="D215" s="216" t="s">
        <v>144</v>
      </c>
      <c r="E215" s="217" t="s">
        <v>513</v>
      </c>
      <c r="F215" s="218" t="s">
        <v>514</v>
      </c>
      <c r="G215" s="219" t="s">
        <v>222</v>
      </c>
      <c r="H215" s="220">
        <v>2</v>
      </c>
      <c r="I215" s="221"/>
      <c r="J215" s="222">
        <f t="shared" si="60"/>
        <v>0</v>
      </c>
      <c r="K215" s="218" t="s">
        <v>149</v>
      </c>
      <c r="L215" s="223"/>
      <c r="M215" s="224" t="s">
        <v>21</v>
      </c>
      <c r="N215" s="225" t="s">
        <v>40</v>
      </c>
      <c r="O215" s="40"/>
      <c r="P215" s="190">
        <f t="shared" si="61"/>
        <v>0</v>
      </c>
      <c r="Q215" s="190">
        <v>0.0031</v>
      </c>
      <c r="R215" s="190">
        <f t="shared" si="62"/>
        <v>0.0062</v>
      </c>
      <c r="S215" s="190">
        <v>0</v>
      </c>
      <c r="T215" s="191">
        <f t="shared" si="63"/>
        <v>0</v>
      </c>
      <c r="AR215" s="22" t="s">
        <v>164</v>
      </c>
      <c r="AT215" s="22" t="s">
        <v>144</v>
      </c>
      <c r="AU215" s="22" t="s">
        <v>77</v>
      </c>
      <c r="AY215" s="22" t="s">
        <v>132</v>
      </c>
      <c r="BE215" s="192">
        <f t="shared" si="64"/>
        <v>0</v>
      </c>
      <c r="BF215" s="192">
        <f t="shared" si="65"/>
        <v>0</v>
      </c>
      <c r="BG215" s="192">
        <f t="shared" si="66"/>
        <v>0</v>
      </c>
      <c r="BH215" s="192">
        <f t="shared" si="67"/>
        <v>0</v>
      </c>
      <c r="BI215" s="192">
        <f t="shared" si="68"/>
        <v>0</v>
      </c>
      <c r="BJ215" s="22" t="s">
        <v>77</v>
      </c>
      <c r="BK215" s="192">
        <f t="shared" si="69"/>
        <v>0</v>
      </c>
      <c r="BL215" s="22" t="s">
        <v>131</v>
      </c>
      <c r="BM215" s="22" t="s">
        <v>515</v>
      </c>
    </row>
    <row r="216" spans="2:65" s="1" customFormat="1" ht="16.5" customHeight="1">
      <c r="B216" s="39"/>
      <c r="C216" s="181" t="s">
        <v>516</v>
      </c>
      <c r="D216" s="181" t="s">
        <v>133</v>
      </c>
      <c r="E216" s="182" t="s">
        <v>517</v>
      </c>
      <c r="F216" s="183" t="s">
        <v>518</v>
      </c>
      <c r="G216" s="184" t="s">
        <v>136</v>
      </c>
      <c r="H216" s="185">
        <v>6.75</v>
      </c>
      <c r="I216" s="186"/>
      <c r="J216" s="187">
        <f t="shared" si="60"/>
        <v>0</v>
      </c>
      <c r="K216" s="183" t="s">
        <v>21</v>
      </c>
      <c r="L216" s="59"/>
      <c r="M216" s="188" t="s">
        <v>21</v>
      </c>
      <c r="N216" s="189" t="s">
        <v>40</v>
      </c>
      <c r="O216" s="40"/>
      <c r="P216" s="190">
        <f t="shared" si="61"/>
        <v>0</v>
      </c>
      <c r="Q216" s="190">
        <v>0.00063</v>
      </c>
      <c r="R216" s="190">
        <f t="shared" si="62"/>
        <v>0.0042525</v>
      </c>
      <c r="S216" s="190">
        <v>0</v>
      </c>
      <c r="T216" s="191">
        <f t="shared" si="63"/>
        <v>0</v>
      </c>
      <c r="AR216" s="22" t="s">
        <v>131</v>
      </c>
      <c r="AT216" s="22" t="s">
        <v>133</v>
      </c>
      <c r="AU216" s="22" t="s">
        <v>77</v>
      </c>
      <c r="AY216" s="22" t="s">
        <v>132</v>
      </c>
      <c r="BE216" s="192">
        <f t="shared" si="64"/>
        <v>0</v>
      </c>
      <c r="BF216" s="192">
        <f t="shared" si="65"/>
        <v>0</v>
      </c>
      <c r="BG216" s="192">
        <f t="shared" si="66"/>
        <v>0</v>
      </c>
      <c r="BH216" s="192">
        <f t="shared" si="67"/>
        <v>0</v>
      </c>
      <c r="BI216" s="192">
        <f t="shared" si="68"/>
        <v>0</v>
      </c>
      <c r="BJ216" s="22" t="s">
        <v>77</v>
      </c>
      <c r="BK216" s="192">
        <f t="shared" si="69"/>
        <v>0</v>
      </c>
      <c r="BL216" s="22" t="s">
        <v>131</v>
      </c>
      <c r="BM216" s="22" t="s">
        <v>519</v>
      </c>
    </row>
    <row r="217" spans="2:65" s="1" customFormat="1" ht="16.5" customHeight="1">
      <c r="B217" s="39"/>
      <c r="C217" s="181" t="s">
        <v>520</v>
      </c>
      <c r="D217" s="181" t="s">
        <v>133</v>
      </c>
      <c r="E217" s="182" t="s">
        <v>521</v>
      </c>
      <c r="F217" s="183" t="s">
        <v>522</v>
      </c>
      <c r="G217" s="184" t="s">
        <v>154</v>
      </c>
      <c r="H217" s="185">
        <v>114</v>
      </c>
      <c r="I217" s="186"/>
      <c r="J217" s="187">
        <f t="shared" si="60"/>
        <v>0</v>
      </c>
      <c r="K217" s="183" t="s">
        <v>21</v>
      </c>
      <c r="L217" s="59"/>
      <c r="M217" s="188" t="s">
        <v>21</v>
      </c>
      <c r="N217" s="189" t="s">
        <v>40</v>
      </c>
      <c r="O217" s="40"/>
      <c r="P217" s="190">
        <f t="shared" si="61"/>
        <v>0</v>
      </c>
      <c r="Q217" s="190">
        <v>0.12171</v>
      </c>
      <c r="R217" s="190">
        <f t="shared" si="62"/>
        <v>13.87494</v>
      </c>
      <c r="S217" s="190">
        <v>0</v>
      </c>
      <c r="T217" s="191">
        <f t="shared" si="63"/>
        <v>0</v>
      </c>
      <c r="AR217" s="22" t="s">
        <v>131</v>
      </c>
      <c r="AT217" s="22" t="s">
        <v>133</v>
      </c>
      <c r="AU217" s="22" t="s">
        <v>77</v>
      </c>
      <c r="AY217" s="22" t="s">
        <v>132</v>
      </c>
      <c r="BE217" s="192">
        <f t="shared" si="64"/>
        <v>0</v>
      </c>
      <c r="BF217" s="192">
        <f t="shared" si="65"/>
        <v>0</v>
      </c>
      <c r="BG217" s="192">
        <f t="shared" si="66"/>
        <v>0</v>
      </c>
      <c r="BH217" s="192">
        <f t="shared" si="67"/>
        <v>0</v>
      </c>
      <c r="BI217" s="192">
        <f t="shared" si="68"/>
        <v>0</v>
      </c>
      <c r="BJ217" s="22" t="s">
        <v>77</v>
      </c>
      <c r="BK217" s="192">
        <f t="shared" si="69"/>
        <v>0</v>
      </c>
      <c r="BL217" s="22" t="s">
        <v>131</v>
      </c>
      <c r="BM217" s="22" t="s">
        <v>523</v>
      </c>
    </row>
    <row r="218" spans="2:65" s="1" customFormat="1" ht="16.5" customHeight="1">
      <c r="B218" s="39"/>
      <c r="C218" s="181" t="s">
        <v>524</v>
      </c>
      <c r="D218" s="181" t="s">
        <v>133</v>
      </c>
      <c r="E218" s="182" t="s">
        <v>525</v>
      </c>
      <c r="F218" s="183" t="s">
        <v>526</v>
      </c>
      <c r="G218" s="184" t="s">
        <v>179</v>
      </c>
      <c r="H218" s="185">
        <v>273.6</v>
      </c>
      <c r="I218" s="186"/>
      <c r="J218" s="187">
        <f t="shared" si="60"/>
        <v>0</v>
      </c>
      <c r="K218" s="183" t="s">
        <v>21</v>
      </c>
      <c r="L218" s="59"/>
      <c r="M218" s="188" t="s">
        <v>21</v>
      </c>
      <c r="N218" s="189" t="s">
        <v>40</v>
      </c>
      <c r="O218" s="40"/>
      <c r="P218" s="190">
        <f t="shared" si="61"/>
        <v>0</v>
      </c>
      <c r="Q218" s="190">
        <v>0</v>
      </c>
      <c r="R218" s="190">
        <f t="shared" si="62"/>
        <v>0</v>
      </c>
      <c r="S218" s="190">
        <v>0</v>
      </c>
      <c r="T218" s="191">
        <f t="shared" si="63"/>
        <v>0</v>
      </c>
      <c r="AR218" s="22" t="s">
        <v>131</v>
      </c>
      <c r="AT218" s="22" t="s">
        <v>133</v>
      </c>
      <c r="AU218" s="22" t="s">
        <v>77</v>
      </c>
      <c r="AY218" s="22" t="s">
        <v>132</v>
      </c>
      <c r="BE218" s="192">
        <f t="shared" si="64"/>
        <v>0</v>
      </c>
      <c r="BF218" s="192">
        <f t="shared" si="65"/>
        <v>0</v>
      </c>
      <c r="BG218" s="192">
        <f t="shared" si="66"/>
        <v>0</v>
      </c>
      <c r="BH218" s="192">
        <f t="shared" si="67"/>
        <v>0</v>
      </c>
      <c r="BI218" s="192">
        <f t="shared" si="68"/>
        <v>0</v>
      </c>
      <c r="BJ218" s="22" t="s">
        <v>77</v>
      </c>
      <c r="BK218" s="192">
        <f t="shared" si="69"/>
        <v>0</v>
      </c>
      <c r="BL218" s="22" t="s">
        <v>131</v>
      </c>
      <c r="BM218" s="22" t="s">
        <v>527</v>
      </c>
    </row>
    <row r="219" spans="2:65" s="1" customFormat="1" ht="16.5" customHeight="1">
      <c r="B219" s="39"/>
      <c r="C219" s="181" t="s">
        <v>528</v>
      </c>
      <c r="D219" s="181" t="s">
        <v>133</v>
      </c>
      <c r="E219" s="182" t="s">
        <v>529</v>
      </c>
      <c r="F219" s="183" t="s">
        <v>530</v>
      </c>
      <c r="G219" s="184" t="s">
        <v>144</v>
      </c>
      <c r="H219" s="185">
        <v>13.2</v>
      </c>
      <c r="I219" s="186"/>
      <c r="J219" s="187">
        <f t="shared" si="60"/>
        <v>0</v>
      </c>
      <c r="K219" s="183" t="s">
        <v>21</v>
      </c>
      <c r="L219" s="59"/>
      <c r="M219" s="188" t="s">
        <v>21</v>
      </c>
      <c r="N219" s="189" t="s">
        <v>40</v>
      </c>
      <c r="O219" s="40"/>
      <c r="P219" s="190">
        <f t="shared" si="61"/>
        <v>0</v>
      </c>
      <c r="Q219" s="190">
        <v>1E-05</v>
      </c>
      <c r="R219" s="190">
        <f t="shared" si="62"/>
        <v>0.000132</v>
      </c>
      <c r="S219" s="190">
        <v>0</v>
      </c>
      <c r="T219" s="191">
        <f t="shared" si="63"/>
        <v>0</v>
      </c>
      <c r="AR219" s="22" t="s">
        <v>131</v>
      </c>
      <c r="AT219" s="22" t="s">
        <v>133</v>
      </c>
      <c r="AU219" s="22" t="s">
        <v>77</v>
      </c>
      <c r="AY219" s="22" t="s">
        <v>132</v>
      </c>
      <c r="BE219" s="192">
        <f t="shared" si="64"/>
        <v>0</v>
      </c>
      <c r="BF219" s="192">
        <f t="shared" si="65"/>
        <v>0</v>
      </c>
      <c r="BG219" s="192">
        <f t="shared" si="66"/>
        <v>0</v>
      </c>
      <c r="BH219" s="192">
        <f t="shared" si="67"/>
        <v>0</v>
      </c>
      <c r="BI219" s="192">
        <f t="shared" si="68"/>
        <v>0</v>
      </c>
      <c r="BJ219" s="22" t="s">
        <v>77</v>
      </c>
      <c r="BK219" s="192">
        <f t="shared" si="69"/>
        <v>0</v>
      </c>
      <c r="BL219" s="22" t="s">
        <v>131</v>
      </c>
      <c r="BM219" s="22" t="s">
        <v>531</v>
      </c>
    </row>
    <row r="220" spans="2:65" s="1" customFormat="1" ht="16.5" customHeight="1">
      <c r="B220" s="39"/>
      <c r="C220" s="216" t="s">
        <v>532</v>
      </c>
      <c r="D220" s="216" t="s">
        <v>144</v>
      </c>
      <c r="E220" s="217" t="s">
        <v>533</v>
      </c>
      <c r="F220" s="218" t="s">
        <v>534</v>
      </c>
      <c r="G220" s="219" t="s">
        <v>179</v>
      </c>
      <c r="H220" s="220">
        <v>0.014</v>
      </c>
      <c r="I220" s="221"/>
      <c r="J220" s="222">
        <f t="shared" si="60"/>
        <v>0</v>
      </c>
      <c r="K220" s="218" t="s">
        <v>21</v>
      </c>
      <c r="L220" s="223"/>
      <c r="M220" s="224" t="s">
        <v>21</v>
      </c>
      <c r="N220" s="225" t="s">
        <v>40</v>
      </c>
      <c r="O220" s="40"/>
      <c r="P220" s="190">
        <f t="shared" si="61"/>
        <v>0</v>
      </c>
      <c r="Q220" s="190">
        <v>1</v>
      </c>
      <c r="R220" s="190">
        <f t="shared" si="62"/>
        <v>0.014</v>
      </c>
      <c r="S220" s="190">
        <v>0</v>
      </c>
      <c r="T220" s="191">
        <f t="shared" si="63"/>
        <v>0</v>
      </c>
      <c r="AR220" s="22" t="s">
        <v>164</v>
      </c>
      <c r="AT220" s="22" t="s">
        <v>144</v>
      </c>
      <c r="AU220" s="22" t="s">
        <v>77</v>
      </c>
      <c r="AY220" s="22" t="s">
        <v>132</v>
      </c>
      <c r="BE220" s="192">
        <f t="shared" si="64"/>
        <v>0</v>
      </c>
      <c r="BF220" s="192">
        <f t="shared" si="65"/>
        <v>0</v>
      </c>
      <c r="BG220" s="192">
        <f t="shared" si="66"/>
        <v>0</v>
      </c>
      <c r="BH220" s="192">
        <f t="shared" si="67"/>
        <v>0</v>
      </c>
      <c r="BI220" s="192">
        <f t="shared" si="68"/>
        <v>0</v>
      </c>
      <c r="BJ220" s="22" t="s">
        <v>77</v>
      </c>
      <c r="BK220" s="192">
        <f t="shared" si="69"/>
        <v>0</v>
      </c>
      <c r="BL220" s="22" t="s">
        <v>131</v>
      </c>
      <c r="BM220" s="22" t="s">
        <v>535</v>
      </c>
    </row>
    <row r="221" spans="2:51" s="10" customFormat="1" ht="13.5">
      <c r="B221" s="193"/>
      <c r="C221" s="194"/>
      <c r="D221" s="195" t="s">
        <v>186</v>
      </c>
      <c r="E221" s="196" t="s">
        <v>536</v>
      </c>
      <c r="F221" s="197" t="s">
        <v>537</v>
      </c>
      <c r="G221" s="194"/>
      <c r="H221" s="198">
        <v>0.014</v>
      </c>
      <c r="I221" s="199"/>
      <c r="J221" s="194"/>
      <c r="K221" s="194"/>
      <c r="L221" s="200"/>
      <c r="M221" s="201"/>
      <c r="N221" s="202"/>
      <c r="O221" s="202"/>
      <c r="P221" s="202"/>
      <c r="Q221" s="202"/>
      <c r="R221" s="202"/>
      <c r="S221" s="202"/>
      <c r="T221" s="203"/>
      <c r="AT221" s="204" t="s">
        <v>186</v>
      </c>
      <c r="AU221" s="204" t="s">
        <v>77</v>
      </c>
      <c r="AV221" s="10" t="s">
        <v>79</v>
      </c>
      <c r="AW221" s="10" t="s">
        <v>33</v>
      </c>
      <c r="AX221" s="10" t="s">
        <v>69</v>
      </c>
      <c r="AY221" s="204" t="s">
        <v>132</v>
      </c>
    </row>
    <row r="222" spans="2:51" s="10" customFormat="1" ht="13.5">
      <c r="B222" s="193"/>
      <c r="C222" s="194"/>
      <c r="D222" s="195" t="s">
        <v>186</v>
      </c>
      <c r="E222" s="196" t="s">
        <v>538</v>
      </c>
      <c r="F222" s="197" t="s">
        <v>539</v>
      </c>
      <c r="G222" s="194"/>
      <c r="H222" s="198">
        <v>0.014</v>
      </c>
      <c r="I222" s="199"/>
      <c r="J222" s="194"/>
      <c r="K222" s="194"/>
      <c r="L222" s="200"/>
      <c r="M222" s="201"/>
      <c r="N222" s="202"/>
      <c r="O222" s="202"/>
      <c r="P222" s="202"/>
      <c r="Q222" s="202"/>
      <c r="R222" s="202"/>
      <c r="S222" s="202"/>
      <c r="T222" s="203"/>
      <c r="AT222" s="204" t="s">
        <v>186</v>
      </c>
      <c r="AU222" s="204" t="s">
        <v>77</v>
      </c>
      <c r="AV222" s="10" t="s">
        <v>79</v>
      </c>
      <c r="AW222" s="10" t="s">
        <v>33</v>
      </c>
      <c r="AX222" s="10" t="s">
        <v>77</v>
      </c>
      <c r="AY222" s="204" t="s">
        <v>132</v>
      </c>
    </row>
    <row r="223" spans="2:65" s="1" customFormat="1" ht="16.5" customHeight="1">
      <c r="B223" s="39"/>
      <c r="C223" s="181" t="s">
        <v>540</v>
      </c>
      <c r="D223" s="181" t="s">
        <v>133</v>
      </c>
      <c r="E223" s="182" t="s">
        <v>541</v>
      </c>
      <c r="F223" s="183" t="s">
        <v>542</v>
      </c>
      <c r="G223" s="184" t="s">
        <v>144</v>
      </c>
      <c r="H223" s="185">
        <v>15</v>
      </c>
      <c r="I223" s="186"/>
      <c r="J223" s="187">
        <f>ROUND(I223*H223,2)</f>
        <v>0</v>
      </c>
      <c r="K223" s="183" t="s">
        <v>21</v>
      </c>
      <c r="L223" s="59"/>
      <c r="M223" s="188" t="s">
        <v>21</v>
      </c>
      <c r="N223" s="189" t="s">
        <v>40</v>
      </c>
      <c r="O223" s="40"/>
      <c r="P223" s="190">
        <f>O223*H223</f>
        <v>0</v>
      </c>
      <c r="Q223" s="190">
        <v>1E-05</v>
      </c>
      <c r="R223" s="190">
        <f>Q223*H223</f>
        <v>0.00015000000000000001</v>
      </c>
      <c r="S223" s="190">
        <v>0</v>
      </c>
      <c r="T223" s="191">
        <f>S223*H223</f>
        <v>0</v>
      </c>
      <c r="AR223" s="22" t="s">
        <v>131</v>
      </c>
      <c r="AT223" s="22" t="s">
        <v>133</v>
      </c>
      <c r="AU223" s="22" t="s">
        <v>77</v>
      </c>
      <c r="AY223" s="22" t="s">
        <v>132</v>
      </c>
      <c r="BE223" s="192">
        <f>IF(N223="základní",J223,0)</f>
        <v>0</v>
      </c>
      <c r="BF223" s="192">
        <f>IF(N223="snížená",J223,0)</f>
        <v>0</v>
      </c>
      <c r="BG223" s="192">
        <f>IF(N223="zákl. přenesená",J223,0)</f>
        <v>0</v>
      </c>
      <c r="BH223" s="192">
        <f>IF(N223="sníž. přenesená",J223,0)</f>
        <v>0</v>
      </c>
      <c r="BI223" s="192">
        <f>IF(N223="nulová",J223,0)</f>
        <v>0</v>
      </c>
      <c r="BJ223" s="22" t="s">
        <v>77</v>
      </c>
      <c r="BK223" s="192">
        <f>ROUND(I223*H223,2)</f>
        <v>0</v>
      </c>
      <c r="BL223" s="22" t="s">
        <v>131</v>
      </c>
      <c r="BM223" s="22" t="s">
        <v>543</v>
      </c>
    </row>
    <row r="224" spans="2:65" s="1" customFormat="1" ht="25.5" customHeight="1">
      <c r="B224" s="39"/>
      <c r="C224" s="181" t="s">
        <v>544</v>
      </c>
      <c r="D224" s="181" t="s">
        <v>133</v>
      </c>
      <c r="E224" s="182" t="s">
        <v>545</v>
      </c>
      <c r="F224" s="183" t="s">
        <v>546</v>
      </c>
      <c r="G224" s="184" t="s">
        <v>144</v>
      </c>
      <c r="H224" s="185">
        <v>13.2</v>
      </c>
      <c r="I224" s="186"/>
      <c r="J224" s="187">
        <f>ROUND(I224*H224,2)</f>
        <v>0</v>
      </c>
      <c r="K224" s="183" t="s">
        <v>21</v>
      </c>
      <c r="L224" s="59"/>
      <c r="M224" s="188" t="s">
        <v>21</v>
      </c>
      <c r="N224" s="189" t="s">
        <v>40</v>
      </c>
      <c r="O224" s="40"/>
      <c r="P224" s="190">
        <f>O224*H224</f>
        <v>0</v>
      </c>
      <c r="Q224" s="190">
        <v>0.0043</v>
      </c>
      <c r="R224" s="190">
        <f>Q224*H224</f>
        <v>0.05676</v>
      </c>
      <c r="S224" s="190">
        <v>0</v>
      </c>
      <c r="T224" s="191">
        <f>S224*H224</f>
        <v>0</v>
      </c>
      <c r="AR224" s="22" t="s">
        <v>131</v>
      </c>
      <c r="AT224" s="22" t="s">
        <v>133</v>
      </c>
      <c r="AU224" s="22" t="s">
        <v>77</v>
      </c>
      <c r="AY224" s="22" t="s">
        <v>132</v>
      </c>
      <c r="BE224" s="192">
        <f>IF(N224="základní",J224,0)</f>
        <v>0</v>
      </c>
      <c r="BF224" s="192">
        <f>IF(N224="snížená",J224,0)</f>
        <v>0</v>
      </c>
      <c r="BG224" s="192">
        <f>IF(N224="zákl. přenesená",J224,0)</f>
        <v>0</v>
      </c>
      <c r="BH224" s="192">
        <f>IF(N224="sníž. přenesená",J224,0)</f>
        <v>0</v>
      </c>
      <c r="BI224" s="192">
        <f>IF(N224="nulová",J224,0)</f>
        <v>0</v>
      </c>
      <c r="BJ224" s="22" t="s">
        <v>77</v>
      </c>
      <c r="BK224" s="192">
        <f>ROUND(I224*H224,2)</f>
        <v>0</v>
      </c>
      <c r="BL224" s="22" t="s">
        <v>131</v>
      </c>
      <c r="BM224" s="22" t="s">
        <v>547</v>
      </c>
    </row>
    <row r="225" spans="2:65" s="1" customFormat="1" ht="16.5" customHeight="1">
      <c r="B225" s="39"/>
      <c r="C225" s="181" t="s">
        <v>548</v>
      </c>
      <c r="D225" s="181" t="s">
        <v>133</v>
      </c>
      <c r="E225" s="182" t="s">
        <v>549</v>
      </c>
      <c r="F225" s="183" t="s">
        <v>550</v>
      </c>
      <c r="G225" s="184" t="s">
        <v>144</v>
      </c>
      <c r="H225" s="185">
        <v>15</v>
      </c>
      <c r="I225" s="186"/>
      <c r="J225" s="187">
        <f>ROUND(I225*H225,2)</f>
        <v>0</v>
      </c>
      <c r="K225" s="183" t="s">
        <v>21</v>
      </c>
      <c r="L225" s="59"/>
      <c r="M225" s="188" t="s">
        <v>21</v>
      </c>
      <c r="N225" s="189" t="s">
        <v>40</v>
      </c>
      <c r="O225" s="40"/>
      <c r="P225" s="190">
        <f>O225*H225</f>
        <v>0</v>
      </c>
      <c r="Q225" s="190">
        <v>3E-05</v>
      </c>
      <c r="R225" s="190">
        <f>Q225*H225</f>
        <v>0.00045</v>
      </c>
      <c r="S225" s="190">
        <v>0</v>
      </c>
      <c r="T225" s="191">
        <f>S225*H225</f>
        <v>0</v>
      </c>
      <c r="AR225" s="22" t="s">
        <v>131</v>
      </c>
      <c r="AT225" s="22" t="s">
        <v>133</v>
      </c>
      <c r="AU225" s="22" t="s">
        <v>77</v>
      </c>
      <c r="AY225" s="22" t="s">
        <v>132</v>
      </c>
      <c r="BE225" s="192">
        <f>IF(N225="základní",J225,0)</f>
        <v>0</v>
      </c>
      <c r="BF225" s="192">
        <f>IF(N225="snížená",J225,0)</f>
        <v>0</v>
      </c>
      <c r="BG225" s="192">
        <f>IF(N225="zákl. přenesená",J225,0)</f>
        <v>0</v>
      </c>
      <c r="BH225" s="192">
        <f>IF(N225="sníž. přenesená",J225,0)</f>
        <v>0</v>
      </c>
      <c r="BI225" s="192">
        <f>IF(N225="nulová",J225,0)</f>
        <v>0</v>
      </c>
      <c r="BJ225" s="22" t="s">
        <v>77</v>
      </c>
      <c r="BK225" s="192">
        <f>ROUND(I225*H225,2)</f>
        <v>0</v>
      </c>
      <c r="BL225" s="22" t="s">
        <v>131</v>
      </c>
      <c r="BM225" s="22" t="s">
        <v>551</v>
      </c>
    </row>
    <row r="226" spans="2:63" s="9" customFormat="1" ht="37.35" customHeight="1">
      <c r="B226" s="167"/>
      <c r="C226" s="168"/>
      <c r="D226" s="169" t="s">
        <v>68</v>
      </c>
      <c r="E226" s="170" t="s">
        <v>552</v>
      </c>
      <c r="F226" s="170" t="s">
        <v>553</v>
      </c>
      <c r="G226" s="168"/>
      <c r="H226" s="168"/>
      <c r="I226" s="171"/>
      <c r="J226" s="172">
        <f>BK226</f>
        <v>0</v>
      </c>
      <c r="K226" s="168"/>
      <c r="L226" s="173"/>
      <c r="M226" s="174"/>
      <c r="N226" s="175"/>
      <c r="O226" s="175"/>
      <c r="P226" s="176">
        <f>SUM(P227:P229)</f>
        <v>0</v>
      </c>
      <c r="Q226" s="175"/>
      <c r="R226" s="176">
        <f>SUM(R227:R229)</f>
        <v>0</v>
      </c>
      <c r="S226" s="175"/>
      <c r="T226" s="177">
        <f>SUM(T227:T229)</f>
        <v>0</v>
      </c>
      <c r="AR226" s="178" t="s">
        <v>131</v>
      </c>
      <c r="AT226" s="179" t="s">
        <v>68</v>
      </c>
      <c r="AU226" s="179" t="s">
        <v>69</v>
      </c>
      <c r="AY226" s="178" t="s">
        <v>132</v>
      </c>
      <c r="BK226" s="180">
        <f>SUM(BK227:BK229)</f>
        <v>0</v>
      </c>
    </row>
    <row r="227" spans="2:65" s="1" customFormat="1" ht="25.5" customHeight="1">
      <c r="B227" s="39"/>
      <c r="C227" s="181" t="s">
        <v>554</v>
      </c>
      <c r="D227" s="181" t="s">
        <v>133</v>
      </c>
      <c r="E227" s="182" t="s">
        <v>555</v>
      </c>
      <c r="F227" s="183" t="s">
        <v>556</v>
      </c>
      <c r="G227" s="184" t="s">
        <v>179</v>
      </c>
      <c r="H227" s="185">
        <v>758.703</v>
      </c>
      <c r="I227" s="186"/>
      <c r="J227" s="187">
        <f>ROUND(I227*H227,2)</f>
        <v>0</v>
      </c>
      <c r="K227" s="183" t="s">
        <v>21</v>
      </c>
      <c r="L227" s="59"/>
      <c r="M227" s="188" t="s">
        <v>21</v>
      </c>
      <c r="N227" s="189" t="s">
        <v>40</v>
      </c>
      <c r="O227" s="40"/>
      <c r="P227" s="190">
        <f>O227*H227</f>
        <v>0</v>
      </c>
      <c r="Q227" s="190">
        <v>0</v>
      </c>
      <c r="R227" s="190">
        <f>Q227*H227</f>
        <v>0</v>
      </c>
      <c r="S227" s="190">
        <v>0</v>
      </c>
      <c r="T227" s="191">
        <f>S227*H227</f>
        <v>0</v>
      </c>
      <c r="AR227" s="22" t="s">
        <v>131</v>
      </c>
      <c r="AT227" s="22" t="s">
        <v>133</v>
      </c>
      <c r="AU227" s="22" t="s">
        <v>77</v>
      </c>
      <c r="AY227" s="22" t="s">
        <v>132</v>
      </c>
      <c r="BE227" s="192">
        <f>IF(N227="základní",J227,0)</f>
        <v>0</v>
      </c>
      <c r="BF227" s="192">
        <f>IF(N227="snížená",J227,0)</f>
        <v>0</v>
      </c>
      <c r="BG227" s="192">
        <f>IF(N227="zákl. přenesená",J227,0)</f>
        <v>0</v>
      </c>
      <c r="BH227" s="192">
        <f>IF(N227="sníž. přenesená",J227,0)</f>
        <v>0</v>
      </c>
      <c r="BI227" s="192">
        <f>IF(N227="nulová",J227,0)</f>
        <v>0</v>
      </c>
      <c r="BJ227" s="22" t="s">
        <v>77</v>
      </c>
      <c r="BK227" s="192">
        <f>ROUND(I227*H227,2)</f>
        <v>0</v>
      </c>
      <c r="BL227" s="22" t="s">
        <v>131</v>
      </c>
      <c r="BM227" s="22" t="s">
        <v>557</v>
      </c>
    </row>
    <row r="228" spans="2:65" s="1" customFormat="1" ht="16.5" customHeight="1">
      <c r="B228" s="39"/>
      <c r="C228" s="181" t="s">
        <v>558</v>
      </c>
      <c r="D228" s="181" t="s">
        <v>133</v>
      </c>
      <c r="E228" s="182" t="s">
        <v>559</v>
      </c>
      <c r="F228" s="183" t="s">
        <v>560</v>
      </c>
      <c r="G228" s="184" t="s">
        <v>179</v>
      </c>
      <c r="H228" s="185">
        <v>758.703</v>
      </c>
      <c r="I228" s="186"/>
      <c r="J228" s="187">
        <f>ROUND(I228*H228,2)</f>
        <v>0</v>
      </c>
      <c r="K228" s="183" t="s">
        <v>21</v>
      </c>
      <c r="L228" s="59"/>
      <c r="M228" s="188" t="s">
        <v>21</v>
      </c>
      <c r="N228" s="189" t="s">
        <v>40</v>
      </c>
      <c r="O228" s="40"/>
      <c r="P228" s="190">
        <f>O228*H228</f>
        <v>0</v>
      </c>
      <c r="Q228" s="190">
        <v>0</v>
      </c>
      <c r="R228" s="190">
        <f>Q228*H228</f>
        <v>0</v>
      </c>
      <c r="S228" s="190">
        <v>0</v>
      </c>
      <c r="T228" s="191">
        <f>S228*H228</f>
        <v>0</v>
      </c>
      <c r="AR228" s="22" t="s">
        <v>131</v>
      </c>
      <c r="AT228" s="22" t="s">
        <v>133</v>
      </c>
      <c r="AU228" s="22" t="s">
        <v>77</v>
      </c>
      <c r="AY228" s="22" t="s">
        <v>132</v>
      </c>
      <c r="BE228" s="192">
        <f>IF(N228="základní",J228,0)</f>
        <v>0</v>
      </c>
      <c r="BF228" s="192">
        <f>IF(N228="snížená",J228,0)</f>
        <v>0</v>
      </c>
      <c r="BG228" s="192">
        <f>IF(N228="zákl. přenesená",J228,0)</f>
        <v>0</v>
      </c>
      <c r="BH228" s="192">
        <f>IF(N228="sníž. přenesená",J228,0)</f>
        <v>0</v>
      </c>
      <c r="BI228" s="192">
        <f>IF(N228="nulová",J228,0)</f>
        <v>0</v>
      </c>
      <c r="BJ228" s="22" t="s">
        <v>77</v>
      </c>
      <c r="BK228" s="192">
        <f>ROUND(I228*H228,2)</f>
        <v>0</v>
      </c>
      <c r="BL228" s="22" t="s">
        <v>131</v>
      </c>
      <c r="BM228" s="22" t="s">
        <v>561</v>
      </c>
    </row>
    <row r="229" spans="2:65" s="1" customFormat="1" ht="16.5" customHeight="1">
      <c r="B229" s="39"/>
      <c r="C229" s="181" t="s">
        <v>562</v>
      </c>
      <c r="D229" s="181" t="s">
        <v>133</v>
      </c>
      <c r="E229" s="182" t="s">
        <v>563</v>
      </c>
      <c r="F229" s="183" t="s">
        <v>564</v>
      </c>
      <c r="G229" s="184" t="s">
        <v>179</v>
      </c>
      <c r="H229" s="185">
        <v>758.703</v>
      </c>
      <c r="I229" s="186"/>
      <c r="J229" s="187">
        <f>ROUND(I229*H229,2)</f>
        <v>0</v>
      </c>
      <c r="K229" s="183" t="s">
        <v>21</v>
      </c>
      <c r="L229" s="59"/>
      <c r="M229" s="188" t="s">
        <v>21</v>
      </c>
      <c r="N229" s="189" t="s">
        <v>40</v>
      </c>
      <c r="O229" s="40"/>
      <c r="P229" s="190">
        <f>O229*H229</f>
        <v>0</v>
      </c>
      <c r="Q229" s="190">
        <v>0</v>
      </c>
      <c r="R229" s="190">
        <f>Q229*H229</f>
        <v>0</v>
      </c>
      <c r="S229" s="190">
        <v>0</v>
      </c>
      <c r="T229" s="191">
        <f>S229*H229</f>
        <v>0</v>
      </c>
      <c r="AR229" s="22" t="s">
        <v>131</v>
      </c>
      <c r="AT229" s="22" t="s">
        <v>133</v>
      </c>
      <c r="AU229" s="22" t="s">
        <v>77</v>
      </c>
      <c r="AY229" s="22" t="s">
        <v>132</v>
      </c>
      <c r="BE229" s="192">
        <f>IF(N229="základní",J229,0)</f>
        <v>0</v>
      </c>
      <c r="BF229" s="192">
        <f>IF(N229="snížená",J229,0)</f>
        <v>0</v>
      </c>
      <c r="BG229" s="192">
        <f>IF(N229="zákl. přenesená",J229,0)</f>
        <v>0</v>
      </c>
      <c r="BH229" s="192">
        <f>IF(N229="sníž. přenesená",J229,0)</f>
        <v>0</v>
      </c>
      <c r="BI229" s="192">
        <f>IF(N229="nulová",J229,0)</f>
        <v>0</v>
      </c>
      <c r="BJ229" s="22" t="s">
        <v>77</v>
      </c>
      <c r="BK229" s="192">
        <f>ROUND(I229*H229,2)</f>
        <v>0</v>
      </c>
      <c r="BL229" s="22" t="s">
        <v>131</v>
      </c>
      <c r="BM229" s="22" t="s">
        <v>565</v>
      </c>
    </row>
    <row r="230" spans="2:63" s="9" customFormat="1" ht="37.35" customHeight="1">
      <c r="B230" s="167"/>
      <c r="C230" s="168"/>
      <c r="D230" s="169" t="s">
        <v>68</v>
      </c>
      <c r="E230" s="170" t="s">
        <v>566</v>
      </c>
      <c r="F230" s="170" t="s">
        <v>567</v>
      </c>
      <c r="G230" s="168"/>
      <c r="H230" s="168"/>
      <c r="I230" s="171"/>
      <c r="J230" s="172">
        <f>BK230</f>
        <v>0</v>
      </c>
      <c r="K230" s="168"/>
      <c r="L230" s="173"/>
      <c r="M230" s="174"/>
      <c r="N230" s="175"/>
      <c r="O230" s="175"/>
      <c r="P230" s="176">
        <f>SUM(P231:P232)</f>
        <v>0</v>
      </c>
      <c r="Q230" s="175"/>
      <c r="R230" s="176">
        <f>SUM(R231:R232)</f>
        <v>0</v>
      </c>
      <c r="S230" s="175"/>
      <c r="T230" s="177">
        <f>SUM(T231:T232)</f>
        <v>0</v>
      </c>
      <c r="AR230" s="178" t="s">
        <v>131</v>
      </c>
      <c r="AT230" s="179" t="s">
        <v>68</v>
      </c>
      <c r="AU230" s="179" t="s">
        <v>69</v>
      </c>
      <c r="AY230" s="178" t="s">
        <v>132</v>
      </c>
      <c r="BK230" s="180">
        <f>SUM(BK231:BK232)</f>
        <v>0</v>
      </c>
    </row>
    <row r="231" spans="2:65" s="1" customFormat="1" ht="25.5" customHeight="1">
      <c r="B231" s="39"/>
      <c r="C231" s="181" t="s">
        <v>568</v>
      </c>
      <c r="D231" s="181" t="s">
        <v>133</v>
      </c>
      <c r="E231" s="182" t="s">
        <v>569</v>
      </c>
      <c r="F231" s="183" t="s">
        <v>570</v>
      </c>
      <c r="G231" s="184" t="s">
        <v>179</v>
      </c>
      <c r="H231" s="185">
        <v>273.6</v>
      </c>
      <c r="I231" s="186"/>
      <c r="J231" s="187">
        <f>ROUND(I231*H231,2)</f>
        <v>0</v>
      </c>
      <c r="K231" s="183" t="s">
        <v>209</v>
      </c>
      <c r="L231" s="59"/>
      <c r="M231" s="188" t="s">
        <v>21</v>
      </c>
      <c r="N231" s="189" t="s">
        <v>40</v>
      </c>
      <c r="O231" s="40"/>
      <c r="P231" s="190">
        <f>O231*H231</f>
        <v>0</v>
      </c>
      <c r="Q231" s="190">
        <v>0</v>
      </c>
      <c r="R231" s="190">
        <f>Q231*H231</f>
        <v>0</v>
      </c>
      <c r="S231" s="190">
        <v>0</v>
      </c>
      <c r="T231" s="191">
        <f>S231*H231</f>
        <v>0</v>
      </c>
      <c r="AR231" s="22" t="s">
        <v>131</v>
      </c>
      <c r="AT231" s="22" t="s">
        <v>133</v>
      </c>
      <c r="AU231" s="22" t="s">
        <v>77</v>
      </c>
      <c r="AY231" s="22" t="s">
        <v>132</v>
      </c>
      <c r="BE231" s="192">
        <f>IF(N231="základní",J231,0)</f>
        <v>0</v>
      </c>
      <c r="BF231" s="192">
        <f>IF(N231="snížená",J231,0)</f>
        <v>0</v>
      </c>
      <c r="BG231" s="192">
        <f>IF(N231="zákl. přenesená",J231,0)</f>
        <v>0</v>
      </c>
      <c r="BH231" s="192">
        <f>IF(N231="sníž. přenesená",J231,0)</f>
        <v>0</v>
      </c>
      <c r="BI231" s="192">
        <f>IF(N231="nulová",J231,0)</f>
        <v>0</v>
      </c>
      <c r="BJ231" s="22" t="s">
        <v>77</v>
      </c>
      <c r="BK231" s="192">
        <f>ROUND(I231*H231,2)</f>
        <v>0</v>
      </c>
      <c r="BL231" s="22" t="s">
        <v>131</v>
      </c>
      <c r="BM231" s="22" t="s">
        <v>571</v>
      </c>
    </row>
    <row r="232" spans="2:65" s="1" customFormat="1" ht="16.5" customHeight="1">
      <c r="B232" s="39"/>
      <c r="C232" s="181" t="s">
        <v>552</v>
      </c>
      <c r="D232" s="181" t="s">
        <v>133</v>
      </c>
      <c r="E232" s="182" t="s">
        <v>572</v>
      </c>
      <c r="F232" s="183" t="s">
        <v>573</v>
      </c>
      <c r="G232" s="184" t="s">
        <v>179</v>
      </c>
      <c r="H232" s="185">
        <v>273.6</v>
      </c>
      <c r="I232" s="186"/>
      <c r="J232" s="187">
        <f>ROUND(I232*H232,2)</f>
        <v>0</v>
      </c>
      <c r="K232" s="183" t="s">
        <v>209</v>
      </c>
      <c r="L232" s="59"/>
      <c r="M232" s="188" t="s">
        <v>21</v>
      </c>
      <c r="N232" s="226" t="s">
        <v>40</v>
      </c>
      <c r="O232" s="227"/>
      <c r="P232" s="228">
        <f>O232*H232</f>
        <v>0</v>
      </c>
      <c r="Q232" s="228">
        <v>0</v>
      </c>
      <c r="R232" s="228">
        <f>Q232*H232</f>
        <v>0</v>
      </c>
      <c r="S232" s="228">
        <v>0</v>
      </c>
      <c r="T232" s="229">
        <f>S232*H232</f>
        <v>0</v>
      </c>
      <c r="AR232" s="22" t="s">
        <v>131</v>
      </c>
      <c r="AT232" s="22" t="s">
        <v>133</v>
      </c>
      <c r="AU232" s="22" t="s">
        <v>77</v>
      </c>
      <c r="AY232" s="22" t="s">
        <v>132</v>
      </c>
      <c r="BE232" s="192">
        <f>IF(N232="základní",J232,0)</f>
        <v>0</v>
      </c>
      <c r="BF232" s="192">
        <f>IF(N232="snížená",J232,0)</f>
        <v>0</v>
      </c>
      <c r="BG232" s="192">
        <f>IF(N232="zákl. přenesená",J232,0)</f>
        <v>0</v>
      </c>
      <c r="BH232" s="192">
        <f>IF(N232="sníž. přenesená",J232,0)</f>
        <v>0</v>
      </c>
      <c r="BI232" s="192">
        <f>IF(N232="nulová",J232,0)</f>
        <v>0</v>
      </c>
      <c r="BJ232" s="22" t="s">
        <v>77</v>
      </c>
      <c r="BK232" s="192">
        <f>ROUND(I232*H232,2)</f>
        <v>0</v>
      </c>
      <c r="BL232" s="22" t="s">
        <v>131</v>
      </c>
      <c r="BM232" s="22" t="s">
        <v>574</v>
      </c>
    </row>
    <row r="233" spans="2:12" s="1" customFormat="1" ht="6.95" customHeight="1">
      <c r="B233" s="54"/>
      <c r="C233" s="55"/>
      <c r="D233" s="55"/>
      <c r="E233" s="55"/>
      <c r="F233" s="55"/>
      <c r="G233" s="55"/>
      <c r="H233" s="55"/>
      <c r="I233" s="137"/>
      <c r="J233" s="55"/>
      <c r="K233" s="55"/>
      <c r="L233" s="59"/>
    </row>
  </sheetData>
  <sheetProtection algorithmName="SHA-512" hashValue="gfiCW/xQuk4f/jeldZAQspUb0w7FE/8wrnx5pe3kgbcnPC1TvS+qu5MiR3MWtIuOvjXgJI4kRw5GGG5pRlrRhQ==" saltValue="zOeq0d/VGNf8+JGCMXDsCo8jyrnhkN8zockhNtWYoqNjM5q5BLeSAWCSFbp9bsPChMXU4XGAJ1GbxLN2aBO+Sg==" spinCount="100000" sheet="1" objects="1" scenarios="1" formatColumns="0" formatRows="0" autoFilter="0"/>
  <autoFilter ref="C87:K232"/>
  <mergeCells count="10">
    <mergeCell ref="J51:J52"/>
    <mergeCell ref="E78:H78"/>
    <mergeCell ref="E80:H8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4"/>
  <sheetViews>
    <sheetView showGridLines="0" workbookViewId="0" topLeftCell="A1">
      <pane ySplit="1" topLeftCell="A68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90</v>
      </c>
      <c r="G1" s="367" t="s">
        <v>91</v>
      </c>
      <c r="H1" s="367"/>
      <c r="I1" s="113"/>
      <c r="J1" s="112" t="s">
        <v>92</v>
      </c>
      <c r="K1" s="111" t="s">
        <v>93</v>
      </c>
      <c r="L1" s="112" t="s">
        <v>94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AT2" s="22" t="s">
        <v>83</v>
      </c>
    </row>
    <row r="3" spans="2:46" ht="6.95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79</v>
      </c>
    </row>
    <row r="4" spans="2:46" ht="36.95" customHeight="1">
      <c r="B4" s="26"/>
      <c r="C4" s="27"/>
      <c r="D4" s="28" t="s">
        <v>95</v>
      </c>
      <c r="E4" s="27"/>
      <c r="F4" s="27"/>
      <c r="G4" s="27"/>
      <c r="H4" s="27"/>
      <c r="I4" s="115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2:11" ht="13.5">
      <c r="B6" s="26"/>
      <c r="C6" s="27"/>
      <c r="D6" s="35" t="s">
        <v>18</v>
      </c>
      <c r="E6" s="27"/>
      <c r="F6" s="27"/>
      <c r="G6" s="27"/>
      <c r="H6" s="27"/>
      <c r="I6" s="115"/>
      <c r="J6" s="27"/>
      <c r="K6" s="29"/>
    </row>
    <row r="7" spans="2:11" ht="16.5" customHeight="1">
      <c r="B7" s="26"/>
      <c r="C7" s="27"/>
      <c r="D7" s="27"/>
      <c r="E7" s="359" t="str">
        <f>'Rekapitulace stavby'!K6</f>
        <v>Modernizace mostu ev.č.374-001 Jaroměřice</v>
      </c>
      <c r="F7" s="360"/>
      <c r="G7" s="360"/>
      <c r="H7" s="360"/>
      <c r="I7" s="115"/>
      <c r="J7" s="27"/>
      <c r="K7" s="29"/>
    </row>
    <row r="8" spans="2:11" s="1" customFormat="1" ht="13.5">
      <c r="B8" s="39"/>
      <c r="C8" s="40"/>
      <c r="D8" s="35" t="s">
        <v>96</v>
      </c>
      <c r="E8" s="40"/>
      <c r="F8" s="40"/>
      <c r="G8" s="40"/>
      <c r="H8" s="40"/>
      <c r="I8" s="116"/>
      <c r="J8" s="40"/>
      <c r="K8" s="43"/>
    </row>
    <row r="9" spans="2:11" s="1" customFormat="1" ht="36.95" customHeight="1">
      <c r="B9" s="39"/>
      <c r="C9" s="40"/>
      <c r="D9" s="40"/>
      <c r="E9" s="361" t="s">
        <v>575</v>
      </c>
      <c r="F9" s="362"/>
      <c r="G9" s="362"/>
      <c r="H9" s="362"/>
      <c r="I9" s="116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2:11" s="1" customFormat="1" ht="14.45" customHeight="1">
      <c r="B11" s="39"/>
      <c r="C11" s="40"/>
      <c r="D11" s="35" t="s">
        <v>20</v>
      </c>
      <c r="E11" s="40"/>
      <c r="F11" s="33" t="s">
        <v>21</v>
      </c>
      <c r="G11" s="40"/>
      <c r="H11" s="40"/>
      <c r="I11" s="117" t="s">
        <v>22</v>
      </c>
      <c r="J11" s="33" t="s">
        <v>21</v>
      </c>
      <c r="K11" s="43"/>
    </row>
    <row r="12" spans="2:11" s="1" customFormat="1" ht="14.45" customHeight="1">
      <c r="B12" s="39"/>
      <c r="C12" s="40"/>
      <c r="D12" s="35" t="s">
        <v>23</v>
      </c>
      <c r="E12" s="40"/>
      <c r="F12" s="33" t="s">
        <v>24</v>
      </c>
      <c r="G12" s="40"/>
      <c r="H12" s="40"/>
      <c r="I12" s="117" t="s">
        <v>25</v>
      </c>
      <c r="J12" s="118" t="str">
        <f>'Rekapitulace stavby'!AN8</f>
        <v>20. 9. 2018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2:11" s="1" customFormat="1" ht="14.45" customHeight="1">
      <c r="B14" s="39"/>
      <c r="C14" s="40"/>
      <c r="D14" s="35" t="s">
        <v>27</v>
      </c>
      <c r="E14" s="40"/>
      <c r="F14" s="40"/>
      <c r="G14" s="40"/>
      <c r="H14" s="40"/>
      <c r="I14" s="117" t="s">
        <v>28</v>
      </c>
      <c r="J14" s="33" t="str">
        <f>IF('Rekapitulace stavby'!AN10="","",'Rekapitulace stavby'!AN10)</f>
        <v/>
      </c>
      <c r="K14" s="43"/>
    </row>
    <row r="15" spans="2:11" s="1" customFormat="1" ht="18" customHeight="1">
      <c r="B15" s="39"/>
      <c r="C15" s="40"/>
      <c r="D15" s="40"/>
      <c r="E15" s="33" t="str">
        <f>IF('Rekapitulace stavby'!E11="","",'Rekapitulace stavby'!E11)</f>
        <v xml:space="preserve"> </v>
      </c>
      <c r="F15" s="40"/>
      <c r="G15" s="40"/>
      <c r="H15" s="40"/>
      <c r="I15" s="117" t="s">
        <v>29</v>
      </c>
      <c r="J15" s="33" t="str">
        <f>IF('Rekapitulace stavby'!AN11="","",'Rekapitulace stavby'!AN11)</f>
        <v/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5" t="s">
        <v>30</v>
      </c>
      <c r="E17" s="40"/>
      <c r="F17" s="40"/>
      <c r="G17" s="40"/>
      <c r="H17" s="40"/>
      <c r="I17" s="117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29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5" t="s">
        <v>32</v>
      </c>
      <c r="E20" s="40"/>
      <c r="F20" s="40"/>
      <c r="G20" s="40"/>
      <c r="H20" s="40"/>
      <c r="I20" s="117" t="s">
        <v>28</v>
      </c>
      <c r="J20" s="33" t="s">
        <v>21</v>
      </c>
      <c r="K20" s="43"/>
    </row>
    <row r="21" spans="2:11" s="1" customFormat="1" ht="18" customHeight="1">
      <c r="B21" s="39"/>
      <c r="C21" s="40"/>
      <c r="D21" s="40"/>
      <c r="E21" s="33" t="s">
        <v>98</v>
      </c>
      <c r="F21" s="40"/>
      <c r="G21" s="40"/>
      <c r="H21" s="40"/>
      <c r="I21" s="117" t="s">
        <v>29</v>
      </c>
      <c r="J21" s="33" t="s">
        <v>21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5" t="s">
        <v>34</v>
      </c>
      <c r="E23" s="40"/>
      <c r="F23" s="40"/>
      <c r="G23" s="40"/>
      <c r="H23" s="40"/>
      <c r="I23" s="116"/>
      <c r="J23" s="40"/>
      <c r="K23" s="43"/>
    </row>
    <row r="24" spans="2:11" s="6" customFormat="1" ht="16.5" customHeight="1">
      <c r="B24" s="119"/>
      <c r="C24" s="120"/>
      <c r="D24" s="120"/>
      <c r="E24" s="328" t="s">
        <v>21</v>
      </c>
      <c r="F24" s="328"/>
      <c r="G24" s="328"/>
      <c r="H24" s="328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35</v>
      </c>
      <c r="E27" s="40"/>
      <c r="F27" s="40"/>
      <c r="G27" s="40"/>
      <c r="H27" s="40"/>
      <c r="I27" s="116"/>
      <c r="J27" s="126">
        <f>ROUND(J78,2)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37</v>
      </c>
      <c r="G29" s="40"/>
      <c r="H29" s="40"/>
      <c r="I29" s="127" t="s">
        <v>36</v>
      </c>
      <c r="J29" s="44" t="s">
        <v>38</v>
      </c>
      <c r="K29" s="43"/>
    </row>
    <row r="30" spans="2:11" s="1" customFormat="1" ht="14.45" customHeight="1">
      <c r="B30" s="39"/>
      <c r="C30" s="40"/>
      <c r="D30" s="47" t="s">
        <v>39</v>
      </c>
      <c r="E30" s="47" t="s">
        <v>40</v>
      </c>
      <c r="F30" s="128">
        <f>ROUND(SUM(BE78:BE93),2)</f>
        <v>0</v>
      </c>
      <c r="G30" s="40"/>
      <c r="H30" s="40"/>
      <c r="I30" s="129">
        <v>0.21</v>
      </c>
      <c r="J30" s="128">
        <f>ROUND(ROUND((SUM(BE78:BE93)),2)*I30,2)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41</v>
      </c>
      <c r="F31" s="128">
        <f>ROUND(SUM(BF78:BF93),2)</f>
        <v>0</v>
      </c>
      <c r="G31" s="40"/>
      <c r="H31" s="40"/>
      <c r="I31" s="129">
        <v>0.15</v>
      </c>
      <c r="J31" s="128">
        <f>ROUND(ROUND((SUM(BF78:BF93)),2)*I31,2)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42</v>
      </c>
      <c r="F32" s="128">
        <f>ROUND(SUM(BG78:BG93),2)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43</v>
      </c>
      <c r="F33" s="128">
        <f>ROUND(SUM(BH78:BH93),2)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44</v>
      </c>
      <c r="F34" s="128">
        <f>ROUND(SUM(BI78:BI93),2)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45</v>
      </c>
      <c r="E36" s="77"/>
      <c r="F36" s="77"/>
      <c r="G36" s="132" t="s">
        <v>46</v>
      </c>
      <c r="H36" s="133" t="s">
        <v>47</v>
      </c>
      <c r="I36" s="134"/>
      <c r="J36" s="135">
        <f>SUM(J27:J34)</f>
        <v>0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" customHeight="1">
      <c r="B42" s="39"/>
      <c r="C42" s="28" t="s">
        <v>99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16.5" customHeight="1">
      <c r="B45" s="39"/>
      <c r="C45" s="40"/>
      <c r="D45" s="40"/>
      <c r="E45" s="359" t="str">
        <f>E7</f>
        <v>Modernizace mostu ev.č.374-001 Jaroměřice</v>
      </c>
      <c r="F45" s="360"/>
      <c r="G45" s="360"/>
      <c r="H45" s="360"/>
      <c r="I45" s="116"/>
      <c r="J45" s="40"/>
      <c r="K45" s="43"/>
    </row>
    <row r="46" spans="2:11" s="1" customFormat="1" ht="14.45" customHeight="1">
      <c r="B46" s="39"/>
      <c r="C46" s="35" t="s">
        <v>96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17.25" customHeight="1">
      <c r="B47" s="39"/>
      <c r="C47" s="40"/>
      <c r="D47" s="40"/>
      <c r="E47" s="361" t="str">
        <f>E9</f>
        <v>SO 000 - Všeobecné položky, vedlejší způsobilý výdaj</v>
      </c>
      <c r="F47" s="362"/>
      <c r="G47" s="362"/>
      <c r="H47" s="362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11" s="1" customFormat="1" ht="18" customHeight="1">
      <c r="B49" s="39"/>
      <c r="C49" s="35" t="s">
        <v>23</v>
      </c>
      <c r="D49" s="40"/>
      <c r="E49" s="40"/>
      <c r="F49" s="33" t="str">
        <f>F12</f>
        <v xml:space="preserve"> </v>
      </c>
      <c r="G49" s="40"/>
      <c r="H49" s="40"/>
      <c r="I49" s="117" t="s">
        <v>25</v>
      </c>
      <c r="J49" s="118" t="str">
        <f>IF(J12="","",J12)</f>
        <v>20. 9. 2018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11" s="1" customFormat="1" ht="13.5">
      <c r="B51" s="39"/>
      <c r="C51" s="35" t="s">
        <v>27</v>
      </c>
      <c r="D51" s="40"/>
      <c r="E51" s="40"/>
      <c r="F51" s="33" t="str">
        <f>E15</f>
        <v xml:space="preserve"> </v>
      </c>
      <c r="G51" s="40"/>
      <c r="H51" s="40"/>
      <c r="I51" s="117" t="s">
        <v>32</v>
      </c>
      <c r="J51" s="328" t="str">
        <f>E21</f>
        <v>Ing. Pavel Starý</v>
      </c>
      <c r="K51" s="43"/>
    </row>
    <row r="52" spans="2:11" s="1" customFormat="1" ht="14.45" customHeight="1">
      <c r="B52" s="39"/>
      <c r="C52" s="35" t="s">
        <v>30</v>
      </c>
      <c r="D52" s="40"/>
      <c r="E52" s="40"/>
      <c r="F52" s="33" t="str">
        <f>IF(E18="","",E18)</f>
        <v/>
      </c>
      <c r="G52" s="40"/>
      <c r="H52" s="40"/>
      <c r="I52" s="116"/>
      <c r="J52" s="363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11" s="1" customFormat="1" ht="29.25" customHeight="1">
      <c r="B54" s="39"/>
      <c r="C54" s="142" t="s">
        <v>100</v>
      </c>
      <c r="D54" s="130"/>
      <c r="E54" s="130"/>
      <c r="F54" s="130"/>
      <c r="G54" s="130"/>
      <c r="H54" s="130"/>
      <c r="I54" s="143"/>
      <c r="J54" s="144" t="s">
        <v>101</v>
      </c>
      <c r="K54" s="145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102</v>
      </c>
      <c r="D56" s="40"/>
      <c r="E56" s="40"/>
      <c r="F56" s="40"/>
      <c r="G56" s="40"/>
      <c r="H56" s="40"/>
      <c r="I56" s="116"/>
      <c r="J56" s="126">
        <f>J78</f>
        <v>0</v>
      </c>
      <c r="K56" s="43"/>
      <c r="AU56" s="22" t="s">
        <v>103</v>
      </c>
    </row>
    <row r="57" spans="2:11" s="7" customFormat="1" ht="24.95" customHeight="1">
      <c r="B57" s="147"/>
      <c r="C57" s="148"/>
      <c r="D57" s="149" t="s">
        <v>576</v>
      </c>
      <c r="E57" s="150"/>
      <c r="F57" s="150"/>
      <c r="G57" s="150"/>
      <c r="H57" s="150"/>
      <c r="I57" s="151"/>
      <c r="J57" s="152">
        <f>J79</f>
        <v>0</v>
      </c>
      <c r="K57" s="153"/>
    </row>
    <row r="58" spans="2:11" s="12" customFormat="1" ht="19.9" customHeight="1">
      <c r="B58" s="230"/>
      <c r="C58" s="231"/>
      <c r="D58" s="232" t="s">
        <v>577</v>
      </c>
      <c r="E58" s="233"/>
      <c r="F58" s="233"/>
      <c r="G58" s="233"/>
      <c r="H58" s="233"/>
      <c r="I58" s="234"/>
      <c r="J58" s="235">
        <f>J80</f>
        <v>0</v>
      </c>
      <c r="K58" s="236"/>
    </row>
    <row r="59" spans="2:11" s="1" customFormat="1" ht="21.75" customHeight="1">
      <c r="B59" s="39"/>
      <c r="C59" s="40"/>
      <c r="D59" s="40"/>
      <c r="E59" s="40"/>
      <c r="F59" s="40"/>
      <c r="G59" s="40"/>
      <c r="H59" s="40"/>
      <c r="I59" s="116"/>
      <c r="J59" s="40"/>
      <c r="K59" s="43"/>
    </row>
    <row r="60" spans="2:11" s="1" customFormat="1" ht="6.95" customHeight="1">
      <c r="B60" s="54"/>
      <c r="C60" s="55"/>
      <c r="D60" s="55"/>
      <c r="E60" s="55"/>
      <c r="F60" s="55"/>
      <c r="G60" s="55"/>
      <c r="H60" s="55"/>
      <c r="I60" s="137"/>
      <c r="J60" s="55"/>
      <c r="K60" s="56"/>
    </row>
    <row r="64" spans="2:12" s="1" customFormat="1" ht="6.95" customHeight="1">
      <c r="B64" s="57"/>
      <c r="C64" s="58"/>
      <c r="D64" s="58"/>
      <c r="E64" s="58"/>
      <c r="F64" s="58"/>
      <c r="G64" s="58"/>
      <c r="H64" s="58"/>
      <c r="I64" s="140"/>
      <c r="J64" s="58"/>
      <c r="K64" s="58"/>
      <c r="L64" s="59"/>
    </row>
    <row r="65" spans="2:12" s="1" customFormat="1" ht="36.95" customHeight="1">
      <c r="B65" s="39"/>
      <c r="C65" s="60" t="s">
        <v>116</v>
      </c>
      <c r="D65" s="61"/>
      <c r="E65" s="61"/>
      <c r="F65" s="61"/>
      <c r="G65" s="61"/>
      <c r="H65" s="61"/>
      <c r="I65" s="154"/>
      <c r="J65" s="61"/>
      <c r="K65" s="61"/>
      <c r="L65" s="59"/>
    </row>
    <row r="66" spans="2:12" s="1" customFormat="1" ht="6.95" customHeight="1">
      <c r="B66" s="39"/>
      <c r="C66" s="61"/>
      <c r="D66" s="61"/>
      <c r="E66" s="61"/>
      <c r="F66" s="61"/>
      <c r="G66" s="61"/>
      <c r="H66" s="61"/>
      <c r="I66" s="154"/>
      <c r="J66" s="61"/>
      <c r="K66" s="61"/>
      <c r="L66" s="59"/>
    </row>
    <row r="67" spans="2:12" s="1" customFormat="1" ht="14.45" customHeight="1">
      <c r="B67" s="39"/>
      <c r="C67" s="63" t="s">
        <v>18</v>
      </c>
      <c r="D67" s="61"/>
      <c r="E67" s="61"/>
      <c r="F67" s="61"/>
      <c r="G67" s="61"/>
      <c r="H67" s="61"/>
      <c r="I67" s="154"/>
      <c r="J67" s="61"/>
      <c r="K67" s="61"/>
      <c r="L67" s="59"/>
    </row>
    <row r="68" spans="2:12" s="1" customFormat="1" ht="16.5" customHeight="1">
      <c r="B68" s="39"/>
      <c r="C68" s="61"/>
      <c r="D68" s="61"/>
      <c r="E68" s="364" t="str">
        <f>E7</f>
        <v>Modernizace mostu ev.č.374-001 Jaroměřice</v>
      </c>
      <c r="F68" s="365"/>
      <c r="G68" s="365"/>
      <c r="H68" s="365"/>
      <c r="I68" s="154"/>
      <c r="J68" s="61"/>
      <c r="K68" s="61"/>
      <c r="L68" s="59"/>
    </row>
    <row r="69" spans="2:12" s="1" customFormat="1" ht="14.45" customHeight="1">
      <c r="B69" s="39"/>
      <c r="C69" s="63" t="s">
        <v>96</v>
      </c>
      <c r="D69" s="61"/>
      <c r="E69" s="61"/>
      <c r="F69" s="61"/>
      <c r="G69" s="61"/>
      <c r="H69" s="61"/>
      <c r="I69" s="154"/>
      <c r="J69" s="61"/>
      <c r="K69" s="61"/>
      <c r="L69" s="59"/>
    </row>
    <row r="70" spans="2:12" s="1" customFormat="1" ht="17.25" customHeight="1">
      <c r="B70" s="39"/>
      <c r="C70" s="61"/>
      <c r="D70" s="61"/>
      <c r="E70" s="339" t="str">
        <f>E9</f>
        <v>SO 000 - Všeobecné položky, vedlejší způsobilý výdaj</v>
      </c>
      <c r="F70" s="366"/>
      <c r="G70" s="366"/>
      <c r="H70" s="366"/>
      <c r="I70" s="154"/>
      <c r="J70" s="61"/>
      <c r="K70" s="61"/>
      <c r="L70" s="59"/>
    </row>
    <row r="71" spans="2:12" s="1" customFormat="1" ht="6.95" customHeight="1">
      <c r="B71" s="39"/>
      <c r="C71" s="61"/>
      <c r="D71" s="61"/>
      <c r="E71" s="61"/>
      <c r="F71" s="61"/>
      <c r="G71" s="61"/>
      <c r="H71" s="61"/>
      <c r="I71" s="154"/>
      <c r="J71" s="61"/>
      <c r="K71" s="61"/>
      <c r="L71" s="59"/>
    </row>
    <row r="72" spans="2:12" s="1" customFormat="1" ht="18" customHeight="1">
      <c r="B72" s="39"/>
      <c r="C72" s="63" t="s">
        <v>23</v>
      </c>
      <c r="D72" s="61"/>
      <c r="E72" s="61"/>
      <c r="F72" s="155" t="str">
        <f>F12</f>
        <v xml:space="preserve"> </v>
      </c>
      <c r="G72" s="61"/>
      <c r="H72" s="61"/>
      <c r="I72" s="156" t="s">
        <v>25</v>
      </c>
      <c r="J72" s="71" t="str">
        <f>IF(J12="","",J12)</f>
        <v>20. 9. 2018</v>
      </c>
      <c r="K72" s="61"/>
      <c r="L72" s="59"/>
    </row>
    <row r="73" spans="2:12" s="1" customFormat="1" ht="6.95" customHeight="1">
      <c r="B73" s="39"/>
      <c r="C73" s="61"/>
      <c r="D73" s="61"/>
      <c r="E73" s="61"/>
      <c r="F73" s="61"/>
      <c r="G73" s="61"/>
      <c r="H73" s="61"/>
      <c r="I73" s="154"/>
      <c r="J73" s="61"/>
      <c r="K73" s="61"/>
      <c r="L73" s="59"/>
    </row>
    <row r="74" spans="2:12" s="1" customFormat="1" ht="13.5">
      <c r="B74" s="39"/>
      <c r="C74" s="63" t="s">
        <v>27</v>
      </c>
      <c r="D74" s="61"/>
      <c r="E74" s="61"/>
      <c r="F74" s="155" t="str">
        <f>E15</f>
        <v xml:space="preserve"> </v>
      </c>
      <c r="G74" s="61"/>
      <c r="H74" s="61"/>
      <c r="I74" s="156" t="s">
        <v>32</v>
      </c>
      <c r="J74" s="155" t="str">
        <f>E21</f>
        <v>Ing. Pavel Starý</v>
      </c>
      <c r="K74" s="61"/>
      <c r="L74" s="59"/>
    </row>
    <row r="75" spans="2:12" s="1" customFormat="1" ht="14.45" customHeight="1">
      <c r="B75" s="39"/>
      <c r="C75" s="63" t="s">
        <v>30</v>
      </c>
      <c r="D75" s="61"/>
      <c r="E75" s="61"/>
      <c r="F75" s="155" t="str">
        <f>IF(E18="","",E18)</f>
        <v/>
      </c>
      <c r="G75" s="61"/>
      <c r="H75" s="61"/>
      <c r="I75" s="154"/>
      <c r="J75" s="61"/>
      <c r="K75" s="61"/>
      <c r="L75" s="59"/>
    </row>
    <row r="76" spans="2:12" s="1" customFormat="1" ht="10.35" customHeight="1">
      <c r="B76" s="39"/>
      <c r="C76" s="61"/>
      <c r="D76" s="61"/>
      <c r="E76" s="61"/>
      <c r="F76" s="61"/>
      <c r="G76" s="61"/>
      <c r="H76" s="61"/>
      <c r="I76" s="154"/>
      <c r="J76" s="61"/>
      <c r="K76" s="61"/>
      <c r="L76" s="59"/>
    </row>
    <row r="77" spans="2:20" s="8" customFormat="1" ht="29.25" customHeight="1">
      <c r="B77" s="157"/>
      <c r="C77" s="158" t="s">
        <v>117</v>
      </c>
      <c r="D77" s="159" t="s">
        <v>54</v>
      </c>
      <c r="E77" s="159" t="s">
        <v>50</v>
      </c>
      <c r="F77" s="159" t="s">
        <v>118</v>
      </c>
      <c r="G77" s="159" t="s">
        <v>119</v>
      </c>
      <c r="H77" s="159" t="s">
        <v>120</v>
      </c>
      <c r="I77" s="160" t="s">
        <v>121</v>
      </c>
      <c r="J77" s="159" t="s">
        <v>101</v>
      </c>
      <c r="K77" s="161" t="s">
        <v>122</v>
      </c>
      <c r="L77" s="162"/>
      <c r="M77" s="79" t="s">
        <v>123</v>
      </c>
      <c r="N77" s="80" t="s">
        <v>39</v>
      </c>
      <c r="O77" s="80" t="s">
        <v>124</v>
      </c>
      <c r="P77" s="80" t="s">
        <v>125</v>
      </c>
      <c r="Q77" s="80" t="s">
        <v>126</v>
      </c>
      <c r="R77" s="80" t="s">
        <v>127</v>
      </c>
      <c r="S77" s="80" t="s">
        <v>128</v>
      </c>
      <c r="T77" s="81" t="s">
        <v>129</v>
      </c>
    </row>
    <row r="78" spans="2:63" s="1" customFormat="1" ht="29.25" customHeight="1">
      <c r="B78" s="39"/>
      <c r="C78" s="85" t="s">
        <v>102</v>
      </c>
      <c r="D78" s="61"/>
      <c r="E78" s="61"/>
      <c r="F78" s="61"/>
      <c r="G78" s="61"/>
      <c r="H78" s="61"/>
      <c r="I78" s="154"/>
      <c r="J78" s="163">
        <f>BK78</f>
        <v>0</v>
      </c>
      <c r="K78" s="61"/>
      <c r="L78" s="59"/>
      <c r="M78" s="82"/>
      <c r="N78" s="83"/>
      <c r="O78" s="83"/>
      <c r="P78" s="164">
        <f>P79</f>
        <v>0</v>
      </c>
      <c r="Q78" s="83"/>
      <c r="R78" s="164">
        <f>R79</f>
        <v>0</v>
      </c>
      <c r="S78" s="83"/>
      <c r="T78" s="165">
        <f>T79</f>
        <v>0</v>
      </c>
      <c r="AT78" s="22" t="s">
        <v>68</v>
      </c>
      <c r="AU78" s="22" t="s">
        <v>103</v>
      </c>
      <c r="BK78" s="166">
        <f>BK79</f>
        <v>0</v>
      </c>
    </row>
    <row r="79" spans="2:63" s="9" customFormat="1" ht="37.35" customHeight="1">
      <c r="B79" s="167"/>
      <c r="C79" s="168"/>
      <c r="D79" s="169" t="s">
        <v>68</v>
      </c>
      <c r="E79" s="170" t="s">
        <v>578</v>
      </c>
      <c r="F79" s="170" t="s">
        <v>579</v>
      </c>
      <c r="G79" s="168"/>
      <c r="H79" s="168"/>
      <c r="I79" s="171"/>
      <c r="J79" s="172">
        <f>BK79</f>
        <v>0</v>
      </c>
      <c r="K79" s="168"/>
      <c r="L79" s="173"/>
      <c r="M79" s="174"/>
      <c r="N79" s="175"/>
      <c r="O79" s="175"/>
      <c r="P79" s="176">
        <f>P80</f>
        <v>0</v>
      </c>
      <c r="Q79" s="175"/>
      <c r="R79" s="176">
        <f>R80</f>
        <v>0</v>
      </c>
      <c r="S79" s="175"/>
      <c r="T79" s="177">
        <f>T80</f>
        <v>0</v>
      </c>
      <c r="AR79" s="178" t="s">
        <v>151</v>
      </c>
      <c r="AT79" s="179" t="s">
        <v>68</v>
      </c>
      <c r="AU79" s="179" t="s">
        <v>69</v>
      </c>
      <c r="AY79" s="178" t="s">
        <v>132</v>
      </c>
      <c r="BK79" s="180">
        <f>BK80</f>
        <v>0</v>
      </c>
    </row>
    <row r="80" spans="2:63" s="9" customFormat="1" ht="19.9" customHeight="1">
      <c r="B80" s="167"/>
      <c r="C80" s="168"/>
      <c r="D80" s="169" t="s">
        <v>68</v>
      </c>
      <c r="E80" s="237" t="s">
        <v>580</v>
      </c>
      <c r="F80" s="237" t="s">
        <v>581</v>
      </c>
      <c r="G80" s="168"/>
      <c r="H80" s="168"/>
      <c r="I80" s="171"/>
      <c r="J80" s="238">
        <f>BK80</f>
        <v>0</v>
      </c>
      <c r="K80" s="168"/>
      <c r="L80" s="173"/>
      <c r="M80" s="174"/>
      <c r="N80" s="175"/>
      <c r="O80" s="175"/>
      <c r="P80" s="176">
        <f>SUM(P81:P93)</f>
        <v>0</v>
      </c>
      <c r="Q80" s="175"/>
      <c r="R80" s="176">
        <f>SUM(R81:R93)</f>
        <v>0</v>
      </c>
      <c r="S80" s="175"/>
      <c r="T80" s="177">
        <f>SUM(T81:T93)</f>
        <v>0</v>
      </c>
      <c r="AR80" s="178" t="s">
        <v>151</v>
      </c>
      <c r="AT80" s="179" t="s">
        <v>68</v>
      </c>
      <c r="AU80" s="179" t="s">
        <v>77</v>
      </c>
      <c r="AY80" s="178" t="s">
        <v>132</v>
      </c>
      <c r="BK80" s="180">
        <f>SUM(BK81:BK93)</f>
        <v>0</v>
      </c>
    </row>
    <row r="81" spans="2:65" s="1" customFormat="1" ht="25.5" customHeight="1">
      <c r="B81" s="39"/>
      <c r="C81" s="181" t="s">
        <v>77</v>
      </c>
      <c r="D81" s="181" t="s">
        <v>133</v>
      </c>
      <c r="E81" s="182" t="s">
        <v>582</v>
      </c>
      <c r="F81" s="183" t="s">
        <v>583</v>
      </c>
      <c r="G81" s="184" t="s">
        <v>584</v>
      </c>
      <c r="H81" s="185">
        <v>1</v>
      </c>
      <c r="I81" s="186"/>
      <c r="J81" s="187">
        <f aca="true" t="shared" si="0" ref="J81:J93">ROUND(I81*H81,2)</f>
        <v>0</v>
      </c>
      <c r="K81" s="183" t="s">
        <v>149</v>
      </c>
      <c r="L81" s="59"/>
      <c r="M81" s="188" t="s">
        <v>21</v>
      </c>
      <c r="N81" s="189" t="s">
        <v>40</v>
      </c>
      <c r="O81" s="40"/>
      <c r="P81" s="190">
        <f aca="true" t="shared" si="1" ref="P81:P93">O81*H81</f>
        <v>0</v>
      </c>
      <c r="Q81" s="190">
        <v>0</v>
      </c>
      <c r="R81" s="190">
        <f aca="true" t="shared" si="2" ref="R81:R93">Q81*H81</f>
        <v>0</v>
      </c>
      <c r="S81" s="190">
        <v>0</v>
      </c>
      <c r="T81" s="191">
        <f aca="true" t="shared" si="3" ref="T81:T93">S81*H81</f>
        <v>0</v>
      </c>
      <c r="AR81" s="22" t="s">
        <v>585</v>
      </c>
      <c r="AT81" s="22" t="s">
        <v>133</v>
      </c>
      <c r="AU81" s="22" t="s">
        <v>79</v>
      </c>
      <c r="AY81" s="22" t="s">
        <v>132</v>
      </c>
      <c r="BE81" s="192">
        <f aca="true" t="shared" si="4" ref="BE81:BE93">IF(N81="základní",J81,0)</f>
        <v>0</v>
      </c>
      <c r="BF81" s="192">
        <f aca="true" t="shared" si="5" ref="BF81:BF93">IF(N81="snížená",J81,0)</f>
        <v>0</v>
      </c>
      <c r="BG81" s="192">
        <f aca="true" t="shared" si="6" ref="BG81:BG93">IF(N81="zákl. přenesená",J81,0)</f>
        <v>0</v>
      </c>
      <c r="BH81" s="192">
        <f aca="true" t="shared" si="7" ref="BH81:BH93">IF(N81="sníž. přenesená",J81,0)</f>
        <v>0</v>
      </c>
      <c r="BI81" s="192">
        <f aca="true" t="shared" si="8" ref="BI81:BI93">IF(N81="nulová",J81,0)</f>
        <v>0</v>
      </c>
      <c r="BJ81" s="22" t="s">
        <v>77</v>
      </c>
      <c r="BK81" s="192">
        <f aca="true" t="shared" si="9" ref="BK81:BK93">ROUND(I81*H81,2)</f>
        <v>0</v>
      </c>
      <c r="BL81" s="22" t="s">
        <v>585</v>
      </c>
      <c r="BM81" s="22" t="s">
        <v>586</v>
      </c>
    </row>
    <row r="82" spans="2:65" s="1" customFormat="1" ht="16.5" customHeight="1">
      <c r="B82" s="39"/>
      <c r="C82" s="181" t="s">
        <v>79</v>
      </c>
      <c r="D82" s="181" t="s">
        <v>133</v>
      </c>
      <c r="E82" s="182" t="s">
        <v>587</v>
      </c>
      <c r="F82" s="183" t="s">
        <v>588</v>
      </c>
      <c r="G82" s="184" t="s">
        <v>584</v>
      </c>
      <c r="H82" s="185">
        <v>1</v>
      </c>
      <c r="I82" s="186"/>
      <c r="J82" s="187">
        <f t="shared" si="0"/>
        <v>0</v>
      </c>
      <c r="K82" s="183" t="s">
        <v>149</v>
      </c>
      <c r="L82" s="59"/>
      <c r="M82" s="188" t="s">
        <v>21</v>
      </c>
      <c r="N82" s="189" t="s">
        <v>40</v>
      </c>
      <c r="O82" s="40"/>
      <c r="P82" s="190">
        <f t="shared" si="1"/>
        <v>0</v>
      </c>
      <c r="Q82" s="190">
        <v>0</v>
      </c>
      <c r="R82" s="190">
        <f t="shared" si="2"/>
        <v>0</v>
      </c>
      <c r="S82" s="190">
        <v>0</v>
      </c>
      <c r="T82" s="191">
        <f t="shared" si="3"/>
        <v>0</v>
      </c>
      <c r="AR82" s="22" t="s">
        <v>585</v>
      </c>
      <c r="AT82" s="22" t="s">
        <v>133</v>
      </c>
      <c r="AU82" s="22" t="s">
        <v>79</v>
      </c>
      <c r="AY82" s="22" t="s">
        <v>132</v>
      </c>
      <c r="BE82" s="192">
        <f t="shared" si="4"/>
        <v>0</v>
      </c>
      <c r="BF82" s="192">
        <f t="shared" si="5"/>
        <v>0</v>
      </c>
      <c r="BG82" s="192">
        <f t="shared" si="6"/>
        <v>0</v>
      </c>
      <c r="BH82" s="192">
        <f t="shared" si="7"/>
        <v>0</v>
      </c>
      <c r="BI82" s="192">
        <f t="shared" si="8"/>
        <v>0</v>
      </c>
      <c r="BJ82" s="22" t="s">
        <v>77</v>
      </c>
      <c r="BK82" s="192">
        <f t="shared" si="9"/>
        <v>0</v>
      </c>
      <c r="BL82" s="22" t="s">
        <v>585</v>
      </c>
      <c r="BM82" s="22" t="s">
        <v>589</v>
      </c>
    </row>
    <row r="83" spans="2:65" s="1" customFormat="1" ht="16.5" customHeight="1">
      <c r="B83" s="39"/>
      <c r="C83" s="181" t="s">
        <v>141</v>
      </c>
      <c r="D83" s="181" t="s">
        <v>133</v>
      </c>
      <c r="E83" s="182" t="s">
        <v>590</v>
      </c>
      <c r="F83" s="183" t="s">
        <v>591</v>
      </c>
      <c r="G83" s="184" t="s">
        <v>584</v>
      </c>
      <c r="H83" s="185">
        <v>1</v>
      </c>
      <c r="I83" s="186"/>
      <c r="J83" s="187">
        <f t="shared" si="0"/>
        <v>0</v>
      </c>
      <c r="K83" s="183" t="s">
        <v>149</v>
      </c>
      <c r="L83" s="59"/>
      <c r="M83" s="188" t="s">
        <v>21</v>
      </c>
      <c r="N83" s="189" t="s">
        <v>40</v>
      </c>
      <c r="O83" s="40"/>
      <c r="P83" s="190">
        <f t="shared" si="1"/>
        <v>0</v>
      </c>
      <c r="Q83" s="190">
        <v>0</v>
      </c>
      <c r="R83" s="190">
        <f t="shared" si="2"/>
        <v>0</v>
      </c>
      <c r="S83" s="190">
        <v>0</v>
      </c>
      <c r="T83" s="191">
        <f t="shared" si="3"/>
        <v>0</v>
      </c>
      <c r="AR83" s="22" t="s">
        <v>585</v>
      </c>
      <c r="AT83" s="22" t="s">
        <v>133</v>
      </c>
      <c r="AU83" s="22" t="s">
        <v>79</v>
      </c>
      <c r="AY83" s="22" t="s">
        <v>132</v>
      </c>
      <c r="BE83" s="192">
        <f t="shared" si="4"/>
        <v>0</v>
      </c>
      <c r="BF83" s="192">
        <f t="shared" si="5"/>
        <v>0</v>
      </c>
      <c r="BG83" s="192">
        <f t="shared" si="6"/>
        <v>0</v>
      </c>
      <c r="BH83" s="192">
        <f t="shared" si="7"/>
        <v>0</v>
      </c>
      <c r="BI83" s="192">
        <f t="shared" si="8"/>
        <v>0</v>
      </c>
      <c r="BJ83" s="22" t="s">
        <v>77</v>
      </c>
      <c r="BK83" s="192">
        <f t="shared" si="9"/>
        <v>0</v>
      </c>
      <c r="BL83" s="22" t="s">
        <v>585</v>
      </c>
      <c r="BM83" s="22" t="s">
        <v>592</v>
      </c>
    </row>
    <row r="84" spans="2:65" s="1" customFormat="1" ht="16.5" customHeight="1">
      <c r="B84" s="39"/>
      <c r="C84" s="181" t="s">
        <v>131</v>
      </c>
      <c r="D84" s="181" t="s">
        <v>133</v>
      </c>
      <c r="E84" s="182" t="s">
        <v>593</v>
      </c>
      <c r="F84" s="183" t="s">
        <v>594</v>
      </c>
      <c r="G84" s="184" t="s">
        <v>584</v>
      </c>
      <c r="H84" s="185">
        <v>1</v>
      </c>
      <c r="I84" s="186"/>
      <c r="J84" s="187">
        <f t="shared" si="0"/>
        <v>0</v>
      </c>
      <c r="K84" s="183" t="s">
        <v>149</v>
      </c>
      <c r="L84" s="59"/>
      <c r="M84" s="188" t="s">
        <v>21</v>
      </c>
      <c r="N84" s="189" t="s">
        <v>40</v>
      </c>
      <c r="O84" s="40"/>
      <c r="P84" s="190">
        <f t="shared" si="1"/>
        <v>0</v>
      </c>
      <c r="Q84" s="190">
        <v>0</v>
      </c>
      <c r="R84" s="190">
        <f t="shared" si="2"/>
        <v>0</v>
      </c>
      <c r="S84" s="190">
        <v>0</v>
      </c>
      <c r="T84" s="191">
        <f t="shared" si="3"/>
        <v>0</v>
      </c>
      <c r="AR84" s="22" t="s">
        <v>585</v>
      </c>
      <c r="AT84" s="22" t="s">
        <v>133</v>
      </c>
      <c r="AU84" s="22" t="s">
        <v>79</v>
      </c>
      <c r="AY84" s="22" t="s">
        <v>132</v>
      </c>
      <c r="BE84" s="192">
        <f t="shared" si="4"/>
        <v>0</v>
      </c>
      <c r="BF84" s="192">
        <f t="shared" si="5"/>
        <v>0</v>
      </c>
      <c r="BG84" s="192">
        <f t="shared" si="6"/>
        <v>0</v>
      </c>
      <c r="BH84" s="192">
        <f t="shared" si="7"/>
        <v>0</v>
      </c>
      <c r="BI84" s="192">
        <f t="shared" si="8"/>
        <v>0</v>
      </c>
      <c r="BJ84" s="22" t="s">
        <v>77</v>
      </c>
      <c r="BK84" s="192">
        <f t="shared" si="9"/>
        <v>0</v>
      </c>
      <c r="BL84" s="22" t="s">
        <v>585</v>
      </c>
      <c r="BM84" s="22" t="s">
        <v>595</v>
      </c>
    </row>
    <row r="85" spans="2:65" s="1" customFormat="1" ht="16.5" customHeight="1">
      <c r="B85" s="39"/>
      <c r="C85" s="181" t="s">
        <v>151</v>
      </c>
      <c r="D85" s="181" t="s">
        <v>133</v>
      </c>
      <c r="E85" s="182" t="s">
        <v>596</v>
      </c>
      <c r="F85" s="183" t="s">
        <v>597</v>
      </c>
      <c r="G85" s="184" t="s">
        <v>584</v>
      </c>
      <c r="H85" s="185">
        <v>1</v>
      </c>
      <c r="I85" s="186"/>
      <c r="J85" s="187">
        <f t="shared" si="0"/>
        <v>0</v>
      </c>
      <c r="K85" s="183" t="s">
        <v>149</v>
      </c>
      <c r="L85" s="59"/>
      <c r="M85" s="188" t="s">
        <v>21</v>
      </c>
      <c r="N85" s="189" t="s">
        <v>40</v>
      </c>
      <c r="O85" s="40"/>
      <c r="P85" s="190">
        <f t="shared" si="1"/>
        <v>0</v>
      </c>
      <c r="Q85" s="190">
        <v>0</v>
      </c>
      <c r="R85" s="190">
        <f t="shared" si="2"/>
        <v>0</v>
      </c>
      <c r="S85" s="190">
        <v>0</v>
      </c>
      <c r="T85" s="191">
        <f t="shared" si="3"/>
        <v>0</v>
      </c>
      <c r="AR85" s="22" t="s">
        <v>585</v>
      </c>
      <c r="AT85" s="22" t="s">
        <v>133</v>
      </c>
      <c r="AU85" s="22" t="s">
        <v>79</v>
      </c>
      <c r="AY85" s="22" t="s">
        <v>132</v>
      </c>
      <c r="BE85" s="192">
        <f t="shared" si="4"/>
        <v>0</v>
      </c>
      <c r="BF85" s="192">
        <f t="shared" si="5"/>
        <v>0</v>
      </c>
      <c r="BG85" s="192">
        <f t="shared" si="6"/>
        <v>0</v>
      </c>
      <c r="BH85" s="192">
        <f t="shared" si="7"/>
        <v>0</v>
      </c>
      <c r="BI85" s="192">
        <f t="shared" si="8"/>
        <v>0</v>
      </c>
      <c r="BJ85" s="22" t="s">
        <v>77</v>
      </c>
      <c r="BK85" s="192">
        <f t="shared" si="9"/>
        <v>0</v>
      </c>
      <c r="BL85" s="22" t="s">
        <v>585</v>
      </c>
      <c r="BM85" s="22" t="s">
        <v>598</v>
      </c>
    </row>
    <row r="86" spans="2:65" s="1" customFormat="1" ht="16.5" customHeight="1">
      <c r="B86" s="39"/>
      <c r="C86" s="181" t="s">
        <v>156</v>
      </c>
      <c r="D86" s="181" t="s">
        <v>133</v>
      </c>
      <c r="E86" s="182" t="s">
        <v>599</v>
      </c>
      <c r="F86" s="183" t="s">
        <v>600</v>
      </c>
      <c r="G86" s="184" t="s">
        <v>584</v>
      </c>
      <c r="H86" s="185">
        <v>1</v>
      </c>
      <c r="I86" s="186"/>
      <c r="J86" s="187">
        <f t="shared" si="0"/>
        <v>0</v>
      </c>
      <c r="K86" s="183" t="s">
        <v>149</v>
      </c>
      <c r="L86" s="59"/>
      <c r="M86" s="188" t="s">
        <v>21</v>
      </c>
      <c r="N86" s="189" t="s">
        <v>40</v>
      </c>
      <c r="O86" s="40"/>
      <c r="P86" s="190">
        <f t="shared" si="1"/>
        <v>0</v>
      </c>
      <c r="Q86" s="190">
        <v>0</v>
      </c>
      <c r="R86" s="190">
        <f t="shared" si="2"/>
        <v>0</v>
      </c>
      <c r="S86" s="190">
        <v>0</v>
      </c>
      <c r="T86" s="191">
        <f t="shared" si="3"/>
        <v>0</v>
      </c>
      <c r="AR86" s="22" t="s">
        <v>585</v>
      </c>
      <c r="AT86" s="22" t="s">
        <v>133</v>
      </c>
      <c r="AU86" s="22" t="s">
        <v>79</v>
      </c>
      <c r="AY86" s="22" t="s">
        <v>132</v>
      </c>
      <c r="BE86" s="192">
        <f t="shared" si="4"/>
        <v>0</v>
      </c>
      <c r="BF86" s="192">
        <f t="shared" si="5"/>
        <v>0</v>
      </c>
      <c r="BG86" s="192">
        <f t="shared" si="6"/>
        <v>0</v>
      </c>
      <c r="BH86" s="192">
        <f t="shared" si="7"/>
        <v>0</v>
      </c>
      <c r="BI86" s="192">
        <f t="shared" si="8"/>
        <v>0</v>
      </c>
      <c r="BJ86" s="22" t="s">
        <v>77</v>
      </c>
      <c r="BK86" s="192">
        <f t="shared" si="9"/>
        <v>0</v>
      </c>
      <c r="BL86" s="22" t="s">
        <v>585</v>
      </c>
      <c r="BM86" s="22" t="s">
        <v>601</v>
      </c>
    </row>
    <row r="87" spans="2:65" s="1" customFormat="1" ht="16.5" customHeight="1">
      <c r="B87" s="39"/>
      <c r="C87" s="181" t="s">
        <v>160</v>
      </c>
      <c r="D87" s="181" t="s">
        <v>133</v>
      </c>
      <c r="E87" s="182" t="s">
        <v>602</v>
      </c>
      <c r="F87" s="183" t="s">
        <v>603</v>
      </c>
      <c r="G87" s="184" t="s">
        <v>584</v>
      </c>
      <c r="H87" s="185">
        <v>1</v>
      </c>
      <c r="I87" s="186"/>
      <c r="J87" s="187">
        <f t="shared" si="0"/>
        <v>0</v>
      </c>
      <c r="K87" s="183" t="s">
        <v>149</v>
      </c>
      <c r="L87" s="59"/>
      <c r="M87" s="188" t="s">
        <v>21</v>
      </c>
      <c r="N87" s="189" t="s">
        <v>40</v>
      </c>
      <c r="O87" s="40"/>
      <c r="P87" s="190">
        <f t="shared" si="1"/>
        <v>0</v>
      </c>
      <c r="Q87" s="190">
        <v>0</v>
      </c>
      <c r="R87" s="190">
        <f t="shared" si="2"/>
        <v>0</v>
      </c>
      <c r="S87" s="190">
        <v>0</v>
      </c>
      <c r="T87" s="191">
        <f t="shared" si="3"/>
        <v>0</v>
      </c>
      <c r="AR87" s="22" t="s">
        <v>585</v>
      </c>
      <c r="AT87" s="22" t="s">
        <v>133</v>
      </c>
      <c r="AU87" s="22" t="s">
        <v>79</v>
      </c>
      <c r="AY87" s="22" t="s">
        <v>132</v>
      </c>
      <c r="BE87" s="192">
        <f t="shared" si="4"/>
        <v>0</v>
      </c>
      <c r="BF87" s="192">
        <f t="shared" si="5"/>
        <v>0</v>
      </c>
      <c r="BG87" s="192">
        <f t="shared" si="6"/>
        <v>0</v>
      </c>
      <c r="BH87" s="192">
        <f t="shared" si="7"/>
        <v>0</v>
      </c>
      <c r="BI87" s="192">
        <f t="shared" si="8"/>
        <v>0</v>
      </c>
      <c r="BJ87" s="22" t="s">
        <v>77</v>
      </c>
      <c r="BK87" s="192">
        <f t="shared" si="9"/>
        <v>0</v>
      </c>
      <c r="BL87" s="22" t="s">
        <v>585</v>
      </c>
      <c r="BM87" s="22" t="s">
        <v>604</v>
      </c>
    </row>
    <row r="88" spans="2:65" s="1" customFormat="1" ht="16.5" customHeight="1">
      <c r="B88" s="39"/>
      <c r="C88" s="181" t="s">
        <v>164</v>
      </c>
      <c r="D88" s="181" t="s">
        <v>133</v>
      </c>
      <c r="E88" s="182" t="s">
        <v>605</v>
      </c>
      <c r="F88" s="183" t="s">
        <v>606</v>
      </c>
      <c r="G88" s="184" t="s">
        <v>607</v>
      </c>
      <c r="H88" s="185">
        <v>2</v>
      </c>
      <c r="I88" s="186"/>
      <c r="J88" s="187">
        <f t="shared" si="0"/>
        <v>0</v>
      </c>
      <c r="K88" s="183" t="s">
        <v>149</v>
      </c>
      <c r="L88" s="59"/>
      <c r="M88" s="188" t="s">
        <v>21</v>
      </c>
      <c r="N88" s="189" t="s">
        <v>40</v>
      </c>
      <c r="O88" s="40"/>
      <c r="P88" s="190">
        <f t="shared" si="1"/>
        <v>0</v>
      </c>
      <c r="Q88" s="190">
        <v>0</v>
      </c>
      <c r="R88" s="190">
        <f t="shared" si="2"/>
        <v>0</v>
      </c>
      <c r="S88" s="190">
        <v>0</v>
      </c>
      <c r="T88" s="191">
        <f t="shared" si="3"/>
        <v>0</v>
      </c>
      <c r="AR88" s="22" t="s">
        <v>585</v>
      </c>
      <c r="AT88" s="22" t="s">
        <v>133</v>
      </c>
      <c r="AU88" s="22" t="s">
        <v>79</v>
      </c>
      <c r="AY88" s="22" t="s">
        <v>132</v>
      </c>
      <c r="BE88" s="192">
        <f t="shared" si="4"/>
        <v>0</v>
      </c>
      <c r="BF88" s="192">
        <f t="shared" si="5"/>
        <v>0</v>
      </c>
      <c r="BG88" s="192">
        <f t="shared" si="6"/>
        <v>0</v>
      </c>
      <c r="BH88" s="192">
        <f t="shared" si="7"/>
        <v>0</v>
      </c>
      <c r="BI88" s="192">
        <f t="shared" si="8"/>
        <v>0</v>
      </c>
      <c r="BJ88" s="22" t="s">
        <v>77</v>
      </c>
      <c r="BK88" s="192">
        <f t="shared" si="9"/>
        <v>0</v>
      </c>
      <c r="BL88" s="22" t="s">
        <v>585</v>
      </c>
      <c r="BM88" s="22" t="s">
        <v>608</v>
      </c>
    </row>
    <row r="89" spans="2:65" s="1" customFormat="1" ht="16.5" customHeight="1">
      <c r="B89" s="39"/>
      <c r="C89" s="181" t="s">
        <v>168</v>
      </c>
      <c r="D89" s="181" t="s">
        <v>133</v>
      </c>
      <c r="E89" s="182" t="s">
        <v>609</v>
      </c>
      <c r="F89" s="183" t="s">
        <v>610</v>
      </c>
      <c r="G89" s="184" t="s">
        <v>607</v>
      </c>
      <c r="H89" s="185">
        <v>1</v>
      </c>
      <c r="I89" s="186"/>
      <c r="J89" s="187">
        <f t="shared" si="0"/>
        <v>0</v>
      </c>
      <c r="K89" s="183" t="s">
        <v>149</v>
      </c>
      <c r="L89" s="59"/>
      <c r="M89" s="188" t="s">
        <v>21</v>
      </c>
      <c r="N89" s="189" t="s">
        <v>40</v>
      </c>
      <c r="O89" s="40"/>
      <c r="P89" s="190">
        <f t="shared" si="1"/>
        <v>0</v>
      </c>
      <c r="Q89" s="190">
        <v>0</v>
      </c>
      <c r="R89" s="190">
        <f t="shared" si="2"/>
        <v>0</v>
      </c>
      <c r="S89" s="190">
        <v>0</v>
      </c>
      <c r="T89" s="191">
        <f t="shared" si="3"/>
        <v>0</v>
      </c>
      <c r="AR89" s="22" t="s">
        <v>585</v>
      </c>
      <c r="AT89" s="22" t="s">
        <v>133</v>
      </c>
      <c r="AU89" s="22" t="s">
        <v>79</v>
      </c>
      <c r="AY89" s="22" t="s">
        <v>132</v>
      </c>
      <c r="BE89" s="192">
        <f t="shared" si="4"/>
        <v>0</v>
      </c>
      <c r="BF89" s="192">
        <f t="shared" si="5"/>
        <v>0</v>
      </c>
      <c r="BG89" s="192">
        <f t="shared" si="6"/>
        <v>0</v>
      </c>
      <c r="BH89" s="192">
        <f t="shared" si="7"/>
        <v>0</v>
      </c>
      <c r="BI89" s="192">
        <f t="shared" si="8"/>
        <v>0</v>
      </c>
      <c r="BJ89" s="22" t="s">
        <v>77</v>
      </c>
      <c r="BK89" s="192">
        <f t="shared" si="9"/>
        <v>0</v>
      </c>
      <c r="BL89" s="22" t="s">
        <v>585</v>
      </c>
      <c r="BM89" s="22" t="s">
        <v>611</v>
      </c>
    </row>
    <row r="90" spans="2:65" s="1" customFormat="1" ht="16.5" customHeight="1">
      <c r="B90" s="39"/>
      <c r="C90" s="181" t="s">
        <v>172</v>
      </c>
      <c r="D90" s="181" t="s">
        <v>133</v>
      </c>
      <c r="E90" s="182" t="s">
        <v>612</v>
      </c>
      <c r="F90" s="183" t="s">
        <v>613</v>
      </c>
      <c r="G90" s="184" t="s">
        <v>607</v>
      </c>
      <c r="H90" s="185">
        <v>1</v>
      </c>
      <c r="I90" s="186"/>
      <c r="J90" s="187">
        <f t="shared" si="0"/>
        <v>0</v>
      </c>
      <c r="K90" s="183" t="s">
        <v>149</v>
      </c>
      <c r="L90" s="59"/>
      <c r="M90" s="188" t="s">
        <v>21</v>
      </c>
      <c r="N90" s="189" t="s">
        <v>40</v>
      </c>
      <c r="O90" s="40"/>
      <c r="P90" s="190">
        <f t="shared" si="1"/>
        <v>0</v>
      </c>
      <c r="Q90" s="190">
        <v>0</v>
      </c>
      <c r="R90" s="190">
        <f t="shared" si="2"/>
        <v>0</v>
      </c>
      <c r="S90" s="190">
        <v>0</v>
      </c>
      <c r="T90" s="191">
        <f t="shared" si="3"/>
        <v>0</v>
      </c>
      <c r="AR90" s="22" t="s">
        <v>585</v>
      </c>
      <c r="AT90" s="22" t="s">
        <v>133</v>
      </c>
      <c r="AU90" s="22" t="s">
        <v>79</v>
      </c>
      <c r="AY90" s="22" t="s">
        <v>132</v>
      </c>
      <c r="BE90" s="192">
        <f t="shared" si="4"/>
        <v>0</v>
      </c>
      <c r="BF90" s="192">
        <f t="shared" si="5"/>
        <v>0</v>
      </c>
      <c r="BG90" s="192">
        <f t="shared" si="6"/>
        <v>0</v>
      </c>
      <c r="BH90" s="192">
        <f t="shared" si="7"/>
        <v>0</v>
      </c>
      <c r="BI90" s="192">
        <f t="shared" si="8"/>
        <v>0</v>
      </c>
      <c r="BJ90" s="22" t="s">
        <v>77</v>
      </c>
      <c r="BK90" s="192">
        <f t="shared" si="9"/>
        <v>0</v>
      </c>
      <c r="BL90" s="22" t="s">
        <v>585</v>
      </c>
      <c r="BM90" s="22" t="s">
        <v>614</v>
      </c>
    </row>
    <row r="91" spans="2:65" s="1" customFormat="1" ht="16.5" customHeight="1">
      <c r="B91" s="39"/>
      <c r="C91" s="181" t="s">
        <v>176</v>
      </c>
      <c r="D91" s="181" t="s">
        <v>133</v>
      </c>
      <c r="E91" s="182" t="s">
        <v>615</v>
      </c>
      <c r="F91" s="183" t="s">
        <v>616</v>
      </c>
      <c r="G91" s="184" t="s">
        <v>222</v>
      </c>
      <c r="H91" s="185">
        <v>1</v>
      </c>
      <c r="I91" s="186"/>
      <c r="J91" s="187">
        <f t="shared" si="0"/>
        <v>0</v>
      </c>
      <c r="K91" s="183" t="s">
        <v>149</v>
      </c>
      <c r="L91" s="59"/>
      <c r="M91" s="188" t="s">
        <v>21</v>
      </c>
      <c r="N91" s="189" t="s">
        <v>40</v>
      </c>
      <c r="O91" s="40"/>
      <c r="P91" s="190">
        <f t="shared" si="1"/>
        <v>0</v>
      </c>
      <c r="Q91" s="190">
        <v>0</v>
      </c>
      <c r="R91" s="190">
        <f t="shared" si="2"/>
        <v>0</v>
      </c>
      <c r="S91" s="190">
        <v>0</v>
      </c>
      <c r="T91" s="191">
        <f t="shared" si="3"/>
        <v>0</v>
      </c>
      <c r="AR91" s="22" t="s">
        <v>585</v>
      </c>
      <c r="AT91" s="22" t="s">
        <v>133</v>
      </c>
      <c r="AU91" s="22" t="s">
        <v>79</v>
      </c>
      <c r="AY91" s="22" t="s">
        <v>132</v>
      </c>
      <c r="BE91" s="192">
        <f t="shared" si="4"/>
        <v>0</v>
      </c>
      <c r="BF91" s="192">
        <f t="shared" si="5"/>
        <v>0</v>
      </c>
      <c r="BG91" s="192">
        <f t="shared" si="6"/>
        <v>0</v>
      </c>
      <c r="BH91" s="192">
        <f t="shared" si="7"/>
        <v>0</v>
      </c>
      <c r="BI91" s="192">
        <f t="shared" si="8"/>
        <v>0</v>
      </c>
      <c r="BJ91" s="22" t="s">
        <v>77</v>
      </c>
      <c r="BK91" s="192">
        <f t="shared" si="9"/>
        <v>0</v>
      </c>
      <c r="BL91" s="22" t="s">
        <v>585</v>
      </c>
      <c r="BM91" s="22" t="s">
        <v>617</v>
      </c>
    </row>
    <row r="92" spans="2:65" s="1" customFormat="1" ht="25.5" customHeight="1">
      <c r="B92" s="39"/>
      <c r="C92" s="181" t="s">
        <v>181</v>
      </c>
      <c r="D92" s="181" t="s">
        <v>133</v>
      </c>
      <c r="E92" s="182" t="s">
        <v>618</v>
      </c>
      <c r="F92" s="183" t="s">
        <v>619</v>
      </c>
      <c r="G92" s="184" t="s">
        <v>607</v>
      </c>
      <c r="H92" s="185">
        <v>1</v>
      </c>
      <c r="I92" s="186"/>
      <c r="J92" s="187">
        <f t="shared" si="0"/>
        <v>0</v>
      </c>
      <c r="K92" s="183" t="s">
        <v>149</v>
      </c>
      <c r="L92" s="59"/>
      <c r="M92" s="188" t="s">
        <v>21</v>
      </c>
      <c r="N92" s="189" t="s">
        <v>40</v>
      </c>
      <c r="O92" s="40"/>
      <c r="P92" s="190">
        <f t="shared" si="1"/>
        <v>0</v>
      </c>
      <c r="Q92" s="190">
        <v>0</v>
      </c>
      <c r="R92" s="190">
        <f t="shared" si="2"/>
        <v>0</v>
      </c>
      <c r="S92" s="190">
        <v>0</v>
      </c>
      <c r="T92" s="191">
        <f t="shared" si="3"/>
        <v>0</v>
      </c>
      <c r="AR92" s="22" t="s">
        <v>585</v>
      </c>
      <c r="AT92" s="22" t="s">
        <v>133</v>
      </c>
      <c r="AU92" s="22" t="s">
        <v>79</v>
      </c>
      <c r="AY92" s="22" t="s">
        <v>132</v>
      </c>
      <c r="BE92" s="192">
        <f t="shared" si="4"/>
        <v>0</v>
      </c>
      <c r="BF92" s="192">
        <f t="shared" si="5"/>
        <v>0</v>
      </c>
      <c r="BG92" s="192">
        <f t="shared" si="6"/>
        <v>0</v>
      </c>
      <c r="BH92" s="192">
        <f t="shared" si="7"/>
        <v>0</v>
      </c>
      <c r="BI92" s="192">
        <f t="shared" si="8"/>
        <v>0</v>
      </c>
      <c r="BJ92" s="22" t="s">
        <v>77</v>
      </c>
      <c r="BK92" s="192">
        <f t="shared" si="9"/>
        <v>0</v>
      </c>
      <c r="BL92" s="22" t="s">
        <v>585</v>
      </c>
      <c r="BM92" s="22" t="s">
        <v>620</v>
      </c>
    </row>
    <row r="93" spans="2:65" s="1" customFormat="1" ht="16.5" customHeight="1">
      <c r="B93" s="39"/>
      <c r="C93" s="181" t="s">
        <v>190</v>
      </c>
      <c r="D93" s="181" t="s">
        <v>133</v>
      </c>
      <c r="E93" s="182" t="s">
        <v>621</v>
      </c>
      <c r="F93" s="183" t="s">
        <v>622</v>
      </c>
      <c r="G93" s="184" t="s">
        <v>607</v>
      </c>
      <c r="H93" s="185">
        <v>1</v>
      </c>
      <c r="I93" s="186"/>
      <c r="J93" s="187">
        <f t="shared" si="0"/>
        <v>0</v>
      </c>
      <c r="K93" s="183" t="s">
        <v>149</v>
      </c>
      <c r="L93" s="59"/>
      <c r="M93" s="188" t="s">
        <v>21</v>
      </c>
      <c r="N93" s="226" t="s">
        <v>40</v>
      </c>
      <c r="O93" s="227"/>
      <c r="P93" s="228">
        <f t="shared" si="1"/>
        <v>0</v>
      </c>
      <c r="Q93" s="228">
        <v>0</v>
      </c>
      <c r="R93" s="228">
        <f t="shared" si="2"/>
        <v>0</v>
      </c>
      <c r="S93" s="228">
        <v>0</v>
      </c>
      <c r="T93" s="229">
        <f t="shared" si="3"/>
        <v>0</v>
      </c>
      <c r="AR93" s="22" t="s">
        <v>585</v>
      </c>
      <c r="AT93" s="22" t="s">
        <v>133</v>
      </c>
      <c r="AU93" s="22" t="s">
        <v>79</v>
      </c>
      <c r="AY93" s="22" t="s">
        <v>132</v>
      </c>
      <c r="BE93" s="192">
        <f t="shared" si="4"/>
        <v>0</v>
      </c>
      <c r="BF93" s="192">
        <f t="shared" si="5"/>
        <v>0</v>
      </c>
      <c r="BG93" s="192">
        <f t="shared" si="6"/>
        <v>0</v>
      </c>
      <c r="BH93" s="192">
        <f t="shared" si="7"/>
        <v>0</v>
      </c>
      <c r="BI93" s="192">
        <f t="shared" si="8"/>
        <v>0</v>
      </c>
      <c r="BJ93" s="22" t="s">
        <v>77</v>
      </c>
      <c r="BK93" s="192">
        <f t="shared" si="9"/>
        <v>0</v>
      </c>
      <c r="BL93" s="22" t="s">
        <v>585</v>
      </c>
      <c r="BM93" s="22" t="s">
        <v>623</v>
      </c>
    </row>
    <row r="94" spans="2:12" s="1" customFormat="1" ht="6.95" customHeight="1">
      <c r="B94" s="54"/>
      <c r="C94" s="55"/>
      <c r="D94" s="55"/>
      <c r="E94" s="55"/>
      <c r="F94" s="55"/>
      <c r="G94" s="55"/>
      <c r="H94" s="55"/>
      <c r="I94" s="137"/>
      <c r="J94" s="55"/>
      <c r="K94" s="55"/>
      <c r="L94" s="59"/>
    </row>
  </sheetData>
  <sheetProtection algorithmName="SHA-512" hashValue="O4Q6tEm9dx8lVyUSr4hv08GXjyHWCck+NRD/ubxNGVgdAMPA3gYZ1dirCj/iWD6qnFPxE2OVhvg/ZsEIXArX8w==" saltValue="Ypf/wVEbbZNc69xG9mrjN7tOmJgbTCmQ8C8D4EWrO5eEVtD+sLe+ZnziDeGtaHvxNkvObCL+91pIaREzsNhl9w==" spinCount="100000" sheet="1" objects="1" scenarios="1" formatColumns="0" formatRows="0" autoFilter="0"/>
  <autoFilter ref="C77:K93"/>
  <mergeCells count="10">
    <mergeCell ref="J51:J52"/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90</v>
      </c>
      <c r="G1" s="367" t="s">
        <v>91</v>
      </c>
      <c r="H1" s="367"/>
      <c r="I1" s="113"/>
      <c r="J1" s="112" t="s">
        <v>92</v>
      </c>
      <c r="K1" s="111" t="s">
        <v>93</v>
      </c>
      <c r="L1" s="112" t="s">
        <v>94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AT2" s="22" t="s">
        <v>86</v>
      </c>
    </row>
    <row r="3" spans="2:46" ht="6.95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79</v>
      </c>
    </row>
    <row r="4" spans="2:46" ht="36.95" customHeight="1">
      <c r="B4" s="26"/>
      <c r="C4" s="27"/>
      <c r="D4" s="28" t="s">
        <v>95</v>
      </c>
      <c r="E4" s="27"/>
      <c r="F4" s="27"/>
      <c r="G4" s="27"/>
      <c r="H4" s="27"/>
      <c r="I4" s="115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2:11" ht="13.5">
      <c r="B6" s="26"/>
      <c r="C6" s="27"/>
      <c r="D6" s="35" t="s">
        <v>18</v>
      </c>
      <c r="E6" s="27"/>
      <c r="F6" s="27"/>
      <c r="G6" s="27"/>
      <c r="H6" s="27"/>
      <c r="I6" s="115"/>
      <c r="J6" s="27"/>
      <c r="K6" s="29"/>
    </row>
    <row r="7" spans="2:11" ht="16.5" customHeight="1">
      <c r="B7" s="26"/>
      <c r="C7" s="27"/>
      <c r="D7" s="27"/>
      <c r="E7" s="359" t="str">
        <f>'Rekapitulace stavby'!K6</f>
        <v>Modernizace mostu ev.č.374-001 Jaroměřice</v>
      </c>
      <c r="F7" s="360"/>
      <c r="G7" s="360"/>
      <c r="H7" s="360"/>
      <c r="I7" s="115"/>
      <c r="J7" s="27"/>
      <c r="K7" s="29"/>
    </row>
    <row r="8" spans="2:11" s="1" customFormat="1" ht="13.5">
      <c r="B8" s="39"/>
      <c r="C8" s="40"/>
      <c r="D8" s="35" t="s">
        <v>96</v>
      </c>
      <c r="E8" s="40"/>
      <c r="F8" s="40"/>
      <c r="G8" s="40"/>
      <c r="H8" s="40"/>
      <c r="I8" s="116"/>
      <c r="J8" s="40"/>
      <c r="K8" s="43"/>
    </row>
    <row r="9" spans="2:11" s="1" customFormat="1" ht="36.95" customHeight="1">
      <c r="B9" s="39"/>
      <c r="C9" s="40"/>
      <c r="D9" s="40"/>
      <c r="E9" s="361" t="s">
        <v>624</v>
      </c>
      <c r="F9" s="362"/>
      <c r="G9" s="362"/>
      <c r="H9" s="362"/>
      <c r="I9" s="116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2:11" s="1" customFormat="1" ht="14.45" customHeight="1">
      <c r="B11" s="39"/>
      <c r="C11" s="40"/>
      <c r="D11" s="35" t="s">
        <v>20</v>
      </c>
      <c r="E11" s="40"/>
      <c r="F11" s="33" t="s">
        <v>21</v>
      </c>
      <c r="G11" s="40"/>
      <c r="H11" s="40"/>
      <c r="I11" s="117" t="s">
        <v>22</v>
      </c>
      <c r="J11" s="33" t="s">
        <v>21</v>
      </c>
      <c r="K11" s="43"/>
    </row>
    <row r="12" spans="2:11" s="1" customFormat="1" ht="14.45" customHeight="1">
      <c r="B12" s="39"/>
      <c r="C12" s="40"/>
      <c r="D12" s="35" t="s">
        <v>23</v>
      </c>
      <c r="E12" s="40"/>
      <c r="F12" s="33" t="s">
        <v>24</v>
      </c>
      <c r="G12" s="40"/>
      <c r="H12" s="40"/>
      <c r="I12" s="117" t="s">
        <v>25</v>
      </c>
      <c r="J12" s="118" t="str">
        <f>'Rekapitulace stavby'!AN8</f>
        <v>20. 9. 2018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2:11" s="1" customFormat="1" ht="14.45" customHeight="1">
      <c r="B14" s="39"/>
      <c r="C14" s="40"/>
      <c r="D14" s="35" t="s">
        <v>27</v>
      </c>
      <c r="E14" s="40"/>
      <c r="F14" s="40"/>
      <c r="G14" s="40"/>
      <c r="H14" s="40"/>
      <c r="I14" s="117" t="s">
        <v>28</v>
      </c>
      <c r="J14" s="33" t="str">
        <f>IF('Rekapitulace stavby'!AN10="","",'Rekapitulace stavby'!AN10)</f>
        <v/>
      </c>
      <c r="K14" s="43"/>
    </row>
    <row r="15" spans="2:11" s="1" customFormat="1" ht="18" customHeight="1">
      <c r="B15" s="39"/>
      <c r="C15" s="40"/>
      <c r="D15" s="40"/>
      <c r="E15" s="33" t="str">
        <f>IF('Rekapitulace stavby'!E11="","",'Rekapitulace stavby'!E11)</f>
        <v xml:space="preserve"> </v>
      </c>
      <c r="F15" s="40"/>
      <c r="G15" s="40"/>
      <c r="H15" s="40"/>
      <c r="I15" s="117" t="s">
        <v>29</v>
      </c>
      <c r="J15" s="33" t="str">
        <f>IF('Rekapitulace stavby'!AN11="","",'Rekapitulace stavby'!AN11)</f>
        <v/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5" t="s">
        <v>30</v>
      </c>
      <c r="E17" s="40"/>
      <c r="F17" s="40"/>
      <c r="G17" s="40"/>
      <c r="H17" s="40"/>
      <c r="I17" s="117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29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5" t="s">
        <v>32</v>
      </c>
      <c r="E20" s="40"/>
      <c r="F20" s="40"/>
      <c r="G20" s="40"/>
      <c r="H20" s="40"/>
      <c r="I20" s="117" t="s">
        <v>28</v>
      </c>
      <c r="J20" s="33" t="s">
        <v>21</v>
      </c>
      <c r="K20" s="43"/>
    </row>
    <row r="21" spans="2:11" s="1" customFormat="1" ht="18" customHeight="1">
      <c r="B21" s="39"/>
      <c r="C21" s="40"/>
      <c r="D21" s="40"/>
      <c r="E21" s="33" t="s">
        <v>98</v>
      </c>
      <c r="F21" s="40"/>
      <c r="G21" s="40"/>
      <c r="H21" s="40"/>
      <c r="I21" s="117" t="s">
        <v>29</v>
      </c>
      <c r="J21" s="33" t="s">
        <v>21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5" t="s">
        <v>34</v>
      </c>
      <c r="E23" s="40"/>
      <c r="F23" s="40"/>
      <c r="G23" s="40"/>
      <c r="H23" s="40"/>
      <c r="I23" s="116"/>
      <c r="J23" s="40"/>
      <c r="K23" s="43"/>
    </row>
    <row r="24" spans="2:11" s="6" customFormat="1" ht="16.5" customHeight="1">
      <c r="B24" s="119"/>
      <c r="C24" s="120"/>
      <c r="D24" s="120"/>
      <c r="E24" s="328" t="s">
        <v>21</v>
      </c>
      <c r="F24" s="328"/>
      <c r="G24" s="328"/>
      <c r="H24" s="328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35</v>
      </c>
      <c r="E27" s="40"/>
      <c r="F27" s="40"/>
      <c r="G27" s="40"/>
      <c r="H27" s="40"/>
      <c r="I27" s="116"/>
      <c r="J27" s="126">
        <f>ROUND(J78,2)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37</v>
      </c>
      <c r="G29" s="40"/>
      <c r="H29" s="40"/>
      <c r="I29" s="127" t="s">
        <v>36</v>
      </c>
      <c r="J29" s="44" t="s">
        <v>38</v>
      </c>
      <c r="K29" s="43"/>
    </row>
    <row r="30" spans="2:11" s="1" customFormat="1" ht="14.45" customHeight="1">
      <c r="B30" s="39"/>
      <c r="C30" s="40"/>
      <c r="D30" s="47" t="s">
        <v>39</v>
      </c>
      <c r="E30" s="47" t="s">
        <v>40</v>
      </c>
      <c r="F30" s="128">
        <f>ROUND(SUM(BE78:BE94),2)</f>
        <v>0</v>
      </c>
      <c r="G30" s="40"/>
      <c r="H30" s="40"/>
      <c r="I30" s="129">
        <v>0.21</v>
      </c>
      <c r="J30" s="128">
        <f>ROUND(ROUND((SUM(BE78:BE94)),2)*I30,2)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41</v>
      </c>
      <c r="F31" s="128">
        <f>ROUND(SUM(BF78:BF94),2)</f>
        <v>0</v>
      </c>
      <c r="G31" s="40"/>
      <c r="H31" s="40"/>
      <c r="I31" s="129">
        <v>0.15</v>
      </c>
      <c r="J31" s="128">
        <f>ROUND(ROUND((SUM(BF78:BF94)),2)*I31,2)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42</v>
      </c>
      <c r="F32" s="128">
        <f>ROUND(SUM(BG78:BG94),2)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43</v>
      </c>
      <c r="F33" s="128">
        <f>ROUND(SUM(BH78:BH94),2)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44</v>
      </c>
      <c r="F34" s="128">
        <f>ROUND(SUM(BI78:BI94),2)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45</v>
      </c>
      <c r="E36" s="77"/>
      <c r="F36" s="77"/>
      <c r="G36" s="132" t="s">
        <v>46</v>
      </c>
      <c r="H36" s="133" t="s">
        <v>47</v>
      </c>
      <c r="I36" s="134"/>
      <c r="J36" s="135">
        <f>SUM(J27:J34)</f>
        <v>0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" customHeight="1">
      <c r="B42" s="39"/>
      <c r="C42" s="28" t="s">
        <v>99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16.5" customHeight="1">
      <c r="B45" s="39"/>
      <c r="C45" s="40"/>
      <c r="D45" s="40"/>
      <c r="E45" s="359" t="str">
        <f>E7</f>
        <v>Modernizace mostu ev.č.374-001 Jaroměřice</v>
      </c>
      <c r="F45" s="360"/>
      <c r="G45" s="360"/>
      <c r="H45" s="360"/>
      <c r="I45" s="116"/>
      <c r="J45" s="40"/>
      <c r="K45" s="43"/>
    </row>
    <row r="46" spans="2:11" s="1" customFormat="1" ht="14.45" customHeight="1">
      <c r="B46" s="39"/>
      <c r="C46" s="35" t="s">
        <v>96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17.25" customHeight="1">
      <c r="B47" s="39"/>
      <c r="C47" s="40"/>
      <c r="D47" s="40"/>
      <c r="E47" s="361" t="str">
        <f>E9</f>
        <v>SO 901 - Pomocné dopravní stavby, DIO, úprava objízdných tras, vedlejší způsobilý výdaj</v>
      </c>
      <c r="F47" s="362"/>
      <c r="G47" s="362"/>
      <c r="H47" s="362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11" s="1" customFormat="1" ht="18" customHeight="1">
      <c r="B49" s="39"/>
      <c r="C49" s="35" t="s">
        <v>23</v>
      </c>
      <c r="D49" s="40"/>
      <c r="E49" s="40"/>
      <c r="F49" s="33" t="str">
        <f>F12</f>
        <v xml:space="preserve"> </v>
      </c>
      <c r="G49" s="40"/>
      <c r="H49" s="40"/>
      <c r="I49" s="117" t="s">
        <v>25</v>
      </c>
      <c r="J49" s="118" t="str">
        <f>IF(J12="","",J12)</f>
        <v>20. 9. 2018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11" s="1" customFormat="1" ht="13.5">
      <c r="B51" s="39"/>
      <c r="C51" s="35" t="s">
        <v>27</v>
      </c>
      <c r="D51" s="40"/>
      <c r="E51" s="40"/>
      <c r="F51" s="33" t="str">
        <f>E15</f>
        <v xml:space="preserve"> </v>
      </c>
      <c r="G51" s="40"/>
      <c r="H51" s="40"/>
      <c r="I51" s="117" t="s">
        <v>32</v>
      </c>
      <c r="J51" s="328" t="str">
        <f>E21</f>
        <v>Ing. Pavel Starý</v>
      </c>
      <c r="K51" s="43"/>
    </row>
    <row r="52" spans="2:11" s="1" customFormat="1" ht="14.45" customHeight="1">
      <c r="B52" s="39"/>
      <c r="C52" s="35" t="s">
        <v>30</v>
      </c>
      <c r="D52" s="40"/>
      <c r="E52" s="40"/>
      <c r="F52" s="33" t="str">
        <f>IF(E18="","",E18)</f>
        <v/>
      </c>
      <c r="G52" s="40"/>
      <c r="H52" s="40"/>
      <c r="I52" s="116"/>
      <c r="J52" s="363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11" s="1" customFormat="1" ht="29.25" customHeight="1">
      <c r="B54" s="39"/>
      <c r="C54" s="142" t="s">
        <v>100</v>
      </c>
      <c r="D54" s="130"/>
      <c r="E54" s="130"/>
      <c r="F54" s="130"/>
      <c r="G54" s="130"/>
      <c r="H54" s="130"/>
      <c r="I54" s="143"/>
      <c r="J54" s="144" t="s">
        <v>101</v>
      </c>
      <c r="K54" s="145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102</v>
      </c>
      <c r="D56" s="40"/>
      <c r="E56" s="40"/>
      <c r="F56" s="40"/>
      <c r="G56" s="40"/>
      <c r="H56" s="40"/>
      <c r="I56" s="116"/>
      <c r="J56" s="126">
        <f>J78</f>
        <v>0</v>
      </c>
      <c r="K56" s="43"/>
      <c r="AU56" s="22" t="s">
        <v>103</v>
      </c>
    </row>
    <row r="57" spans="2:11" s="7" customFormat="1" ht="24.95" customHeight="1">
      <c r="B57" s="147"/>
      <c r="C57" s="148"/>
      <c r="D57" s="149" t="s">
        <v>625</v>
      </c>
      <c r="E57" s="150"/>
      <c r="F57" s="150"/>
      <c r="G57" s="150"/>
      <c r="H57" s="150"/>
      <c r="I57" s="151"/>
      <c r="J57" s="152">
        <f>J79</f>
        <v>0</v>
      </c>
      <c r="K57" s="153"/>
    </row>
    <row r="58" spans="2:11" s="12" customFormat="1" ht="19.9" customHeight="1">
      <c r="B58" s="230"/>
      <c r="C58" s="231"/>
      <c r="D58" s="232" t="s">
        <v>626</v>
      </c>
      <c r="E58" s="233"/>
      <c r="F58" s="233"/>
      <c r="G58" s="233"/>
      <c r="H58" s="233"/>
      <c r="I58" s="234"/>
      <c r="J58" s="235">
        <f>J80</f>
        <v>0</v>
      </c>
      <c r="K58" s="236"/>
    </row>
    <row r="59" spans="2:11" s="1" customFormat="1" ht="21.75" customHeight="1">
      <c r="B59" s="39"/>
      <c r="C59" s="40"/>
      <c r="D59" s="40"/>
      <c r="E59" s="40"/>
      <c r="F59" s="40"/>
      <c r="G59" s="40"/>
      <c r="H59" s="40"/>
      <c r="I59" s="116"/>
      <c r="J59" s="40"/>
      <c r="K59" s="43"/>
    </row>
    <row r="60" spans="2:11" s="1" customFormat="1" ht="6.95" customHeight="1">
      <c r="B60" s="54"/>
      <c r="C60" s="55"/>
      <c r="D60" s="55"/>
      <c r="E60" s="55"/>
      <c r="F60" s="55"/>
      <c r="G60" s="55"/>
      <c r="H60" s="55"/>
      <c r="I60" s="137"/>
      <c r="J60" s="55"/>
      <c r="K60" s="56"/>
    </row>
    <row r="64" spans="2:12" s="1" customFormat="1" ht="6.95" customHeight="1">
      <c r="B64" s="57"/>
      <c r="C64" s="58"/>
      <c r="D64" s="58"/>
      <c r="E64" s="58"/>
      <c r="F64" s="58"/>
      <c r="G64" s="58"/>
      <c r="H64" s="58"/>
      <c r="I64" s="140"/>
      <c r="J64" s="58"/>
      <c r="K64" s="58"/>
      <c r="L64" s="59"/>
    </row>
    <row r="65" spans="2:12" s="1" customFormat="1" ht="36.95" customHeight="1">
      <c r="B65" s="39"/>
      <c r="C65" s="60" t="s">
        <v>116</v>
      </c>
      <c r="D65" s="61"/>
      <c r="E65" s="61"/>
      <c r="F65" s="61"/>
      <c r="G65" s="61"/>
      <c r="H65" s="61"/>
      <c r="I65" s="154"/>
      <c r="J65" s="61"/>
      <c r="K65" s="61"/>
      <c r="L65" s="59"/>
    </row>
    <row r="66" spans="2:12" s="1" customFormat="1" ht="6.95" customHeight="1">
      <c r="B66" s="39"/>
      <c r="C66" s="61"/>
      <c r="D66" s="61"/>
      <c r="E66" s="61"/>
      <c r="F66" s="61"/>
      <c r="G66" s="61"/>
      <c r="H66" s="61"/>
      <c r="I66" s="154"/>
      <c r="J66" s="61"/>
      <c r="K66" s="61"/>
      <c r="L66" s="59"/>
    </row>
    <row r="67" spans="2:12" s="1" customFormat="1" ht="14.45" customHeight="1">
      <c r="B67" s="39"/>
      <c r="C67" s="63" t="s">
        <v>18</v>
      </c>
      <c r="D67" s="61"/>
      <c r="E67" s="61"/>
      <c r="F67" s="61"/>
      <c r="G67" s="61"/>
      <c r="H67" s="61"/>
      <c r="I67" s="154"/>
      <c r="J67" s="61"/>
      <c r="K67" s="61"/>
      <c r="L67" s="59"/>
    </row>
    <row r="68" spans="2:12" s="1" customFormat="1" ht="16.5" customHeight="1">
      <c r="B68" s="39"/>
      <c r="C68" s="61"/>
      <c r="D68" s="61"/>
      <c r="E68" s="364" t="str">
        <f>E7</f>
        <v>Modernizace mostu ev.č.374-001 Jaroměřice</v>
      </c>
      <c r="F68" s="365"/>
      <c r="G68" s="365"/>
      <c r="H68" s="365"/>
      <c r="I68" s="154"/>
      <c r="J68" s="61"/>
      <c r="K68" s="61"/>
      <c r="L68" s="59"/>
    </row>
    <row r="69" spans="2:12" s="1" customFormat="1" ht="14.45" customHeight="1">
      <c r="B69" s="39"/>
      <c r="C69" s="63" t="s">
        <v>96</v>
      </c>
      <c r="D69" s="61"/>
      <c r="E69" s="61"/>
      <c r="F69" s="61"/>
      <c r="G69" s="61"/>
      <c r="H69" s="61"/>
      <c r="I69" s="154"/>
      <c r="J69" s="61"/>
      <c r="K69" s="61"/>
      <c r="L69" s="59"/>
    </row>
    <row r="70" spans="2:12" s="1" customFormat="1" ht="17.25" customHeight="1">
      <c r="B70" s="39"/>
      <c r="C70" s="61"/>
      <c r="D70" s="61"/>
      <c r="E70" s="339" t="str">
        <f>E9</f>
        <v>SO 901 - Pomocné dopravní stavby, DIO, úprava objízdných tras, vedlejší způsobilý výdaj</v>
      </c>
      <c r="F70" s="366"/>
      <c r="G70" s="366"/>
      <c r="H70" s="366"/>
      <c r="I70" s="154"/>
      <c r="J70" s="61"/>
      <c r="K70" s="61"/>
      <c r="L70" s="59"/>
    </row>
    <row r="71" spans="2:12" s="1" customFormat="1" ht="6.95" customHeight="1">
      <c r="B71" s="39"/>
      <c r="C71" s="61"/>
      <c r="D71" s="61"/>
      <c r="E71" s="61"/>
      <c r="F71" s="61"/>
      <c r="G71" s="61"/>
      <c r="H71" s="61"/>
      <c r="I71" s="154"/>
      <c r="J71" s="61"/>
      <c r="K71" s="61"/>
      <c r="L71" s="59"/>
    </row>
    <row r="72" spans="2:12" s="1" customFormat="1" ht="18" customHeight="1">
      <c r="B72" s="39"/>
      <c r="C72" s="63" t="s">
        <v>23</v>
      </c>
      <c r="D72" s="61"/>
      <c r="E72" s="61"/>
      <c r="F72" s="155" t="str">
        <f>F12</f>
        <v xml:space="preserve"> </v>
      </c>
      <c r="G72" s="61"/>
      <c r="H72" s="61"/>
      <c r="I72" s="156" t="s">
        <v>25</v>
      </c>
      <c r="J72" s="71" t="str">
        <f>IF(J12="","",J12)</f>
        <v>20. 9. 2018</v>
      </c>
      <c r="K72" s="61"/>
      <c r="L72" s="59"/>
    </row>
    <row r="73" spans="2:12" s="1" customFormat="1" ht="6.95" customHeight="1">
      <c r="B73" s="39"/>
      <c r="C73" s="61"/>
      <c r="D73" s="61"/>
      <c r="E73" s="61"/>
      <c r="F73" s="61"/>
      <c r="G73" s="61"/>
      <c r="H73" s="61"/>
      <c r="I73" s="154"/>
      <c r="J73" s="61"/>
      <c r="K73" s="61"/>
      <c r="L73" s="59"/>
    </row>
    <row r="74" spans="2:12" s="1" customFormat="1" ht="13.5">
      <c r="B74" s="39"/>
      <c r="C74" s="63" t="s">
        <v>27</v>
      </c>
      <c r="D74" s="61"/>
      <c r="E74" s="61"/>
      <c r="F74" s="155" t="str">
        <f>E15</f>
        <v xml:space="preserve"> </v>
      </c>
      <c r="G74" s="61"/>
      <c r="H74" s="61"/>
      <c r="I74" s="156" t="s">
        <v>32</v>
      </c>
      <c r="J74" s="155" t="str">
        <f>E21</f>
        <v>Ing. Pavel Starý</v>
      </c>
      <c r="K74" s="61"/>
      <c r="L74" s="59"/>
    </row>
    <row r="75" spans="2:12" s="1" customFormat="1" ht="14.45" customHeight="1">
      <c r="B75" s="39"/>
      <c r="C75" s="63" t="s">
        <v>30</v>
      </c>
      <c r="D75" s="61"/>
      <c r="E75" s="61"/>
      <c r="F75" s="155" t="str">
        <f>IF(E18="","",E18)</f>
        <v/>
      </c>
      <c r="G75" s="61"/>
      <c r="H75" s="61"/>
      <c r="I75" s="154"/>
      <c r="J75" s="61"/>
      <c r="K75" s="61"/>
      <c r="L75" s="59"/>
    </row>
    <row r="76" spans="2:12" s="1" customFormat="1" ht="10.35" customHeight="1">
      <c r="B76" s="39"/>
      <c r="C76" s="61"/>
      <c r="D76" s="61"/>
      <c r="E76" s="61"/>
      <c r="F76" s="61"/>
      <c r="G76" s="61"/>
      <c r="H76" s="61"/>
      <c r="I76" s="154"/>
      <c r="J76" s="61"/>
      <c r="K76" s="61"/>
      <c r="L76" s="59"/>
    </row>
    <row r="77" spans="2:20" s="8" customFormat="1" ht="29.25" customHeight="1">
      <c r="B77" s="157"/>
      <c r="C77" s="158" t="s">
        <v>117</v>
      </c>
      <c r="D77" s="159" t="s">
        <v>54</v>
      </c>
      <c r="E77" s="159" t="s">
        <v>50</v>
      </c>
      <c r="F77" s="159" t="s">
        <v>118</v>
      </c>
      <c r="G77" s="159" t="s">
        <v>119</v>
      </c>
      <c r="H77" s="159" t="s">
        <v>120</v>
      </c>
      <c r="I77" s="160" t="s">
        <v>121</v>
      </c>
      <c r="J77" s="159" t="s">
        <v>101</v>
      </c>
      <c r="K77" s="161" t="s">
        <v>122</v>
      </c>
      <c r="L77" s="162"/>
      <c r="M77" s="79" t="s">
        <v>123</v>
      </c>
      <c r="N77" s="80" t="s">
        <v>39</v>
      </c>
      <c r="O77" s="80" t="s">
        <v>124</v>
      </c>
      <c r="P77" s="80" t="s">
        <v>125</v>
      </c>
      <c r="Q77" s="80" t="s">
        <v>126</v>
      </c>
      <c r="R77" s="80" t="s">
        <v>127</v>
      </c>
      <c r="S77" s="80" t="s">
        <v>128</v>
      </c>
      <c r="T77" s="81" t="s">
        <v>129</v>
      </c>
    </row>
    <row r="78" spans="2:63" s="1" customFormat="1" ht="29.25" customHeight="1">
      <c r="B78" s="39"/>
      <c r="C78" s="85" t="s">
        <v>102</v>
      </c>
      <c r="D78" s="61"/>
      <c r="E78" s="61"/>
      <c r="F78" s="61"/>
      <c r="G78" s="61"/>
      <c r="H78" s="61"/>
      <c r="I78" s="154"/>
      <c r="J78" s="163">
        <f>BK78</f>
        <v>0</v>
      </c>
      <c r="K78" s="61"/>
      <c r="L78" s="59"/>
      <c r="M78" s="82"/>
      <c r="N78" s="83"/>
      <c r="O78" s="83"/>
      <c r="P78" s="164">
        <f>P79</f>
        <v>0</v>
      </c>
      <c r="Q78" s="83"/>
      <c r="R78" s="164">
        <f>R79</f>
        <v>260.99800000000005</v>
      </c>
      <c r="S78" s="83"/>
      <c r="T78" s="165">
        <f>T79</f>
        <v>0</v>
      </c>
      <c r="AT78" s="22" t="s">
        <v>68</v>
      </c>
      <c r="AU78" s="22" t="s">
        <v>103</v>
      </c>
      <c r="BK78" s="166">
        <f>BK79</f>
        <v>0</v>
      </c>
    </row>
    <row r="79" spans="2:63" s="9" customFormat="1" ht="37.35" customHeight="1">
      <c r="B79" s="167"/>
      <c r="C79" s="168"/>
      <c r="D79" s="169" t="s">
        <v>68</v>
      </c>
      <c r="E79" s="170" t="s">
        <v>627</v>
      </c>
      <c r="F79" s="170" t="s">
        <v>628</v>
      </c>
      <c r="G79" s="168"/>
      <c r="H79" s="168"/>
      <c r="I79" s="171"/>
      <c r="J79" s="172">
        <f>BK79</f>
        <v>0</v>
      </c>
      <c r="K79" s="168"/>
      <c r="L79" s="173"/>
      <c r="M79" s="174"/>
      <c r="N79" s="175"/>
      <c r="O79" s="175"/>
      <c r="P79" s="176">
        <f>P80</f>
        <v>0</v>
      </c>
      <c r="Q79" s="175"/>
      <c r="R79" s="176">
        <f>R80</f>
        <v>260.99800000000005</v>
      </c>
      <c r="S79" s="175"/>
      <c r="T79" s="177">
        <f>T80</f>
        <v>0</v>
      </c>
      <c r="AR79" s="178" t="s">
        <v>77</v>
      </c>
      <c r="AT79" s="179" t="s">
        <v>68</v>
      </c>
      <c r="AU79" s="179" t="s">
        <v>69</v>
      </c>
      <c r="AY79" s="178" t="s">
        <v>132</v>
      </c>
      <c r="BK79" s="180">
        <f>BK80</f>
        <v>0</v>
      </c>
    </row>
    <row r="80" spans="2:63" s="9" customFormat="1" ht="19.9" customHeight="1">
      <c r="B80" s="167"/>
      <c r="C80" s="168"/>
      <c r="D80" s="169" t="s">
        <v>68</v>
      </c>
      <c r="E80" s="237" t="s">
        <v>168</v>
      </c>
      <c r="F80" s="237" t="s">
        <v>629</v>
      </c>
      <c r="G80" s="168"/>
      <c r="H80" s="168"/>
      <c r="I80" s="171"/>
      <c r="J80" s="238">
        <f>BK80</f>
        <v>0</v>
      </c>
      <c r="K80" s="168"/>
      <c r="L80" s="173"/>
      <c r="M80" s="174"/>
      <c r="N80" s="175"/>
      <c r="O80" s="175"/>
      <c r="P80" s="176">
        <f>SUM(P81:P94)</f>
        <v>0</v>
      </c>
      <c r="Q80" s="175"/>
      <c r="R80" s="176">
        <f>SUM(R81:R94)</f>
        <v>260.99800000000005</v>
      </c>
      <c r="S80" s="175"/>
      <c r="T80" s="177">
        <f>SUM(T81:T94)</f>
        <v>0</v>
      </c>
      <c r="AR80" s="178" t="s">
        <v>77</v>
      </c>
      <c r="AT80" s="179" t="s">
        <v>68</v>
      </c>
      <c r="AU80" s="179" t="s">
        <v>77</v>
      </c>
      <c r="AY80" s="178" t="s">
        <v>132</v>
      </c>
      <c r="BK80" s="180">
        <f>SUM(BK81:BK94)</f>
        <v>0</v>
      </c>
    </row>
    <row r="81" spans="2:65" s="1" customFormat="1" ht="25.5" customHeight="1">
      <c r="B81" s="39"/>
      <c r="C81" s="181" t="s">
        <v>77</v>
      </c>
      <c r="D81" s="181" t="s">
        <v>133</v>
      </c>
      <c r="E81" s="182" t="s">
        <v>630</v>
      </c>
      <c r="F81" s="183" t="s">
        <v>631</v>
      </c>
      <c r="G81" s="184" t="s">
        <v>184</v>
      </c>
      <c r="H81" s="185">
        <v>2500</v>
      </c>
      <c r="I81" s="186"/>
      <c r="J81" s="187">
        <f>ROUND(I81*H81,2)</f>
        <v>0</v>
      </c>
      <c r="K81" s="183" t="s">
        <v>149</v>
      </c>
      <c r="L81" s="59"/>
      <c r="M81" s="188" t="s">
        <v>21</v>
      </c>
      <c r="N81" s="189" t="s">
        <v>40</v>
      </c>
      <c r="O81" s="40"/>
      <c r="P81" s="190">
        <f>O81*H81</f>
        <v>0</v>
      </c>
      <c r="Q81" s="190">
        <v>0.10434</v>
      </c>
      <c r="R81" s="190">
        <f>Q81*H81</f>
        <v>260.85</v>
      </c>
      <c r="S81" s="190">
        <v>0</v>
      </c>
      <c r="T81" s="191">
        <f>S81*H81</f>
        <v>0</v>
      </c>
      <c r="AR81" s="22" t="s">
        <v>131</v>
      </c>
      <c r="AT81" s="22" t="s">
        <v>133</v>
      </c>
      <c r="AU81" s="22" t="s">
        <v>79</v>
      </c>
      <c r="AY81" s="22" t="s">
        <v>132</v>
      </c>
      <c r="BE81" s="192">
        <f>IF(N81="základní",J81,0)</f>
        <v>0</v>
      </c>
      <c r="BF81" s="192">
        <f>IF(N81="snížená",J81,0)</f>
        <v>0</v>
      </c>
      <c r="BG81" s="192">
        <f>IF(N81="zákl. přenesená",J81,0)</f>
        <v>0</v>
      </c>
      <c r="BH81" s="192">
        <f>IF(N81="sníž. přenesená",J81,0)</f>
        <v>0</v>
      </c>
      <c r="BI81" s="192">
        <f>IF(N81="nulová",J81,0)</f>
        <v>0</v>
      </c>
      <c r="BJ81" s="22" t="s">
        <v>77</v>
      </c>
      <c r="BK81" s="192">
        <f>ROUND(I81*H81,2)</f>
        <v>0</v>
      </c>
      <c r="BL81" s="22" t="s">
        <v>131</v>
      </c>
      <c r="BM81" s="22" t="s">
        <v>632</v>
      </c>
    </row>
    <row r="82" spans="2:51" s="10" customFormat="1" ht="13.5">
      <c r="B82" s="193"/>
      <c r="C82" s="194"/>
      <c r="D82" s="195" t="s">
        <v>186</v>
      </c>
      <c r="E82" s="196" t="s">
        <v>21</v>
      </c>
      <c r="F82" s="197" t="s">
        <v>633</v>
      </c>
      <c r="G82" s="194"/>
      <c r="H82" s="198">
        <v>2500</v>
      </c>
      <c r="I82" s="199"/>
      <c r="J82" s="194"/>
      <c r="K82" s="194"/>
      <c r="L82" s="200"/>
      <c r="M82" s="201"/>
      <c r="N82" s="202"/>
      <c r="O82" s="202"/>
      <c r="P82" s="202"/>
      <c r="Q82" s="202"/>
      <c r="R82" s="202"/>
      <c r="S82" s="202"/>
      <c r="T82" s="203"/>
      <c r="AT82" s="204" t="s">
        <v>186</v>
      </c>
      <c r="AU82" s="204" t="s">
        <v>79</v>
      </c>
      <c r="AV82" s="10" t="s">
        <v>79</v>
      </c>
      <c r="AW82" s="10" t="s">
        <v>33</v>
      </c>
      <c r="AX82" s="10" t="s">
        <v>77</v>
      </c>
      <c r="AY82" s="204" t="s">
        <v>132</v>
      </c>
    </row>
    <row r="83" spans="2:65" s="1" customFormat="1" ht="16.5" customHeight="1">
      <c r="B83" s="39"/>
      <c r="C83" s="181" t="s">
        <v>79</v>
      </c>
      <c r="D83" s="181" t="s">
        <v>133</v>
      </c>
      <c r="E83" s="182" t="s">
        <v>358</v>
      </c>
      <c r="F83" s="183" t="s">
        <v>359</v>
      </c>
      <c r="G83" s="184" t="s">
        <v>184</v>
      </c>
      <c r="H83" s="185">
        <v>5000</v>
      </c>
      <c r="I83" s="186"/>
      <c r="J83" s="187">
        <f>ROUND(I83*H83,2)</f>
        <v>0</v>
      </c>
      <c r="K83" s="183" t="s">
        <v>149</v>
      </c>
      <c r="L83" s="59"/>
      <c r="M83" s="188" t="s">
        <v>21</v>
      </c>
      <c r="N83" s="189" t="s">
        <v>40</v>
      </c>
      <c r="O83" s="40"/>
      <c r="P83" s="190">
        <f>O83*H83</f>
        <v>0</v>
      </c>
      <c r="Q83" s="190">
        <v>0</v>
      </c>
      <c r="R83" s="190">
        <f>Q83*H83</f>
        <v>0</v>
      </c>
      <c r="S83" s="190">
        <v>0</v>
      </c>
      <c r="T83" s="191">
        <f>S83*H83</f>
        <v>0</v>
      </c>
      <c r="AR83" s="22" t="s">
        <v>131</v>
      </c>
      <c r="AT83" s="22" t="s">
        <v>133</v>
      </c>
      <c r="AU83" s="22" t="s">
        <v>79</v>
      </c>
      <c r="AY83" s="22" t="s">
        <v>132</v>
      </c>
      <c r="BE83" s="192">
        <f>IF(N83="základní",J83,0)</f>
        <v>0</v>
      </c>
      <c r="BF83" s="192">
        <f>IF(N83="snížená",J83,0)</f>
        <v>0</v>
      </c>
      <c r="BG83" s="192">
        <f>IF(N83="zákl. přenesená",J83,0)</f>
        <v>0</v>
      </c>
      <c r="BH83" s="192">
        <f>IF(N83="sníž. přenesená",J83,0)</f>
        <v>0</v>
      </c>
      <c r="BI83" s="192">
        <f>IF(N83="nulová",J83,0)</f>
        <v>0</v>
      </c>
      <c r="BJ83" s="22" t="s">
        <v>77</v>
      </c>
      <c r="BK83" s="192">
        <f>ROUND(I83*H83,2)</f>
        <v>0</v>
      </c>
      <c r="BL83" s="22" t="s">
        <v>131</v>
      </c>
      <c r="BM83" s="22" t="s">
        <v>634</v>
      </c>
    </row>
    <row r="84" spans="2:51" s="10" customFormat="1" ht="13.5">
      <c r="B84" s="193"/>
      <c r="C84" s="194"/>
      <c r="D84" s="195" t="s">
        <v>186</v>
      </c>
      <c r="E84" s="196" t="s">
        <v>21</v>
      </c>
      <c r="F84" s="197" t="s">
        <v>635</v>
      </c>
      <c r="G84" s="194"/>
      <c r="H84" s="198">
        <v>5000</v>
      </c>
      <c r="I84" s="199"/>
      <c r="J84" s="194"/>
      <c r="K84" s="194"/>
      <c r="L84" s="200"/>
      <c r="M84" s="201"/>
      <c r="N84" s="202"/>
      <c r="O84" s="202"/>
      <c r="P84" s="202"/>
      <c r="Q84" s="202"/>
      <c r="R84" s="202"/>
      <c r="S84" s="202"/>
      <c r="T84" s="203"/>
      <c r="AT84" s="204" t="s">
        <v>186</v>
      </c>
      <c r="AU84" s="204" t="s">
        <v>79</v>
      </c>
      <c r="AV84" s="10" t="s">
        <v>79</v>
      </c>
      <c r="AW84" s="10" t="s">
        <v>33</v>
      </c>
      <c r="AX84" s="10" t="s">
        <v>77</v>
      </c>
      <c r="AY84" s="204" t="s">
        <v>132</v>
      </c>
    </row>
    <row r="85" spans="2:65" s="1" customFormat="1" ht="25.5" customHeight="1">
      <c r="B85" s="39"/>
      <c r="C85" s="181" t="s">
        <v>141</v>
      </c>
      <c r="D85" s="181" t="s">
        <v>133</v>
      </c>
      <c r="E85" s="182" t="s">
        <v>636</v>
      </c>
      <c r="F85" s="183" t="s">
        <v>637</v>
      </c>
      <c r="G85" s="184" t="s">
        <v>184</v>
      </c>
      <c r="H85" s="185">
        <v>2500</v>
      </c>
      <c r="I85" s="186"/>
      <c r="J85" s="187">
        <f>ROUND(I85*H85,2)</f>
        <v>0</v>
      </c>
      <c r="K85" s="183" t="s">
        <v>149</v>
      </c>
      <c r="L85" s="59"/>
      <c r="M85" s="188" t="s">
        <v>21</v>
      </c>
      <c r="N85" s="189" t="s">
        <v>40</v>
      </c>
      <c r="O85" s="40"/>
      <c r="P85" s="190">
        <f>O85*H85</f>
        <v>0</v>
      </c>
      <c r="Q85" s="190">
        <v>0</v>
      </c>
      <c r="R85" s="190">
        <f>Q85*H85</f>
        <v>0</v>
      </c>
      <c r="S85" s="190">
        <v>0</v>
      </c>
      <c r="T85" s="191">
        <f>S85*H85</f>
        <v>0</v>
      </c>
      <c r="AR85" s="22" t="s">
        <v>131</v>
      </c>
      <c r="AT85" s="22" t="s">
        <v>133</v>
      </c>
      <c r="AU85" s="22" t="s">
        <v>79</v>
      </c>
      <c r="AY85" s="22" t="s">
        <v>132</v>
      </c>
      <c r="BE85" s="192">
        <f>IF(N85="základní",J85,0)</f>
        <v>0</v>
      </c>
      <c r="BF85" s="192">
        <f>IF(N85="snížená",J85,0)</f>
        <v>0</v>
      </c>
      <c r="BG85" s="192">
        <f>IF(N85="zákl. přenesená",J85,0)</f>
        <v>0</v>
      </c>
      <c r="BH85" s="192">
        <f>IF(N85="sníž. přenesená",J85,0)</f>
        <v>0</v>
      </c>
      <c r="BI85" s="192">
        <f>IF(N85="nulová",J85,0)</f>
        <v>0</v>
      </c>
      <c r="BJ85" s="22" t="s">
        <v>77</v>
      </c>
      <c r="BK85" s="192">
        <f>ROUND(I85*H85,2)</f>
        <v>0</v>
      </c>
      <c r="BL85" s="22" t="s">
        <v>131</v>
      </c>
      <c r="BM85" s="22" t="s">
        <v>638</v>
      </c>
    </row>
    <row r="86" spans="2:51" s="10" customFormat="1" ht="13.5">
      <c r="B86" s="193"/>
      <c r="C86" s="194"/>
      <c r="D86" s="195" t="s">
        <v>186</v>
      </c>
      <c r="E86" s="196" t="s">
        <v>21</v>
      </c>
      <c r="F86" s="197" t="s">
        <v>633</v>
      </c>
      <c r="G86" s="194"/>
      <c r="H86" s="198">
        <v>2500</v>
      </c>
      <c r="I86" s="199"/>
      <c r="J86" s="194"/>
      <c r="K86" s="194"/>
      <c r="L86" s="200"/>
      <c r="M86" s="201"/>
      <c r="N86" s="202"/>
      <c r="O86" s="202"/>
      <c r="P86" s="202"/>
      <c r="Q86" s="202"/>
      <c r="R86" s="202"/>
      <c r="S86" s="202"/>
      <c r="T86" s="203"/>
      <c r="AT86" s="204" t="s">
        <v>186</v>
      </c>
      <c r="AU86" s="204" t="s">
        <v>79</v>
      </c>
      <c r="AV86" s="10" t="s">
        <v>79</v>
      </c>
      <c r="AW86" s="10" t="s">
        <v>33</v>
      </c>
      <c r="AX86" s="10" t="s">
        <v>77</v>
      </c>
      <c r="AY86" s="204" t="s">
        <v>132</v>
      </c>
    </row>
    <row r="87" spans="2:65" s="1" customFormat="1" ht="16.5" customHeight="1">
      <c r="B87" s="39"/>
      <c r="C87" s="181" t="s">
        <v>131</v>
      </c>
      <c r="D87" s="181" t="s">
        <v>133</v>
      </c>
      <c r="E87" s="182" t="s">
        <v>639</v>
      </c>
      <c r="F87" s="183" t="s">
        <v>640</v>
      </c>
      <c r="G87" s="184" t="s">
        <v>222</v>
      </c>
      <c r="H87" s="185">
        <v>33</v>
      </c>
      <c r="I87" s="186"/>
      <c r="J87" s="187">
        <f>ROUND(I87*H87,2)</f>
        <v>0</v>
      </c>
      <c r="K87" s="183" t="s">
        <v>149</v>
      </c>
      <c r="L87" s="59"/>
      <c r="M87" s="188" t="s">
        <v>21</v>
      </c>
      <c r="N87" s="189" t="s">
        <v>40</v>
      </c>
      <c r="O87" s="40"/>
      <c r="P87" s="190">
        <f>O87*H87</f>
        <v>0</v>
      </c>
      <c r="Q87" s="190">
        <v>0</v>
      </c>
      <c r="R87" s="190">
        <f>Q87*H87</f>
        <v>0</v>
      </c>
      <c r="S87" s="190">
        <v>0</v>
      </c>
      <c r="T87" s="191">
        <f>S87*H87</f>
        <v>0</v>
      </c>
      <c r="AR87" s="22" t="s">
        <v>131</v>
      </c>
      <c r="AT87" s="22" t="s">
        <v>133</v>
      </c>
      <c r="AU87" s="22" t="s">
        <v>79</v>
      </c>
      <c r="AY87" s="22" t="s">
        <v>132</v>
      </c>
      <c r="BE87" s="192">
        <f>IF(N87="základní",J87,0)</f>
        <v>0</v>
      </c>
      <c r="BF87" s="192">
        <f>IF(N87="snížená",J87,0)</f>
        <v>0</v>
      </c>
      <c r="BG87" s="192">
        <f>IF(N87="zákl. přenesená",J87,0)</f>
        <v>0</v>
      </c>
      <c r="BH87" s="192">
        <f>IF(N87="sníž. přenesená",J87,0)</f>
        <v>0</v>
      </c>
      <c r="BI87" s="192">
        <f>IF(N87="nulová",J87,0)</f>
        <v>0</v>
      </c>
      <c r="BJ87" s="22" t="s">
        <v>77</v>
      </c>
      <c r="BK87" s="192">
        <f>ROUND(I87*H87,2)</f>
        <v>0</v>
      </c>
      <c r="BL87" s="22" t="s">
        <v>131</v>
      </c>
      <c r="BM87" s="22" t="s">
        <v>641</v>
      </c>
    </row>
    <row r="88" spans="2:65" s="1" customFormat="1" ht="25.5" customHeight="1">
      <c r="B88" s="39"/>
      <c r="C88" s="181" t="s">
        <v>151</v>
      </c>
      <c r="D88" s="181" t="s">
        <v>133</v>
      </c>
      <c r="E88" s="182" t="s">
        <v>642</v>
      </c>
      <c r="F88" s="183" t="s">
        <v>643</v>
      </c>
      <c r="G88" s="184" t="s">
        <v>222</v>
      </c>
      <c r="H88" s="185">
        <v>5115</v>
      </c>
      <c r="I88" s="186"/>
      <c r="J88" s="187">
        <f>ROUND(I88*H88,2)</f>
        <v>0</v>
      </c>
      <c r="K88" s="183" t="s">
        <v>149</v>
      </c>
      <c r="L88" s="59"/>
      <c r="M88" s="188" t="s">
        <v>21</v>
      </c>
      <c r="N88" s="189" t="s">
        <v>40</v>
      </c>
      <c r="O88" s="40"/>
      <c r="P88" s="190">
        <f>O88*H88</f>
        <v>0</v>
      </c>
      <c r="Q88" s="190">
        <v>0</v>
      </c>
      <c r="R88" s="190">
        <f>Q88*H88</f>
        <v>0</v>
      </c>
      <c r="S88" s="190">
        <v>0</v>
      </c>
      <c r="T88" s="191">
        <f>S88*H88</f>
        <v>0</v>
      </c>
      <c r="AR88" s="22" t="s">
        <v>131</v>
      </c>
      <c r="AT88" s="22" t="s">
        <v>133</v>
      </c>
      <c r="AU88" s="22" t="s">
        <v>79</v>
      </c>
      <c r="AY88" s="22" t="s">
        <v>132</v>
      </c>
      <c r="BE88" s="192">
        <f>IF(N88="základní",J88,0)</f>
        <v>0</v>
      </c>
      <c r="BF88" s="192">
        <f>IF(N88="snížená",J88,0)</f>
        <v>0</v>
      </c>
      <c r="BG88" s="192">
        <f>IF(N88="zákl. přenesená",J88,0)</f>
        <v>0</v>
      </c>
      <c r="BH88" s="192">
        <f>IF(N88="sníž. přenesená",J88,0)</f>
        <v>0</v>
      </c>
      <c r="BI88" s="192">
        <f>IF(N88="nulová",J88,0)</f>
        <v>0</v>
      </c>
      <c r="BJ88" s="22" t="s">
        <v>77</v>
      </c>
      <c r="BK88" s="192">
        <f>ROUND(I88*H88,2)</f>
        <v>0</v>
      </c>
      <c r="BL88" s="22" t="s">
        <v>131</v>
      </c>
      <c r="BM88" s="22" t="s">
        <v>644</v>
      </c>
    </row>
    <row r="89" spans="2:51" s="10" customFormat="1" ht="13.5">
      <c r="B89" s="193"/>
      <c r="C89" s="194"/>
      <c r="D89" s="195" t="s">
        <v>186</v>
      </c>
      <c r="E89" s="196" t="s">
        <v>21</v>
      </c>
      <c r="F89" s="197" t="s">
        <v>645</v>
      </c>
      <c r="G89" s="194"/>
      <c r="H89" s="198">
        <v>5115</v>
      </c>
      <c r="I89" s="199"/>
      <c r="J89" s="194"/>
      <c r="K89" s="194"/>
      <c r="L89" s="200"/>
      <c r="M89" s="201"/>
      <c r="N89" s="202"/>
      <c r="O89" s="202"/>
      <c r="P89" s="202"/>
      <c r="Q89" s="202"/>
      <c r="R89" s="202"/>
      <c r="S89" s="202"/>
      <c r="T89" s="203"/>
      <c r="AT89" s="204" t="s">
        <v>186</v>
      </c>
      <c r="AU89" s="204" t="s">
        <v>79</v>
      </c>
      <c r="AV89" s="10" t="s">
        <v>79</v>
      </c>
      <c r="AW89" s="10" t="s">
        <v>33</v>
      </c>
      <c r="AX89" s="10" t="s">
        <v>77</v>
      </c>
      <c r="AY89" s="204" t="s">
        <v>132</v>
      </c>
    </row>
    <row r="90" spans="2:65" s="1" customFormat="1" ht="16.5" customHeight="1">
      <c r="B90" s="39"/>
      <c r="C90" s="216" t="s">
        <v>156</v>
      </c>
      <c r="D90" s="216" t="s">
        <v>144</v>
      </c>
      <c r="E90" s="217" t="s">
        <v>646</v>
      </c>
      <c r="F90" s="218" t="s">
        <v>647</v>
      </c>
      <c r="G90" s="219" t="s">
        <v>222</v>
      </c>
      <c r="H90" s="220">
        <v>6</v>
      </c>
      <c r="I90" s="221"/>
      <c r="J90" s="222">
        <f>ROUND(I90*H90,2)</f>
        <v>0</v>
      </c>
      <c r="K90" s="218" t="s">
        <v>149</v>
      </c>
      <c r="L90" s="223"/>
      <c r="M90" s="224" t="s">
        <v>21</v>
      </c>
      <c r="N90" s="225" t="s">
        <v>40</v>
      </c>
      <c r="O90" s="40"/>
      <c r="P90" s="190">
        <f>O90*H90</f>
        <v>0</v>
      </c>
      <c r="Q90" s="190">
        <v>0.004</v>
      </c>
      <c r="R90" s="190">
        <f>Q90*H90</f>
        <v>0.024</v>
      </c>
      <c r="S90" s="190">
        <v>0</v>
      </c>
      <c r="T90" s="191">
        <f>S90*H90</f>
        <v>0</v>
      </c>
      <c r="AR90" s="22" t="s">
        <v>164</v>
      </c>
      <c r="AT90" s="22" t="s">
        <v>144</v>
      </c>
      <c r="AU90" s="22" t="s">
        <v>79</v>
      </c>
      <c r="AY90" s="22" t="s">
        <v>132</v>
      </c>
      <c r="BE90" s="192">
        <f>IF(N90="základní",J90,0)</f>
        <v>0</v>
      </c>
      <c r="BF90" s="192">
        <f>IF(N90="snížená",J90,0)</f>
        <v>0</v>
      </c>
      <c r="BG90" s="192">
        <f>IF(N90="zákl. přenesená",J90,0)</f>
        <v>0</v>
      </c>
      <c r="BH90" s="192">
        <f>IF(N90="sníž. přenesená",J90,0)</f>
        <v>0</v>
      </c>
      <c r="BI90" s="192">
        <f>IF(N90="nulová",J90,0)</f>
        <v>0</v>
      </c>
      <c r="BJ90" s="22" t="s">
        <v>77</v>
      </c>
      <c r="BK90" s="192">
        <f>ROUND(I90*H90,2)</f>
        <v>0</v>
      </c>
      <c r="BL90" s="22" t="s">
        <v>131</v>
      </c>
      <c r="BM90" s="22" t="s">
        <v>648</v>
      </c>
    </row>
    <row r="91" spans="2:65" s="1" customFormat="1" ht="16.5" customHeight="1">
      <c r="B91" s="39"/>
      <c r="C91" s="216" t="s">
        <v>160</v>
      </c>
      <c r="D91" s="216" t="s">
        <v>144</v>
      </c>
      <c r="E91" s="217" t="s">
        <v>649</v>
      </c>
      <c r="F91" s="218" t="s">
        <v>650</v>
      </c>
      <c r="G91" s="219" t="s">
        <v>222</v>
      </c>
      <c r="H91" s="220">
        <v>2</v>
      </c>
      <c r="I91" s="221"/>
      <c r="J91" s="222">
        <f>ROUND(I91*H91,2)</f>
        <v>0</v>
      </c>
      <c r="K91" s="218" t="s">
        <v>149</v>
      </c>
      <c r="L91" s="223"/>
      <c r="M91" s="224" t="s">
        <v>21</v>
      </c>
      <c r="N91" s="225" t="s">
        <v>40</v>
      </c>
      <c r="O91" s="40"/>
      <c r="P91" s="190">
        <f>O91*H91</f>
        <v>0</v>
      </c>
      <c r="Q91" s="190">
        <v>0.004</v>
      </c>
      <c r="R91" s="190">
        <f>Q91*H91</f>
        <v>0.008</v>
      </c>
      <c r="S91" s="190">
        <v>0</v>
      </c>
      <c r="T91" s="191">
        <f>S91*H91</f>
        <v>0</v>
      </c>
      <c r="AR91" s="22" t="s">
        <v>164</v>
      </c>
      <c r="AT91" s="22" t="s">
        <v>144</v>
      </c>
      <c r="AU91" s="22" t="s">
        <v>79</v>
      </c>
      <c r="AY91" s="22" t="s">
        <v>132</v>
      </c>
      <c r="BE91" s="192">
        <f>IF(N91="základní",J91,0)</f>
        <v>0</v>
      </c>
      <c r="BF91" s="192">
        <f>IF(N91="snížená",J91,0)</f>
        <v>0</v>
      </c>
      <c r="BG91" s="192">
        <f>IF(N91="zákl. přenesená",J91,0)</f>
        <v>0</v>
      </c>
      <c r="BH91" s="192">
        <f>IF(N91="sníž. přenesená",J91,0)</f>
        <v>0</v>
      </c>
      <c r="BI91" s="192">
        <f>IF(N91="nulová",J91,0)</f>
        <v>0</v>
      </c>
      <c r="BJ91" s="22" t="s">
        <v>77</v>
      </c>
      <c r="BK91" s="192">
        <f>ROUND(I91*H91,2)</f>
        <v>0</v>
      </c>
      <c r="BL91" s="22" t="s">
        <v>131</v>
      </c>
      <c r="BM91" s="22" t="s">
        <v>651</v>
      </c>
    </row>
    <row r="92" spans="2:65" s="1" customFormat="1" ht="16.5" customHeight="1">
      <c r="B92" s="39"/>
      <c r="C92" s="216" t="s">
        <v>164</v>
      </c>
      <c r="D92" s="216" t="s">
        <v>144</v>
      </c>
      <c r="E92" s="217" t="s">
        <v>652</v>
      </c>
      <c r="F92" s="218" t="s">
        <v>653</v>
      </c>
      <c r="G92" s="219" t="s">
        <v>222</v>
      </c>
      <c r="H92" s="220">
        <v>7</v>
      </c>
      <c r="I92" s="221"/>
      <c r="J92" s="222">
        <f>ROUND(I92*H92,2)</f>
        <v>0</v>
      </c>
      <c r="K92" s="218" t="s">
        <v>149</v>
      </c>
      <c r="L92" s="223"/>
      <c r="M92" s="224" t="s">
        <v>21</v>
      </c>
      <c r="N92" s="225" t="s">
        <v>40</v>
      </c>
      <c r="O92" s="40"/>
      <c r="P92" s="190">
        <f>O92*H92</f>
        <v>0</v>
      </c>
      <c r="Q92" s="190">
        <v>0.004</v>
      </c>
      <c r="R92" s="190">
        <f>Q92*H92</f>
        <v>0.028</v>
      </c>
      <c r="S92" s="190">
        <v>0</v>
      </c>
      <c r="T92" s="191">
        <f>S92*H92</f>
        <v>0</v>
      </c>
      <c r="AR92" s="22" t="s">
        <v>164</v>
      </c>
      <c r="AT92" s="22" t="s">
        <v>144</v>
      </c>
      <c r="AU92" s="22" t="s">
        <v>79</v>
      </c>
      <c r="AY92" s="22" t="s">
        <v>132</v>
      </c>
      <c r="BE92" s="192">
        <f>IF(N92="základní",J92,0)</f>
        <v>0</v>
      </c>
      <c r="BF92" s="192">
        <f>IF(N92="snížená",J92,0)</f>
        <v>0</v>
      </c>
      <c r="BG92" s="192">
        <f>IF(N92="zákl. přenesená",J92,0)</f>
        <v>0</v>
      </c>
      <c r="BH92" s="192">
        <f>IF(N92="sníž. přenesená",J92,0)</f>
        <v>0</v>
      </c>
      <c r="BI92" s="192">
        <f>IF(N92="nulová",J92,0)</f>
        <v>0</v>
      </c>
      <c r="BJ92" s="22" t="s">
        <v>77</v>
      </c>
      <c r="BK92" s="192">
        <f>ROUND(I92*H92,2)</f>
        <v>0</v>
      </c>
      <c r="BL92" s="22" t="s">
        <v>131</v>
      </c>
      <c r="BM92" s="22" t="s">
        <v>654</v>
      </c>
    </row>
    <row r="93" spans="2:65" s="1" customFormat="1" ht="16.5" customHeight="1">
      <c r="B93" s="39"/>
      <c r="C93" s="216" t="s">
        <v>168</v>
      </c>
      <c r="D93" s="216" t="s">
        <v>144</v>
      </c>
      <c r="E93" s="217" t="s">
        <v>655</v>
      </c>
      <c r="F93" s="218" t="s">
        <v>656</v>
      </c>
      <c r="G93" s="219" t="s">
        <v>222</v>
      </c>
      <c r="H93" s="220">
        <v>2</v>
      </c>
      <c r="I93" s="221"/>
      <c r="J93" s="222">
        <f>ROUND(I93*H93,2)</f>
        <v>0</v>
      </c>
      <c r="K93" s="218" t="s">
        <v>149</v>
      </c>
      <c r="L93" s="223"/>
      <c r="M93" s="224" t="s">
        <v>21</v>
      </c>
      <c r="N93" s="225" t="s">
        <v>40</v>
      </c>
      <c r="O93" s="40"/>
      <c r="P93" s="190">
        <f>O93*H93</f>
        <v>0</v>
      </c>
      <c r="Q93" s="190">
        <v>0.008</v>
      </c>
      <c r="R93" s="190">
        <f>Q93*H93</f>
        <v>0.016</v>
      </c>
      <c r="S93" s="190">
        <v>0</v>
      </c>
      <c r="T93" s="191">
        <f>S93*H93</f>
        <v>0</v>
      </c>
      <c r="AR93" s="22" t="s">
        <v>164</v>
      </c>
      <c r="AT93" s="22" t="s">
        <v>144</v>
      </c>
      <c r="AU93" s="22" t="s">
        <v>79</v>
      </c>
      <c r="AY93" s="22" t="s">
        <v>132</v>
      </c>
      <c r="BE93" s="192">
        <f>IF(N93="základní",J93,0)</f>
        <v>0</v>
      </c>
      <c r="BF93" s="192">
        <f>IF(N93="snížená",J93,0)</f>
        <v>0</v>
      </c>
      <c r="BG93" s="192">
        <f>IF(N93="zákl. přenesená",J93,0)</f>
        <v>0</v>
      </c>
      <c r="BH93" s="192">
        <f>IF(N93="sníž. přenesená",J93,0)</f>
        <v>0</v>
      </c>
      <c r="BI93" s="192">
        <f>IF(N93="nulová",J93,0)</f>
        <v>0</v>
      </c>
      <c r="BJ93" s="22" t="s">
        <v>77</v>
      </c>
      <c r="BK93" s="192">
        <f>ROUND(I93*H93,2)</f>
        <v>0</v>
      </c>
      <c r="BL93" s="22" t="s">
        <v>131</v>
      </c>
      <c r="BM93" s="22" t="s">
        <v>657</v>
      </c>
    </row>
    <row r="94" spans="2:65" s="1" customFormat="1" ht="16.5" customHeight="1">
      <c r="B94" s="39"/>
      <c r="C94" s="216" t="s">
        <v>172</v>
      </c>
      <c r="D94" s="216" t="s">
        <v>144</v>
      </c>
      <c r="E94" s="217" t="s">
        <v>658</v>
      </c>
      <c r="F94" s="218" t="s">
        <v>659</v>
      </c>
      <c r="G94" s="219" t="s">
        <v>222</v>
      </c>
      <c r="H94" s="220">
        <v>12</v>
      </c>
      <c r="I94" s="221"/>
      <c r="J94" s="222">
        <f>ROUND(I94*H94,2)</f>
        <v>0</v>
      </c>
      <c r="K94" s="218" t="s">
        <v>149</v>
      </c>
      <c r="L94" s="223"/>
      <c r="M94" s="224" t="s">
        <v>21</v>
      </c>
      <c r="N94" s="239" t="s">
        <v>40</v>
      </c>
      <c r="O94" s="227"/>
      <c r="P94" s="228">
        <f>O94*H94</f>
        <v>0</v>
      </c>
      <c r="Q94" s="228">
        <v>0.006</v>
      </c>
      <c r="R94" s="228">
        <f>Q94*H94</f>
        <v>0.07200000000000001</v>
      </c>
      <c r="S94" s="228">
        <v>0</v>
      </c>
      <c r="T94" s="229">
        <f>S94*H94</f>
        <v>0</v>
      </c>
      <c r="AR94" s="22" t="s">
        <v>164</v>
      </c>
      <c r="AT94" s="22" t="s">
        <v>144</v>
      </c>
      <c r="AU94" s="22" t="s">
        <v>79</v>
      </c>
      <c r="AY94" s="22" t="s">
        <v>132</v>
      </c>
      <c r="BE94" s="192">
        <f>IF(N94="základní",J94,0)</f>
        <v>0</v>
      </c>
      <c r="BF94" s="192">
        <f>IF(N94="snížená",J94,0)</f>
        <v>0</v>
      </c>
      <c r="BG94" s="192">
        <f>IF(N94="zákl. přenesená",J94,0)</f>
        <v>0</v>
      </c>
      <c r="BH94" s="192">
        <f>IF(N94="sníž. přenesená",J94,0)</f>
        <v>0</v>
      </c>
      <c r="BI94" s="192">
        <f>IF(N94="nulová",J94,0)</f>
        <v>0</v>
      </c>
      <c r="BJ94" s="22" t="s">
        <v>77</v>
      </c>
      <c r="BK94" s="192">
        <f>ROUND(I94*H94,2)</f>
        <v>0</v>
      </c>
      <c r="BL94" s="22" t="s">
        <v>131</v>
      </c>
      <c r="BM94" s="22" t="s">
        <v>660</v>
      </c>
    </row>
    <row r="95" spans="2:12" s="1" customFormat="1" ht="6.95" customHeight="1">
      <c r="B95" s="54"/>
      <c r="C95" s="55"/>
      <c r="D95" s="55"/>
      <c r="E95" s="55"/>
      <c r="F95" s="55"/>
      <c r="G95" s="55"/>
      <c r="H95" s="55"/>
      <c r="I95" s="137"/>
      <c r="J95" s="55"/>
      <c r="K95" s="55"/>
      <c r="L95" s="59"/>
    </row>
  </sheetData>
  <sheetProtection algorithmName="SHA-512" hashValue="yzetOzUyz10hpZy/J9l7p/Wc7TIY+ljPu3StCOGEMpr/3VZX3pjIpFL8h/7zfM96gDtq/qc6U20ha0cwpCXcNg==" saltValue="F1iBO2g232tXpm9x9yRaxn1SUziO96dBGHqUR+M7xKFgWGR2pB3tpHPVCivJkwkTN1jSIVLZ1bakTxumjylyVw==" spinCount="100000" sheet="1" objects="1" scenarios="1" formatColumns="0" formatRows="0" autoFilter="0"/>
  <autoFilter ref="C77:K94"/>
  <mergeCells count="10">
    <mergeCell ref="J51:J52"/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1"/>
  <sheetViews>
    <sheetView showGridLines="0" tabSelected="1" workbookViewId="0" topLeftCell="A1">
      <pane ySplit="1" topLeftCell="A80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90</v>
      </c>
      <c r="G1" s="367" t="s">
        <v>91</v>
      </c>
      <c r="H1" s="367"/>
      <c r="I1" s="113"/>
      <c r="J1" s="112" t="s">
        <v>92</v>
      </c>
      <c r="K1" s="111" t="s">
        <v>93</v>
      </c>
      <c r="L1" s="112" t="s">
        <v>94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AT2" s="22" t="s">
        <v>89</v>
      </c>
    </row>
    <row r="3" spans="2:46" ht="6.95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79</v>
      </c>
    </row>
    <row r="4" spans="2:46" ht="36.95" customHeight="1">
      <c r="B4" s="26"/>
      <c r="C4" s="27"/>
      <c r="D4" s="28" t="s">
        <v>95</v>
      </c>
      <c r="E4" s="27"/>
      <c r="F4" s="27"/>
      <c r="G4" s="27"/>
      <c r="H4" s="27"/>
      <c r="I4" s="115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2:11" ht="13.5">
      <c r="B6" s="26"/>
      <c r="C6" s="27"/>
      <c r="D6" s="35" t="s">
        <v>18</v>
      </c>
      <c r="E6" s="27"/>
      <c r="F6" s="27"/>
      <c r="G6" s="27"/>
      <c r="H6" s="27"/>
      <c r="I6" s="115"/>
      <c r="J6" s="27"/>
      <c r="K6" s="29"/>
    </row>
    <row r="7" spans="2:11" ht="16.5" customHeight="1">
      <c r="B7" s="26"/>
      <c r="C7" s="27"/>
      <c r="D7" s="27"/>
      <c r="E7" s="359" t="str">
        <f>'Rekapitulace stavby'!K6</f>
        <v>Modernizace mostu ev.č.374-001 Jaroměřice</v>
      </c>
      <c r="F7" s="360"/>
      <c r="G7" s="360"/>
      <c r="H7" s="360"/>
      <c r="I7" s="115"/>
      <c r="J7" s="27"/>
      <c r="K7" s="29"/>
    </row>
    <row r="8" spans="2:11" s="1" customFormat="1" ht="13.5">
      <c r="B8" s="39"/>
      <c r="C8" s="40"/>
      <c r="D8" s="35" t="s">
        <v>96</v>
      </c>
      <c r="E8" s="40"/>
      <c r="F8" s="40"/>
      <c r="G8" s="40"/>
      <c r="H8" s="40"/>
      <c r="I8" s="116"/>
      <c r="J8" s="40"/>
      <c r="K8" s="43"/>
    </row>
    <row r="9" spans="2:11" s="1" customFormat="1" ht="36.95" customHeight="1">
      <c r="B9" s="39"/>
      <c r="C9" s="40"/>
      <c r="D9" s="40"/>
      <c r="E9" s="361" t="s">
        <v>661</v>
      </c>
      <c r="F9" s="362"/>
      <c r="G9" s="362"/>
      <c r="H9" s="362"/>
      <c r="I9" s="116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2:11" s="1" customFormat="1" ht="14.45" customHeight="1">
      <c r="B11" s="39"/>
      <c r="C11" s="40"/>
      <c r="D11" s="35" t="s">
        <v>20</v>
      </c>
      <c r="E11" s="40"/>
      <c r="F11" s="33" t="s">
        <v>21</v>
      </c>
      <c r="G11" s="40"/>
      <c r="H11" s="40"/>
      <c r="I11" s="117" t="s">
        <v>22</v>
      </c>
      <c r="J11" s="33" t="s">
        <v>21</v>
      </c>
      <c r="K11" s="43"/>
    </row>
    <row r="12" spans="2:11" s="1" customFormat="1" ht="14.45" customHeight="1">
      <c r="B12" s="39"/>
      <c r="C12" s="40"/>
      <c r="D12" s="35" t="s">
        <v>23</v>
      </c>
      <c r="E12" s="40"/>
      <c r="F12" s="33" t="s">
        <v>24</v>
      </c>
      <c r="G12" s="40"/>
      <c r="H12" s="40"/>
      <c r="I12" s="117" t="s">
        <v>25</v>
      </c>
      <c r="J12" s="118" t="str">
        <f>'Rekapitulace stavby'!AN8</f>
        <v>20. 9. 2018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2:11" s="1" customFormat="1" ht="14.45" customHeight="1">
      <c r="B14" s="39"/>
      <c r="C14" s="40"/>
      <c r="D14" s="35" t="s">
        <v>27</v>
      </c>
      <c r="E14" s="40"/>
      <c r="F14" s="40"/>
      <c r="G14" s="40"/>
      <c r="H14" s="40"/>
      <c r="I14" s="117" t="s">
        <v>28</v>
      </c>
      <c r="J14" s="33" t="str">
        <f>IF('Rekapitulace stavby'!AN10="","",'Rekapitulace stavby'!AN10)</f>
        <v/>
      </c>
      <c r="K14" s="43"/>
    </row>
    <row r="15" spans="2:11" s="1" customFormat="1" ht="18" customHeight="1">
      <c r="B15" s="39"/>
      <c r="C15" s="40"/>
      <c r="D15" s="40"/>
      <c r="E15" s="33" t="str">
        <f>IF('Rekapitulace stavby'!E11="","",'Rekapitulace stavby'!E11)</f>
        <v xml:space="preserve"> </v>
      </c>
      <c r="F15" s="40"/>
      <c r="G15" s="40"/>
      <c r="H15" s="40"/>
      <c r="I15" s="117" t="s">
        <v>29</v>
      </c>
      <c r="J15" s="33" t="str">
        <f>IF('Rekapitulace stavby'!AN11="","",'Rekapitulace stavby'!AN11)</f>
        <v/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5" t="s">
        <v>30</v>
      </c>
      <c r="E17" s="40"/>
      <c r="F17" s="40"/>
      <c r="G17" s="40"/>
      <c r="H17" s="40"/>
      <c r="I17" s="117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29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5" t="s">
        <v>32</v>
      </c>
      <c r="E20" s="40"/>
      <c r="F20" s="40"/>
      <c r="G20" s="40"/>
      <c r="H20" s="40"/>
      <c r="I20" s="117" t="s">
        <v>28</v>
      </c>
      <c r="J20" s="33" t="s">
        <v>21</v>
      </c>
      <c r="K20" s="43"/>
    </row>
    <row r="21" spans="2:11" s="1" customFormat="1" ht="18" customHeight="1">
      <c r="B21" s="39"/>
      <c r="C21" s="40"/>
      <c r="D21" s="40"/>
      <c r="E21" s="33" t="s">
        <v>98</v>
      </c>
      <c r="F21" s="40"/>
      <c r="G21" s="40"/>
      <c r="H21" s="40"/>
      <c r="I21" s="117" t="s">
        <v>29</v>
      </c>
      <c r="J21" s="33" t="s">
        <v>21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5" t="s">
        <v>34</v>
      </c>
      <c r="E23" s="40"/>
      <c r="F23" s="40"/>
      <c r="G23" s="40"/>
      <c r="H23" s="40"/>
      <c r="I23" s="116"/>
      <c r="J23" s="40"/>
      <c r="K23" s="43"/>
    </row>
    <row r="24" spans="2:11" s="6" customFormat="1" ht="16.5" customHeight="1">
      <c r="B24" s="119"/>
      <c r="C24" s="120"/>
      <c r="D24" s="120"/>
      <c r="E24" s="328" t="s">
        <v>21</v>
      </c>
      <c r="F24" s="328"/>
      <c r="G24" s="328"/>
      <c r="H24" s="328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35</v>
      </c>
      <c r="E27" s="40"/>
      <c r="F27" s="40"/>
      <c r="G27" s="40"/>
      <c r="H27" s="40"/>
      <c r="I27" s="116"/>
      <c r="J27" s="126">
        <f>ROUND(J78,2)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37</v>
      </c>
      <c r="G29" s="40"/>
      <c r="H29" s="40"/>
      <c r="I29" s="127" t="s">
        <v>36</v>
      </c>
      <c r="J29" s="44" t="s">
        <v>38</v>
      </c>
      <c r="K29" s="43"/>
    </row>
    <row r="30" spans="2:11" s="1" customFormat="1" ht="14.45" customHeight="1">
      <c r="B30" s="39"/>
      <c r="C30" s="40"/>
      <c r="D30" s="47" t="s">
        <v>39</v>
      </c>
      <c r="E30" s="47" t="s">
        <v>40</v>
      </c>
      <c r="F30" s="128">
        <f>ROUND(SUM(BE78:BE100),2)</f>
        <v>0</v>
      </c>
      <c r="G30" s="40"/>
      <c r="H30" s="40"/>
      <c r="I30" s="129">
        <v>0.21</v>
      </c>
      <c r="J30" s="128">
        <f>ROUND(ROUND((SUM(BE78:BE100)),2)*I30,2)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41</v>
      </c>
      <c r="F31" s="128">
        <f>ROUND(SUM(BF78:BF100),2)</f>
        <v>0</v>
      </c>
      <c r="G31" s="40"/>
      <c r="H31" s="40"/>
      <c r="I31" s="129">
        <v>0.15</v>
      </c>
      <c r="J31" s="128">
        <f>ROUND(ROUND((SUM(BF78:BF100)),2)*I31,2)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42</v>
      </c>
      <c r="F32" s="128">
        <f>ROUND(SUM(BG78:BG100),2)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43</v>
      </c>
      <c r="F33" s="128">
        <f>ROUND(SUM(BH78:BH100),2)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44</v>
      </c>
      <c r="F34" s="128">
        <f>ROUND(SUM(BI78:BI100),2)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45</v>
      </c>
      <c r="E36" s="77"/>
      <c r="F36" s="77"/>
      <c r="G36" s="132" t="s">
        <v>46</v>
      </c>
      <c r="H36" s="133" t="s">
        <v>47</v>
      </c>
      <c r="I36" s="134"/>
      <c r="J36" s="135">
        <f>SUM(J27:J34)</f>
        <v>0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" customHeight="1">
      <c r="B42" s="39"/>
      <c r="C42" s="28" t="s">
        <v>99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16.5" customHeight="1">
      <c r="B45" s="39"/>
      <c r="C45" s="40"/>
      <c r="D45" s="40"/>
      <c r="E45" s="359" t="str">
        <f>E7</f>
        <v>Modernizace mostu ev.č.374-001 Jaroměřice</v>
      </c>
      <c r="F45" s="360"/>
      <c r="G45" s="360"/>
      <c r="H45" s="360"/>
      <c r="I45" s="116"/>
      <c r="J45" s="40"/>
      <c r="K45" s="43"/>
    </row>
    <row r="46" spans="2:11" s="1" customFormat="1" ht="14.45" customHeight="1">
      <c r="B46" s="39"/>
      <c r="C46" s="35" t="s">
        <v>96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17.25" customHeight="1">
      <c r="B47" s="39"/>
      <c r="C47" s="40"/>
      <c r="D47" s="40"/>
      <c r="E47" s="361" t="str">
        <f>E9</f>
        <v>SO 101 - Komunikace, vedlejší nezpůsobilý výdaj</v>
      </c>
      <c r="F47" s="362"/>
      <c r="G47" s="362"/>
      <c r="H47" s="362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11" s="1" customFormat="1" ht="18" customHeight="1">
      <c r="B49" s="39"/>
      <c r="C49" s="35" t="s">
        <v>23</v>
      </c>
      <c r="D49" s="40"/>
      <c r="E49" s="40"/>
      <c r="F49" s="33" t="str">
        <f>F12</f>
        <v xml:space="preserve"> </v>
      </c>
      <c r="G49" s="40"/>
      <c r="H49" s="40"/>
      <c r="I49" s="117" t="s">
        <v>25</v>
      </c>
      <c r="J49" s="118" t="str">
        <f>IF(J12="","",J12)</f>
        <v>20. 9. 2018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11" s="1" customFormat="1" ht="13.5">
      <c r="B51" s="39"/>
      <c r="C51" s="35" t="s">
        <v>27</v>
      </c>
      <c r="D51" s="40"/>
      <c r="E51" s="40"/>
      <c r="F51" s="33" t="str">
        <f>E15</f>
        <v xml:space="preserve"> </v>
      </c>
      <c r="G51" s="40"/>
      <c r="H51" s="40"/>
      <c r="I51" s="117" t="s">
        <v>32</v>
      </c>
      <c r="J51" s="328" t="str">
        <f>E21</f>
        <v>Ing. Pavel Starý</v>
      </c>
      <c r="K51" s="43"/>
    </row>
    <row r="52" spans="2:11" s="1" customFormat="1" ht="14.45" customHeight="1">
      <c r="B52" s="39"/>
      <c r="C52" s="35" t="s">
        <v>30</v>
      </c>
      <c r="D52" s="40"/>
      <c r="E52" s="40"/>
      <c r="F52" s="33" t="str">
        <f>IF(E18="","",E18)</f>
        <v/>
      </c>
      <c r="G52" s="40"/>
      <c r="H52" s="40"/>
      <c r="I52" s="116"/>
      <c r="J52" s="363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11" s="1" customFormat="1" ht="29.25" customHeight="1">
      <c r="B54" s="39"/>
      <c r="C54" s="142" t="s">
        <v>100</v>
      </c>
      <c r="D54" s="130"/>
      <c r="E54" s="130"/>
      <c r="F54" s="130"/>
      <c r="G54" s="130"/>
      <c r="H54" s="130"/>
      <c r="I54" s="143"/>
      <c r="J54" s="144" t="s">
        <v>101</v>
      </c>
      <c r="K54" s="145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102</v>
      </c>
      <c r="D56" s="40"/>
      <c r="E56" s="40"/>
      <c r="F56" s="40"/>
      <c r="G56" s="40"/>
      <c r="H56" s="40"/>
      <c r="I56" s="116"/>
      <c r="J56" s="126">
        <f>J78</f>
        <v>0</v>
      </c>
      <c r="K56" s="43"/>
      <c r="AU56" s="22" t="s">
        <v>103</v>
      </c>
    </row>
    <row r="57" spans="2:11" s="7" customFormat="1" ht="24.95" customHeight="1">
      <c r="B57" s="147"/>
      <c r="C57" s="148"/>
      <c r="D57" s="149" t="s">
        <v>625</v>
      </c>
      <c r="E57" s="150"/>
      <c r="F57" s="150"/>
      <c r="G57" s="150"/>
      <c r="H57" s="150"/>
      <c r="I57" s="151"/>
      <c r="J57" s="152">
        <f>J79</f>
        <v>0</v>
      </c>
      <c r="K57" s="153"/>
    </row>
    <row r="58" spans="2:11" s="12" customFormat="1" ht="19.9" customHeight="1">
      <c r="B58" s="230"/>
      <c r="C58" s="231"/>
      <c r="D58" s="232" t="s">
        <v>662</v>
      </c>
      <c r="E58" s="233"/>
      <c r="F58" s="233"/>
      <c r="G58" s="233"/>
      <c r="H58" s="233"/>
      <c r="I58" s="234"/>
      <c r="J58" s="235">
        <f>J80</f>
        <v>0</v>
      </c>
      <c r="K58" s="236"/>
    </row>
    <row r="59" spans="2:11" s="1" customFormat="1" ht="21.75" customHeight="1">
      <c r="B59" s="39"/>
      <c r="C59" s="40"/>
      <c r="D59" s="40"/>
      <c r="E59" s="40"/>
      <c r="F59" s="40"/>
      <c r="G59" s="40"/>
      <c r="H59" s="40"/>
      <c r="I59" s="116"/>
      <c r="J59" s="40"/>
      <c r="K59" s="43"/>
    </row>
    <row r="60" spans="2:11" s="1" customFormat="1" ht="6.95" customHeight="1">
      <c r="B60" s="54"/>
      <c r="C60" s="55"/>
      <c r="D60" s="55"/>
      <c r="E60" s="55"/>
      <c r="F60" s="55"/>
      <c r="G60" s="55"/>
      <c r="H60" s="55"/>
      <c r="I60" s="137"/>
      <c r="J60" s="55"/>
      <c r="K60" s="56"/>
    </row>
    <row r="64" spans="2:12" s="1" customFormat="1" ht="6.95" customHeight="1">
      <c r="B64" s="57"/>
      <c r="C64" s="58"/>
      <c r="D64" s="58"/>
      <c r="E64" s="58"/>
      <c r="F64" s="58"/>
      <c r="G64" s="58"/>
      <c r="H64" s="58"/>
      <c r="I64" s="140"/>
      <c r="J64" s="58"/>
      <c r="K64" s="58"/>
      <c r="L64" s="59"/>
    </row>
    <row r="65" spans="2:12" s="1" customFormat="1" ht="36.95" customHeight="1">
      <c r="B65" s="39"/>
      <c r="C65" s="60" t="s">
        <v>116</v>
      </c>
      <c r="D65" s="61"/>
      <c r="E65" s="61"/>
      <c r="F65" s="61"/>
      <c r="G65" s="61"/>
      <c r="H65" s="61"/>
      <c r="I65" s="154"/>
      <c r="J65" s="61"/>
      <c r="K65" s="61"/>
      <c r="L65" s="59"/>
    </row>
    <row r="66" spans="2:12" s="1" customFormat="1" ht="6.95" customHeight="1">
      <c r="B66" s="39"/>
      <c r="C66" s="61"/>
      <c r="D66" s="61"/>
      <c r="E66" s="61"/>
      <c r="F66" s="61"/>
      <c r="G66" s="61"/>
      <c r="H66" s="61"/>
      <c r="I66" s="154"/>
      <c r="J66" s="61"/>
      <c r="K66" s="61"/>
      <c r="L66" s="59"/>
    </row>
    <row r="67" spans="2:12" s="1" customFormat="1" ht="14.45" customHeight="1">
      <c r="B67" s="39"/>
      <c r="C67" s="63" t="s">
        <v>18</v>
      </c>
      <c r="D67" s="61"/>
      <c r="E67" s="61"/>
      <c r="F67" s="61"/>
      <c r="G67" s="61"/>
      <c r="H67" s="61"/>
      <c r="I67" s="154"/>
      <c r="J67" s="61"/>
      <c r="K67" s="61"/>
      <c r="L67" s="59"/>
    </row>
    <row r="68" spans="2:12" s="1" customFormat="1" ht="16.5" customHeight="1">
      <c r="B68" s="39"/>
      <c r="C68" s="61"/>
      <c r="D68" s="61"/>
      <c r="E68" s="364" t="str">
        <f>E7</f>
        <v>Modernizace mostu ev.č.374-001 Jaroměřice</v>
      </c>
      <c r="F68" s="365"/>
      <c r="G68" s="365"/>
      <c r="H68" s="365"/>
      <c r="I68" s="154"/>
      <c r="J68" s="61"/>
      <c r="K68" s="61"/>
      <c r="L68" s="59"/>
    </row>
    <row r="69" spans="2:12" s="1" customFormat="1" ht="14.45" customHeight="1">
      <c r="B69" s="39"/>
      <c r="C69" s="63" t="s">
        <v>96</v>
      </c>
      <c r="D69" s="61"/>
      <c r="E69" s="61"/>
      <c r="F69" s="61"/>
      <c r="G69" s="61"/>
      <c r="H69" s="61"/>
      <c r="I69" s="154"/>
      <c r="J69" s="61"/>
      <c r="K69" s="61"/>
      <c r="L69" s="59"/>
    </row>
    <row r="70" spans="2:12" s="1" customFormat="1" ht="17.25" customHeight="1">
      <c r="B70" s="39"/>
      <c r="C70" s="61"/>
      <c r="D70" s="61"/>
      <c r="E70" s="339" t="str">
        <f>E9</f>
        <v>SO 101 - Komunikace, vedlejší nezpůsobilý výdaj</v>
      </c>
      <c r="F70" s="366"/>
      <c r="G70" s="366"/>
      <c r="H70" s="366"/>
      <c r="I70" s="154"/>
      <c r="J70" s="61"/>
      <c r="K70" s="61"/>
      <c r="L70" s="59"/>
    </row>
    <row r="71" spans="2:12" s="1" customFormat="1" ht="6.95" customHeight="1">
      <c r="B71" s="39"/>
      <c r="C71" s="61"/>
      <c r="D71" s="61"/>
      <c r="E71" s="61"/>
      <c r="F71" s="61"/>
      <c r="G71" s="61"/>
      <c r="H71" s="61"/>
      <c r="I71" s="154"/>
      <c r="J71" s="61"/>
      <c r="K71" s="61"/>
      <c r="L71" s="59"/>
    </row>
    <row r="72" spans="2:12" s="1" customFormat="1" ht="18" customHeight="1">
      <c r="B72" s="39"/>
      <c r="C72" s="63" t="s">
        <v>23</v>
      </c>
      <c r="D72" s="61"/>
      <c r="E72" s="61"/>
      <c r="F72" s="155" t="str">
        <f>F12</f>
        <v xml:space="preserve"> </v>
      </c>
      <c r="G72" s="61"/>
      <c r="H72" s="61"/>
      <c r="I72" s="156" t="s">
        <v>25</v>
      </c>
      <c r="J72" s="71" t="str">
        <f>IF(J12="","",J12)</f>
        <v>20. 9. 2018</v>
      </c>
      <c r="K72" s="61"/>
      <c r="L72" s="59"/>
    </row>
    <row r="73" spans="2:12" s="1" customFormat="1" ht="6.95" customHeight="1">
      <c r="B73" s="39"/>
      <c r="C73" s="61"/>
      <c r="D73" s="61"/>
      <c r="E73" s="61"/>
      <c r="F73" s="61"/>
      <c r="G73" s="61"/>
      <c r="H73" s="61"/>
      <c r="I73" s="154"/>
      <c r="J73" s="61"/>
      <c r="K73" s="61"/>
      <c r="L73" s="59"/>
    </row>
    <row r="74" spans="2:12" s="1" customFormat="1" ht="13.5">
      <c r="B74" s="39"/>
      <c r="C74" s="63" t="s">
        <v>27</v>
      </c>
      <c r="D74" s="61"/>
      <c r="E74" s="61"/>
      <c r="F74" s="155" t="str">
        <f>E15</f>
        <v xml:space="preserve"> </v>
      </c>
      <c r="G74" s="61"/>
      <c r="H74" s="61"/>
      <c r="I74" s="156" t="s">
        <v>32</v>
      </c>
      <c r="J74" s="155" t="str">
        <f>E21</f>
        <v>Ing. Pavel Starý</v>
      </c>
      <c r="K74" s="61"/>
      <c r="L74" s="59"/>
    </row>
    <row r="75" spans="2:12" s="1" customFormat="1" ht="14.45" customHeight="1">
      <c r="B75" s="39"/>
      <c r="C75" s="63" t="s">
        <v>30</v>
      </c>
      <c r="D75" s="61"/>
      <c r="E75" s="61"/>
      <c r="F75" s="155" t="str">
        <f>IF(E18="","",E18)</f>
        <v/>
      </c>
      <c r="G75" s="61"/>
      <c r="H75" s="61"/>
      <c r="I75" s="154"/>
      <c r="J75" s="61"/>
      <c r="K75" s="61"/>
      <c r="L75" s="59"/>
    </row>
    <row r="76" spans="2:12" s="1" customFormat="1" ht="10.35" customHeight="1">
      <c r="B76" s="39"/>
      <c r="C76" s="61"/>
      <c r="D76" s="61"/>
      <c r="E76" s="61"/>
      <c r="F76" s="61"/>
      <c r="G76" s="61"/>
      <c r="H76" s="61"/>
      <c r="I76" s="154"/>
      <c r="J76" s="61"/>
      <c r="K76" s="61"/>
      <c r="L76" s="59"/>
    </row>
    <row r="77" spans="2:20" s="8" customFormat="1" ht="29.25" customHeight="1">
      <c r="B77" s="157"/>
      <c r="C77" s="158" t="s">
        <v>117</v>
      </c>
      <c r="D77" s="159" t="s">
        <v>54</v>
      </c>
      <c r="E77" s="159" t="s">
        <v>50</v>
      </c>
      <c r="F77" s="159" t="s">
        <v>118</v>
      </c>
      <c r="G77" s="159" t="s">
        <v>119</v>
      </c>
      <c r="H77" s="159" t="s">
        <v>120</v>
      </c>
      <c r="I77" s="160" t="s">
        <v>121</v>
      </c>
      <c r="J77" s="159" t="s">
        <v>101</v>
      </c>
      <c r="K77" s="161" t="s">
        <v>122</v>
      </c>
      <c r="L77" s="162"/>
      <c r="M77" s="79" t="s">
        <v>123</v>
      </c>
      <c r="N77" s="80" t="s">
        <v>39</v>
      </c>
      <c r="O77" s="80" t="s">
        <v>124</v>
      </c>
      <c r="P77" s="80" t="s">
        <v>125</v>
      </c>
      <c r="Q77" s="80" t="s">
        <v>126</v>
      </c>
      <c r="R77" s="80" t="s">
        <v>127</v>
      </c>
      <c r="S77" s="80" t="s">
        <v>128</v>
      </c>
      <c r="T77" s="81" t="s">
        <v>129</v>
      </c>
    </row>
    <row r="78" spans="2:63" s="1" customFormat="1" ht="29.25" customHeight="1">
      <c r="B78" s="39"/>
      <c r="C78" s="85" t="s">
        <v>102</v>
      </c>
      <c r="D78" s="61"/>
      <c r="E78" s="61"/>
      <c r="F78" s="61"/>
      <c r="G78" s="61"/>
      <c r="H78" s="61"/>
      <c r="I78" s="154"/>
      <c r="J78" s="163">
        <f>BK78</f>
        <v>0</v>
      </c>
      <c r="K78" s="61"/>
      <c r="L78" s="59"/>
      <c r="M78" s="82"/>
      <c r="N78" s="83"/>
      <c r="O78" s="83"/>
      <c r="P78" s="164">
        <f>P79</f>
        <v>0</v>
      </c>
      <c r="Q78" s="83"/>
      <c r="R78" s="164">
        <f>R79</f>
        <v>67.4332401</v>
      </c>
      <c r="S78" s="83"/>
      <c r="T78" s="165">
        <f>T79</f>
        <v>121.25952000000001</v>
      </c>
      <c r="AT78" s="22" t="s">
        <v>68</v>
      </c>
      <c r="AU78" s="22" t="s">
        <v>103</v>
      </c>
      <c r="BK78" s="166">
        <f>BK79</f>
        <v>0</v>
      </c>
    </row>
    <row r="79" spans="2:63" s="9" customFormat="1" ht="37.35" customHeight="1">
      <c r="B79" s="167"/>
      <c r="C79" s="168"/>
      <c r="D79" s="169" t="s">
        <v>68</v>
      </c>
      <c r="E79" s="170" t="s">
        <v>627</v>
      </c>
      <c r="F79" s="170" t="s">
        <v>628</v>
      </c>
      <c r="G79" s="168"/>
      <c r="H79" s="168"/>
      <c r="I79" s="171"/>
      <c r="J79" s="172">
        <f>BK79</f>
        <v>0</v>
      </c>
      <c r="K79" s="168"/>
      <c r="L79" s="173"/>
      <c r="M79" s="174"/>
      <c r="N79" s="175"/>
      <c r="O79" s="175"/>
      <c r="P79" s="176">
        <f>P80</f>
        <v>0</v>
      </c>
      <c r="Q79" s="175"/>
      <c r="R79" s="176">
        <f>R80</f>
        <v>67.4332401</v>
      </c>
      <c r="S79" s="175"/>
      <c r="T79" s="177">
        <f>T80</f>
        <v>121.25952000000001</v>
      </c>
      <c r="AR79" s="178" t="s">
        <v>77</v>
      </c>
      <c r="AT79" s="179" t="s">
        <v>68</v>
      </c>
      <c r="AU79" s="179" t="s">
        <v>69</v>
      </c>
      <c r="AY79" s="178" t="s">
        <v>132</v>
      </c>
      <c r="BK79" s="180">
        <f>BK80</f>
        <v>0</v>
      </c>
    </row>
    <row r="80" spans="2:63" s="9" customFormat="1" ht="19.9" customHeight="1">
      <c r="B80" s="167"/>
      <c r="C80" s="168"/>
      <c r="D80" s="169" t="s">
        <v>68</v>
      </c>
      <c r="E80" s="237" t="s">
        <v>151</v>
      </c>
      <c r="F80" s="237" t="s">
        <v>663</v>
      </c>
      <c r="G80" s="168"/>
      <c r="H80" s="168"/>
      <c r="I80" s="171"/>
      <c r="J80" s="238">
        <f>BK80</f>
        <v>0</v>
      </c>
      <c r="K80" s="168"/>
      <c r="L80" s="173"/>
      <c r="M80" s="174"/>
      <c r="N80" s="175"/>
      <c r="O80" s="175"/>
      <c r="P80" s="176">
        <f>SUM(P81:P100)</f>
        <v>0</v>
      </c>
      <c r="Q80" s="175"/>
      <c r="R80" s="176">
        <f>SUM(R81:R100)</f>
        <v>67.4332401</v>
      </c>
      <c r="S80" s="175"/>
      <c r="T80" s="177">
        <f>SUM(T81:T100)</f>
        <v>121.25952000000001</v>
      </c>
      <c r="AR80" s="178" t="s">
        <v>77</v>
      </c>
      <c r="AT80" s="179" t="s">
        <v>68</v>
      </c>
      <c r="AU80" s="179" t="s">
        <v>77</v>
      </c>
      <c r="AY80" s="178" t="s">
        <v>132</v>
      </c>
      <c r="BK80" s="180">
        <f>SUM(BK81:BK100)</f>
        <v>0</v>
      </c>
    </row>
    <row r="81" spans="2:65" s="1" customFormat="1" ht="25.5" customHeight="1">
      <c r="B81" s="39"/>
      <c r="C81" s="181" t="s">
        <v>77</v>
      </c>
      <c r="D81" s="181" t="s">
        <v>133</v>
      </c>
      <c r="E81" s="182" t="s">
        <v>440</v>
      </c>
      <c r="F81" s="183" t="s">
        <v>664</v>
      </c>
      <c r="G81" s="184" t="s">
        <v>184</v>
      </c>
      <c r="H81" s="185">
        <v>473.67</v>
      </c>
      <c r="I81" s="186"/>
      <c r="J81" s="187">
        <f>ROUND(I81*H81,2)</f>
        <v>0</v>
      </c>
      <c r="K81" s="183" t="s">
        <v>149</v>
      </c>
      <c r="L81" s="59"/>
      <c r="M81" s="188" t="s">
        <v>21</v>
      </c>
      <c r="N81" s="189" t="s">
        <v>40</v>
      </c>
      <c r="O81" s="40"/>
      <c r="P81" s="190">
        <f>O81*H81</f>
        <v>0</v>
      </c>
      <c r="Q81" s="190">
        <v>9E-05</v>
      </c>
      <c r="R81" s="190">
        <f>Q81*H81</f>
        <v>0.0426303</v>
      </c>
      <c r="S81" s="190">
        <v>0.256</v>
      </c>
      <c r="T81" s="191">
        <f>S81*H81</f>
        <v>121.25952000000001</v>
      </c>
      <c r="AR81" s="22" t="s">
        <v>131</v>
      </c>
      <c r="AT81" s="22" t="s">
        <v>133</v>
      </c>
      <c r="AU81" s="22" t="s">
        <v>79</v>
      </c>
      <c r="AY81" s="22" t="s">
        <v>132</v>
      </c>
      <c r="BE81" s="192">
        <f>IF(N81="základní",J81,0)</f>
        <v>0</v>
      </c>
      <c r="BF81" s="192">
        <f>IF(N81="snížená",J81,0)</f>
        <v>0</v>
      </c>
      <c r="BG81" s="192">
        <f>IF(N81="zákl. přenesená",J81,0)</f>
        <v>0</v>
      </c>
      <c r="BH81" s="192">
        <f>IF(N81="sníž. přenesená",J81,0)</f>
        <v>0</v>
      </c>
      <c r="BI81" s="192">
        <f>IF(N81="nulová",J81,0)</f>
        <v>0</v>
      </c>
      <c r="BJ81" s="22" t="s">
        <v>77</v>
      </c>
      <c r="BK81" s="192">
        <f>ROUND(I81*H81,2)</f>
        <v>0</v>
      </c>
      <c r="BL81" s="22" t="s">
        <v>131</v>
      </c>
      <c r="BM81" s="22" t="s">
        <v>665</v>
      </c>
    </row>
    <row r="82" spans="2:51" s="10" customFormat="1" ht="13.5">
      <c r="B82" s="193"/>
      <c r="C82" s="194"/>
      <c r="D82" s="195" t="s">
        <v>186</v>
      </c>
      <c r="E82" s="196" t="s">
        <v>21</v>
      </c>
      <c r="F82" s="197" t="s">
        <v>666</v>
      </c>
      <c r="G82" s="194"/>
      <c r="H82" s="198">
        <v>473.67</v>
      </c>
      <c r="I82" s="199"/>
      <c r="J82" s="194"/>
      <c r="K82" s="194"/>
      <c r="L82" s="200"/>
      <c r="M82" s="201"/>
      <c r="N82" s="202"/>
      <c r="O82" s="202"/>
      <c r="P82" s="202"/>
      <c r="Q82" s="202"/>
      <c r="R82" s="202"/>
      <c r="S82" s="202"/>
      <c r="T82" s="203"/>
      <c r="AT82" s="204" t="s">
        <v>186</v>
      </c>
      <c r="AU82" s="204" t="s">
        <v>79</v>
      </c>
      <c r="AV82" s="10" t="s">
        <v>79</v>
      </c>
      <c r="AW82" s="10" t="s">
        <v>33</v>
      </c>
      <c r="AX82" s="10" t="s">
        <v>77</v>
      </c>
      <c r="AY82" s="204" t="s">
        <v>132</v>
      </c>
    </row>
    <row r="83" spans="2:65" s="1" customFormat="1" ht="16.5" customHeight="1">
      <c r="B83" s="39"/>
      <c r="C83" s="181" t="s">
        <v>79</v>
      </c>
      <c r="D83" s="181" t="s">
        <v>133</v>
      </c>
      <c r="E83" s="182" t="s">
        <v>348</v>
      </c>
      <c r="F83" s="183" t="s">
        <v>349</v>
      </c>
      <c r="G83" s="184" t="s">
        <v>184</v>
      </c>
      <c r="H83" s="185">
        <v>83.1</v>
      </c>
      <c r="I83" s="186"/>
      <c r="J83" s="187">
        <f>ROUND(I83*H83,2)</f>
        <v>0</v>
      </c>
      <c r="K83" s="183" t="s">
        <v>149</v>
      </c>
      <c r="L83" s="59"/>
      <c r="M83" s="188" t="s">
        <v>21</v>
      </c>
      <c r="N83" s="189" t="s">
        <v>40</v>
      </c>
      <c r="O83" s="40"/>
      <c r="P83" s="190">
        <f>O83*H83</f>
        <v>0</v>
      </c>
      <c r="Q83" s="190">
        <v>0.216</v>
      </c>
      <c r="R83" s="190">
        <f>Q83*H83</f>
        <v>17.9496</v>
      </c>
      <c r="S83" s="190">
        <v>0</v>
      </c>
      <c r="T83" s="191">
        <f>S83*H83</f>
        <v>0</v>
      </c>
      <c r="AR83" s="22" t="s">
        <v>131</v>
      </c>
      <c r="AT83" s="22" t="s">
        <v>133</v>
      </c>
      <c r="AU83" s="22" t="s">
        <v>79</v>
      </c>
      <c r="AY83" s="22" t="s">
        <v>132</v>
      </c>
      <c r="BE83" s="192">
        <f>IF(N83="základní",J83,0)</f>
        <v>0</v>
      </c>
      <c r="BF83" s="192">
        <f>IF(N83="snížená",J83,0)</f>
        <v>0</v>
      </c>
      <c r="BG83" s="192">
        <f>IF(N83="zákl. přenesená",J83,0)</f>
        <v>0</v>
      </c>
      <c r="BH83" s="192">
        <f>IF(N83="sníž. přenesená",J83,0)</f>
        <v>0</v>
      </c>
      <c r="BI83" s="192">
        <f>IF(N83="nulová",J83,0)</f>
        <v>0</v>
      </c>
      <c r="BJ83" s="22" t="s">
        <v>77</v>
      </c>
      <c r="BK83" s="192">
        <f>ROUND(I83*H83,2)</f>
        <v>0</v>
      </c>
      <c r="BL83" s="22" t="s">
        <v>131</v>
      </c>
      <c r="BM83" s="22" t="s">
        <v>667</v>
      </c>
    </row>
    <row r="84" spans="2:51" s="10" customFormat="1" ht="13.5">
      <c r="B84" s="193"/>
      <c r="C84" s="194"/>
      <c r="D84" s="195" t="s">
        <v>186</v>
      </c>
      <c r="E84" s="196" t="s">
        <v>21</v>
      </c>
      <c r="F84" s="197" t="s">
        <v>668</v>
      </c>
      <c r="G84" s="194"/>
      <c r="H84" s="198">
        <v>83.1</v>
      </c>
      <c r="I84" s="199"/>
      <c r="J84" s="194"/>
      <c r="K84" s="194"/>
      <c r="L84" s="200"/>
      <c r="M84" s="201"/>
      <c r="N84" s="202"/>
      <c r="O84" s="202"/>
      <c r="P84" s="202"/>
      <c r="Q84" s="202"/>
      <c r="R84" s="202"/>
      <c r="S84" s="202"/>
      <c r="T84" s="203"/>
      <c r="AT84" s="204" t="s">
        <v>186</v>
      </c>
      <c r="AU84" s="204" t="s">
        <v>79</v>
      </c>
      <c r="AV84" s="10" t="s">
        <v>79</v>
      </c>
      <c r="AW84" s="10" t="s">
        <v>33</v>
      </c>
      <c r="AX84" s="10" t="s">
        <v>77</v>
      </c>
      <c r="AY84" s="204" t="s">
        <v>132</v>
      </c>
    </row>
    <row r="85" spans="2:65" s="1" customFormat="1" ht="25.5" customHeight="1">
      <c r="B85" s="39"/>
      <c r="C85" s="181" t="s">
        <v>141</v>
      </c>
      <c r="D85" s="181" t="s">
        <v>133</v>
      </c>
      <c r="E85" s="182" t="s">
        <v>630</v>
      </c>
      <c r="F85" s="183" t="s">
        <v>669</v>
      </c>
      <c r="G85" s="184" t="s">
        <v>184</v>
      </c>
      <c r="H85" s="185">
        <v>473.67</v>
      </c>
      <c r="I85" s="186"/>
      <c r="J85" s="187">
        <f>ROUND(I85*H85,2)</f>
        <v>0</v>
      </c>
      <c r="K85" s="183" t="s">
        <v>149</v>
      </c>
      <c r="L85" s="59"/>
      <c r="M85" s="188" t="s">
        <v>21</v>
      </c>
      <c r="N85" s="189" t="s">
        <v>40</v>
      </c>
      <c r="O85" s="40"/>
      <c r="P85" s="190">
        <f>O85*H85</f>
        <v>0</v>
      </c>
      <c r="Q85" s="190">
        <v>0.10434</v>
      </c>
      <c r="R85" s="190">
        <f>Q85*H85</f>
        <v>49.422727800000004</v>
      </c>
      <c r="S85" s="190">
        <v>0</v>
      </c>
      <c r="T85" s="191">
        <f>S85*H85</f>
        <v>0</v>
      </c>
      <c r="AR85" s="22" t="s">
        <v>131</v>
      </c>
      <c r="AT85" s="22" t="s">
        <v>133</v>
      </c>
      <c r="AU85" s="22" t="s">
        <v>79</v>
      </c>
      <c r="AY85" s="22" t="s">
        <v>132</v>
      </c>
      <c r="BE85" s="192">
        <f>IF(N85="základní",J85,0)</f>
        <v>0</v>
      </c>
      <c r="BF85" s="192">
        <f>IF(N85="snížená",J85,0)</f>
        <v>0</v>
      </c>
      <c r="BG85" s="192">
        <f>IF(N85="zákl. přenesená",J85,0)</f>
        <v>0</v>
      </c>
      <c r="BH85" s="192">
        <f>IF(N85="sníž. přenesená",J85,0)</f>
        <v>0</v>
      </c>
      <c r="BI85" s="192">
        <f>IF(N85="nulová",J85,0)</f>
        <v>0</v>
      </c>
      <c r="BJ85" s="22" t="s">
        <v>77</v>
      </c>
      <c r="BK85" s="192">
        <f>ROUND(I85*H85,2)</f>
        <v>0</v>
      </c>
      <c r="BL85" s="22" t="s">
        <v>131</v>
      </c>
      <c r="BM85" s="22" t="s">
        <v>670</v>
      </c>
    </row>
    <row r="86" spans="2:51" s="10" customFormat="1" ht="13.5">
      <c r="B86" s="193"/>
      <c r="C86" s="194"/>
      <c r="D86" s="195" t="s">
        <v>186</v>
      </c>
      <c r="E86" s="196" t="s">
        <v>21</v>
      </c>
      <c r="F86" s="197" t="s">
        <v>666</v>
      </c>
      <c r="G86" s="194"/>
      <c r="H86" s="198">
        <v>473.67</v>
      </c>
      <c r="I86" s="199"/>
      <c r="J86" s="194"/>
      <c r="K86" s="194"/>
      <c r="L86" s="200"/>
      <c r="M86" s="201"/>
      <c r="N86" s="202"/>
      <c r="O86" s="202"/>
      <c r="P86" s="202"/>
      <c r="Q86" s="202"/>
      <c r="R86" s="202"/>
      <c r="S86" s="202"/>
      <c r="T86" s="203"/>
      <c r="AT86" s="204" t="s">
        <v>186</v>
      </c>
      <c r="AU86" s="204" t="s">
        <v>79</v>
      </c>
      <c r="AV86" s="10" t="s">
        <v>79</v>
      </c>
      <c r="AW86" s="10" t="s">
        <v>33</v>
      </c>
      <c r="AX86" s="10" t="s">
        <v>77</v>
      </c>
      <c r="AY86" s="204" t="s">
        <v>132</v>
      </c>
    </row>
    <row r="87" spans="2:65" s="1" customFormat="1" ht="16.5" customHeight="1">
      <c r="B87" s="39"/>
      <c r="C87" s="181" t="s">
        <v>131</v>
      </c>
      <c r="D87" s="181" t="s">
        <v>133</v>
      </c>
      <c r="E87" s="182" t="s">
        <v>358</v>
      </c>
      <c r="F87" s="183" t="s">
        <v>359</v>
      </c>
      <c r="G87" s="184" t="s">
        <v>184</v>
      </c>
      <c r="H87" s="185">
        <v>939.03</v>
      </c>
      <c r="I87" s="186"/>
      <c r="J87" s="187">
        <f>ROUND(I87*H87,2)</f>
        <v>0</v>
      </c>
      <c r="K87" s="183" t="s">
        <v>149</v>
      </c>
      <c r="L87" s="59"/>
      <c r="M87" s="188" t="s">
        <v>21</v>
      </c>
      <c r="N87" s="189" t="s">
        <v>40</v>
      </c>
      <c r="O87" s="40"/>
      <c r="P87" s="190">
        <f>O87*H87</f>
        <v>0</v>
      </c>
      <c r="Q87" s="190">
        <v>0</v>
      </c>
      <c r="R87" s="190">
        <f>Q87*H87</f>
        <v>0</v>
      </c>
      <c r="S87" s="190">
        <v>0</v>
      </c>
      <c r="T87" s="191">
        <f>S87*H87</f>
        <v>0</v>
      </c>
      <c r="AR87" s="22" t="s">
        <v>131</v>
      </c>
      <c r="AT87" s="22" t="s">
        <v>133</v>
      </c>
      <c r="AU87" s="22" t="s">
        <v>79</v>
      </c>
      <c r="AY87" s="22" t="s">
        <v>132</v>
      </c>
      <c r="BE87" s="192">
        <f>IF(N87="základní",J87,0)</f>
        <v>0</v>
      </c>
      <c r="BF87" s="192">
        <f>IF(N87="snížená",J87,0)</f>
        <v>0</v>
      </c>
      <c r="BG87" s="192">
        <f>IF(N87="zákl. přenesená",J87,0)</f>
        <v>0</v>
      </c>
      <c r="BH87" s="192">
        <f>IF(N87="sníž. přenesená",J87,0)</f>
        <v>0</v>
      </c>
      <c r="BI87" s="192">
        <f>IF(N87="nulová",J87,0)</f>
        <v>0</v>
      </c>
      <c r="BJ87" s="22" t="s">
        <v>77</v>
      </c>
      <c r="BK87" s="192">
        <f>ROUND(I87*H87,2)</f>
        <v>0</v>
      </c>
      <c r="BL87" s="22" t="s">
        <v>131</v>
      </c>
      <c r="BM87" s="22" t="s">
        <v>671</v>
      </c>
    </row>
    <row r="88" spans="2:51" s="10" customFormat="1" ht="13.5">
      <c r="B88" s="193"/>
      <c r="C88" s="194"/>
      <c r="D88" s="195" t="s">
        <v>186</v>
      </c>
      <c r="E88" s="196" t="s">
        <v>21</v>
      </c>
      <c r="F88" s="197" t="s">
        <v>666</v>
      </c>
      <c r="G88" s="194"/>
      <c r="H88" s="198">
        <v>473.67</v>
      </c>
      <c r="I88" s="199"/>
      <c r="J88" s="194"/>
      <c r="K88" s="194"/>
      <c r="L88" s="200"/>
      <c r="M88" s="201"/>
      <c r="N88" s="202"/>
      <c r="O88" s="202"/>
      <c r="P88" s="202"/>
      <c r="Q88" s="202"/>
      <c r="R88" s="202"/>
      <c r="S88" s="202"/>
      <c r="T88" s="203"/>
      <c r="AT88" s="204" t="s">
        <v>186</v>
      </c>
      <c r="AU88" s="204" t="s">
        <v>79</v>
      </c>
      <c r="AV88" s="10" t="s">
        <v>79</v>
      </c>
      <c r="AW88" s="10" t="s">
        <v>33</v>
      </c>
      <c r="AX88" s="10" t="s">
        <v>69</v>
      </c>
      <c r="AY88" s="204" t="s">
        <v>132</v>
      </c>
    </row>
    <row r="89" spans="2:51" s="10" customFormat="1" ht="13.5">
      <c r="B89" s="193"/>
      <c r="C89" s="194"/>
      <c r="D89" s="195" t="s">
        <v>186</v>
      </c>
      <c r="E89" s="196" t="s">
        <v>21</v>
      </c>
      <c r="F89" s="197" t="s">
        <v>672</v>
      </c>
      <c r="G89" s="194"/>
      <c r="H89" s="198">
        <v>465.36</v>
      </c>
      <c r="I89" s="199"/>
      <c r="J89" s="194"/>
      <c r="K89" s="194"/>
      <c r="L89" s="200"/>
      <c r="M89" s="201"/>
      <c r="N89" s="202"/>
      <c r="O89" s="202"/>
      <c r="P89" s="202"/>
      <c r="Q89" s="202"/>
      <c r="R89" s="202"/>
      <c r="S89" s="202"/>
      <c r="T89" s="203"/>
      <c r="AT89" s="204" t="s">
        <v>186</v>
      </c>
      <c r="AU89" s="204" t="s">
        <v>79</v>
      </c>
      <c r="AV89" s="10" t="s">
        <v>79</v>
      </c>
      <c r="AW89" s="10" t="s">
        <v>33</v>
      </c>
      <c r="AX89" s="10" t="s">
        <v>69</v>
      </c>
      <c r="AY89" s="204" t="s">
        <v>132</v>
      </c>
    </row>
    <row r="90" spans="2:51" s="11" customFormat="1" ht="13.5">
      <c r="B90" s="205"/>
      <c r="C90" s="206"/>
      <c r="D90" s="195" t="s">
        <v>186</v>
      </c>
      <c r="E90" s="207" t="s">
        <v>21</v>
      </c>
      <c r="F90" s="208" t="s">
        <v>189</v>
      </c>
      <c r="G90" s="206"/>
      <c r="H90" s="209">
        <v>939.03</v>
      </c>
      <c r="I90" s="210"/>
      <c r="J90" s="206"/>
      <c r="K90" s="206"/>
      <c r="L90" s="211"/>
      <c r="M90" s="212"/>
      <c r="N90" s="213"/>
      <c r="O90" s="213"/>
      <c r="P90" s="213"/>
      <c r="Q90" s="213"/>
      <c r="R90" s="213"/>
      <c r="S90" s="213"/>
      <c r="T90" s="214"/>
      <c r="AT90" s="215" t="s">
        <v>186</v>
      </c>
      <c r="AU90" s="215" t="s">
        <v>79</v>
      </c>
      <c r="AV90" s="11" t="s">
        <v>131</v>
      </c>
      <c r="AW90" s="11" t="s">
        <v>33</v>
      </c>
      <c r="AX90" s="11" t="s">
        <v>77</v>
      </c>
      <c r="AY90" s="215" t="s">
        <v>132</v>
      </c>
    </row>
    <row r="91" spans="2:65" s="1" customFormat="1" ht="25.5" customHeight="1">
      <c r="B91" s="39"/>
      <c r="C91" s="181" t="s">
        <v>151</v>
      </c>
      <c r="D91" s="181" t="s">
        <v>133</v>
      </c>
      <c r="E91" s="182" t="s">
        <v>367</v>
      </c>
      <c r="F91" s="183" t="s">
        <v>368</v>
      </c>
      <c r="G91" s="184" t="s">
        <v>184</v>
      </c>
      <c r="H91" s="185">
        <v>465.36</v>
      </c>
      <c r="I91" s="186"/>
      <c r="J91" s="187">
        <f>ROUND(I91*H91,2)</f>
        <v>0</v>
      </c>
      <c r="K91" s="183" t="s">
        <v>149</v>
      </c>
      <c r="L91" s="59"/>
      <c r="M91" s="188" t="s">
        <v>21</v>
      </c>
      <c r="N91" s="189" t="s">
        <v>40</v>
      </c>
      <c r="O91" s="40"/>
      <c r="P91" s="190">
        <f>O91*H91</f>
        <v>0</v>
      </c>
      <c r="Q91" s="190">
        <v>0</v>
      </c>
      <c r="R91" s="190">
        <f>Q91*H91</f>
        <v>0</v>
      </c>
      <c r="S91" s="190">
        <v>0</v>
      </c>
      <c r="T91" s="191">
        <f>S91*H91</f>
        <v>0</v>
      </c>
      <c r="AR91" s="22" t="s">
        <v>131</v>
      </c>
      <c r="AT91" s="22" t="s">
        <v>133</v>
      </c>
      <c r="AU91" s="22" t="s">
        <v>79</v>
      </c>
      <c r="AY91" s="22" t="s">
        <v>132</v>
      </c>
      <c r="BE91" s="192">
        <f>IF(N91="základní",J91,0)</f>
        <v>0</v>
      </c>
      <c r="BF91" s="192">
        <f>IF(N91="snížená",J91,0)</f>
        <v>0</v>
      </c>
      <c r="BG91" s="192">
        <f>IF(N91="zákl. přenesená",J91,0)</f>
        <v>0</v>
      </c>
      <c r="BH91" s="192">
        <f>IF(N91="sníž. přenesená",J91,0)</f>
        <v>0</v>
      </c>
      <c r="BI91" s="192">
        <f>IF(N91="nulová",J91,0)</f>
        <v>0</v>
      </c>
      <c r="BJ91" s="22" t="s">
        <v>77</v>
      </c>
      <c r="BK91" s="192">
        <f>ROUND(I91*H91,2)</f>
        <v>0</v>
      </c>
      <c r="BL91" s="22" t="s">
        <v>131</v>
      </c>
      <c r="BM91" s="22" t="s">
        <v>673</v>
      </c>
    </row>
    <row r="92" spans="2:51" s="10" customFormat="1" ht="13.5">
      <c r="B92" s="193"/>
      <c r="C92" s="194"/>
      <c r="D92" s="195" t="s">
        <v>186</v>
      </c>
      <c r="E92" s="196" t="s">
        <v>21</v>
      </c>
      <c r="F92" s="197" t="s">
        <v>672</v>
      </c>
      <c r="G92" s="194"/>
      <c r="H92" s="198">
        <v>465.36</v>
      </c>
      <c r="I92" s="199"/>
      <c r="J92" s="194"/>
      <c r="K92" s="194"/>
      <c r="L92" s="200"/>
      <c r="M92" s="201"/>
      <c r="N92" s="202"/>
      <c r="O92" s="202"/>
      <c r="P92" s="202"/>
      <c r="Q92" s="202"/>
      <c r="R92" s="202"/>
      <c r="S92" s="202"/>
      <c r="T92" s="203"/>
      <c r="AT92" s="204" t="s">
        <v>186</v>
      </c>
      <c r="AU92" s="204" t="s">
        <v>79</v>
      </c>
      <c r="AV92" s="10" t="s">
        <v>79</v>
      </c>
      <c r="AW92" s="10" t="s">
        <v>33</v>
      </c>
      <c r="AX92" s="10" t="s">
        <v>77</v>
      </c>
      <c r="AY92" s="204" t="s">
        <v>132</v>
      </c>
    </row>
    <row r="93" spans="2:65" s="1" customFormat="1" ht="25.5" customHeight="1">
      <c r="B93" s="39"/>
      <c r="C93" s="181" t="s">
        <v>156</v>
      </c>
      <c r="D93" s="181" t="s">
        <v>133</v>
      </c>
      <c r="E93" s="182" t="s">
        <v>445</v>
      </c>
      <c r="F93" s="183" t="s">
        <v>446</v>
      </c>
      <c r="G93" s="184" t="s">
        <v>447</v>
      </c>
      <c r="H93" s="185">
        <v>166.2</v>
      </c>
      <c r="I93" s="186"/>
      <c r="J93" s="187">
        <f>ROUND(I93*H93,2)</f>
        <v>0</v>
      </c>
      <c r="K93" s="183" t="s">
        <v>149</v>
      </c>
      <c r="L93" s="59"/>
      <c r="M93" s="188" t="s">
        <v>21</v>
      </c>
      <c r="N93" s="189" t="s">
        <v>40</v>
      </c>
      <c r="O93" s="40"/>
      <c r="P93" s="190">
        <f>O93*H93</f>
        <v>0</v>
      </c>
      <c r="Q93" s="190">
        <v>0.00011</v>
      </c>
      <c r="R93" s="190">
        <f>Q93*H93</f>
        <v>0.018282</v>
      </c>
      <c r="S93" s="190">
        <v>0</v>
      </c>
      <c r="T93" s="191">
        <f>S93*H93</f>
        <v>0</v>
      </c>
      <c r="AR93" s="22" t="s">
        <v>131</v>
      </c>
      <c r="AT93" s="22" t="s">
        <v>133</v>
      </c>
      <c r="AU93" s="22" t="s">
        <v>79</v>
      </c>
      <c r="AY93" s="22" t="s">
        <v>132</v>
      </c>
      <c r="BE93" s="192">
        <f>IF(N93="základní",J93,0)</f>
        <v>0</v>
      </c>
      <c r="BF93" s="192">
        <f>IF(N93="snížená",J93,0)</f>
        <v>0</v>
      </c>
      <c r="BG93" s="192">
        <f>IF(N93="zákl. přenesená",J93,0)</f>
        <v>0</v>
      </c>
      <c r="BH93" s="192">
        <f>IF(N93="sníž. přenesená",J93,0)</f>
        <v>0</v>
      </c>
      <c r="BI93" s="192">
        <f>IF(N93="nulová",J93,0)</f>
        <v>0</v>
      </c>
      <c r="BJ93" s="22" t="s">
        <v>77</v>
      </c>
      <c r="BK93" s="192">
        <f>ROUND(I93*H93,2)</f>
        <v>0</v>
      </c>
      <c r="BL93" s="22" t="s">
        <v>131</v>
      </c>
      <c r="BM93" s="22" t="s">
        <v>674</v>
      </c>
    </row>
    <row r="94" spans="2:51" s="10" customFormat="1" ht="13.5">
      <c r="B94" s="193"/>
      <c r="C94" s="194"/>
      <c r="D94" s="195" t="s">
        <v>186</v>
      </c>
      <c r="E94" s="196" t="s">
        <v>21</v>
      </c>
      <c r="F94" s="197" t="s">
        <v>675</v>
      </c>
      <c r="G94" s="194"/>
      <c r="H94" s="198">
        <v>166.2</v>
      </c>
      <c r="I94" s="199"/>
      <c r="J94" s="194"/>
      <c r="K94" s="194"/>
      <c r="L94" s="200"/>
      <c r="M94" s="201"/>
      <c r="N94" s="202"/>
      <c r="O94" s="202"/>
      <c r="P94" s="202"/>
      <c r="Q94" s="202"/>
      <c r="R94" s="202"/>
      <c r="S94" s="202"/>
      <c r="T94" s="203"/>
      <c r="AT94" s="204" t="s">
        <v>186</v>
      </c>
      <c r="AU94" s="204" t="s">
        <v>79</v>
      </c>
      <c r="AV94" s="10" t="s">
        <v>79</v>
      </c>
      <c r="AW94" s="10" t="s">
        <v>33</v>
      </c>
      <c r="AX94" s="10" t="s">
        <v>77</v>
      </c>
      <c r="AY94" s="204" t="s">
        <v>132</v>
      </c>
    </row>
    <row r="95" spans="2:65" s="1" customFormat="1" ht="16.5" customHeight="1">
      <c r="B95" s="39"/>
      <c r="C95" s="181" t="s">
        <v>160</v>
      </c>
      <c r="D95" s="181" t="s">
        <v>133</v>
      </c>
      <c r="E95" s="182" t="s">
        <v>450</v>
      </c>
      <c r="F95" s="183" t="s">
        <v>451</v>
      </c>
      <c r="G95" s="184" t="s">
        <v>447</v>
      </c>
      <c r="H95" s="185">
        <v>11.2</v>
      </c>
      <c r="I95" s="186"/>
      <c r="J95" s="187">
        <f>ROUND(I95*H95,2)</f>
        <v>0</v>
      </c>
      <c r="K95" s="183" t="s">
        <v>149</v>
      </c>
      <c r="L95" s="59"/>
      <c r="M95" s="188" t="s">
        <v>21</v>
      </c>
      <c r="N95" s="189" t="s">
        <v>40</v>
      </c>
      <c r="O95" s="40"/>
      <c r="P95" s="190">
        <f>O95*H95</f>
        <v>0</v>
      </c>
      <c r="Q95" s="190">
        <v>0</v>
      </c>
      <c r="R95" s="190">
        <f>Q95*H95</f>
        <v>0</v>
      </c>
      <c r="S95" s="190">
        <v>0</v>
      </c>
      <c r="T95" s="191">
        <f>S95*H95</f>
        <v>0</v>
      </c>
      <c r="AR95" s="22" t="s">
        <v>131</v>
      </c>
      <c r="AT95" s="22" t="s">
        <v>133</v>
      </c>
      <c r="AU95" s="22" t="s">
        <v>79</v>
      </c>
      <c r="AY95" s="22" t="s">
        <v>132</v>
      </c>
      <c r="BE95" s="192">
        <f>IF(N95="základní",J95,0)</f>
        <v>0</v>
      </c>
      <c r="BF95" s="192">
        <f>IF(N95="snížená",J95,0)</f>
        <v>0</v>
      </c>
      <c r="BG95" s="192">
        <f>IF(N95="zákl. přenesená",J95,0)</f>
        <v>0</v>
      </c>
      <c r="BH95" s="192">
        <f>IF(N95="sníž. přenesená",J95,0)</f>
        <v>0</v>
      </c>
      <c r="BI95" s="192">
        <f>IF(N95="nulová",J95,0)</f>
        <v>0</v>
      </c>
      <c r="BJ95" s="22" t="s">
        <v>77</v>
      </c>
      <c r="BK95" s="192">
        <f>ROUND(I95*H95,2)</f>
        <v>0</v>
      </c>
      <c r="BL95" s="22" t="s">
        <v>131</v>
      </c>
      <c r="BM95" s="22" t="s">
        <v>676</v>
      </c>
    </row>
    <row r="96" spans="2:51" s="10" customFormat="1" ht="13.5">
      <c r="B96" s="193"/>
      <c r="C96" s="194"/>
      <c r="D96" s="195" t="s">
        <v>186</v>
      </c>
      <c r="E96" s="196" t="s">
        <v>21</v>
      </c>
      <c r="F96" s="197" t="s">
        <v>677</v>
      </c>
      <c r="G96" s="194"/>
      <c r="H96" s="198">
        <v>11.2</v>
      </c>
      <c r="I96" s="199"/>
      <c r="J96" s="194"/>
      <c r="K96" s="194"/>
      <c r="L96" s="200"/>
      <c r="M96" s="201"/>
      <c r="N96" s="202"/>
      <c r="O96" s="202"/>
      <c r="P96" s="202"/>
      <c r="Q96" s="202"/>
      <c r="R96" s="202"/>
      <c r="S96" s="202"/>
      <c r="T96" s="203"/>
      <c r="AT96" s="204" t="s">
        <v>186</v>
      </c>
      <c r="AU96" s="204" t="s">
        <v>79</v>
      </c>
      <c r="AV96" s="10" t="s">
        <v>79</v>
      </c>
      <c r="AW96" s="10" t="s">
        <v>33</v>
      </c>
      <c r="AX96" s="10" t="s">
        <v>77</v>
      </c>
      <c r="AY96" s="204" t="s">
        <v>132</v>
      </c>
    </row>
    <row r="97" spans="2:65" s="1" customFormat="1" ht="16.5" customHeight="1">
      <c r="B97" s="39"/>
      <c r="C97" s="181" t="s">
        <v>164</v>
      </c>
      <c r="D97" s="181" t="s">
        <v>133</v>
      </c>
      <c r="E97" s="182" t="s">
        <v>678</v>
      </c>
      <c r="F97" s="183" t="s">
        <v>679</v>
      </c>
      <c r="G97" s="184" t="s">
        <v>680</v>
      </c>
      <c r="H97" s="185">
        <v>79.577</v>
      </c>
      <c r="I97" s="186"/>
      <c r="J97" s="187">
        <f>ROUND(I97*H97,2)</f>
        <v>0</v>
      </c>
      <c r="K97" s="183" t="s">
        <v>149</v>
      </c>
      <c r="L97" s="59"/>
      <c r="M97" s="188" t="s">
        <v>21</v>
      </c>
      <c r="N97" s="189" t="s">
        <v>40</v>
      </c>
      <c r="O97" s="40"/>
      <c r="P97" s="190">
        <f>O97*H97</f>
        <v>0</v>
      </c>
      <c r="Q97" s="190">
        <v>0</v>
      </c>
      <c r="R97" s="190">
        <f>Q97*H97</f>
        <v>0</v>
      </c>
      <c r="S97" s="190">
        <v>0</v>
      </c>
      <c r="T97" s="191">
        <f>S97*H97</f>
        <v>0</v>
      </c>
      <c r="AR97" s="22" t="s">
        <v>131</v>
      </c>
      <c r="AT97" s="22" t="s">
        <v>133</v>
      </c>
      <c r="AU97" s="22" t="s">
        <v>79</v>
      </c>
      <c r="AY97" s="22" t="s">
        <v>132</v>
      </c>
      <c r="BE97" s="192">
        <f>IF(N97="základní",J97,0)</f>
        <v>0</v>
      </c>
      <c r="BF97" s="192">
        <f>IF(N97="snížená",J97,0)</f>
        <v>0</v>
      </c>
      <c r="BG97" s="192">
        <f>IF(N97="zákl. přenesená",J97,0)</f>
        <v>0</v>
      </c>
      <c r="BH97" s="192">
        <f>IF(N97="sníž. přenesená",J97,0)</f>
        <v>0</v>
      </c>
      <c r="BI97" s="192">
        <f>IF(N97="nulová",J97,0)</f>
        <v>0</v>
      </c>
      <c r="BJ97" s="22" t="s">
        <v>77</v>
      </c>
      <c r="BK97" s="192">
        <f>ROUND(I97*H97,2)</f>
        <v>0</v>
      </c>
      <c r="BL97" s="22" t="s">
        <v>131</v>
      </c>
      <c r="BM97" s="22" t="s">
        <v>681</v>
      </c>
    </row>
    <row r="98" spans="2:51" s="10" customFormat="1" ht="13.5">
      <c r="B98" s="193"/>
      <c r="C98" s="194"/>
      <c r="D98" s="195" t="s">
        <v>186</v>
      </c>
      <c r="E98" s="196" t="s">
        <v>21</v>
      </c>
      <c r="F98" s="197" t="s">
        <v>682</v>
      </c>
      <c r="G98" s="194"/>
      <c r="H98" s="198">
        <v>79.577</v>
      </c>
      <c r="I98" s="199"/>
      <c r="J98" s="194"/>
      <c r="K98" s="194"/>
      <c r="L98" s="200"/>
      <c r="M98" s="201"/>
      <c r="N98" s="202"/>
      <c r="O98" s="202"/>
      <c r="P98" s="202"/>
      <c r="Q98" s="202"/>
      <c r="R98" s="202"/>
      <c r="S98" s="202"/>
      <c r="T98" s="203"/>
      <c r="AT98" s="204" t="s">
        <v>186</v>
      </c>
      <c r="AU98" s="204" t="s">
        <v>79</v>
      </c>
      <c r="AV98" s="10" t="s">
        <v>79</v>
      </c>
      <c r="AW98" s="10" t="s">
        <v>33</v>
      </c>
      <c r="AX98" s="10" t="s">
        <v>77</v>
      </c>
      <c r="AY98" s="204" t="s">
        <v>132</v>
      </c>
    </row>
    <row r="99" spans="2:65" s="1" customFormat="1" ht="25.5" customHeight="1">
      <c r="B99" s="39"/>
      <c r="C99" s="181" t="s">
        <v>168</v>
      </c>
      <c r="D99" s="181" t="s">
        <v>133</v>
      </c>
      <c r="E99" s="182" t="s">
        <v>683</v>
      </c>
      <c r="F99" s="183" t="s">
        <v>684</v>
      </c>
      <c r="G99" s="184" t="s">
        <v>680</v>
      </c>
      <c r="H99" s="185">
        <v>1671.117</v>
      </c>
      <c r="I99" s="186"/>
      <c r="J99" s="187">
        <f>ROUND(I99*H99,2)</f>
        <v>0</v>
      </c>
      <c r="K99" s="183" t="s">
        <v>149</v>
      </c>
      <c r="L99" s="59"/>
      <c r="M99" s="188" t="s">
        <v>21</v>
      </c>
      <c r="N99" s="189" t="s">
        <v>40</v>
      </c>
      <c r="O99" s="40"/>
      <c r="P99" s="190">
        <f>O99*H99</f>
        <v>0</v>
      </c>
      <c r="Q99" s="190">
        <v>0</v>
      </c>
      <c r="R99" s="190">
        <f>Q99*H99</f>
        <v>0</v>
      </c>
      <c r="S99" s="190">
        <v>0</v>
      </c>
      <c r="T99" s="191">
        <f>S99*H99</f>
        <v>0</v>
      </c>
      <c r="AR99" s="22" t="s">
        <v>131</v>
      </c>
      <c r="AT99" s="22" t="s">
        <v>133</v>
      </c>
      <c r="AU99" s="22" t="s">
        <v>79</v>
      </c>
      <c r="AY99" s="22" t="s">
        <v>132</v>
      </c>
      <c r="BE99" s="192">
        <f>IF(N99="základní",J99,0)</f>
        <v>0</v>
      </c>
      <c r="BF99" s="192">
        <f>IF(N99="snížená",J99,0)</f>
        <v>0</v>
      </c>
      <c r="BG99" s="192">
        <f>IF(N99="zákl. přenesená",J99,0)</f>
        <v>0</v>
      </c>
      <c r="BH99" s="192">
        <f>IF(N99="sníž. přenesená",J99,0)</f>
        <v>0</v>
      </c>
      <c r="BI99" s="192">
        <f>IF(N99="nulová",J99,0)</f>
        <v>0</v>
      </c>
      <c r="BJ99" s="22" t="s">
        <v>77</v>
      </c>
      <c r="BK99" s="192">
        <f>ROUND(I99*H99,2)</f>
        <v>0</v>
      </c>
      <c r="BL99" s="22" t="s">
        <v>131</v>
      </c>
      <c r="BM99" s="22" t="s">
        <v>685</v>
      </c>
    </row>
    <row r="100" spans="2:51" s="10" customFormat="1" ht="13.5">
      <c r="B100" s="193"/>
      <c r="C100" s="194"/>
      <c r="D100" s="195" t="s">
        <v>186</v>
      </c>
      <c r="E100" s="196" t="s">
        <v>21</v>
      </c>
      <c r="F100" s="197" t="s">
        <v>686</v>
      </c>
      <c r="G100" s="194"/>
      <c r="H100" s="198">
        <v>1671.117</v>
      </c>
      <c r="I100" s="199"/>
      <c r="J100" s="194"/>
      <c r="K100" s="194"/>
      <c r="L100" s="200"/>
      <c r="M100" s="240"/>
      <c r="N100" s="241"/>
      <c r="O100" s="241"/>
      <c r="P100" s="241"/>
      <c r="Q100" s="241"/>
      <c r="R100" s="241"/>
      <c r="S100" s="241"/>
      <c r="T100" s="242"/>
      <c r="AT100" s="204" t="s">
        <v>186</v>
      </c>
      <c r="AU100" s="204" t="s">
        <v>79</v>
      </c>
      <c r="AV100" s="10" t="s">
        <v>79</v>
      </c>
      <c r="AW100" s="10" t="s">
        <v>33</v>
      </c>
      <c r="AX100" s="10" t="s">
        <v>77</v>
      </c>
      <c r="AY100" s="204" t="s">
        <v>132</v>
      </c>
    </row>
    <row r="101" spans="2:12" s="1" customFormat="1" ht="6.95" customHeight="1">
      <c r="B101" s="54"/>
      <c r="C101" s="55"/>
      <c r="D101" s="55"/>
      <c r="E101" s="55"/>
      <c r="F101" s="55"/>
      <c r="G101" s="55"/>
      <c r="H101" s="55"/>
      <c r="I101" s="137"/>
      <c r="J101" s="55"/>
      <c r="K101" s="55"/>
      <c r="L101" s="59"/>
    </row>
  </sheetData>
  <sheetProtection algorithmName="SHA-512" hashValue="5M1cRiB5floqTGUSFlb2H1U2I1OxOLvsE03TQotkt/L3MHXkuzFqEkMSF2fQ1OX+d0tXjWOlwq0JaB24FtUFeg==" saltValue="O0VslGBpnS6rZ/eJgcBtTc5Xe3j+X70OHGjXAmALFd9BnIxq6beNAcF1uRNngwWIJcg49KorD6L8d6/XO4dC9w==" spinCount="100000" sheet="1" objects="1" scenarios="1" formatColumns="0" formatRows="0" autoFilter="0"/>
  <autoFilter ref="C77:K100"/>
  <mergeCells count="10">
    <mergeCell ref="J51:J52"/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43" customWidth="1"/>
    <col min="2" max="2" width="1.66796875" style="243" customWidth="1"/>
    <col min="3" max="4" width="5" style="243" customWidth="1"/>
    <col min="5" max="5" width="11.66015625" style="243" customWidth="1"/>
    <col min="6" max="6" width="9.16015625" style="243" customWidth="1"/>
    <col min="7" max="7" width="5" style="243" customWidth="1"/>
    <col min="8" max="8" width="77.83203125" style="243" customWidth="1"/>
    <col min="9" max="10" width="20" style="243" customWidth="1"/>
    <col min="11" max="11" width="1.66796875" style="243" customWidth="1"/>
  </cols>
  <sheetData>
    <row r="1" ht="37.5" customHeight="1"/>
    <row r="2" spans="2:11" ht="7.5" customHeight="1">
      <c r="B2" s="244"/>
      <c r="C2" s="245"/>
      <c r="D2" s="245"/>
      <c r="E2" s="245"/>
      <c r="F2" s="245"/>
      <c r="G2" s="245"/>
      <c r="H2" s="245"/>
      <c r="I2" s="245"/>
      <c r="J2" s="245"/>
      <c r="K2" s="246"/>
    </row>
    <row r="3" spans="2:11" s="13" customFormat="1" ht="45" customHeight="1">
      <c r="B3" s="247"/>
      <c r="C3" s="371" t="s">
        <v>687</v>
      </c>
      <c r="D3" s="371"/>
      <c r="E3" s="371"/>
      <c r="F3" s="371"/>
      <c r="G3" s="371"/>
      <c r="H3" s="371"/>
      <c r="I3" s="371"/>
      <c r="J3" s="371"/>
      <c r="K3" s="248"/>
    </row>
    <row r="4" spans="2:11" ht="25.5" customHeight="1">
      <c r="B4" s="249"/>
      <c r="C4" s="375" t="s">
        <v>688</v>
      </c>
      <c r="D4" s="375"/>
      <c r="E4" s="375"/>
      <c r="F4" s="375"/>
      <c r="G4" s="375"/>
      <c r="H4" s="375"/>
      <c r="I4" s="375"/>
      <c r="J4" s="375"/>
      <c r="K4" s="250"/>
    </row>
    <row r="5" spans="2:11" ht="5.25" customHeight="1">
      <c r="B5" s="249"/>
      <c r="C5" s="251"/>
      <c r="D5" s="251"/>
      <c r="E5" s="251"/>
      <c r="F5" s="251"/>
      <c r="G5" s="251"/>
      <c r="H5" s="251"/>
      <c r="I5" s="251"/>
      <c r="J5" s="251"/>
      <c r="K5" s="250"/>
    </row>
    <row r="6" spans="2:11" ht="15" customHeight="1">
      <c r="B6" s="249"/>
      <c r="C6" s="374" t="s">
        <v>689</v>
      </c>
      <c r="D6" s="374"/>
      <c r="E6" s="374"/>
      <c r="F6" s="374"/>
      <c r="G6" s="374"/>
      <c r="H6" s="374"/>
      <c r="I6" s="374"/>
      <c r="J6" s="374"/>
      <c r="K6" s="250"/>
    </row>
    <row r="7" spans="2:11" ht="15" customHeight="1">
      <c r="B7" s="253"/>
      <c r="C7" s="374" t="s">
        <v>690</v>
      </c>
      <c r="D7" s="374"/>
      <c r="E7" s="374"/>
      <c r="F7" s="374"/>
      <c r="G7" s="374"/>
      <c r="H7" s="374"/>
      <c r="I7" s="374"/>
      <c r="J7" s="374"/>
      <c r="K7" s="250"/>
    </row>
    <row r="8" spans="2:11" ht="12.75" customHeight="1">
      <c r="B8" s="253"/>
      <c r="C8" s="252"/>
      <c r="D8" s="252"/>
      <c r="E8" s="252"/>
      <c r="F8" s="252"/>
      <c r="G8" s="252"/>
      <c r="H8" s="252"/>
      <c r="I8" s="252"/>
      <c r="J8" s="252"/>
      <c r="K8" s="250"/>
    </row>
    <row r="9" spans="2:11" ht="15" customHeight="1">
      <c r="B9" s="253"/>
      <c r="C9" s="374" t="s">
        <v>691</v>
      </c>
      <c r="D9" s="374"/>
      <c r="E9" s="374"/>
      <c r="F9" s="374"/>
      <c r="G9" s="374"/>
      <c r="H9" s="374"/>
      <c r="I9" s="374"/>
      <c r="J9" s="374"/>
      <c r="K9" s="250"/>
    </row>
    <row r="10" spans="2:11" ht="15" customHeight="1">
      <c r="B10" s="253"/>
      <c r="C10" s="252"/>
      <c r="D10" s="374" t="s">
        <v>692</v>
      </c>
      <c r="E10" s="374"/>
      <c r="F10" s="374"/>
      <c r="G10" s="374"/>
      <c r="H10" s="374"/>
      <c r="I10" s="374"/>
      <c r="J10" s="374"/>
      <c r="K10" s="250"/>
    </row>
    <row r="11" spans="2:11" ht="15" customHeight="1">
      <c r="B11" s="253"/>
      <c r="C11" s="254"/>
      <c r="D11" s="374" t="s">
        <v>693</v>
      </c>
      <c r="E11" s="374"/>
      <c r="F11" s="374"/>
      <c r="G11" s="374"/>
      <c r="H11" s="374"/>
      <c r="I11" s="374"/>
      <c r="J11" s="374"/>
      <c r="K11" s="250"/>
    </row>
    <row r="12" spans="2:11" ht="12.75" customHeight="1">
      <c r="B12" s="253"/>
      <c r="C12" s="254"/>
      <c r="D12" s="254"/>
      <c r="E12" s="254"/>
      <c r="F12" s="254"/>
      <c r="G12" s="254"/>
      <c r="H12" s="254"/>
      <c r="I12" s="254"/>
      <c r="J12" s="254"/>
      <c r="K12" s="250"/>
    </row>
    <row r="13" spans="2:11" ht="15" customHeight="1">
      <c r="B13" s="253"/>
      <c r="C13" s="254"/>
      <c r="D13" s="374" t="s">
        <v>694</v>
      </c>
      <c r="E13" s="374"/>
      <c r="F13" s="374"/>
      <c r="G13" s="374"/>
      <c r="H13" s="374"/>
      <c r="I13" s="374"/>
      <c r="J13" s="374"/>
      <c r="K13" s="250"/>
    </row>
    <row r="14" spans="2:11" ht="15" customHeight="1">
      <c r="B14" s="253"/>
      <c r="C14" s="254"/>
      <c r="D14" s="374" t="s">
        <v>695</v>
      </c>
      <c r="E14" s="374"/>
      <c r="F14" s="374"/>
      <c r="G14" s="374"/>
      <c r="H14" s="374"/>
      <c r="I14" s="374"/>
      <c r="J14" s="374"/>
      <c r="K14" s="250"/>
    </row>
    <row r="15" spans="2:11" ht="15" customHeight="1">
      <c r="B15" s="253"/>
      <c r="C15" s="254"/>
      <c r="D15" s="374" t="s">
        <v>696</v>
      </c>
      <c r="E15" s="374"/>
      <c r="F15" s="374"/>
      <c r="G15" s="374"/>
      <c r="H15" s="374"/>
      <c r="I15" s="374"/>
      <c r="J15" s="374"/>
      <c r="K15" s="250"/>
    </row>
    <row r="16" spans="2:11" ht="15" customHeight="1">
      <c r="B16" s="253"/>
      <c r="C16" s="254"/>
      <c r="D16" s="254"/>
      <c r="E16" s="255" t="s">
        <v>76</v>
      </c>
      <c r="F16" s="374" t="s">
        <v>697</v>
      </c>
      <c r="G16" s="374"/>
      <c r="H16" s="374"/>
      <c r="I16" s="374"/>
      <c r="J16" s="374"/>
      <c r="K16" s="250"/>
    </row>
    <row r="17" spans="2:11" ht="15" customHeight="1">
      <c r="B17" s="253"/>
      <c r="C17" s="254"/>
      <c r="D17" s="254"/>
      <c r="E17" s="255" t="s">
        <v>698</v>
      </c>
      <c r="F17" s="374" t="s">
        <v>699</v>
      </c>
      <c r="G17" s="374"/>
      <c r="H17" s="374"/>
      <c r="I17" s="374"/>
      <c r="J17" s="374"/>
      <c r="K17" s="250"/>
    </row>
    <row r="18" spans="2:11" ht="15" customHeight="1">
      <c r="B18" s="253"/>
      <c r="C18" s="254"/>
      <c r="D18" s="254"/>
      <c r="E18" s="255" t="s">
        <v>700</v>
      </c>
      <c r="F18" s="374" t="s">
        <v>701</v>
      </c>
      <c r="G18" s="374"/>
      <c r="H18" s="374"/>
      <c r="I18" s="374"/>
      <c r="J18" s="374"/>
      <c r="K18" s="250"/>
    </row>
    <row r="19" spans="2:11" ht="15" customHeight="1">
      <c r="B19" s="253"/>
      <c r="C19" s="254"/>
      <c r="D19" s="254"/>
      <c r="E19" s="255" t="s">
        <v>82</v>
      </c>
      <c r="F19" s="374" t="s">
        <v>702</v>
      </c>
      <c r="G19" s="374"/>
      <c r="H19" s="374"/>
      <c r="I19" s="374"/>
      <c r="J19" s="374"/>
      <c r="K19" s="250"/>
    </row>
    <row r="20" spans="2:11" ht="15" customHeight="1">
      <c r="B20" s="253"/>
      <c r="C20" s="254"/>
      <c r="D20" s="254"/>
      <c r="E20" s="255" t="s">
        <v>703</v>
      </c>
      <c r="F20" s="374" t="s">
        <v>704</v>
      </c>
      <c r="G20" s="374"/>
      <c r="H20" s="374"/>
      <c r="I20" s="374"/>
      <c r="J20" s="374"/>
      <c r="K20" s="250"/>
    </row>
    <row r="21" spans="2:11" ht="15" customHeight="1">
      <c r="B21" s="253"/>
      <c r="C21" s="254"/>
      <c r="D21" s="254"/>
      <c r="E21" s="255" t="s">
        <v>705</v>
      </c>
      <c r="F21" s="374" t="s">
        <v>706</v>
      </c>
      <c r="G21" s="374"/>
      <c r="H21" s="374"/>
      <c r="I21" s="374"/>
      <c r="J21" s="374"/>
      <c r="K21" s="250"/>
    </row>
    <row r="22" spans="2:11" ht="12.75" customHeight="1">
      <c r="B22" s="253"/>
      <c r="C22" s="254"/>
      <c r="D22" s="254"/>
      <c r="E22" s="254"/>
      <c r="F22" s="254"/>
      <c r="G22" s="254"/>
      <c r="H22" s="254"/>
      <c r="I22" s="254"/>
      <c r="J22" s="254"/>
      <c r="K22" s="250"/>
    </row>
    <row r="23" spans="2:11" ht="15" customHeight="1">
      <c r="B23" s="253"/>
      <c r="C23" s="374" t="s">
        <v>707</v>
      </c>
      <c r="D23" s="374"/>
      <c r="E23" s="374"/>
      <c r="F23" s="374"/>
      <c r="G23" s="374"/>
      <c r="H23" s="374"/>
      <c r="I23" s="374"/>
      <c r="J23" s="374"/>
      <c r="K23" s="250"/>
    </row>
    <row r="24" spans="2:11" ht="15" customHeight="1">
      <c r="B24" s="253"/>
      <c r="C24" s="374" t="s">
        <v>708</v>
      </c>
      <c r="D24" s="374"/>
      <c r="E24" s="374"/>
      <c r="F24" s="374"/>
      <c r="G24" s="374"/>
      <c r="H24" s="374"/>
      <c r="I24" s="374"/>
      <c r="J24" s="374"/>
      <c r="K24" s="250"/>
    </row>
    <row r="25" spans="2:11" ht="15" customHeight="1">
      <c r="B25" s="253"/>
      <c r="C25" s="252"/>
      <c r="D25" s="374" t="s">
        <v>709</v>
      </c>
      <c r="E25" s="374"/>
      <c r="F25" s="374"/>
      <c r="G25" s="374"/>
      <c r="H25" s="374"/>
      <c r="I25" s="374"/>
      <c r="J25" s="374"/>
      <c r="K25" s="250"/>
    </row>
    <row r="26" spans="2:11" ht="15" customHeight="1">
      <c r="B26" s="253"/>
      <c r="C26" s="254"/>
      <c r="D26" s="374" t="s">
        <v>710</v>
      </c>
      <c r="E26" s="374"/>
      <c r="F26" s="374"/>
      <c r="G26" s="374"/>
      <c r="H26" s="374"/>
      <c r="I26" s="374"/>
      <c r="J26" s="374"/>
      <c r="K26" s="250"/>
    </row>
    <row r="27" spans="2:11" ht="12.75" customHeight="1">
      <c r="B27" s="253"/>
      <c r="C27" s="254"/>
      <c r="D27" s="254"/>
      <c r="E27" s="254"/>
      <c r="F27" s="254"/>
      <c r="G27" s="254"/>
      <c r="H27" s="254"/>
      <c r="I27" s="254"/>
      <c r="J27" s="254"/>
      <c r="K27" s="250"/>
    </row>
    <row r="28" spans="2:11" ht="15" customHeight="1">
      <c r="B28" s="253"/>
      <c r="C28" s="254"/>
      <c r="D28" s="374" t="s">
        <v>711</v>
      </c>
      <c r="E28" s="374"/>
      <c r="F28" s="374"/>
      <c r="G28" s="374"/>
      <c r="H28" s="374"/>
      <c r="I28" s="374"/>
      <c r="J28" s="374"/>
      <c r="K28" s="250"/>
    </row>
    <row r="29" spans="2:11" ht="15" customHeight="1">
      <c r="B29" s="253"/>
      <c r="C29" s="254"/>
      <c r="D29" s="374" t="s">
        <v>712</v>
      </c>
      <c r="E29" s="374"/>
      <c r="F29" s="374"/>
      <c r="G29" s="374"/>
      <c r="H29" s="374"/>
      <c r="I29" s="374"/>
      <c r="J29" s="374"/>
      <c r="K29" s="250"/>
    </row>
    <row r="30" spans="2:11" ht="12.75" customHeight="1">
      <c r="B30" s="253"/>
      <c r="C30" s="254"/>
      <c r="D30" s="254"/>
      <c r="E30" s="254"/>
      <c r="F30" s="254"/>
      <c r="G30" s="254"/>
      <c r="H30" s="254"/>
      <c r="I30" s="254"/>
      <c r="J30" s="254"/>
      <c r="K30" s="250"/>
    </row>
    <row r="31" spans="2:11" ht="15" customHeight="1">
      <c r="B31" s="253"/>
      <c r="C31" s="254"/>
      <c r="D31" s="374" t="s">
        <v>713</v>
      </c>
      <c r="E31" s="374"/>
      <c r="F31" s="374"/>
      <c r="G31" s="374"/>
      <c r="H31" s="374"/>
      <c r="I31" s="374"/>
      <c r="J31" s="374"/>
      <c r="K31" s="250"/>
    </row>
    <row r="32" spans="2:11" ht="15" customHeight="1">
      <c r="B32" s="253"/>
      <c r="C32" s="254"/>
      <c r="D32" s="374" t="s">
        <v>714</v>
      </c>
      <c r="E32" s="374"/>
      <c r="F32" s="374"/>
      <c r="G32" s="374"/>
      <c r="H32" s="374"/>
      <c r="I32" s="374"/>
      <c r="J32" s="374"/>
      <c r="K32" s="250"/>
    </row>
    <row r="33" spans="2:11" ht="15" customHeight="1">
      <c r="B33" s="253"/>
      <c r="C33" s="254"/>
      <c r="D33" s="374" t="s">
        <v>715</v>
      </c>
      <c r="E33" s="374"/>
      <c r="F33" s="374"/>
      <c r="G33" s="374"/>
      <c r="H33" s="374"/>
      <c r="I33" s="374"/>
      <c r="J33" s="374"/>
      <c r="K33" s="250"/>
    </row>
    <row r="34" spans="2:11" ht="15" customHeight="1">
      <c r="B34" s="253"/>
      <c r="C34" s="254"/>
      <c r="D34" s="252"/>
      <c r="E34" s="256" t="s">
        <v>117</v>
      </c>
      <c r="F34" s="252"/>
      <c r="G34" s="374" t="s">
        <v>716</v>
      </c>
      <c r="H34" s="374"/>
      <c r="I34" s="374"/>
      <c r="J34" s="374"/>
      <c r="K34" s="250"/>
    </row>
    <row r="35" spans="2:11" ht="30.75" customHeight="1">
      <c r="B35" s="253"/>
      <c r="C35" s="254"/>
      <c r="D35" s="252"/>
      <c r="E35" s="256" t="s">
        <v>717</v>
      </c>
      <c r="F35" s="252"/>
      <c r="G35" s="374" t="s">
        <v>718</v>
      </c>
      <c r="H35" s="374"/>
      <c r="I35" s="374"/>
      <c r="J35" s="374"/>
      <c r="K35" s="250"/>
    </row>
    <row r="36" spans="2:11" ht="15" customHeight="1">
      <c r="B36" s="253"/>
      <c r="C36" s="254"/>
      <c r="D36" s="252"/>
      <c r="E36" s="256" t="s">
        <v>50</v>
      </c>
      <c r="F36" s="252"/>
      <c r="G36" s="374" t="s">
        <v>719</v>
      </c>
      <c r="H36" s="374"/>
      <c r="I36" s="374"/>
      <c r="J36" s="374"/>
      <c r="K36" s="250"/>
    </row>
    <row r="37" spans="2:11" ht="15" customHeight="1">
      <c r="B37" s="253"/>
      <c r="C37" s="254"/>
      <c r="D37" s="252"/>
      <c r="E37" s="256" t="s">
        <v>118</v>
      </c>
      <c r="F37" s="252"/>
      <c r="G37" s="374" t="s">
        <v>720</v>
      </c>
      <c r="H37" s="374"/>
      <c r="I37" s="374"/>
      <c r="J37" s="374"/>
      <c r="K37" s="250"/>
    </row>
    <row r="38" spans="2:11" ht="15" customHeight="1">
      <c r="B38" s="253"/>
      <c r="C38" s="254"/>
      <c r="D38" s="252"/>
      <c r="E38" s="256" t="s">
        <v>119</v>
      </c>
      <c r="F38" s="252"/>
      <c r="G38" s="374" t="s">
        <v>721</v>
      </c>
      <c r="H38" s="374"/>
      <c r="I38" s="374"/>
      <c r="J38" s="374"/>
      <c r="K38" s="250"/>
    </row>
    <row r="39" spans="2:11" ht="15" customHeight="1">
      <c r="B39" s="253"/>
      <c r="C39" s="254"/>
      <c r="D39" s="252"/>
      <c r="E39" s="256" t="s">
        <v>120</v>
      </c>
      <c r="F39" s="252"/>
      <c r="G39" s="374" t="s">
        <v>722</v>
      </c>
      <c r="H39" s="374"/>
      <c r="I39" s="374"/>
      <c r="J39" s="374"/>
      <c r="K39" s="250"/>
    </row>
    <row r="40" spans="2:11" ht="15" customHeight="1">
      <c r="B40" s="253"/>
      <c r="C40" s="254"/>
      <c r="D40" s="252"/>
      <c r="E40" s="256" t="s">
        <v>723</v>
      </c>
      <c r="F40" s="252"/>
      <c r="G40" s="374" t="s">
        <v>724</v>
      </c>
      <c r="H40" s="374"/>
      <c r="I40" s="374"/>
      <c r="J40" s="374"/>
      <c r="K40" s="250"/>
    </row>
    <row r="41" spans="2:11" ht="15" customHeight="1">
      <c r="B41" s="253"/>
      <c r="C41" s="254"/>
      <c r="D41" s="252"/>
      <c r="E41" s="256"/>
      <c r="F41" s="252"/>
      <c r="G41" s="374" t="s">
        <v>725</v>
      </c>
      <c r="H41" s="374"/>
      <c r="I41" s="374"/>
      <c r="J41" s="374"/>
      <c r="K41" s="250"/>
    </row>
    <row r="42" spans="2:11" ht="15" customHeight="1">
      <c r="B42" s="253"/>
      <c r="C42" s="254"/>
      <c r="D42" s="252"/>
      <c r="E42" s="256" t="s">
        <v>726</v>
      </c>
      <c r="F42" s="252"/>
      <c r="G42" s="374" t="s">
        <v>727</v>
      </c>
      <c r="H42" s="374"/>
      <c r="I42" s="374"/>
      <c r="J42" s="374"/>
      <c r="K42" s="250"/>
    </row>
    <row r="43" spans="2:11" ht="15" customHeight="1">
      <c r="B43" s="253"/>
      <c r="C43" s="254"/>
      <c r="D43" s="252"/>
      <c r="E43" s="256" t="s">
        <v>122</v>
      </c>
      <c r="F43" s="252"/>
      <c r="G43" s="374" t="s">
        <v>728</v>
      </c>
      <c r="H43" s="374"/>
      <c r="I43" s="374"/>
      <c r="J43" s="374"/>
      <c r="K43" s="250"/>
    </row>
    <row r="44" spans="2:11" ht="12.75" customHeight="1">
      <c r="B44" s="253"/>
      <c r="C44" s="254"/>
      <c r="D44" s="252"/>
      <c r="E44" s="252"/>
      <c r="F44" s="252"/>
      <c r="G44" s="252"/>
      <c r="H44" s="252"/>
      <c r="I44" s="252"/>
      <c r="J44" s="252"/>
      <c r="K44" s="250"/>
    </row>
    <row r="45" spans="2:11" ht="15" customHeight="1">
      <c r="B45" s="253"/>
      <c r="C45" s="254"/>
      <c r="D45" s="374" t="s">
        <v>729</v>
      </c>
      <c r="E45" s="374"/>
      <c r="F45" s="374"/>
      <c r="G45" s="374"/>
      <c r="H45" s="374"/>
      <c r="I45" s="374"/>
      <c r="J45" s="374"/>
      <c r="K45" s="250"/>
    </row>
    <row r="46" spans="2:11" ht="15" customHeight="1">
      <c r="B46" s="253"/>
      <c r="C46" s="254"/>
      <c r="D46" s="254"/>
      <c r="E46" s="374" t="s">
        <v>730</v>
      </c>
      <c r="F46" s="374"/>
      <c r="G46" s="374"/>
      <c r="H46" s="374"/>
      <c r="I46" s="374"/>
      <c r="J46" s="374"/>
      <c r="K46" s="250"/>
    </row>
    <row r="47" spans="2:11" ht="15" customHeight="1">
      <c r="B47" s="253"/>
      <c r="C47" s="254"/>
      <c r="D47" s="254"/>
      <c r="E47" s="374" t="s">
        <v>731</v>
      </c>
      <c r="F47" s="374"/>
      <c r="G47" s="374"/>
      <c r="H47" s="374"/>
      <c r="I47" s="374"/>
      <c r="J47" s="374"/>
      <c r="K47" s="250"/>
    </row>
    <row r="48" spans="2:11" ht="15" customHeight="1">
      <c r="B48" s="253"/>
      <c r="C48" s="254"/>
      <c r="D48" s="254"/>
      <c r="E48" s="374" t="s">
        <v>732</v>
      </c>
      <c r="F48" s="374"/>
      <c r="G48" s="374"/>
      <c r="H48" s="374"/>
      <c r="I48" s="374"/>
      <c r="J48" s="374"/>
      <c r="K48" s="250"/>
    </row>
    <row r="49" spans="2:11" ht="15" customHeight="1">
      <c r="B49" s="253"/>
      <c r="C49" s="254"/>
      <c r="D49" s="374" t="s">
        <v>733</v>
      </c>
      <c r="E49" s="374"/>
      <c r="F49" s="374"/>
      <c r="G49" s="374"/>
      <c r="H49" s="374"/>
      <c r="I49" s="374"/>
      <c r="J49" s="374"/>
      <c r="K49" s="250"/>
    </row>
    <row r="50" spans="2:11" ht="25.5" customHeight="1">
      <c r="B50" s="249"/>
      <c r="C50" s="375" t="s">
        <v>734</v>
      </c>
      <c r="D50" s="375"/>
      <c r="E50" s="375"/>
      <c r="F50" s="375"/>
      <c r="G50" s="375"/>
      <c r="H50" s="375"/>
      <c r="I50" s="375"/>
      <c r="J50" s="375"/>
      <c r="K50" s="250"/>
    </row>
    <row r="51" spans="2:11" ht="5.25" customHeight="1">
      <c r="B51" s="249"/>
      <c r="C51" s="251"/>
      <c r="D51" s="251"/>
      <c r="E51" s="251"/>
      <c r="F51" s="251"/>
      <c r="G51" s="251"/>
      <c r="H51" s="251"/>
      <c r="I51" s="251"/>
      <c r="J51" s="251"/>
      <c r="K51" s="250"/>
    </row>
    <row r="52" spans="2:11" ht="15" customHeight="1">
      <c r="B52" s="249"/>
      <c r="C52" s="374" t="s">
        <v>735</v>
      </c>
      <c r="D52" s="374"/>
      <c r="E52" s="374"/>
      <c r="F52" s="374"/>
      <c r="G52" s="374"/>
      <c r="H52" s="374"/>
      <c r="I52" s="374"/>
      <c r="J52" s="374"/>
      <c r="K52" s="250"/>
    </row>
    <row r="53" spans="2:11" ht="15" customHeight="1">
      <c r="B53" s="249"/>
      <c r="C53" s="374" t="s">
        <v>736</v>
      </c>
      <c r="D53" s="374"/>
      <c r="E53" s="374"/>
      <c r="F53" s="374"/>
      <c r="G53" s="374"/>
      <c r="H53" s="374"/>
      <c r="I53" s="374"/>
      <c r="J53" s="374"/>
      <c r="K53" s="250"/>
    </row>
    <row r="54" spans="2:11" ht="12.75" customHeight="1">
      <c r="B54" s="249"/>
      <c r="C54" s="252"/>
      <c r="D54" s="252"/>
      <c r="E54" s="252"/>
      <c r="F54" s="252"/>
      <c r="G54" s="252"/>
      <c r="H54" s="252"/>
      <c r="I54" s="252"/>
      <c r="J54" s="252"/>
      <c r="K54" s="250"/>
    </row>
    <row r="55" spans="2:11" ht="15" customHeight="1">
      <c r="B55" s="249"/>
      <c r="C55" s="374" t="s">
        <v>737</v>
      </c>
      <c r="D55" s="374"/>
      <c r="E55" s="374"/>
      <c r="F55" s="374"/>
      <c r="G55" s="374"/>
      <c r="H55" s="374"/>
      <c r="I55" s="374"/>
      <c r="J55" s="374"/>
      <c r="K55" s="250"/>
    </row>
    <row r="56" spans="2:11" ht="15" customHeight="1">
      <c r="B56" s="249"/>
      <c r="C56" s="254"/>
      <c r="D56" s="374" t="s">
        <v>738</v>
      </c>
      <c r="E56" s="374"/>
      <c r="F56" s="374"/>
      <c r="G56" s="374"/>
      <c r="H56" s="374"/>
      <c r="I56" s="374"/>
      <c r="J56" s="374"/>
      <c r="K56" s="250"/>
    </row>
    <row r="57" spans="2:11" ht="15" customHeight="1">
      <c r="B57" s="249"/>
      <c r="C57" s="254"/>
      <c r="D57" s="374" t="s">
        <v>739</v>
      </c>
      <c r="E57" s="374"/>
      <c r="F57" s="374"/>
      <c r="G57" s="374"/>
      <c r="H57" s="374"/>
      <c r="I57" s="374"/>
      <c r="J57" s="374"/>
      <c r="K57" s="250"/>
    </row>
    <row r="58" spans="2:11" ht="15" customHeight="1">
      <c r="B58" s="249"/>
      <c r="C58" s="254"/>
      <c r="D58" s="374" t="s">
        <v>740</v>
      </c>
      <c r="E58" s="374"/>
      <c r="F58" s="374"/>
      <c r="G58" s="374"/>
      <c r="H58" s="374"/>
      <c r="I58" s="374"/>
      <c r="J58" s="374"/>
      <c r="K58" s="250"/>
    </row>
    <row r="59" spans="2:11" ht="15" customHeight="1">
      <c r="B59" s="249"/>
      <c r="C59" s="254"/>
      <c r="D59" s="374" t="s">
        <v>741</v>
      </c>
      <c r="E59" s="374"/>
      <c r="F59" s="374"/>
      <c r="G59" s="374"/>
      <c r="H59" s="374"/>
      <c r="I59" s="374"/>
      <c r="J59" s="374"/>
      <c r="K59" s="250"/>
    </row>
    <row r="60" spans="2:11" ht="15" customHeight="1">
      <c r="B60" s="249"/>
      <c r="C60" s="254"/>
      <c r="D60" s="373" t="s">
        <v>742</v>
      </c>
      <c r="E60" s="373"/>
      <c r="F60" s="373"/>
      <c r="G60" s="373"/>
      <c r="H60" s="373"/>
      <c r="I60" s="373"/>
      <c r="J60" s="373"/>
      <c r="K60" s="250"/>
    </row>
    <row r="61" spans="2:11" ht="15" customHeight="1">
      <c r="B61" s="249"/>
      <c r="C61" s="254"/>
      <c r="D61" s="374" t="s">
        <v>743</v>
      </c>
      <c r="E61" s="374"/>
      <c r="F61" s="374"/>
      <c r="G61" s="374"/>
      <c r="H61" s="374"/>
      <c r="I61" s="374"/>
      <c r="J61" s="374"/>
      <c r="K61" s="250"/>
    </row>
    <row r="62" spans="2:11" ht="12.75" customHeight="1">
      <c r="B62" s="249"/>
      <c r="C62" s="254"/>
      <c r="D62" s="254"/>
      <c r="E62" s="257"/>
      <c r="F62" s="254"/>
      <c r="G62" s="254"/>
      <c r="H62" s="254"/>
      <c r="I62" s="254"/>
      <c r="J62" s="254"/>
      <c r="K62" s="250"/>
    </row>
    <row r="63" spans="2:11" ht="15" customHeight="1">
      <c r="B63" s="249"/>
      <c r="C63" s="254"/>
      <c r="D63" s="374" t="s">
        <v>744</v>
      </c>
      <c r="E63" s="374"/>
      <c r="F63" s="374"/>
      <c r="G63" s="374"/>
      <c r="H63" s="374"/>
      <c r="I63" s="374"/>
      <c r="J63" s="374"/>
      <c r="K63" s="250"/>
    </row>
    <row r="64" spans="2:11" ht="15" customHeight="1">
      <c r="B64" s="249"/>
      <c r="C64" s="254"/>
      <c r="D64" s="373" t="s">
        <v>745</v>
      </c>
      <c r="E64" s="373"/>
      <c r="F64" s="373"/>
      <c r="G64" s="373"/>
      <c r="H64" s="373"/>
      <c r="I64" s="373"/>
      <c r="J64" s="373"/>
      <c r="K64" s="250"/>
    </row>
    <row r="65" spans="2:11" ht="15" customHeight="1">
      <c r="B65" s="249"/>
      <c r="C65" s="254"/>
      <c r="D65" s="374" t="s">
        <v>746</v>
      </c>
      <c r="E65" s="374"/>
      <c r="F65" s="374"/>
      <c r="G65" s="374"/>
      <c r="H65" s="374"/>
      <c r="I65" s="374"/>
      <c r="J65" s="374"/>
      <c r="K65" s="250"/>
    </row>
    <row r="66" spans="2:11" ht="15" customHeight="1">
      <c r="B66" s="249"/>
      <c r="C66" s="254"/>
      <c r="D66" s="374" t="s">
        <v>747</v>
      </c>
      <c r="E66" s="374"/>
      <c r="F66" s="374"/>
      <c r="G66" s="374"/>
      <c r="H66" s="374"/>
      <c r="I66" s="374"/>
      <c r="J66" s="374"/>
      <c r="K66" s="250"/>
    </row>
    <row r="67" spans="2:11" ht="15" customHeight="1">
      <c r="B67" s="249"/>
      <c r="C67" s="254"/>
      <c r="D67" s="374" t="s">
        <v>748</v>
      </c>
      <c r="E67" s="374"/>
      <c r="F67" s="374"/>
      <c r="G67" s="374"/>
      <c r="H67" s="374"/>
      <c r="I67" s="374"/>
      <c r="J67" s="374"/>
      <c r="K67" s="250"/>
    </row>
    <row r="68" spans="2:11" ht="15" customHeight="1">
      <c r="B68" s="249"/>
      <c r="C68" s="254"/>
      <c r="D68" s="374" t="s">
        <v>749</v>
      </c>
      <c r="E68" s="374"/>
      <c r="F68" s="374"/>
      <c r="G68" s="374"/>
      <c r="H68" s="374"/>
      <c r="I68" s="374"/>
      <c r="J68" s="374"/>
      <c r="K68" s="250"/>
    </row>
    <row r="69" spans="2:11" ht="12.75" customHeight="1">
      <c r="B69" s="258"/>
      <c r="C69" s="259"/>
      <c r="D69" s="259"/>
      <c r="E69" s="259"/>
      <c r="F69" s="259"/>
      <c r="G69" s="259"/>
      <c r="H69" s="259"/>
      <c r="I69" s="259"/>
      <c r="J69" s="259"/>
      <c r="K69" s="260"/>
    </row>
    <row r="70" spans="2:11" ht="18.75" customHeight="1">
      <c r="B70" s="261"/>
      <c r="C70" s="261"/>
      <c r="D70" s="261"/>
      <c r="E70" s="261"/>
      <c r="F70" s="261"/>
      <c r="G70" s="261"/>
      <c r="H70" s="261"/>
      <c r="I70" s="261"/>
      <c r="J70" s="261"/>
      <c r="K70" s="262"/>
    </row>
    <row r="71" spans="2:11" ht="18.75" customHeight="1">
      <c r="B71" s="262"/>
      <c r="C71" s="262"/>
      <c r="D71" s="262"/>
      <c r="E71" s="262"/>
      <c r="F71" s="262"/>
      <c r="G71" s="262"/>
      <c r="H71" s="262"/>
      <c r="I71" s="262"/>
      <c r="J71" s="262"/>
      <c r="K71" s="262"/>
    </row>
    <row r="72" spans="2:11" ht="7.5" customHeight="1">
      <c r="B72" s="263"/>
      <c r="C72" s="264"/>
      <c r="D72" s="264"/>
      <c r="E72" s="264"/>
      <c r="F72" s="264"/>
      <c r="G72" s="264"/>
      <c r="H72" s="264"/>
      <c r="I72" s="264"/>
      <c r="J72" s="264"/>
      <c r="K72" s="265"/>
    </row>
    <row r="73" spans="2:11" ht="45" customHeight="1">
      <c r="B73" s="266"/>
      <c r="C73" s="372" t="s">
        <v>94</v>
      </c>
      <c r="D73" s="372"/>
      <c r="E73" s="372"/>
      <c r="F73" s="372"/>
      <c r="G73" s="372"/>
      <c r="H73" s="372"/>
      <c r="I73" s="372"/>
      <c r="J73" s="372"/>
      <c r="K73" s="267"/>
    </row>
    <row r="74" spans="2:11" ht="17.25" customHeight="1">
      <c r="B74" s="266"/>
      <c r="C74" s="268" t="s">
        <v>750</v>
      </c>
      <c r="D74" s="268"/>
      <c r="E74" s="268"/>
      <c r="F74" s="268" t="s">
        <v>751</v>
      </c>
      <c r="G74" s="269"/>
      <c r="H74" s="268" t="s">
        <v>118</v>
      </c>
      <c r="I74" s="268" t="s">
        <v>54</v>
      </c>
      <c r="J74" s="268" t="s">
        <v>752</v>
      </c>
      <c r="K74" s="267"/>
    </row>
    <row r="75" spans="2:11" ht="17.25" customHeight="1">
      <c r="B75" s="266"/>
      <c r="C75" s="270" t="s">
        <v>753</v>
      </c>
      <c r="D75" s="270"/>
      <c r="E75" s="270"/>
      <c r="F75" s="271" t="s">
        <v>754</v>
      </c>
      <c r="G75" s="272"/>
      <c r="H75" s="270"/>
      <c r="I75" s="270"/>
      <c r="J75" s="270" t="s">
        <v>755</v>
      </c>
      <c r="K75" s="267"/>
    </row>
    <row r="76" spans="2:11" ht="5.25" customHeight="1">
      <c r="B76" s="266"/>
      <c r="C76" s="273"/>
      <c r="D76" s="273"/>
      <c r="E76" s="273"/>
      <c r="F76" s="273"/>
      <c r="G76" s="274"/>
      <c r="H76" s="273"/>
      <c r="I76" s="273"/>
      <c r="J76" s="273"/>
      <c r="K76" s="267"/>
    </row>
    <row r="77" spans="2:11" ht="15" customHeight="1">
      <c r="B77" s="266"/>
      <c r="C77" s="256" t="s">
        <v>50</v>
      </c>
      <c r="D77" s="273"/>
      <c r="E77" s="273"/>
      <c r="F77" s="275" t="s">
        <v>756</v>
      </c>
      <c r="G77" s="274"/>
      <c r="H77" s="256" t="s">
        <v>757</v>
      </c>
      <c r="I77" s="256" t="s">
        <v>758</v>
      </c>
      <c r="J77" s="256">
        <v>20</v>
      </c>
      <c r="K77" s="267"/>
    </row>
    <row r="78" spans="2:11" ht="15" customHeight="1">
      <c r="B78" s="266"/>
      <c r="C78" s="256" t="s">
        <v>759</v>
      </c>
      <c r="D78" s="256"/>
      <c r="E78" s="256"/>
      <c r="F78" s="275" t="s">
        <v>756</v>
      </c>
      <c r="G78" s="274"/>
      <c r="H78" s="256" t="s">
        <v>760</v>
      </c>
      <c r="I78" s="256" t="s">
        <v>758</v>
      </c>
      <c r="J78" s="256">
        <v>120</v>
      </c>
      <c r="K78" s="267"/>
    </row>
    <row r="79" spans="2:11" ht="15" customHeight="1">
      <c r="B79" s="276"/>
      <c r="C79" s="256" t="s">
        <v>761</v>
      </c>
      <c r="D79" s="256"/>
      <c r="E79" s="256"/>
      <c r="F79" s="275" t="s">
        <v>762</v>
      </c>
      <c r="G79" s="274"/>
      <c r="H79" s="256" t="s">
        <v>763</v>
      </c>
      <c r="I79" s="256" t="s">
        <v>758</v>
      </c>
      <c r="J79" s="256">
        <v>50</v>
      </c>
      <c r="K79" s="267"/>
    </row>
    <row r="80" spans="2:11" ht="15" customHeight="1">
      <c r="B80" s="276"/>
      <c r="C80" s="256" t="s">
        <v>764</v>
      </c>
      <c r="D80" s="256"/>
      <c r="E80" s="256"/>
      <c r="F80" s="275" t="s">
        <v>756</v>
      </c>
      <c r="G80" s="274"/>
      <c r="H80" s="256" t="s">
        <v>765</v>
      </c>
      <c r="I80" s="256" t="s">
        <v>766</v>
      </c>
      <c r="J80" s="256"/>
      <c r="K80" s="267"/>
    </row>
    <row r="81" spans="2:11" ht="15" customHeight="1">
      <c r="B81" s="276"/>
      <c r="C81" s="277" t="s">
        <v>767</v>
      </c>
      <c r="D81" s="277"/>
      <c r="E81" s="277"/>
      <c r="F81" s="278" t="s">
        <v>762</v>
      </c>
      <c r="G81" s="277"/>
      <c r="H81" s="277" t="s">
        <v>768</v>
      </c>
      <c r="I81" s="277" t="s">
        <v>758</v>
      </c>
      <c r="J81" s="277">
        <v>15</v>
      </c>
      <c r="K81" s="267"/>
    </row>
    <row r="82" spans="2:11" ht="15" customHeight="1">
      <c r="B82" s="276"/>
      <c r="C82" s="277" t="s">
        <v>769</v>
      </c>
      <c r="D82" s="277"/>
      <c r="E82" s="277"/>
      <c r="F82" s="278" t="s">
        <v>762</v>
      </c>
      <c r="G82" s="277"/>
      <c r="H82" s="277" t="s">
        <v>770</v>
      </c>
      <c r="I82" s="277" t="s">
        <v>758</v>
      </c>
      <c r="J82" s="277">
        <v>15</v>
      </c>
      <c r="K82" s="267"/>
    </row>
    <row r="83" spans="2:11" ht="15" customHeight="1">
      <c r="B83" s="276"/>
      <c r="C83" s="277" t="s">
        <v>771</v>
      </c>
      <c r="D83" s="277"/>
      <c r="E83" s="277"/>
      <c r="F83" s="278" t="s">
        <v>762</v>
      </c>
      <c r="G83" s="277"/>
      <c r="H83" s="277" t="s">
        <v>772</v>
      </c>
      <c r="I83" s="277" t="s">
        <v>758</v>
      </c>
      <c r="J83" s="277">
        <v>20</v>
      </c>
      <c r="K83" s="267"/>
    </row>
    <row r="84" spans="2:11" ht="15" customHeight="1">
      <c r="B84" s="276"/>
      <c r="C84" s="277" t="s">
        <v>773</v>
      </c>
      <c r="D84" s="277"/>
      <c r="E84" s="277"/>
      <c r="F84" s="278" t="s">
        <v>762</v>
      </c>
      <c r="G84" s="277"/>
      <c r="H84" s="277" t="s">
        <v>774</v>
      </c>
      <c r="I84" s="277" t="s">
        <v>758</v>
      </c>
      <c r="J84" s="277">
        <v>20</v>
      </c>
      <c r="K84" s="267"/>
    </row>
    <row r="85" spans="2:11" ht="15" customHeight="1">
      <c r="B85" s="276"/>
      <c r="C85" s="256" t="s">
        <v>775</v>
      </c>
      <c r="D85" s="256"/>
      <c r="E85" s="256"/>
      <c r="F85" s="275" t="s">
        <v>762</v>
      </c>
      <c r="G85" s="274"/>
      <c r="H85" s="256" t="s">
        <v>776</v>
      </c>
      <c r="I85" s="256" t="s">
        <v>758</v>
      </c>
      <c r="J85" s="256">
        <v>50</v>
      </c>
      <c r="K85" s="267"/>
    </row>
    <row r="86" spans="2:11" ht="15" customHeight="1">
      <c r="B86" s="276"/>
      <c r="C86" s="256" t="s">
        <v>777</v>
      </c>
      <c r="D86" s="256"/>
      <c r="E86" s="256"/>
      <c r="F86" s="275" t="s">
        <v>762</v>
      </c>
      <c r="G86" s="274"/>
      <c r="H86" s="256" t="s">
        <v>778</v>
      </c>
      <c r="I86" s="256" t="s">
        <v>758</v>
      </c>
      <c r="J86" s="256">
        <v>20</v>
      </c>
      <c r="K86" s="267"/>
    </row>
    <row r="87" spans="2:11" ht="15" customHeight="1">
      <c r="B87" s="276"/>
      <c r="C87" s="256" t="s">
        <v>779</v>
      </c>
      <c r="D87" s="256"/>
      <c r="E87" s="256"/>
      <c r="F87" s="275" t="s">
        <v>762</v>
      </c>
      <c r="G87" s="274"/>
      <c r="H87" s="256" t="s">
        <v>780</v>
      </c>
      <c r="I87" s="256" t="s">
        <v>758</v>
      </c>
      <c r="J87" s="256">
        <v>20</v>
      </c>
      <c r="K87" s="267"/>
    </row>
    <row r="88" spans="2:11" ht="15" customHeight="1">
      <c r="B88" s="276"/>
      <c r="C88" s="256" t="s">
        <v>781</v>
      </c>
      <c r="D88" s="256"/>
      <c r="E88" s="256"/>
      <c r="F88" s="275" t="s">
        <v>762</v>
      </c>
      <c r="G88" s="274"/>
      <c r="H88" s="256" t="s">
        <v>782</v>
      </c>
      <c r="I88" s="256" t="s">
        <v>758</v>
      </c>
      <c r="J88" s="256">
        <v>50</v>
      </c>
      <c r="K88" s="267"/>
    </row>
    <row r="89" spans="2:11" ht="15" customHeight="1">
      <c r="B89" s="276"/>
      <c r="C89" s="256" t="s">
        <v>783</v>
      </c>
      <c r="D89" s="256"/>
      <c r="E89" s="256"/>
      <c r="F89" s="275" t="s">
        <v>762</v>
      </c>
      <c r="G89" s="274"/>
      <c r="H89" s="256" t="s">
        <v>783</v>
      </c>
      <c r="I89" s="256" t="s">
        <v>758</v>
      </c>
      <c r="J89" s="256">
        <v>50</v>
      </c>
      <c r="K89" s="267"/>
    </row>
    <row r="90" spans="2:11" ht="15" customHeight="1">
      <c r="B90" s="276"/>
      <c r="C90" s="256" t="s">
        <v>123</v>
      </c>
      <c r="D90" s="256"/>
      <c r="E90" s="256"/>
      <c r="F90" s="275" t="s">
        <v>762</v>
      </c>
      <c r="G90" s="274"/>
      <c r="H90" s="256" t="s">
        <v>784</v>
      </c>
      <c r="I90" s="256" t="s">
        <v>758</v>
      </c>
      <c r="J90" s="256">
        <v>255</v>
      </c>
      <c r="K90" s="267"/>
    </row>
    <row r="91" spans="2:11" ht="15" customHeight="1">
      <c r="B91" s="276"/>
      <c r="C91" s="256" t="s">
        <v>785</v>
      </c>
      <c r="D91" s="256"/>
      <c r="E91" s="256"/>
      <c r="F91" s="275" t="s">
        <v>756</v>
      </c>
      <c r="G91" s="274"/>
      <c r="H91" s="256" t="s">
        <v>786</v>
      </c>
      <c r="I91" s="256" t="s">
        <v>787</v>
      </c>
      <c r="J91" s="256"/>
      <c r="K91" s="267"/>
    </row>
    <row r="92" spans="2:11" ht="15" customHeight="1">
      <c r="B92" s="276"/>
      <c r="C92" s="256" t="s">
        <v>788</v>
      </c>
      <c r="D92" s="256"/>
      <c r="E92" s="256"/>
      <c r="F92" s="275" t="s">
        <v>756</v>
      </c>
      <c r="G92" s="274"/>
      <c r="H92" s="256" t="s">
        <v>789</v>
      </c>
      <c r="I92" s="256" t="s">
        <v>790</v>
      </c>
      <c r="J92" s="256"/>
      <c r="K92" s="267"/>
    </row>
    <row r="93" spans="2:11" ht="15" customHeight="1">
      <c r="B93" s="276"/>
      <c r="C93" s="256" t="s">
        <v>791</v>
      </c>
      <c r="D93" s="256"/>
      <c r="E93" s="256"/>
      <c r="F93" s="275" t="s">
        <v>756</v>
      </c>
      <c r="G93" s="274"/>
      <c r="H93" s="256" t="s">
        <v>791</v>
      </c>
      <c r="I93" s="256" t="s">
        <v>790</v>
      </c>
      <c r="J93" s="256"/>
      <c r="K93" s="267"/>
    </row>
    <row r="94" spans="2:11" ht="15" customHeight="1">
      <c r="B94" s="276"/>
      <c r="C94" s="256" t="s">
        <v>35</v>
      </c>
      <c r="D94" s="256"/>
      <c r="E94" s="256"/>
      <c r="F94" s="275" t="s">
        <v>756</v>
      </c>
      <c r="G94" s="274"/>
      <c r="H94" s="256" t="s">
        <v>792</v>
      </c>
      <c r="I94" s="256" t="s">
        <v>790</v>
      </c>
      <c r="J94" s="256"/>
      <c r="K94" s="267"/>
    </row>
    <row r="95" spans="2:11" ht="15" customHeight="1">
      <c r="B95" s="276"/>
      <c r="C95" s="256" t="s">
        <v>45</v>
      </c>
      <c r="D95" s="256"/>
      <c r="E95" s="256"/>
      <c r="F95" s="275" t="s">
        <v>756</v>
      </c>
      <c r="G95" s="274"/>
      <c r="H95" s="256" t="s">
        <v>793</v>
      </c>
      <c r="I95" s="256" t="s">
        <v>790</v>
      </c>
      <c r="J95" s="256"/>
      <c r="K95" s="267"/>
    </row>
    <row r="96" spans="2:11" ht="15" customHeight="1">
      <c r="B96" s="279"/>
      <c r="C96" s="280"/>
      <c r="D96" s="280"/>
      <c r="E96" s="280"/>
      <c r="F96" s="280"/>
      <c r="G96" s="280"/>
      <c r="H96" s="280"/>
      <c r="I96" s="280"/>
      <c r="J96" s="280"/>
      <c r="K96" s="281"/>
    </row>
    <row r="97" spans="2:11" ht="18.75" customHeight="1">
      <c r="B97" s="282"/>
      <c r="C97" s="283"/>
      <c r="D97" s="283"/>
      <c r="E97" s="283"/>
      <c r="F97" s="283"/>
      <c r="G97" s="283"/>
      <c r="H97" s="283"/>
      <c r="I97" s="283"/>
      <c r="J97" s="283"/>
      <c r="K97" s="282"/>
    </row>
    <row r="98" spans="2:11" ht="18.75" customHeight="1">
      <c r="B98" s="262"/>
      <c r="C98" s="262"/>
      <c r="D98" s="262"/>
      <c r="E98" s="262"/>
      <c r="F98" s="262"/>
      <c r="G98" s="262"/>
      <c r="H98" s="262"/>
      <c r="I98" s="262"/>
      <c r="J98" s="262"/>
      <c r="K98" s="262"/>
    </row>
    <row r="99" spans="2:11" ht="7.5" customHeight="1">
      <c r="B99" s="263"/>
      <c r="C99" s="264"/>
      <c r="D99" s="264"/>
      <c r="E99" s="264"/>
      <c r="F99" s="264"/>
      <c r="G99" s="264"/>
      <c r="H99" s="264"/>
      <c r="I99" s="264"/>
      <c r="J99" s="264"/>
      <c r="K99" s="265"/>
    </row>
    <row r="100" spans="2:11" ht="45" customHeight="1">
      <c r="B100" s="266"/>
      <c r="C100" s="372" t="s">
        <v>794</v>
      </c>
      <c r="D100" s="372"/>
      <c r="E100" s="372"/>
      <c r="F100" s="372"/>
      <c r="G100" s="372"/>
      <c r="H100" s="372"/>
      <c r="I100" s="372"/>
      <c r="J100" s="372"/>
      <c r="K100" s="267"/>
    </row>
    <row r="101" spans="2:11" ht="17.25" customHeight="1">
      <c r="B101" s="266"/>
      <c r="C101" s="268" t="s">
        <v>750</v>
      </c>
      <c r="D101" s="268"/>
      <c r="E101" s="268"/>
      <c r="F101" s="268" t="s">
        <v>751</v>
      </c>
      <c r="G101" s="269"/>
      <c r="H101" s="268" t="s">
        <v>118</v>
      </c>
      <c r="I101" s="268" t="s">
        <v>54</v>
      </c>
      <c r="J101" s="268" t="s">
        <v>752</v>
      </c>
      <c r="K101" s="267"/>
    </row>
    <row r="102" spans="2:11" ht="17.25" customHeight="1">
      <c r="B102" s="266"/>
      <c r="C102" s="270" t="s">
        <v>753</v>
      </c>
      <c r="D102" s="270"/>
      <c r="E102" s="270"/>
      <c r="F102" s="271" t="s">
        <v>754</v>
      </c>
      <c r="G102" s="272"/>
      <c r="H102" s="270"/>
      <c r="I102" s="270"/>
      <c r="J102" s="270" t="s">
        <v>755</v>
      </c>
      <c r="K102" s="267"/>
    </row>
    <row r="103" spans="2:11" ht="5.25" customHeight="1">
      <c r="B103" s="266"/>
      <c r="C103" s="268"/>
      <c r="D103" s="268"/>
      <c r="E103" s="268"/>
      <c r="F103" s="268"/>
      <c r="G103" s="284"/>
      <c r="H103" s="268"/>
      <c r="I103" s="268"/>
      <c r="J103" s="268"/>
      <c r="K103" s="267"/>
    </row>
    <row r="104" spans="2:11" ht="15" customHeight="1">
      <c r="B104" s="266"/>
      <c r="C104" s="256" t="s">
        <v>50</v>
      </c>
      <c r="D104" s="273"/>
      <c r="E104" s="273"/>
      <c r="F104" s="275" t="s">
        <v>756</v>
      </c>
      <c r="G104" s="284"/>
      <c r="H104" s="256" t="s">
        <v>795</v>
      </c>
      <c r="I104" s="256" t="s">
        <v>758</v>
      </c>
      <c r="J104" s="256">
        <v>20</v>
      </c>
      <c r="K104" s="267"/>
    </row>
    <row r="105" spans="2:11" ht="15" customHeight="1">
      <c r="B105" s="266"/>
      <c r="C105" s="256" t="s">
        <v>759</v>
      </c>
      <c r="D105" s="256"/>
      <c r="E105" s="256"/>
      <c r="F105" s="275" t="s">
        <v>756</v>
      </c>
      <c r="G105" s="256"/>
      <c r="H105" s="256" t="s">
        <v>795</v>
      </c>
      <c r="I105" s="256" t="s">
        <v>758</v>
      </c>
      <c r="J105" s="256">
        <v>120</v>
      </c>
      <c r="K105" s="267"/>
    </row>
    <row r="106" spans="2:11" ht="15" customHeight="1">
      <c r="B106" s="276"/>
      <c r="C106" s="256" t="s">
        <v>761</v>
      </c>
      <c r="D106" s="256"/>
      <c r="E106" s="256"/>
      <c r="F106" s="275" t="s">
        <v>762</v>
      </c>
      <c r="G106" s="256"/>
      <c r="H106" s="256" t="s">
        <v>795</v>
      </c>
      <c r="I106" s="256" t="s">
        <v>758</v>
      </c>
      <c r="J106" s="256">
        <v>50</v>
      </c>
      <c r="K106" s="267"/>
    </row>
    <row r="107" spans="2:11" ht="15" customHeight="1">
      <c r="B107" s="276"/>
      <c r="C107" s="256" t="s">
        <v>764</v>
      </c>
      <c r="D107" s="256"/>
      <c r="E107" s="256"/>
      <c r="F107" s="275" t="s">
        <v>756</v>
      </c>
      <c r="G107" s="256"/>
      <c r="H107" s="256" t="s">
        <v>795</v>
      </c>
      <c r="I107" s="256" t="s">
        <v>766</v>
      </c>
      <c r="J107" s="256"/>
      <c r="K107" s="267"/>
    </row>
    <row r="108" spans="2:11" ht="15" customHeight="1">
      <c r="B108" s="276"/>
      <c r="C108" s="256" t="s">
        <v>775</v>
      </c>
      <c r="D108" s="256"/>
      <c r="E108" s="256"/>
      <c r="F108" s="275" t="s">
        <v>762</v>
      </c>
      <c r="G108" s="256"/>
      <c r="H108" s="256" t="s">
        <v>795</v>
      </c>
      <c r="I108" s="256" t="s">
        <v>758</v>
      </c>
      <c r="J108" s="256">
        <v>50</v>
      </c>
      <c r="K108" s="267"/>
    </row>
    <row r="109" spans="2:11" ht="15" customHeight="1">
      <c r="B109" s="276"/>
      <c r="C109" s="256" t="s">
        <v>783</v>
      </c>
      <c r="D109" s="256"/>
      <c r="E109" s="256"/>
      <c r="F109" s="275" t="s">
        <v>762</v>
      </c>
      <c r="G109" s="256"/>
      <c r="H109" s="256" t="s">
        <v>795</v>
      </c>
      <c r="I109" s="256" t="s">
        <v>758</v>
      </c>
      <c r="J109" s="256">
        <v>50</v>
      </c>
      <c r="K109" s="267"/>
    </row>
    <row r="110" spans="2:11" ht="15" customHeight="1">
      <c r="B110" s="276"/>
      <c r="C110" s="256" t="s">
        <v>781</v>
      </c>
      <c r="D110" s="256"/>
      <c r="E110" s="256"/>
      <c r="F110" s="275" t="s">
        <v>762</v>
      </c>
      <c r="G110" s="256"/>
      <c r="H110" s="256" t="s">
        <v>795</v>
      </c>
      <c r="I110" s="256" t="s">
        <v>758</v>
      </c>
      <c r="J110" s="256">
        <v>50</v>
      </c>
      <c r="K110" s="267"/>
    </row>
    <row r="111" spans="2:11" ht="15" customHeight="1">
      <c r="B111" s="276"/>
      <c r="C111" s="256" t="s">
        <v>50</v>
      </c>
      <c r="D111" s="256"/>
      <c r="E111" s="256"/>
      <c r="F111" s="275" t="s">
        <v>756</v>
      </c>
      <c r="G111" s="256"/>
      <c r="H111" s="256" t="s">
        <v>796</v>
      </c>
      <c r="I111" s="256" t="s">
        <v>758</v>
      </c>
      <c r="J111" s="256">
        <v>20</v>
      </c>
      <c r="K111" s="267"/>
    </row>
    <row r="112" spans="2:11" ht="15" customHeight="1">
      <c r="B112" s="276"/>
      <c r="C112" s="256" t="s">
        <v>797</v>
      </c>
      <c r="D112" s="256"/>
      <c r="E112" s="256"/>
      <c r="F112" s="275" t="s">
        <v>756</v>
      </c>
      <c r="G112" s="256"/>
      <c r="H112" s="256" t="s">
        <v>798</v>
      </c>
      <c r="I112" s="256" t="s">
        <v>758</v>
      </c>
      <c r="J112" s="256">
        <v>120</v>
      </c>
      <c r="K112" s="267"/>
    </row>
    <row r="113" spans="2:11" ht="15" customHeight="1">
      <c r="B113" s="276"/>
      <c r="C113" s="256" t="s">
        <v>35</v>
      </c>
      <c r="D113" s="256"/>
      <c r="E113" s="256"/>
      <c r="F113" s="275" t="s">
        <v>756</v>
      </c>
      <c r="G113" s="256"/>
      <c r="H113" s="256" t="s">
        <v>799</v>
      </c>
      <c r="I113" s="256" t="s">
        <v>790</v>
      </c>
      <c r="J113" s="256"/>
      <c r="K113" s="267"/>
    </row>
    <row r="114" spans="2:11" ht="15" customHeight="1">
      <c r="B114" s="276"/>
      <c r="C114" s="256" t="s">
        <v>45</v>
      </c>
      <c r="D114" s="256"/>
      <c r="E114" s="256"/>
      <c r="F114" s="275" t="s">
        <v>756</v>
      </c>
      <c r="G114" s="256"/>
      <c r="H114" s="256" t="s">
        <v>800</v>
      </c>
      <c r="I114" s="256" t="s">
        <v>790</v>
      </c>
      <c r="J114" s="256"/>
      <c r="K114" s="267"/>
    </row>
    <row r="115" spans="2:11" ht="15" customHeight="1">
      <c r="B115" s="276"/>
      <c r="C115" s="256" t="s">
        <v>54</v>
      </c>
      <c r="D115" s="256"/>
      <c r="E115" s="256"/>
      <c r="F115" s="275" t="s">
        <v>756</v>
      </c>
      <c r="G115" s="256"/>
      <c r="H115" s="256" t="s">
        <v>801</v>
      </c>
      <c r="I115" s="256" t="s">
        <v>802</v>
      </c>
      <c r="J115" s="256"/>
      <c r="K115" s="267"/>
    </row>
    <row r="116" spans="2:11" ht="15" customHeight="1">
      <c r="B116" s="279"/>
      <c r="C116" s="285"/>
      <c r="D116" s="285"/>
      <c r="E116" s="285"/>
      <c r="F116" s="285"/>
      <c r="G116" s="285"/>
      <c r="H116" s="285"/>
      <c r="I116" s="285"/>
      <c r="J116" s="285"/>
      <c r="K116" s="281"/>
    </row>
    <row r="117" spans="2:11" ht="18.75" customHeight="1">
      <c r="B117" s="286"/>
      <c r="C117" s="252"/>
      <c r="D117" s="252"/>
      <c r="E117" s="252"/>
      <c r="F117" s="287"/>
      <c r="G117" s="252"/>
      <c r="H117" s="252"/>
      <c r="I117" s="252"/>
      <c r="J117" s="252"/>
      <c r="K117" s="286"/>
    </row>
    <row r="118" spans="2:11" ht="18.75" customHeight="1">
      <c r="B118" s="262"/>
      <c r="C118" s="262"/>
      <c r="D118" s="262"/>
      <c r="E118" s="262"/>
      <c r="F118" s="262"/>
      <c r="G118" s="262"/>
      <c r="H118" s="262"/>
      <c r="I118" s="262"/>
      <c r="J118" s="262"/>
      <c r="K118" s="262"/>
    </row>
    <row r="119" spans="2:11" ht="7.5" customHeight="1">
      <c r="B119" s="288"/>
      <c r="C119" s="289"/>
      <c r="D119" s="289"/>
      <c r="E119" s="289"/>
      <c r="F119" s="289"/>
      <c r="G119" s="289"/>
      <c r="H119" s="289"/>
      <c r="I119" s="289"/>
      <c r="J119" s="289"/>
      <c r="K119" s="290"/>
    </row>
    <row r="120" spans="2:11" ht="45" customHeight="1">
      <c r="B120" s="291"/>
      <c r="C120" s="371" t="s">
        <v>803</v>
      </c>
      <c r="D120" s="371"/>
      <c r="E120" s="371"/>
      <c r="F120" s="371"/>
      <c r="G120" s="371"/>
      <c r="H120" s="371"/>
      <c r="I120" s="371"/>
      <c r="J120" s="371"/>
      <c r="K120" s="292"/>
    </row>
    <row r="121" spans="2:11" ht="17.25" customHeight="1">
      <c r="B121" s="293"/>
      <c r="C121" s="268" t="s">
        <v>750</v>
      </c>
      <c r="D121" s="268"/>
      <c r="E121" s="268"/>
      <c r="F121" s="268" t="s">
        <v>751</v>
      </c>
      <c r="G121" s="269"/>
      <c r="H121" s="268" t="s">
        <v>118</v>
      </c>
      <c r="I121" s="268" t="s">
        <v>54</v>
      </c>
      <c r="J121" s="268" t="s">
        <v>752</v>
      </c>
      <c r="K121" s="294"/>
    </row>
    <row r="122" spans="2:11" ht="17.25" customHeight="1">
      <c r="B122" s="293"/>
      <c r="C122" s="270" t="s">
        <v>753</v>
      </c>
      <c r="D122" s="270"/>
      <c r="E122" s="270"/>
      <c r="F122" s="271" t="s">
        <v>754</v>
      </c>
      <c r="G122" s="272"/>
      <c r="H122" s="270"/>
      <c r="I122" s="270"/>
      <c r="J122" s="270" t="s">
        <v>755</v>
      </c>
      <c r="K122" s="294"/>
    </row>
    <row r="123" spans="2:11" ht="5.25" customHeight="1">
      <c r="B123" s="295"/>
      <c r="C123" s="273"/>
      <c r="D123" s="273"/>
      <c r="E123" s="273"/>
      <c r="F123" s="273"/>
      <c r="G123" s="256"/>
      <c r="H123" s="273"/>
      <c r="I123" s="273"/>
      <c r="J123" s="273"/>
      <c r="K123" s="296"/>
    </row>
    <row r="124" spans="2:11" ht="15" customHeight="1">
      <c r="B124" s="295"/>
      <c r="C124" s="256" t="s">
        <v>759</v>
      </c>
      <c r="D124" s="273"/>
      <c r="E124" s="273"/>
      <c r="F124" s="275" t="s">
        <v>756</v>
      </c>
      <c r="G124" s="256"/>
      <c r="H124" s="256" t="s">
        <v>795</v>
      </c>
      <c r="I124" s="256" t="s">
        <v>758</v>
      </c>
      <c r="J124" s="256">
        <v>120</v>
      </c>
      <c r="K124" s="297"/>
    </row>
    <row r="125" spans="2:11" ht="15" customHeight="1">
      <c r="B125" s="295"/>
      <c r="C125" s="256" t="s">
        <v>804</v>
      </c>
      <c r="D125" s="256"/>
      <c r="E125" s="256"/>
      <c r="F125" s="275" t="s">
        <v>756</v>
      </c>
      <c r="G125" s="256"/>
      <c r="H125" s="256" t="s">
        <v>805</v>
      </c>
      <c r="I125" s="256" t="s">
        <v>758</v>
      </c>
      <c r="J125" s="256" t="s">
        <v>806</v>
      </c>
      <c r="K125" s="297"/>
    </row>
    <row r="126" spans="2:11" ht="15" customHeight="1">
      <c r="B126" s="295"/>
      <c r="C126" s="256" t="s">
        <v>705</v>
      </c>
      <c r="D126" s="256"/>
      <c r="E126" s="256"/>
      <c r="F126" s="275" t="s">
        <v>756</v>
      </c>
      <c r="G126" s="256"/>
      <c r="H126" s="256" t="s">
        <v>807</v>
      </c>
      <c r="I126" s="256" t="s">
        <v>758</v>
      </c>
      <c r="J126" s="256" t="s">
        <v>806</v>
      </c>
      <c r="K126" s="297"/>
    </row>
    <row r="127" spans="2:11" ht="15" customHeight="1">
      <c r="B127" s="295"/>
      <c r="C127" s="256" t="s">
        <v>767</v>
      </c>
      <c r="D127" s="256"/>
      <c r="E127" s="256"/>
      <c r="F127" s="275" t="s">
        <v>762</v>
      </c>
      <c r="G127" s="256"/>
      <c r="H127" s="256" t="s">
        <v>768</v>
      </c>
      <c r="I127" s="256" t="s">
        <v>758</v>
      </c>
      <c r="J127" s="256">
        <v>15</v>
      </c>
      <c r="K127" s="297"/>
    </row>
    <row r="128" spans="2:11" ht="15" customHeight="1">
      <c r="B128" s="295"/>
      <c r="C128" s="277" t="s">
        <v>769</v>
      </c>
      <c r="D128" s="277"/>
      <c r="E128" s="277"/>
      <c r="F128" s="278" t="s">
        <v>762</v>
      </c>
      <c r="G128" s="277"/>
      <c r="H128" s="277" t="s">
        <v>770</v>
      </c>
      <c r="I128" s="277" t="s">
        <v>758</v>
      </c>
      <c r="J128" s="277">
        <v>15</v>
      </c>
      <c r="K128" s="297"/>
    </row>
    <row r="129" spans="2:11" ht="15" customHeight="1">
      <c r="B129" s="295"/>
      <c r="C129" s="277" t="s">
        <v>771</v>
      </c>
      <c r="D129" s="277"/>
      <c r="E129" s="277"/>
      <c r="F129" s="278" t="s">
        <v>762</v>
      </c>
      <c r="G129" s="277"/>
      <c r="H129" s="277" t="s">
        <v>772</v>
      </c>
      <c r="I129" s="277" t="s">
        <v>758</v>
      </c>
      <c r="J129" s="277">
        <v>20</v>
      </c>
      <c r="K129" s="297"/>
    </row>
    <row r="130" spans="2:11" ht="15" customHeight="1">
      <c r="B130" s="295"/>
      <c r="C130" s="277" t="s">
        <v>773</v>
      </c>
      <c r="D130" s="277"/>
      <c r="E130" s="277"/>
      <c r="F130" s="278" t="s">
        <v>762</v>
      </c>
      <c r="G130" s="277"/>
      <c r="H130" s="277" t="s">
        <v>774</v>
      </c>
      <c r="I130" s="277" t="s">
        <v>758</v>
      </c>
      <c r="J130" s="277">
        <v>20</v>
      </c>
      <c r="K130" s="297"/>
    </row>
    <row r="131" spans="2:11" ht="15" customHeight="1">
      <c r="B131" s="295"/>
      <c r="C131" s="256" t="s">
        <v>761</v>
      </c>
      <c r="D131" s="256"/>
      <c r="E131" s="256"/>
      <c r="F131" s="275" t="s">
        <v>762</v>
      </c>
      <c r="G131" s="256"/>
      <c r="H131" s="256" t="s">
        <v>795</v>
      </c>
      <c r="I131" s="256" t="s">
        <v>758</v>
      </c>
      <c r="J131" s="256">
        <v>50</v>
      </c>
      <c r="K131" s="297"/>
    </row>
    <row r="132" spans="2:11" ht="15" customHeight="1">
      <c r="B132" s="295"/>
      <c r="C132" s="256" t="s">
        <v>775</v>
      </c>
      <c r="D132" s="256"/>
      <c r="E132" s="256"/>
      <c r="F132" s="275" t="s">
        <v>762</v>
      </c>
      <c r="G132" s="256"/>
      <c r="H132" s="256" t="s">
        <v>795</v>
      </c>
      <c r="I132" s="256" t="s">
        <v>758</v>
      </c>
      <c r="J132" s="256">
        <v>50</v>
      </c>
      <c r="K132" s="297"/>
    </row>
    <row r="133" spans="2:11" ht="15" customHeight="1">
      <c r="B133" s="295"/>
      <c r="C133" s="256" t="s">
        <v>781</v>
      </c>
      <c r="D133" s="256"/>
      <c r="E133" s="256"/>
      <c r="F133" s="275" t="s">
        <v>762</v>
      </c>
      <c r="G133" s="256"/>
      <c r="H133" s="256" t="s">
        <v>795</v>
      </c>
      <c r="I133" s="256" t="s">
        <v>758</v>
      </c>
      <c r="J133" s="256">
        <v>50</v>
      </c>
      <c r="K133" s="297"/>
    </row>
    <row r="134" spans="2:11" ht="15" customHeight="1">
      <c r="B134" s="295"/>
      <c r="C134" s="256" t="s">
        <v>783</v>
      </c>
      <c r="D134" s="256"/>
      <c r="E134" s="256"/>
      <c r="F134" s="275" t="s">
        <v>762</v>
      </c>
      <c r="G134" s="256"/>
      <c r="H134" s="256" t="s">
        <v>795</v>
      </c>
      <c r="I134" s="256" t="s">
        <v>758</v>
      </c>
      <c r="J134" s="256">
        <v>50</v>
      </c>
      <c r="K134" s="297"/>
    </row>
    <row r="135" spans="2:11" ht="15" customHeight="1">
      <c r="B135" s="295"/>
      <c r="C135" s="256" t="s">
        <v>123</v>
      </c>
      <c r="D135" s="256"/>
      <c r="E135" s="256"/>
      <c r="F135" s="275" t="s">
        <v>762</v>
      </c>
      <c r="G135" s="256"/>
      <c r="H135" s="256" t="s">
        <v>808</v>
      </c>
      <c r="I135" s="256" t="s">
        <v>758</v>
      </c>
      <c r="J135" s="256">
        <v>255</v>
      </c>
      <c r="K135" s="297"/>
    </row>
    <row r="136" spans="2:11" ht="15" customHeight="1">
      <c r="B136" s="295"/>
      <c r="C136" s="256" t="s">
        <v>785</v>
      </c>
      <c r="D136" s="256"/>
      <c r="E136" s="256"/>
      <c r="F136" s="275" t="s">
        <v>756</v>
      </c>
      <c r="G136" s="256"/>
      <c r="H136" s="256" t="s">
        <v>809</v>
      </c>
      <c r="I136" s="256" t="s">
        <v>787</v>
      </c>
      <c r="J136" s="256"/>
      <c r="K136" s="297"/>
    </row>
    <row r="137" spans="2:11" ht="15" customHeight="1">
      <c r="B137" s="295"/>
      <c r="C137" s="256" t="s">
        <v>788</v>
      </c>
      <c r="D137" s="256"/>
      <c r="E137" s="256"/>
      <c r="F137" s="275" t="s">
        <v>756</v>
      </c>
      <c r="G137" s="256"/>
      <c r="H137" s="256" t="s">
        <v>810</v>
      </c>
      <c r="I137" s="256" t="s">
        <v>790</v>
      </c>
      <c r="J137" s="256"/>
      <c r="K137" s="297"/>
    </row>
    <row r="138" spans="2:11" ht="15" customHeight="1">
      <c r="B138" s="295"/>
      <c r="C138" s="256" t="s">
        <v>791</v>
      </c>
      <c r="D138" s="256"/>
      <c r="E138" s="256"/>
      <c r="F138" s="275" t="s">
        <v>756</v>
      </c>
      <c r="G138" s="256"/>
      <c r="H138" s="256" t="s">
        <v>791</v>
      </c>
      <c r="I138" s="256" t="s">
        <v>790</v>
      </c>
      <c r="J138" s="256"/>
      <c r="K138" s="297"/>
    </row>
    <row r="139" spans="2:11" ht="15" customHeight="1">
      <c r="B139" s="295"/>
      <c r="C139" s="256" t="s">
        <v>35</v>
      </c>
      <c r="D139" s="256"/>
      <c r="E139" s="256"/>
      <c r="F139" s="275" t="s">
        <v>756</v>
      </c>
      <c r="G139" s="256"/>
      <c r="H139" s="256" t="s">
        <v>811</v>
      </c>
      <c r="I139" s="256" t="s">
        <v>790</v>
      </c>
      <c r="J139" s="256"/>
      <c r="K139" s="297"/>
    </row>
    <row r="140" spans="2:11" ht="15" customHeight="1">
      <c r="B140" s="295"/>
      <c r="C140" s="256" t="s">
        <v>812</v>
      </c>
      <c r="D140" s="256"/>
      <c r="E140" s="256"/>
      <c r="F140" s="275" t="s">
        <v>756</v>
      </c>
      <c r="G140" s="256"/>
      <c r="H140" s="256" t="s">
        <v>813</v>
      </c>
      <c r="I140" s="256" t="s">
        <v>790</v>
      </c>
      <c r="J140" s="256"/>
      <c r="K140" s="297"/>
    </row>
    <row r="141" spans="2:11" ht="15" customHeight="1">
      <c r="B141" s="298"/>
      <c r="C141" s="299"/>
      <c r="D141" s="299"/>
      <c r="E141" s="299"/>
      <c r="F141" s="299"/>
      <c r="G141" s="299"/>
      <c r="H141" s="299"/>
      <c r="I141" s="299"/>
      <c r="J141" s="299"/>
      <c r="K141" s="300"/>
    </row>
    <row r="142" spans="2:11" ht="18.75" customHeight="1">
      <c r="B142" s="252"/>
      <c r="C142" s="252"/>
      <c r="D142" s="252"/>
      <c r="E142" s="252"/>
      <c r="F142" s="287"/>
      <c r="G142" s="252"/>
      <c r="H142" s="252"/>
      <c r="I142" s="252"/>
      <c r="J142" s="252"/>
      <c r="K142" s="252"/>
    </row>
    <row r="143" spans="2:11" ht="18.75" customHeight="1">
      <c r="B143" s="262"/>
      <c r="C143" s="262"/>
      <c r="D143" s="262"/>
      <c r="E143" s="262"/>
      <c r="F143" s="262"/>
      <c r="G143" s="262"/>
      <c r="H143" s="262"/>
      <c r="I143" s="262"/>
      <c r="J143" s="262"/>
      <c r="K143" s="262"/>
    </row>
    <row r="144" spans="2:11" ht="7.5" customHeight="1">
      <c r="B144" s="263"/>
      <c r="C144" s="264"/>
      <c r="D144" s="264"/>
      <c r="E144" s="264"/>
      <c r="F144" s="264"/>
      <c r="G144" s="264"/>
      <c r="H144" s="264"/>
      <c r="I144" s="264"/>
      <c r="J144" s="264"/>
      <c r="K144" s="265"/>
    </row>
    <row r="145" spans="2:11" ht="45" customHeight="1">
      <c r="B145" s="266"/>
      <c r="C145" s="372" t="s">
        <v>814</v>
      </c>
      <c r="D145" s="372"/>
      <c r="E145" s="372"/>
      <c r="F145" s="372"/>
      <c r="G145" s="372"/>
      <c r="H145" s="372"/>
      <c r="I145" s="372"/>
      <c r="J145" s="372"/>
      <c r="K145" s="267"/>
    </row>
    <row r="146" spans="2:11" ht="17.25" customHeight="1">
      <c r="B146" s="266"/>
      <c r="C146" s="268" t="s">
        <v>750</v>
      </c>
      <c r="D146" s="268"/>
      <c r="E146" s="268"/>
      <c r="F146" s="268" t="s">
        <v>751</v>
      </c>
      <c r="G146" s="269"/>
      <c r="H146" s="268" t="s">
        <v>118</v>
      </c>
      <c r="I146" s="268" t="s">
        <v>54</v>
      </c>
      <c r="J146" s="268" t="s">
        <v>752</v>
      </c>
      <c r="K146" s="267"/>
    </row>
    <row r="147" spans="2:11" ht="17.25" customHeight="1">
      <c r="B147" s="266"/>
      <c r="C147" s="270" t="s">
        <v>753</v>
      </c>
      <c r="D147" s="270"/>
      <c r="E147" s="270"/>
      <c r="F147" s="271" t="s">
        <v>754</v>
      </c>
      <c r="G147" s="272"/>
      <c r="H147" s="270"/>
      <c r="I147" s="270"/>
      <c r="J147" s="270" t="s">
        <v>755</v>
      </c>
      <c r="K147" s="267"/>
    </row>
    <row r="148" spans="2:11" ht="5.25" customHeight="1">
      <c r="B148" s="276"/>
      <c r="C148" s="273"/>
      <c r="D148" s="273"/>
      <c r="E148" s="273"/>
      <c r="F148" s="273"/>
      <c r="G148" s="274"/>
      <c r="H148" s="273"/>
      <c r="I148" s="273"/>
      <c r="J148" s="273"/>
      <c r="K148" s="297"/>
    </row>
    <row r="149" spans="2:11" ht="15" customHeight="1">
      <c r="B149" s="276"/>
      <c r="C149" s="301" t="s">
        <v>759</v>
      </c>
      <c r="D149" s="256"/>
      <c r="E149" s="256"/>
      <c r="F149" s="302" t="s">
        <v>756</v>
      </c>
      <c r="G149" s="256"/>
      <c r="H149" s="301" t="s">
        <v>795</v>
      </c>
      <c r="I149" s="301" t="s">
        <v>758</v>
      </c>
      <c r="J149" s="301">
        <v>120</v>
      </c>
      <c r="K149" s="297"/>
    </row>
    <row r="150" spans="2:11" ht="15" customHeight="1">
      <c r="B150" s="276"/>
      <c r="C150" s="301" t="s">
        <v>804</v>
      </c>
      <c r="D150" s="256"/>
      <c r="E150" s="256"/>
      <c r="F150" s="302" t="s">
        <v>756</v>
      </c>
      <c r="G150" s="256"/>
      <c r="H150" s="301" t="s">
        <v>815</v>
      </c>
      <c r="I150" s="301" t="s">
        <v>758</v>
      </c>
      <c r="J150" s="301" t="s">
        <v>806</v>
      </c>
      <c r="K150" s="297"/>
    </row>
    <row r="151" spans="2:11" ht="15" customHeight="1">
      <c r="B151" s="276"/>
      <c r="C151" s="301" t="s">
        <v>705</v>
      </c>
      <c r="D151" s="256"/>
      <c r="E151" s="256"/>
      <c r="F151" s="302" t="s">
        <v>756</v>
      </c>
      <c r="G151" s="256"/>
      <c r="H151" s="301" t="s">
        <v>816</v>
      </c>
      <c r="I151" s="301" t="s">
        <v>758</v>
      </c>
      <c r="J151" s="301" t="s">
        <v>806</v>
      </c>
      <c r="K151" s="297"/>
    </row>
    <row r="152" spans="2:11" ht="15" customHeight="1">
      <c r="B152" s="276"/>
      <c r="C152" s="301" t="s">
        <v>761</v>
      </c>
      <c r="D152" s="256"/>
      <c r="E152" s="256"/>
      <c r="F152" s="302" t="s">
        <v>762</v>
      </c>
      <c r="G152" s="256"/>
      <c r="H152" s="301" t="s">
        <v>795</v>
      </c>
      <c r="I152" s="301" t="s">
        <v>758</v>
      </c>
      <c r="J152" s="301">
        <v>50</v>
      </c>
      <c r="K152" s="297"/>
    </row>
    <row r="153" spans="2:11" ht="15" customHeight="1">
      <c r="B153" s="276"/>
      <c r="C153" s="301" t="s">
        <v>764</v>
      </c>
      <c r="D153" s="256"/>
      <c r="E153" s="256"/>
      <c r="F153" s="302" t="s">
        <v>756</v>
      </c>
      <c r="G153" s="256"/>
      <c r="H153" s="301" t="s">
        <v>795</v>
      </c>
      <c r="I153" s="301" t="s">
        <v>766</v>
      </c>
      <c r="J153" s="301"/>
      <c r="K153" s="297"/>
    </row>
    <row r="154" spans="2:11" ht="15" customHeight="1">
      <c r="B154" s="276"/>
      <c r="C154" s="301" t="s">
        <v>775</v>
      </c>
      <c r="D154" s="256"/>
      <c r="E154" s="256"/>
      <c r="F154" s="302" t="s">
        <v>762</v>
      </c>
      <c r="G154" s="256"/>
      <c r="H154" s="301" t="s">
        <v>795</v>
      </c>
      <c r="I154" s="301" t="s">
        <v>758</v>
      </c>
      <c r="J154" s="301">
        <v>50</v>
      </c>
      <c r="K154" s="297"/>
    </row>
    <row r="155" spans="2:11" ht="15" customHeight="1">
      <c r="B155" s="276"/>
      <c r="C155" s="301" t="s">
        <v>783</v>
      </c>
      <c r="D155" s="256"/>
      <c r="E155" s="256"/>
      <c r="F155" s="302" t="s">
        <v>762</v>
      </c>
      <c r="G155" s="256"/>
      <c r="H155" s="301" t="s">
        <v>795</v>
      </c>
      <c r="I155" s="301" t="s">
        <v>758</v>
      </c>
      <c r="J155" s="301">
        <v>50</v>
      </c>
      <c r="K155" s="297"/>
    </row>
    <row r="156" spans="2:11" ht="15" customHeight="1">
      <c r="B156" s="276"/>
      <c r="C156" s="301" t="s">
        <v>781</v>
      </c>
      <c r="D156" s="256"/>
      <c r="E156" s="256"/>
      <c r="F156" s="302" t="s">
        <v>762</v>
      </c>
      <c r="G156" s="256"/>
      <c r="H156" s="301" t="s">
        <v>795</v>
      </c>
      <c r="I156" s="301" t="s">
        <v>758</v>
      </c>
      <c r="J156" s="301">
        <v>50</v>
      </c>
      <c r="K156" s="297"/>
    </row>
    <row r="157" spans="2:11" ht="15" customHeight="1">
      <c r="B157" s="276"/>
      <c r="C157" s="301" t="s">
        <v>100</v>
      </c>
      <c r="D157" s="256"/>
      <c r="E157" s="256"/>
      <c r="F157" s="302" t="s">
        <v>756</v>
      </c>
      <c r="G157" s="256"/>
      <c r="H157" s="301" t="s">
        <v>817</v>
      </c>
      <c r="I157" s="301" t="s">
        <v>758</v>
      </c>
      <c r="J157" s="301" t="s">
        <v>818</v>
      </c>
      <c r="K157" s="297"/>
    </row>
    <row r="158" spans="2:11" ht="15" customHeight="1">
      <c r="B158" s="276"/>
      <c r="C158" s="301" t="s">
        <v>819</v>
      </c>
      <c r="D158" s="256"/>
      <c r="E158" s="256"/>
      <c r="F158" s="302" t="s">
        <v>756</v>
      </c>
      <c r="G158" s="256"/>
      <c r="H158" s="301" t="s">
        <v>820</v>
      </c>
      <c r="I158" s="301" t="s">
        <v>790</v>
      </c>
      <c r="J158" s="301"/>
      <c r="K158" s="297"/>
    </row>
    <row r="159" spans="2:11" ht="15" customHeight="1">
      <c r="B159" s="303"/>
      <c r="C159" s="285"/>
      <c r="D159" s="285"/>
      <c r="E159" s="285"/>
      <c r="F159" s="285"/>
      <c r="G159" s="285"/>
      <c r="H159" s="285"/>
      <c r="I159" s="285"/>
      <c r="J159" s="285"/>
      <c r="K159" s="304"/>
    </row>
    <row r="160" spans="2:11" ht="18.75" customHeight="1">
      <c r="B160" s="252"/>
      <c r="C160" s="256"/>
      <c r="D160" s="256"/>
      <c r="E160" s="256"/>
      <c r="F160" s="275"/>
      <c r="G160" s="256"/>
      <c r="H160" s="256"/>
      <c r="I160" s="256"/>
      <c r="J160" s="256"/>
      <c r="K160" s="252"/>
    </row>
    <row r="161" spans="2:11" ht="18.75" customHeight="1">
      <c r="B161" s="262"/>
      <c r="C161" s="262"/>
      <c r="D161" s="262"/>
      <c r="E161" s="262"/>
      <c r="F161" s="262"/>
      <c r="G161" s="262"/>
      <c r="H161" s="262"/>
      <c r="I161" s="262"/>
      <c r="J161" s="262"/>
      <c r="K161" s="262"/>
    </row>
    <row r="162" spans="2:11" ht="7.5" customHeight="1">
      <c r="B162" s="244"/>
      <c r="C162" s="245"/>
      <c r="D162" s="245"/>
      <c r="E162" s="245"/>
      <c r="F162" s="245"/>
      <c r="G162" s="245"/>
      <c r="H162" s="245"/>
      <c r="I162" s="245"/>
      <c r="J162" s="245"/>
      <c r="K162" s="246"/>
    </row>
    <row r="163" spans="2:11" ht="45" customHeight="1">
      <c r="B163" s="247"/>
      <c r="C163" s="371" t="s">
        <v>821</v>
      </c>
      <c r="D163" s="371"/>
      <c r="E163" s="371"/>
      <c r="F163" s="371"/>
      <c r="G163" s="371"/>
      <c r="H163" s="371"/>
      <c r="I163" s="371"/>
      <c r="J163" s="371"/>
      <c r="K163" s="248"/>
    </row>
    <row r="164" spans="2:11" ht="17.25" customHeight="1">
      <c r="B164" s="247"/>
      <c r="C164" s="268" t="s">
        <v>750</v>
      </c>
      <c r="D164" s="268"/>
      <c r="E164" s="268"/>
      <c r="F164" s="268" t="s">
        <v>751</v>
      </c>
      <c r="G164" s="305"/>
      <c r="H164" s="306" t="s">
        <v>118</v>
      </c>
      <c r="I164" s="306" t="s">
        <v>54</v>
      </c>
      <c r="J164" s="268" t="s">
        <v>752</v>
      </c>
      <c r="K164" s="248"/>
    </row>
    <row r="165" spans="2:11" ht="17.25" customHeight="1">
      <c r="B165" s="249"/>
      <c r="C165" s="270" t="s">
        <v>753</v>
      </c>
      <c r="D165" s="270"/>
      <c r="E165" s="270"/>
      <c r="F165" s="271" t="s">
        <v>754</v>
      </c>
      <c r="G165" s="307"/>
      <c r="H165" s="308"/>
      <c r="I165" s="308"/>
      <c r="J165" s="270" t="s">
        <v>755</v>
      </c>
      <c r="K165" s="250"/>
    </row>
    <row r="166" spans="2:11" ht="5.25" customHeight="1">
      <c r="B166" s="276"/>
      <c r="C166" s="273"/>
      <c r="D166" s="273"/>
      <c r="E166" s="273"/>
      <c r="F166" s="273"/>
      <c r="G166" s="274"/>
      <c r="H166" s="273"/>
      <c r="I166" s="273"/>
      <c r="J166" s="273"/>
      <c r="K166" s="297"/>
    </row>
    <row r="167" spans="2:11" ht="15" customHeight="1">
      <c r="B167" s="276"/>
      <c r="C167" s="256" t="s">
        <v>759</v>
      </c>
      <c r="D167" s="256"/>
      <c r="E167" s="256"/>
      <c r="F167" s="275" t="s">
        <v>756</v>
      </c>
      <c r="G167" s="256"/>
      <c r="H167" s="256" t="s">
        <v>795</v>
      </c>
      <c r="I167" s="256" t="s">
        <v>758</v>
      </c>
      <c r="J167" s="256">
        <v>120</v>
      </c>
      <c r="K167" s="297"/>
    </row>
    <row r="168" spans="2:11" ht="15" customHeight="1">
      <c r="B168" s="276"/>
      <c r="C168" s="256" t="s">
        <v>804</v>
      </c>
      <c r="D168" s="256"/>
      <c r="E168" s="256"/>
      <c r="F168" s="275" t="s">
        <v>756</v>
      </c>
      <c r="G168" s="256"/>
      <c r="H168" s="256" t="s">
        <v>805</v>
      </c>
      <c r="I168" s="256" t="s">
        <v>758</v>
      </c>
      <c r="J168" s="256" t="s">
        <v>806</v>
      </c>
      <c r="K168" s="297"/>
    </row>
    <row r="169" spans="2:11" ht="15" customHeight="1">
      <c r="B169" s="276"/>
      <c r="C169" s="256" t="s">
        <v>705</v>
      </c>
      <c r="D169" s="256"/>
      <c r="E169" s="256"/>
      <c r="F169" s="275" t="s">
        <v>756</v>
      </c>
      <c r="G169" s="256"/>
      <c r="H169" s="256" t="s">
        <v>822</v>
      </c>
      <c r="I169" s="256" t="s">
        <v>758</v>
      </c>
      <c r="J169" s="256" t="s">
        <v>806</v>
      </c>
      <c r="K169" s="297"/>
    </row>
    <row r="170" spans="2:11" ht="15" customHeight="1">
      <c r="B170" s="276"/>
      <c r="C170" s="256" t="s">
        <v>761</v>
      </c>
      <c r="D170" s="256"/>
      <c r="E170" s="256"/>
      <c r="F170" s="275" t="s">
        <v>762</v>
      </c>
      <c r="G170" s="256"/>
      <c r="H170" s="256" t="s">
        <v>822</v>
      </c>
      <c r="I170" s="256" t="s">
        <v>758</v>
      </c>
      <c r="J170" s="256">
        <v>50</v>
      </c>
      <c r="K170" s="297"/>
    </row>
    <row r="171" spans="2:11" ht="15" customHeight="1">
      <c r="B171" s="276"/>
      <c r="C171" s="256" t="s">
        <v>764</v>
      </c>
      <c r="D171" s="256"/>
      <c r="E171" s="256"/>
      <c r="F171" s="275" t="s">
        <v>756</v>
      </c>
      <c r="G171" s="256"/>
      <c r="H171" s="256" t="s">
        <v>822</v>
      </c>
      <c r="I171" s="256" t="s">
        <v>766</v>
      </c>
      <c r="J171" s="256"/>
      <c r="K171" s="297"/>
    </row>
    <row r="172" spans="2:11" ht="15" customHeight="1">
      <c r="B172" s="276"/>
      <c r="C172" s="256" t="s">
        <v>775</v>
      </c>
      <c r="D172" s="256"/>
      <c r="E172" s="256"/>
      <c r="F172" s="275" t="s">
        <v>762</v>
      </c>
      <c r="G172" s="256"/>
      <c r="H172" s="256" t="s">
        <v>822</v>
      </c>
      <c r="I172" s="256" t="s">
        <v>758</v>
      </c>
      <c r="J172" s="256">
        <v>50</v>
      </c>
      <c r="K172" s="297"/>
    </row>
    <row r="173" spans="2:11" ht="15" customHeight="1">
      <c r="B173" s="276"/>
      <c r="C173" s="256" t="s">
        <v>783</v>
      </c>
      <c r="D173" s="256"/>
      <c r="E173" s="256"/>
      <c r="F173" s="275" t="s">
        <v>762</v>
      </c>
      <c r="G173" s="256"/>
      <c r="H173" s="256" t="s">
        <v>822</v>
      </c>
      <c r="I173" s="256" t="s">
        <v>758</v>
      </c>
      <c r="J173" s="256">
        <v>50</v>
      </c>
      <c r="K173" s="297"/>
    </row>
    <row r="174" spans="2:11" ht="15" customHeight="1">
      <c r="B174" s="276"/>
      <c r="C174" s="256" t="s">
        <v>781</v>
      </c>
      <c r="D174" s="256"/>
      <c r="E174" s="256"/>
      <c r="F174" s="275" t="s">
        <v>762</v>
      </c>
      <c r="G174" s="256"/>
      <c r="H174" s="256" t="s">
        <v>822</v>
      </c>
      <c r="I174" s="256" t="s">
        <v>758</v>
      </c>
      <c r="J174" s="256">
        <v>50</v>
      </c>
      <c r="K174" s="297"/>
    </row>
    <row r="175" spans="2:11" ht="15" customHeight="1">
      <c r="B175" s="276"/>
      <c r="C175" s="256" t="s">
        <v>117</v>
      </c>
      <c r="D175" s="256"/>
      <c r="E175" s="256"/>
      <c r="F175" s="275" t="s">
        <v>756</v>
      </c>
      <c r="G175" s="256"/>
      <c r="H175" s="256" t="s">
        <v>823</v>
      </c>
      <c r="I175" s="256" t="s">
        <v>824</v>
      </c>
      <c r="J175" s="256"/>
      <c r="K175" s="297"/>
    </row>
    <row r="176" spans="2:11" ht="15" customHeight="1">
      <c r="B176" s="276"/>
      <c r="C176" s="256" t="s">
        <v>54</v>
      </c>
      <c r="D176" s="256"/>
      <c r="E176" s="256"/>
      <c r="F176" s="275" t="s">
        <v>756</v>
      </c>
      <c r="G176" s="256"/>
      <c r="H176" s="256" t="s">
        <v>825</v>
      </c>
      <c r="I176" s="256" t="s">
        <v>826</v>
      </c>
      <c r="J176" s="256">
        <v>1</v>
      </c>
      <c r="K176" s="297"/>
    </row>
    <row r="177" spans="2:11" ht="15" customHeight="1">
      <c r="B177" s="276"/>
      <c r="C177" s="256" t="s">
        <v>50</v>
      </c>
      <c r="D177" s="256"/>
      <c r="E177" s="256"/>
      <c r="F177" s="275" t="s">
        <v>756</v>
      </c>
      <c r="G177" s="256"/>
      <c r="H177" s="256" t="s">
        <v>827</v>
      </c>
      <c r="I177" s="256" t="s">
        <v>758</v>
      </c>
      <c r="J177" s="256">
        <v>20</v>
      </c>
      <c r="K177" s="297"/>
    </row>
    <row r="178" spans="2:11" ht="15" customHeight="1">
      <c r="B178" s="276"/>
      <c r="C178" s="256" t="s">
        <v>118</v>
      </c>
      <c r="D178" s="256"/>
      <c r="E178" s="256"/>
      <c r="F178" s="275" t="s">
        <v>756</v>
      </c>
      <c r="G178" s="256"/>
      <c r="H178" s="256" t="s">
        <v>828</v>
      </c>
      <c r="I178" s="256" t="s">
        <v>758</v>
      </c>
      <c r="J178" s="256">
        <v>255</v>
      </c>
      <c r="K178" s="297"/>
    </row>
    <row r="179" spans="2:11" ht="15" customHeight="1">
      <c r="B179" s="276"/>
      <c r="C179" s="256" t="s">
        <v>119</v>
      </c>
      <c r="D179" s="256"/>
      <c r="E179" s="256"/>
      <c r="F179" s="275" t="s">
        <v>756</v>
      </c>
      <c r="G179" s="256"/>
      <c r="H179" s="256" t="s">
        <v>721</v>
      </c>
      <c r="I179" s="256" t="s">
        <v>758</v>
      </c>
      <c r="J179" s="256">
        <v>10</v>
      </c>
      <c r="K179" s="297"/>
    </row>
    <row r="180" spans="2:11" ht="15" customHeight="1">
      <c r="B180" s="276"/>
      <c r="C180" s="256" t="s">
        <v>120</v>
      </c>
      <c r="D180" s="256"/>
      <c r="E180" s="256"/>
      <c r="F180" s="275" t="s">
        <v>756</v>
      </c>
      <c r="G180" s="256"/>
      <c r="H180" s="256" t="s">
        <v>829</v>
      </c>
      <c r="I180" s="256" t="s">
        <v>790</v>
      </c>
      <c r="J180" s="256"/>
      <c r="K180" s="297"/>
    </row>
    <row r="181" spans="2:11" ht="15" customHeight="1">
      <c r="B181" s="276"/>
      <c r="C181" s="256" t="s">
        <v>830</v>
      </c>
      <c r="D181" s="256"/>
      <c r="E181" s="256"/>
      <c r="F181" s="275" t="s">
        <v>756</v>
      </c>
      <c r="G181" s="256"/>
      <c r="H181" s="256" t="s">
        <v>831</v>
      </c>
      <c r="I181" s="256" t="s">
        <v>790</v>
      </c>
      <c r="J181" s="256"/>
      <c r="K181" s="297"/>
    </row>
    <row r="182" spans="2:11" ht="15" customHeight="1">
      <c r="B182" s="276"/>
      <c r="C182" s="256" t="s">
        <v>819</v>
      </c>
      <c r="D182" s="256"/>
      <c r="E182" s="256"/>
      <c r="F182" s="275" t="s">
        <v>756</v>
      </c>
      <c r="G182" s="256"/>
      <c r="H182" s="256" t="s">
        <v>832</v>
      </c>
      <c r="I182" s="256" t="s">
        <v>790</v>
      </c>
      <c r="J182" s="256"/>
      <c r="K182" s="297"/>
    </row>
    <row r="183" spans="2:11" ht="15" customHeight="1">
      <c r="B183" s="276"/>
      <c r="C183" s="256" t="s">
        <v>122</v>
      </c>
      <c r="D183" s="256"/>
      <c r="E183" s="256"/>
      <c r="F183" s="275" t="s">
        <v>762</v>
      </c>
      <c r="G183" s="256"/>
      <c r="H183" s="256" t="s">
        <v>833</v>
      </c>
      <c r="I183" s="256" t="s">
        <v>758</v>
      </c>
      <c r="J183" s="256">
        <v>50</v>
      </c>
      <c r="K183" s="297"/>
    </row>
    <row r="184" spans="2:11" ht="15" customHeight="1">
      <c r="B184" s="276"/>
      <c r="C184" s="256" t="s">
        <v>834</v>
      </c>
      <c r="D184" s="256"/>
      <c r="E184" s="256"/>
      <c r="F184" s="275" t="s">
        <v>762</v>
      </c>
      <c r="G184" s="256"/>
      <c r="H184" s="256" t="s">
        <v>835</v>
      </c>
      <c r="I184" s="256" t="s">
        <v>836</v>
      </c>
      <c r="J184" s="256"/>
      <c r="K184" s="297"/>
    </row>
    <row r="185" spans="2:11" ht="15" customHeight="1">
      <c r="B185" s="276"/>
      <c r="C185" s="256" t="s">
        <v>837</v>
      </c>
      <c r="D185" s="256"/>
      <c r="E185" s="256"/>
      <c r="F185" s="275" t="s">
        <v>762</v>
      </c>
      <c r="G185" s="256"/>
      <c r="H185" s="256" t="s">
        <v>838</v>
      </c>
      <c r="I185" s="256" t="s">
        <v>836</v>
      </c>
      <c r="J185" s="256"/>
      <c r="K185" s="297"/>
    </row>
    <row r="186" spans="2:11" ht="15" customHeight="1">
      <c r="B186" s="276"/>
      <c r="C186" s="256" t="s">
        <v>839</v>
      </c>
      <c r="D186" s="256"/>
      <c r="E186" s="256"/>
      <c r="F186" s="275" t="s">
        <v>762</v>
      </c>
      <c r="G186" s="256"/>
      <c r="H186" s="256" t="s">
        <v>840</v>
      </c>
      <c r="I186" s="256" t="s">
        <v>836</v>
      </c>
      <c r="J186" s="256"/>
      <c r="K186" s="297"/>
    </row>
    <row r="187" spans="2:11" ht="15" customHeight="1">
      <c r="B187" s="276"/>
      <c r="C187" s="309" t="s">
        <v>841</v>
      </c>
      <c r="D187" s="256"/>
      <c r="E187" s="256"/>
      <c r="F187" s="275" t="s">
        <v>762</v>
      </c>
      <c r="G187" s="256"/>
      <c r="H187" s="256" t="s">
        <v>842</v>
      </c>
      <c r="I187" s="256" t="s">
        <v>843</v>
      </c>
      <c r="J187" s="310" t="s">
        <v>844</v>
      </c>
      <c r="K187" s="297"/>
    </row>
    <row r="188" spans="2:11" ht="15" customHeight="1">
      <c r="B188" s="276"/>
      <c r="C188" s="261" t="s">
        <v>39</v>
      </c>
      <c r="D188" s="256"/>
      <c r="E188" s="256"/>
      <c r="F188" s="275" t="s">
        <v>756</v>
      </c>
      <c r="G188" s="256"/>
      <c r="H188" s="252" t="s">
        <v>845</v>
      </c>
      <c r="I188" s="256" t="s">
        <v>846</v>
      </c>
      <c r="J188" s="256"/>
      <c r="K188" s="297"/>
    </row>
    <row r="189" spans="2:11" ht="15" customHeight="1">
      <c r="B189" s="276"/>
      <c r="C189" s="261" t="s">
        <v>847</v>
      </c>
      <c r="D189" s="256"/>
      <c r="E189" s="256"/>
      <c r="F189" s="275" t="s">
        <v>756</v>
      </c>
      <c r="G189" s="256"/>
      <c r="H189" s="256" t="s">
        <v>848</v>
      </c>
      <c r="I189" s="256" t="s">
        <v>790</v>
      </c>
      <c r="J189" s="256"/>
      <c r="K189" s="297"/>
    </row>
    <row r="190" spans="2:11" ht="15" customHeight="1">
      <c r="B190" s="276"/>
      <c r="C190" s="261" t="s">
        <v>849</v>
      </c>
      <c r="D190" s="256"/>
      <c r="E190" s="256"/>
      <c r="F190" s="275" t="s">
        <v>756</v>
      </c>
      <c r="G190" s="256"/>
      <c r="H190" s="256" t="s">
        <v>850</v>
      </c>
      <c r="I190" s="256" t="s">
        <v>790</v>
      </c>
      <c r="J190" s="256"/>
      <c r="K190" s="297"/>
    </row>
    <row r="191" spans="2:11" ht="15" customHeight="1">
      <c r="B191" s="276"/>
      <c r="C191" s="261" t="s">
        <v>851</v>
      </c>
      <c r="D191" s="256"/>
      <c r="E191" s="256"/>
      <c r="F191" s="275" t="s">
        <v>762</v>
      </c>
      <c r="G191" s="256"/>
      <c r="H191" s="256" t="s">
        <v>852</v>
      </c>
      <c r="I191" s="256" t="s">
        <v>790</v>
      </c>
      <c r="J191" s="256"/>
      <c r="K191" s="297"/>
    </row>
    <row r="192" spans="2:11" ht="15" customHeight="1">
      <c r="B192" s="303"/>
      <c r="C192" s="311"/>
      <c r="D192" s="285"/>
      <c r="E192" s="285"/>
      <c r="F192" s="285"/>
      <c r="G192" s="285"/>
      <c r="H192" s="285"/>
      <c r="I192" s="285"/>
      <c r="J192" s="285"/>
      <c r="K192" s="304"/>
    </row>
    <row r="193" spans="2:11" ht="18.75" customHeight="1">
      <c r="B193" s="252"/>
      <c r="C193" s="256"/>
      <c r="D193" s="256"/>
      <c r="E193" s="256"/>
      <c r="F193" s="275"/>
      <c r="G193" s="256"/>
      <c r="H193" s="256"/>
      <c r="I193" s="256"/>
      <c r="J193" s="256"/>
      <c r="K193" s="252"/>
    </row>
    <row r="194" spans="2:11" ht="18.75" customHeight="1">
      <c r="B194" s="252"/>
      <c r="C194" s="256"/>
      <c r="D194" s="256"/>
      <c r="E194" s="256"/>
      <c r="F194" s="275"/>
      <c r="G194" s="256"/>
      <c r="H194" s="256"/>
      <c r="I194" s="256"/>
      <c r="J194" s="256"/>
      <c r="K194" s="252"/>
    </row>
    <row r="195" spans="2:11" ht="18.75" customHeight="1">
      <c r="B195" s="262"/>
      <c r="C195" s="262"/>
      <c r="D195" s="262"/>
      <c r="E195" s="262"/>
      <c r="F195" s="262"/>
      <c r="G195" s="262"/>
      <c r="H195" s="262"/>
      <c r="I195" s="262"/>
      <c r="J195" s="262"/>
      <c r="K195" s="262"/>
    </row>
    <row r="196" spans="2:11" ht="13.5">
      <c r="B196" s="244"/>
      <c r="C196" s="245"/>
      <c r="D196" s="245"/>
      <c r="E196" s="245"/>
      <c r="F196" s="245"/>
      <c r="G196" s="245"/>
      <c r="H196" s="245"/>
      <c r="I196" s="245"/>
      <c r="J196" s="245"/>
      <c r="K196" s="246"/>
    </row>
    <row r="197" spans="2:11" ht="21">
      <c r="B197" s="247"/>
      <c r="C197" s="371" t="s">
        <v>853</v>
      </c>
      <c r="D197" s="371"/>
      <c r="E197" s="371"/>
      <c r="F197" s="371"/>
      <c r="G197" s="371"/>
      <c r="H197" s="371"/>
      <c r="I197" s="371"/>
      <c r="J197" s="371"/>
      <c r="K197" s="248"/>
    </row>
    <row r="198" spans="2:11" ht="25.5" customHeight="1">
      <c r="B198" s="247"/>
      <c r="C198" s="312" t="s">
        <v>854</v>
      </c>
      <c r="D198" s="312"/>
      <c r="E198" s="312"/>
      <c r="F198" s="312" t="s">
        <v>855</v>
      </c>
      <c r="G198" s="313"/>
      <c r="H198" s="370" t="s">
        <v>856</v>
      </c>
      <c r="I198" s="370"/>
      <c r="J198" s="370"/>
      <c r="K198" s="248"/>
    </row>
    <row r="199" spans="2:11" ht="5.25" customHeight="1">
      <c r="B199" s="276"/>
      <c r="C199" s="273"/>
      <c r="D199" s="273"/>
      <c r="E199" s="273"/>
      <c r="F199" s="273"/>
      <c r="G199" s="256"/>
      <c r="H199" s="273"/>
      <c r="I199" s="273"/>
      <c r="J199" s="273"/>
      <c r="K199" s="297"/>
    </row>
    <row r="200" spans="2:11" ht="15" customHeight="1">
      <c r="B200" s="276"/>
      <c r="C200" s="256" t="s">
        <v>846</v>
      </c>
      <c r="D200" s="256"/>
      <c r="E200" s="256"/>
      <c r="F200" s="275" t="s">
        <v>40</v>
      </c>
      <c r="G200" s="256"/>
      <c r="H200" s="368" t="s">
        <v>857</v>
      </c>
      <c r="I200" s="368"/>
      <c r="J200" s="368"/>
      <c r="K200" s="297"/>
    </row>
    <row r="201" spans="2:11" ht="15" customHeight="1">
      <c r="B201" s="276"/>
      <c r="C201" s="282"/>
      <c r="D201" s="256"/>
      <c r="E201" s="256"/>
      <c r="F201" s="275" t="s">
        <v>41</v>
      </c>
      <c r="G201" s="256"/>
      <c r="H201" s="368" t="s">
        <v>858</v>
      </c>
      <c r="I201" s="368"/>
      <c r="J201" s="368"/>
      <c r="K201" s="297"/>
    </row>
    <row r="202" spans="2:11" ht="15" customHeight="1">
      <c r="B202" s="276"/>
      <c r="C202" s="282"/>
      <c r="D202" s="256"/>
      <c r="E202" s="256"/>
      <c r="F202" s="275" t="s">
        <v>44</v>
      </c>
      <c r="G202" s="256"/>
      <c r="H202" s="368" t="s">
        <v>859</v>
      </c>
      <c r="I202" s="368"/>
      <c r="J202" s="368"/>
      <c r="K202" s="297"/>
    </row>
    <row r="203" spans="2:11" ht="15" customHeight="1">
      <c r="B203" s="276"/>
      <c r="C203" s="256"/>
      <c r="D203" s="256"/>
      <c r="E203" s="256"/>
      <c r="F203" s="275" t="s">
        <v>42</v>
      </c>
      <c r="G203" s="256"/>
      <c r="H203" s="368" t="s">
        <v>860</v>
      </c>
      <c r="I203" s="368"/>
      <c r="J203" s="368"/>
      <c r="K203" s="297"/>
    </row>
    <row r="204" spans="2:11" ht="15" customHeight="1">
      <c r="B204" s="276"/>
      <c r="C204" s="256"/>
      <c r="D204" s="256"/>
      <c r="E204" s="256"/>
      <c r="F204" s="275" t="s">
        <v>43</v>
      </c>
      <c r="G204" s="256"/>
      <c r="H204" s="368" t="s">
        <v>861</v>
      </c>
      <c r="I204" s="368"/>
      <c r="J204" s="368"/>
      <c r="K204" s="297"/>
    </row>
    <row r="205" spans="2:11" ht="15" customHeight="1">
      <c r="B205" s="276"/>
      <c r="C205" s="256"/>
      <c r="D205" s="256"/>
      <c r="E205" s="256"/>
      <c r="F205" s="275"/>
      <c r="G205" s="256"/>
      <c r="H205" s="256"/>
      <c r="I205" s="256"/>
      <c r="J205" s="256"/>
      <c r="K205" s="297"/>
    </row>
    <row r="206" spans="2:11" ht="15" customHeight="1">
      <c r="B206" s="276"/>
      <c r="C206" s="256" t="s">
        <v>802</v>
      </c>
      <c r="D206" s="256"/>
      <c r="E206" s="256"/>
      <c r="F206" s="275" t="s">
        <v>76</v>
      </c>
      <c r="G206" s="256"/>
      <c r="H206" s="368" t="s">
        <v>862</v>
      </c>
      <c r="I206" s="368"/>
      <c r="J206" s="368"/>
      <c r="K206" s="297"/>
    </row>
    <row r="207" spans="2:11" ht="15" customHeight="1">
      <c r="B207" s="276"/>
      <c r="C207" s="282"/>
      <c r="D207" s="256"/>
      <c r="E207" s="256"/>
      <c r="F207" s="275" t="s">
        <v>700</v>
      </c>
      <c r="G207" s="256"/>
      <c r="H207" s="368" t="s">
        <v>701</v>
      </c>
      <c r="I207" s="368"/>
      <c r="J207" s="368"/>
      <c r="K207" s="297"/>
    </row>
    <row r="208" spans="2:11" ht="15" customHeight="1">
      <c r="B208" s="276"/>
      <c r="C208" s="256"/>
      <c r="D208" s="256"/>
      <c r="E208" s="256"/>
      <c r="F208" s="275" t="s">
        <v>698</v>
      </c>
      <c r="G208" s="256"/>
      <c r="H208" s="368" t="s">
        <v>863</v>
      </c>
      <c r="I208" s="368"/>
      <c r="J208" s="368"/>
      <c r="K208" s="297"/>
    </row>
    <row r="209" spans="2:11" ht="15" customHeight="1">
      <c r="B209" s="314"/>
      <c r="C209" s="282"/>
      <c r="D209" s="282"/>
      <c r="E209" s="282"/>
      <c r="F209" s="275" t="s">
        <v>82</v>
      </c>
      <c r="G209" s="261"/>
      <c r="H209" s="369" t="s">
        <v>702</v>
      </c>
      <c r="I209" s="369"/>
      <c r="J209" s="369"/>
      <c r="K209" s="315"/>
    </row>
    <row r="210" spans="2:11" ht="15" customHeight="1">
      <c r="B210" s="314"/>
      <c r="C210" s="282"/>
      <c r="D210" s="282"/>
      <c r="E210" s="282"/>
      <c r="F210" s="275" t="s">
        <v>703</v>
      </c>
      <c r="G210" s="261"/>
      <c r="H210" s="369" t="s">
        <v>864</v>
      </c>
      <c r="I210" s="369"/>
      <c r="J210" s="369"/>
      <c r="K210" s="315"/>
    </row>
    <row r="211" spans="2:11" ht="15" customHeight="1">
      <c r="B211" s="314"/>
      <c r="C211" s="282"/>
      <c r="D211" s="282"/>
      <c r="E211" s="282"/>
      <c r="F211" s="316"/>
      <c r="G211" s="261"/>
      <c r="H211" s="317"/>
      <c r="I211" s="317"/>
      <c r="J211" s="317"/>
      <c r="K211" s="315"/>
    </row>
    <row r="212" spans="2:11" ht="15" customHeight="1">
      <c r="B212" s="314"/>
      <c r="C212" s="256" t="s">
        <v>826</v>
      </c>
      <c r="D212" s="282"/>
      <c r="E212" s="282"/>
      <c r="F212" s="275">
        <v>1</v>
      </c>
      <c r="G212" s="261"/>
      <c r="H212" s="369" t="s">
        <v>865</v>
      </c>
      <c r="I212" s="369"/>
      <c r="J212" s="369"/>
      <c r="K212" s="315"/>
    </row>
    <row r="213" spans="2:11" ht="15" customHeight="1">
      <c r="B213" s="314"/>
      <c r="C213" s="282"/>
      <c r="D213" s="282"/>
      <c r="E213" s="282"/>
      <c r="F213" s="275">
        <v>2</v>
      </c>
      <c r="G213" s="261"/>
      <c r="H213" s="369" t="s">
        <v>866</v>
      </c>
      <c r="I213" s="369"/>
      <c r="J213" s="369"/>
      <c r="K213" s="315"/>
    </row>
    <row r="214" spans="2:11" ht="15" customHeight="1">
      <c r="B214" s="314"/>
      <c r="C214" s="282"/>
      <c r="D214" s="282"/>
      <c r="E214" s="282"/>
      <c r="F214" s="275">
        <v>3</v>
      </c>
      <c r="G214" s="261"/>
      <c r="H214" s="369" t="s">
        <v>867</v>
      </c>
      <c r="I214" s="369"/>
      <c r="J214" s="369"/>
      <c r="K214" s="315"/>
    </row>
    <row r="215" spans="2:11" ht="15" customHeight="1">
      <c r="B215" s="314"/>
      <c r="C215" s="282"/>
      <c r="D215" s="282"/>
      <c r="E215" s="282"/>
      <c r="F215" s="275">
        <v>4</v>
      </c>
      <c r="G215" s="261"/>
      <c r="H215" s="369" t="s">
        <v>868</v>
      </c>
      <c r="I215" s="369"/>
      <c r="J215" s="369"/>
      <c r="K215" s="315"/>
    </row>
    <row r="216" spans="2:11" ht="12.75" customHeight="1">
      <c r="B216" s="318"/>
      <c r="C216" s="319"/>
      <c r="D216" s="319"/>
      <c r="E216" s="319"/>
      <c r="F216" s="319"/>
      <c r="G216" s="319"/>
      <c r="H216" s="319"/>
      <c r="I216" s="319"/>
      <c r="J216" s="319"/>
      <c r="K216" s="320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SYNEK\Synek</dc:creator>
  <cp:keywords/>
  <dc:description/>
  <cp:lastModifiedBy>admin</cp:lastModifiedBy>
  <dcterms:created xsi:type="dcterms:W3CDTF">2019-02-27T05:24:44Z</dcterms:created>
  <dcterms:modified xsi:type="dcterms:W3CDTF">2019-02-27T11:36:17Z</dcterms:modified>
  <cp:category/>
  <cp:version/>
  <cp:contentType/>
  <cp:contentStatus/>
</cp:coreProperties>
</file>