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24" activeTab="1"/>
  </bookViews>
  <sheets>
    <sheet name="Rekapitulace stavby" sheetId="1" r:id="rId1"/>
    <sheet name="01 - Stavební část" sheetId="2" r:id="rId2"/>
    <sheet name="02 - Zdravotní technika" sheetId="3" r:id="rId3"/>
    <sheet name="03 - Elektroinstalace" sheetId="4" r:id="rId4"/>
    <sheet name="04 - Vzduchotechnika" sheetId="5" r:id="rId5"/>
    <sheet name="05 - Vedlejší rozpočtové ..." sheetId="6" r:id="rId6"/>
    <sheet name="Pokyny pro vyplnění" sheetId="7" r:id="rId7"/>
  </sheets>
  <definedNames>
    <definedName name="_xlnm._FilterDatabase" localSheetId="1" hidden="1">'01 - Stavební část'!$C$94:$K$686</definedName>
    <definedName name="_xlnm._FilterDatabase" localSheetId="2" hidden="1">'02 - Zdravotní technika'!$C$79:$K$153</definedName>
    <definedName name="_xlnm._FilterDatabase" localSheetId="3" hidden="1">'03 - Elektroinstalace'!$C$82:$K$133</definedName>
    <definedName name="_xlnm._FilterDatabase" localSheetId="4" hidden="1">'04 - Vzduchotechnika'!$C$77:$K$119</definedName>
    <definedName name="_xlnm._FilterDatabase" localSheetId="5" hidden="1">'05 - Vedlejší rozpočtové ...'!$C$79:$K$90</definedName>
    <definedName name="_xlnm.Print_Area" localSheetId="1">'01 - Stavební část'!$C$4:$J$36,'01 - Stavební část'!$C$42:$J$76,'01 - Stavební část'!$C$82:$K$686</definedName>
    <definedName name="_xlnm.Print_Area" localSheetId="2">'02 - Zdravotní technika'!$C$4:$J$36,'02 - Zdravotní technika'!$C$42:$J$61,'02 - Zdravotní technika'!$C$67:$K$153</definedName>
    <definedName name="_xlnm.Print_Area" localSheetId="3">'03 - Elektroinstalace'!$C$4:$J$36,'03 - Elektroinstalace'!$C$42:$J$64,'03 - Elektroinstalace'!$C$70:$K$133</definedName>
    <definedName name="_xlnm.Print_Area" localSheetId="4">'04 - Vzduchotechnika'!$C$4:$J$36,'04 - Vzduchotechnika'!$C$42:$J$59,'04 - Vzduchotechnika'!$C$65:$K$119</definedName>
    <definedName name="_xlnm.Print_Area" localSheetId="5">'05 - Vedlejší rozpočtové ...'!$C$4:$J$36,'05 - Vedlejší rozpočtové ...'!$C$42:$J$61,'05 - Vedlejší rozpočtové ...'!$C$67:$K$90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  <definedName name="_xlnm.Print_Titles" localSheetId="0">'Rekapitulace stavby'!$49:$49</definedName>
    <definedName name="_xlnm.Print_Titles" localSheetId="1">'01 - Stavební část'!$94:$94</definedName>
    <definedName name="_xlnm.Print_Titles" localSheetId="2">'02 - Zdravotní technika'!$79:$79</definedName>
    <definedName name="_xlnm.Print_Titles" localSheetId="3">'03 - Elektroinstalace'!$82:$82</definedName>
    <definedName name="_xlnm.Print_Titles" localSheetId="4">'04 - Vzduchotechnika'!$77:$77</definedName>
    <definedName name="_xlnm.Print_Titles" localSheetId="5">'05 - Vedlejší rozpočtové ...'!$79:$79</definedName>
  </definedNames>
  <calcPr calcId="162913"/>
</workbook>
</file>

<file path=xl/sharedStrings.xml><?xml version="1.0" encoding="utf-8"?>
<sst xmlns="http://schemas.openxmlformats.org/spreadsheetml/2006/main" count="9508" uniqueCount="1535">
  <si>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</si>
  <si>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</si>
  <si>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</si>
  <si>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</si>
  <si>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</si>
  <si>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</si>
  <si>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</si>
  <si>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{a34da91d-1616-4a2b-a600-48b06244e9ee}</t>
  </si>
  <si>
    <t>&gt;&gt;  skryté sloupce  &lt;&lt;</t>
  </si>
  <si>
    <t>0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</si>
  <si>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</si>
  <si>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</si>
  <si>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</si>
  <si>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</si>
  <si>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</si>
  <si>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</si>
  <si>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Astalon60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</si>
  <si>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</si>
  <si>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</si>
  <si>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 xml:space="preserve"> Speciální MŠ ,ZŠ a praktická škola Pardubice-stavební úpravy sociálního zařízení</t>
  </si>
  <si>
    <t>KSO:</t>
  </si>
  <si>
    <t>CC-CZ:</t>
  </si>
  <si>
    <t>Místo:</t>
  </si>
  <si>
    <t>Pardubice</t>
  </si>
  <si>
    <t>Datum:</t>
  </si>
  <si>
    <t>21.1.2019</t>
  </si>
  <si>
    <t>Zadavatel:</t>
  </si>
  <si>
    <t>IČ:</t>
  </si>
  <si>
    <t>Pardubický kraj, Komenského náměstí 125, Pardubice</t>
  </si>
  <si>
    <t>DIČ:</t>
  </si>
  <si>
    <t>Uchazeč:</t>
  </si>
  <si>
    <t>Vyplň údaj</t>
  </si>
  <si>
    <t>Projektant:</t>
  </si>
  <si>
    <t>Astalon , Hůrka 54.Pardubice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</si>
  <si>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</si>
  <si>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</si>
  <si>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</si>
  <si>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</si>
  <si>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</si>
  <si>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</si>
  <si>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</si>
  <si>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</si>
  <si>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</si>
  <si>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</si>
  <si>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</si>
  <si>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</si>
  <si>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</si>
  <si>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</si>
  <si>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</si>
  <si>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</si>
  <si>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</si>
  <si>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</si>
  <si>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</si>
  <si>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</si>
  <si>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</si>
  <si>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</si>
  <si>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</si>
  <si>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</si>
  <si>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</si>
  <si>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</si>
  <si>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</si>
  <si>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</si>
  <si>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</si>
  <si>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</si>
  <si>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</si>
  <si>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</si>
  <si>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</si>
  <si>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</si>
  <si>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</si>
  <si>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</si>
  <si>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</si>
  <si>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</si>
  <si>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</si>
  <si>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</si>
  <si>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</si>
  <si>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</si>
  <si>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</si>
  <si>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</si>
  <si>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{37e5b80d-a4aa-437b-b490-fe55f81c6553}</t>
  </si>
  <si>
    <t>2</t>
  </si>
  <si>
    <t>02</t>
  </si>
  <si>
    <t>Zdravotní technika</t>
  </si>
  <si>
    <t>{d32a9b41-5b55-440b-a306-7fb6ccc7a0e6}</t>
  </si>
  <si>
    <t>03</t>
  </si>
  <si>
    <t>Elektroinstalace</t>
  </si>
  <si>
    <t>{489020a5-bbdb-48ef-9c6f-322b56440fb2}</t>
  </si>
  <si>
    <t>04</t>
  </si>
  <si>
    <t>Vzduchotechnika</t>
  </si>
  <si>
    <t>{c2c1de28-20f7-4de7-abd9-5d4a2d352806}</t>
  </si>
  <si>
    <t>05</t>
  </si>
  <si>
    <t>Vedlejší rozpočtové náklady</t>
  </si>
  <si>
    <t>{344aee61-bd19-40f2-865c-6a6c1371205e}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</si>
  <si>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</si>
  <si>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</si>
  <si>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</si>
  <si>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</si>
  <si>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</si>
  <si>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</si>
  <si>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</si>
  <si>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</si>
  <si>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</si>
  <si>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</si>
  <si>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</si>
  <si>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</si>
  <si>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</si>
  <si>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</si>
  <si>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</si>
  <si>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</si>
  <si>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</si>
  <si>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</si>
  <si>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</si>
  <si>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</si>
  <si>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</si>
  <si>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</si>
  <si>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</si>
  <si>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735 - Ústřední vytápění - otopná tělesa</t>
  </si>
  <si>
    <t xml:space="preserve">    761 - Konstrukce prosvětlovací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</si>
  <si>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</si>
  <si>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</si>
  <si>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</si>
  <si>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</si>
  <si>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</si>
  <si>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</si>
  <si>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</si>
  <si>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</si>
  <si>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</si>
  <si>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</si>
  <si>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</si>
  <si>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</si>
  <si>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</si>
  <si>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</si>
  <si>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</si>
  <si>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</si>
  <si>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</si>
  <si>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</si>
  <si>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</si>
  <si>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</si>
  <si>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</si>
  <si>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</si>
  <si>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</si>
  <si>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</si>
  <si>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</si>
  <si>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</si>
  <si>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</si>
  <si>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342272225</t>
  </si>
  <si>
    <t>Příčka z pórobetonových hladkých tvárnic na tenkovrstvou maltu tl 100 mm</t>
  </si>
  <si>
    <t>m2</t>
  </si>
  <si>
    <t>CS ÚRS 2019 01</t>
  </si>
  <si>
    <t>4</t>
  </si>
  <si>
    <t>-138492038</t>
  </si>
  <si>
    <t>342291121</t>
  </si>
  <si>
    <t>Ukotvení příček k cihelným konstrukcím plochými kotvami</t>
  </si>
  <si>
    <t>m</t>
  </si>
  <si>
    <t>-1482740318</t>
  </si>
  <si>
    <t>VV</t>
  </si>
  <si>
    <t>3,2*7+2,3*2</t>
  </si>
  <si>
    <t>3,2*3</t>
  </si>
  <si>
    <t>Součet</t>
  </si>
  <si>
    <t>Vodorovné konstrukce</t>
  </si>
  <si>
    <t>105</t>
  </si>
  <si>
    <t>417321414</t>
  </si>
  <si>
    <t>Ztužující pásy a věnce z betonu železového (bez výztuže) tř. C 20/25</t>
  </si>
  <si>
    <t>m3</t>
  </si>
  <si>
    <t>CS ÚRS 2017 02</t>
  </si>
  <si>
    <t>-1497470204</t>
  </si>
  <si>
    <t>"1NP"</t>
  </si>
  <si>
    <t>(2,77+2,715+1,55+1,9+5,655+1,86+1,86)*0,1*0,1</t>
  </si>
  <si>
    <t>"2NP"</t>
  </si>
  <si>
    <t>"3NP"</t>
  </si>
  <si>
    <t>(2,715+1,55+1,9)*0,1*0,1</t>
  </si>
  <si>
    <t>108</t>
  </si>
  <si>
    <t>417361821</t>
  </si>
  <si>
    <t>Výztuž ztužujících pásů a věnců z betonářské oceli 10 505 (R) nebo BSt 500</t>
  </si>
  <si>
    <t>t</t>
  </si>
  <si>
    <t>372646892</t>
  </si>
  <si>
    <t>0,42785*0,12</t>
  </si>
  <si>
    <t>6</t>
  </si>
  <si>
    <t>Úpravy povrchů, podlahy a osazování výplní</t>
  </si>
  <si>
    <t>611315121</t>
  </si>
  <si>
    <t>Vápenná štuková omítka rýh ve stropech šířky do 150 mm</t>
  </si>
  <si>
    <t>-484333842</t>
  </si>
  <si>
    <t>"1np-3np"</t>
  </si>
  <si>
    <t>1,87*0,1*2</t>
  </si>
  <si>
    <t>(0,6+0,2)*0,1*2</t>
  </si>
  <si>
    <t>612131100</t>
  </si>
  <si>
    <t>Vápenný postřik vnitřních stěn nanášený ručně</t>
  </si>
  <si>
    <t>301306952</t>
  </si>
  <si>
    <t>"na st. zdech"133,479</t>
  </si>
  <si>
    <t>5</t>
  </si>
  <si>
    <t>612131121</t>
  </si>
  <si>
    <t>Penetrační disperzní nátěr vnitřních stěn nanášený ručně</t>
  </si>
  <si>
    <t>727583044</t>
  </si>
  <si>
    <t>612142001</t>
  </si>
  <si>
    <t>Potažení vnitřních stěn sklovláknitým pletivem vtlačeným do tenkovrstvé hmoty</t>
  </si>
  <si>
    <t>-1237391618</t>
  </si>
  <si>
    <t>7</t>
  </si>
  <si>
    <t>612311131</t>
  </si>
  <si>
    <t>Potažení vnitřních stěn vápenným štukem tloušťky do 3 mm</t>
  </si>
  <si>
    <t>-2055234537</t>
  </si>
  <si>
    <t>8</t>
  </si>
  <si>
    <t>612321141</t>
  </si>
  <si>
    <t>Vápenocementová omítka štuková dvouvrstvá vnitřních stěn nanášená ručně</t>
  </si>
  <si>
    <t>-808181858</t>
  </si>
  <si>
    <t>9</t>
  </si>
  <si>
    <t>612325421</t>
  </si>
  <si>
    <t>Oprava vnitřní vápenocementové štukové omítky stěn v rozsahu plochy do 10%</t>
  </si>
  <si>
    <t>1589537584</t>
  </si>
  <si>
    <t>"1,01"</t>
  </si>
  <si>
    <t>(2,77+1,54+0,4)*2*1,0</t>
  </si>
  <si>
    <t>"1,02 a 1,03"</t>
  </si>
  <si>
    <t>(2,77+2,0)*2*1,0</t>
  </si>
  <si>
    <t>"1,04"</t>
  </si>
  <si>
    <t>(2,77+3,530)*2*1,0</t>
  </si>
  <si>
    <t>"1,06"</t>
  </si>
  <si>
    <t>(1,274+3,34)*2*1,0</t>
  </si>
  <si>
    <t>(1,115+1,9)*1,0</t>
  </si>
  <si>
    <t>"1,07 "</t>
  </si>
  <si>
    <t>(0,9+1,55)*1,0</t>
  </si>
  <si>
    <t>" 1,08"</t>
  </si>
  <si>
    <t>0,9*1,0</t>
  </si>
  <si>
    <t>"1,09"</t>
  </si>
  <si>
    <t>(2,715+1,83*2)*1,0</t>
  </si>
  <si>
    <t>"1,10"</t>
  </si>
  <si>
    <t>(1,85+2,1)*2*1,0</t>
  </si>
  <si>
    <t>"1,11-12"</t>
  </si>
  <si>
    <t>(5,07+3,815+1,379+1,0+1,15+1,85)*1,0</t>
  </si>
  <si>
    <t>"1,13"</t>
  </si>
  <si>
    <t>(1,864+3,740+2,1)*1,0</t>
  </si>
  <si>
    <t>"2,01"</t>
  </si>
  <si>
    <t>(2,77+1,54)*2*1,0</t>
  </si>
  <si>
    <t>"2,02 a 2,03"</t>
  </si>
  <si>
    <t>(2,77+3,0*2)*1,0</t>
  </si>
  <si>
    <t>"2,04"</t>
  </si>
  <si>
    <t>(2,77+2,53*2)*1,0</t>
  </si>
  <si>
    <t>"2,06"</t>
  </si>
  <si>
    <t>(1,064*2+1,9)*1,0</t>
  </si>
  <si>
    <t>"2,07 "</t>
  </si>
  <si>
    <t>" 2,08"</t>
  </si>
  <si>
    <t>"2,09"</t>
  </si>
  <si>
    <t>"2,10"</t>
  </si>
  <si>
    <t>"2,11-12"</t>
  </si>
  <si>
    <t>(5,07+3,814)*2*1,0</t>
  </si>
  <si>
    <t>"2,13"</t>
  </si>
  <si>
    <t>(1,865+2,2+2,37+1,27)*1,0</t>
  </si>
  <si>
    <t>"3,01"</t>
  </si>
  <si>
    <t>"3,02-3,04"</t>
  </si>
  <si>
    <t>(5,63+2,77)*2*1,0</t>
  </si>
  <si>
    <t>"3,06"</t>
  </si>
  <si>
    <t>(1,064+1,9)*1,0</t>
  </si>
  <si>
    <t>"3,07 "</t>
  </si>
  <si>
    <t>" 3,08"</t>
  </si>
  <si>
    <t>"3,09"</t>
  </si>
  <si>
    <t>(1,83*2+2,715)*1,0</t>
  </si>
  <si>
    <t>"3,10"</t>
  </si>
  <si>
    <t>"m3,11-13"</t>
  </si>
  <si>
    <t>(3,814+5,069)*2*1,0</t>
  </si>
  <si>
    <t>"m3,14"</t>
  </si>
  <si>
    <t>(1,864+2,1)*2*1,0</t>
  </si>
  <si>
    <t>10</t>
  </si>
  <si>
    <t>612331121</t>
  </si>
  <si>
    <t>Cementová omítka hladká jednovrstvá vnitřních stěn nanášená ručně</t>
  </si>
  <si>
    <t>1993112811</t>
  </si>
  <si>
    <t>11</t>
  </si>
  <si>
    <t>631311131</t>
  </si>
  <si>
    <t>Doplnění dosavadních mazanin betonem prostým plochy do 1 m2 tloušťky přes 80 mm</t>
  </si>
  <si>
    <t>2083594820</t>
  </si>
  <si>
    <t>12</t>
  </si>
  <si>
    <t>631312141</t>
  </si>
  <si>
    <t>Doplnění rýh v dosavadních mazaninách betonem prostým</t>
  </si>
  <si>
    <t>1236259866</t>
  </si>
  <si>
    <t>13</t>
  </si>
  <si>
    <t>632451455</t>
  </si>
  <si>
    <t>Potěr pískocementový tl do 50 mm tř. C 20 běžný</t>
  </si>
  <si>
    <t>-1770666608</t>
  </si>
  <si>
    <t>"dle tabulek bez m1,05,2,05 a 3,05"</t>
  </si>
  <si>
    <t>"1 NP"</t>
  </si>
  <si>
    <t>61,46-4,09</t>
  </si>
  <si>
    <t>"2 NP"</t>
  </si>
  <si>
    <t>61,42-4,09</t>
  </si>
  <si>
    <t>"3 NP"</t>
  </si>
  <si>
    <t>61,44-4,09</t>
  </si>
  <si>
    <t>14</t>
  </si>
  <si>
    <t>642942111</t>
  </si>
  <si>
    <t>Osazování zárubní nebo rámů dveřních kovových do 2,5 m2 na MC</t>
  </si>
  <si>
    <t>kus</t>
  </si>
  <si>
    <t>698378771</t>
  </si>
  <si>
    <t>1+3+2+2+1+3+2++3</t>
  </si>
  <si>
    <t>M</t>
  </si>
  <si>
    <t>55331400</t>
  </si>
  <si>
    <t>zárubeň ocelová pro pórobeton s drážkou 100 700 levá,pravá</t>
  </si>
  <si>
    <t>-688992212</t>
  </si>
  <si>
    <t>16</t>
  </si>
  <si>
    <t>55331402</t>
  </si>
  <si>
    <t>zárubeň ocelová pro pórobeton s drážkou 100 800 levá,pravá</t>
  </si>
  <si>
    <t>-684733191</t>
  </si>
  <si>
    <t>17</t>
  </si>
  <si>
    <t>644941112</t>
  </si>
  <si>
    <t>Osazování ventilačních mřížek velikosti do 300 x 300 mm</t>
  </si>
  <si>
    <t>247555088</t>
  </si>
  <si>
    <t>18</t>
  </si>
  <si>
    <t>55341412</t>
  </si>
  <si>
    <t>průvětrník mřížový s klapkami 200x200mm</t>
  </si>
  <si>
    <t>1733670279</t>
  </si>
  <si>
    <t>"viz. Z/1 výpis zámečnických výrobků" 6</t>
  </si>
  <si>
    <t>Ostatní konstrukce a práce, bourání</t>
  </si>
  <si>
    <t>19</t>
  </si>
  <si>
    <t>949101111</t>
  </si>
  <si>
    <t>Lešení pomocné pro objekty pozemních staveb s lešeňovou podlahou v do 1,9 m zatížení do 150 kg/m2</t>
  </si>
  <si>
    <t>-1919153343</t>
  </si>
  <si>
    <t>20</t>
  </si>
  <si>
    <t>952901111</t>
  </si>
  <si>
    <t>Vyčištění budov bytové a občanské výstavby při výšce podlaží do 4 m</t>
  </si>
  <si>
    <t>1951422301</t>
  </si>
  <si>
    <t>962031132</t>
  </si>
  <si>
    <t>Bourání příček z cihel pálených na MVC tl do 100 mm</t>
  </si>
  <si>
    <t>1938441312</t>
  </si>
  <si>
    <t>"1np"</t>
  </si>
  <si>
    <t>1,87*2*2,1</t>
  </si>
  <si>
    <t>(1,525+1,505)*2,1</t>
  </si>
  <si>
    <t>-0,6*1,97*2</t>
  </si>
  <si>
    <t>1,87*3,2</t>
  </si>
  <si>
    <t>(0,6+0,1)*3,2</t>
  </si>
  <si>
    <t>"2np"</t>
  </si>
  <si>
    <t>"3np"</t>
  </si>
  <si>
    <t>22</t>
  </si>
  <si>
    <t>965042121</t>
  </si>
  <si>
    <t>Bourání podkladů pod dlažby nebo mazanin betonových nebo z litého asfaltu tl do 100 mm pl do 1 m2</t>
  </si>
  <si>
    <t>1798448707</t>
  </si>
  <si>
    <t>23</t>
  </si>
  <si>
    <t>965045113</t>
  </si>
  <si>
    <t>Bourání potěrů cementových nebo pískocementových tl do 50 mm pl přes 4 m2</t>
  </si>
  <si>
    <t>-2014864414</t>
  </si>
  <si>
    <t>"m1,01-1,04-1,10"</t>
  </si>
  <si>
    <t>63,31-4,09</t>
  </si>
  <si>
    <t>59,22</t>
  </si>
  <si>
    <t>24</t>
  </si>
  <si>
    <t>968072455</t>
  </si>
  <si>
    <t>Vybourání kovových dveřních zárubní pl do 2 m2</t>
  </si>
  <si>
    <t>133702932</t>
  </si>
  <si>
    <t>"1np</t>
  </si>
  <si>
    <t>0,8*1,97</t>
  </si>
  <si>
    <t>0,6*1,97*2</t>
  </si>
  <si>
    <t>Mezisoučet</t>
  </si>
  <si>
    <t>3,94</t>
  </si>
  <si>
    <t>103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</si>
  <si>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</si>
  <si>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</si>
  <si>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-820364337</t>
  </si>
  <si>
    <t>"přípomoci VZT"</t>
  </si>
  <si>
    <t>104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</si>
  <si>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</si>
  <si>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</si>
  <si>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1549265600</t>
  </si>
  <si>
    <t>25</t>
  </si>
  <si>
    <t>978013191</t>
  </si>
  <si>
    <t>Otlučení (osekání) vnitřní vápenné nebo vápenocementové omítky stěn v rozsahu do 100 %</t>
  </si>
  <si>
    <t>-2061061024</t>
  </si>
  <si>
    <t>26</t>
  </si>
  <si>
    <t>978015321</t>
  </si>
  <si>
    <t>Otlučení (osekání) vnější vápenné nebo vápenocementové omítky stupně členitosti 1 a 2 rozsahu do 10%</t>
  </si>
  <si>
    <t>-1337141345</t>
  </si>
  <si>
    <t>(1,115+1,9)*2*1,0</t>
  </si>
  <si>
    <t>(0,9+1,55)*2*1,0</t>
  </si>
  <si>
    <t>(2,715+1,83)*2*1,0</t>
  </si>
  <si>
    <t>(3,815+5,07)*2*1,0</t>
  </si>
  <si>
    <t>(1,864+3,740)*2*1,0</t>
  </si>
  <si>
    <t>(2,77+3,0)*2*1,0</t>
  </si>
  <si>
    <t>(2,77+2,53)*2*1,0</t>
  </si>
  <si>
    <t>(1,064+1,9)*2*1,0</t>
  </si>
  <si>
    <t>(1,864+1,595+1,645+0,4)*2*1,0</t>
  </si>
  <si>
    <t>(1,83+2,715)*2*1,0</t>
  </si>
  <si>
    <t>(1,65+2,1)*2*1,0</t>
  </si>
  <si>
    <t>"vstupy"</t>
  </si>
  <si>
    <t>9,6*3,2*3</t>
  </si>
  <si>
    <t>-0,8*1,97*5*3</t>
  </si>
  <si>
    <t>27</t>
  </si>
  <si>
    <t>978059361</t>
  </si>
  <si>
    <t>Bourání obkladů z mozaiky plochy přes 1 m2</t>
  </si>
  <si>
    <t>240569605</t>
  </si>
  <si>
    <t>106</t>
  </si>
  <si>
    <t>985675111</t>
  </si>
  <si>
    <t>Bednění ztužujících věnců zřízení</t>
  </si>
  <si>
    <t>520456996</t>
  </si>
  <si>
    <t>(2,77+2,715+1,55+1,9+5,655+1,86+1,86)*0,1</t>
  </si>
  <si>
    <t>(2,715+1,55+1,9)*0,1</t>
  </si>
  <si>
    <t>107</t>
  </si>
  <si>
    <t>985675121</t>
  </si>
  <si>
    <t>Bednění ztužujících věnců odstranění</t>
  </si>
  <si>
    <t>-1329911032</t>
  </si>
  <si>
    <t>997</t>
  </si>
  <si>
    <t>Přesun sutě</t>
  </si>
  <si>
    <t>28</t>
  </si>
  <si>
    <t>997013113</t>
  </si>
  <si>
    <t>Vnitrostaveništní doprava suti a vybouraných hmot pro budovy v do 12 m s použitím mechanizace</t>
  </si>
  <si>
    <t>-553418653</t>
  </si>
  <si>
    <t>29</t>
  </si>
  <si>
    <t>997013501</t>
  </si>
  <si>
    <t>Odvoz suti a vybouraných hmot na skládku nebo meziskládku do 1 km se složením</t>
  </si>
  <si>
    <t>1905448754</t>
  </si>
  <si>
    <t>30</t>
  </si>
  <si>
    <t>997013509</t>
  </si>
  <si>
    <t>Příplatek k odvozu suti a vybouraných hmot na skládku ZKD 1 km přes 1 km</t>
  </si>
  <si>
    <t>-2139520315</t>
  </si>
  <si>
    <t>46,686*9</t>
  </si>
  <si>
    <t>31</t>
  </si>
  <si>
    <t>997013831</t>
  </si>
  <si>
    <t>Poplatek za uložení na skládce (skládkovné) stavebního odpadu směsného kód odpadu 170 904</t>
  </si>
  <si>
    <t>-337286732</t>
  </si>
  <si>
    <t>998</t>
  </si>
  <si>
    <t>Přesun hmot</t>
  </si>
  <si>
    <t>32</t>
  </si>
  <si>
    <t>998011002</t>
  </si>
  <si>
    <t>Přesun hmot pro budovy zděné v do 12 m</t>
  </si>
  <si>
    <t>905522172</t>
  </si>
  <si>
    <t>PSV</t>
  </si>
  <si>
    <t>Práce a dodávky PSV</t>
  </si>
  <si>
    <t>711</t>
  </si>
  <si>
    <t>Izolace proti vodě, vlhkosti a plynům</t>
  </si>
  <si>
    <t>94</t>
  </si>
  <si>
    <t>711111001</t>
  </si>
  <si>
    <t>Provedení izolace proti zemní vlhkosti vodorovné za studena nátěrem penetračním</t>
  </si>
  <si>
    <t>799770491</t>
  </si>
  <si>
    <t>1,86*0,4</t>
  </si>
  <si>
    <t>95</t>
  </si>
  <si>
    <t>11163150</t>
  </si>
  <si>
    <t>lak penetrační asfaltový</t>
  </si>
  <si>
    <t>-1105228899</t>
  </si>
  <si>
    <t>96</t>
  </si>
  <si>
    <t>711141559</t>
  </si>
  <si>
    <t>Provedení izolace proti zemní vlhkosti pásy přitavením vodorovné NAIP</t>
  </si>
  <si>
    <t>262710439</t>
  </si>
  <si>
    <t>97</t>
  </si>
  <si>
    <t>62832001</t>
  </si>
  <si>
    <t>pás asfaltový natavitelný oxidovaný tl. 3,5mm typu V60 S35 s vložkou ze skleněné rohože, s jemnozrnným minerálním posypem</t>
  </si>
  <si>
    <t>1972784615</t>
  </si>
  <si>
    <t>33</t>
  </si>
  <si>
    <t>711193121</t>
  </si>
  <si>
    <t>Izolace proti vlhkosti na vodorovné ploše těsnicí hmotou minerální na bázi cementu a disperze dvousložková</t>
  </si>
  <si>
    <t>-890399545</t>
  </si>
  <si>
    <t>34</t>
  </si>
  <si>
    <t>711193131</t>
  </si>
  <si>
    <t>Izolace proti vlhkosti na svislé ploše těsnicí kaší minerální minerální na bázi cementu a disperze dvousložková</t>
  </si>
  <si>
    <t>-1148187234</t>
  </si>
  <si>
    <t>1,0*2*2,2</t>
  </si>
  <si>
    <t>"2,11"</t>
  </si>
  <si>
    <t>(1,0*2+0,675)*2,2</t>
  </si>
  <si>
    <t>"m3,04"</t>
  </si>
  <si>
    <t>(0,9+0,2)*2,2</t>
  </si>
  <si>
    <t>"3,11"</t>
  </si>
  <si>
    <t>0,9*2,2</t>
  </si>
  <si>
    <t>98</t>
  </si>
  <si>
    <t>711199095</t>
  </si>
  <si>
    <t>Příplatek k izolacím proti zemní vlhkosti za plochu do 10 m2 natěradly za studena nebo za horka</t>
  </si>
  <si>
    <t>-377553694</t>
  </si>
  <si>
    <t>0,744</t>
  </si>
  <si>
    <t>99</t>
  </si>
  <si>
    <t>711199097</t>
  </si>
  <si>
    <t>Příplatek k izolacím proti zemní vlhkosti za plochu do 10 m2 pásy přitavením NAIP nebo termoplasty</t>
  </si>
  <si>
    <t>1659083055</t>
  </si>
  <si>
    <t>119</t>
  </si>
  <si>
    <t>998711102</t>
  </si>
  <si>
    <t>Přesun hmot pro izolace proti vodě, vlhkosti a plynům stanovený z hmotnosti přesunovaného materiálu vodorovná dopravní vzdálenost do 50 m v objektech výšky přes 6 do 12 m</t>
  </si>
  <si>
    <t>-1219058939</t>
  </si>
  <si>
    <t>120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</si>
  <si>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</si>
  <si>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</si>
  <si>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-628642403</t>
  </si>
  <si>
    <t>725</t>
  </si>
  <si>
    <t>Zdravotechnika - zařizovací předměty</t>
  </si>
  <si>
    <t>109</t>
  </si>
  <si>
    <t>725245103</t>
  </si>
  <si>
    <t>Sprchové vaničky, boxy, kouty a zástěny zástěny sprchové do výšky 2000 mm dveře jednokřídlé, šířky 900 mm</t>
  </si>
  <si>
    <t>soubor</t>
  </si>
  <si>
    <t>271084225</t>
  </si>
  <si>
    <t>110</t>
  </si>
  <si>
    <t>72524510R</t>
  </si>
  <si>
    <t>Sprchové vaničky, boxy, kouty a zástěny zástěny sprchové do výšky 2000 mm dveře jednokřídlé, šířky 750 mm</t>
  </si>
  <si>
    <t>1951030654</t>
  </si>
  <si>
    <t>35</t>
  </si>
  <si>
    <t>725291511</t>
  </si>
  <si>
    <t>Doplňky zařízení koupelen a záchodů plastové dávkovač tekutého mýdla na 350 ml</t>
  </si>
  <si>
    <t>1496193710</t>
  </si>
  <si>
    <t>P</t>
  </si>
  <si>
    <t>Poznámka k položce:
viz. definice standardů</t>
  </si>
  <si>
    <t>36</t>
  </si>
  <si>
    <t>725291531</t>
  </si>
  <si>
    <t>Doplňky zařízení koupelen a záchodů plastové zásobník papírových ručníků</t>
  </si>
  <si>
    <t>-299113837</t>
  </si>
  <si>
    <t>37</t>
  </si>
  <si>
    <t>725291621</t>
  </si>
  <si>
    <t>Doplňky zařízení koupelen a záchodů nerezové zásobník toaletních papírů</t>
  </si>
  <si>
    <t>-975029142</t>
  </si>
  <si>
    <t>38</t>
  </si>
  <si>
    <t>725291642</t>
  </si>
  <si>
    <t>Doplňky zařízení koupelen a záchodů nerezové sedačky do sprchy</t>
  </si>
  <si>
    <t>-1821442919</t>
  </si>
  <si>
    <t>39</t>
  </si>
  <si>
    <t>725291-R</t>
  </si>
  <si>
    <t>Doplňky zařízení koupelen nerezové madlo sklopné dl 800mm</t>
  </si>
  <si>
    <t>1214708221</t>
  </si>
  <si>
    <t>40</t>
  </si>
  <si>
    <t>725292-R</t>
  </si>
  <si>
    <t>Doplňky zařízení koupelen nerezové madlo pevné dl 900mm</t>
  </si>
  <si>
    <t>-2136971932</t>
  </si>
  <si>
    <t>41</t>
  </si>
  <si>
    <t>725293-R</t>
  </si>
  <si>
    <t>Doplňky zařízení koupelen nerezový držák na mýdlo-95x18x120</t>
  </si>
  <si>
    <t>112141890</t>
  </si>
  <si>
    <t>42</t>
  </si>
  <si>
    <t>725294-R</t>
  </si>
  <si>
    <t>Doplňky zařízení koupelen nerezový držák na toaletní papír-117x99x140</t>
  </si>
  <si>
    <t>-1730555998</t>
  </si>
  <si>
    <t>43</t>
  </si>
  <si>
    <t>725295-R</t>
  </si>
  <si>
    <t>Doplňky zařízení koupelen zrcadlo výklopné-600x400mm</t>
  </si>
  <si>
    <t>1397650475</t>
  </si>
  <si>
    <t>93</t>
  </si>
  <si>
    <t>725297-R</t>
  </si>
  <si>
    <t>Doplňky zařízení koupelen nerezové madlo svislé pevné  dl. 800mm</t>
  </si>
  <si>
    <t>-1851622310</t>
  </si>
  <si>
    <t>114</t>
  </si>
  <si>
    <t>998725102</t>
  </si>
  <si>
    <t>Přesun hmot pro zařizovací předměty stanovený z hmotnosti přesunovaného materiálu vodorovná dopravní vzdálenost do 50 m v objektech výšky přes 6 do 12 m</t>
  </si>
  <si>
    <t>-1215039892</t>
  </si>
  <si>
    <t>118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</si>
  <si>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</si>
  <si>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</si>
  <si>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-1738730101</t>
  </si>
  <si>
    <t>735</t>
  </si>
  <si>
    <t>Ústřední vytápění - otopná tělesa</t>
  </si>
  <si>
    <t>45</t>
  </si>
  <si>
    <t>735151821</t>
  </si>
  <si>
    <t>Demontáž otopného tělesa panelového dvouřadého délka do 1500 mm</t>
  </si>
  <si>
    <t>-1988664607</t>
  </si>
  <si>
    <t>46</t>
  </si>
  <si>
    <t>735192923</t>
  </si>
  <si>
    <t>Zpětná montáž otopného tělesa panelového dvouřadého do 1500 mm</t>
  </si>
  <si>
    <t>428048262</t>
  </si>
  <si>
    <t>115</t>
  </si>
  <si>
    <t>998735102</t>
  </si>
  <si>
    <t>Přesun hmot pro otopná tělesa stanovený z hmotnosti přesunovaného materiálu vodorovná dopravní vzdálenost do 50 m v objektech výšky přes 6 do 12 m</t>
  </si>
  <si>
    <t>-669786750</t>
  </si>
  <si>
    <t>761</t>
  </si>
  <si>
    <t>Konstrukce prosvětlovací</t>
  </si>
  <si>
    <t>102</t>
  </si>
  <si>
    <t>761114113</t>
  </si>
  <si>
    <t>Stěny a příčky ze skleněných tvárnic zděné rozměr 190 x 190 x 100 mm bezbarvé lesklé dezén vlna</t>
  </si>
  <si>
    <t>-714958313</t>
  </si>
  <si>
    <t>"1.04" 0,8*2,77</t>
  </si>
  <si>
    <t>"1.09" 0,8*2,715</t>
  </si>
  <si>
    <t>"1.07 a 1.08" (1,55+1,9)*0,8</t>
  </si>
  <si>
    <t>"1.11" 0,8*5,655</t>
  </si>
  <si>
    <t>"1.12" 0,8*3,72</t>
  </si>
  <si>
    <t>"2.04" 0,8*2,77</t>
  </si>
  <si>
    <t>"2.09" 0,8*2,715</t>
  </si>
  <si>
    <t>"2.07 a 2.08" (1,55+1,9)*0,8</t>
  </si>
  <si>
    <t>"2.11" 0,8*5,655</t>
  </si>
  <si>
    <t>"2.12" 0,8*3,72</t>
  </si>
  <si>
    <t>"3.09" 0,8*2,715</t>
  </si>
  <si>
    <t>"3.07 a 3.08" (1,55+1,9)*0,8</t>
  </si>
  <si>
    <t>763</t>
  </si>
  <si>
    <t>Konstrukce suché výstavby</t>
  </si>
  <si>
    <t>48</t>
  </si>
  <si>
    <t>763211216</t>
  </si>
  <si>
    <t>Sádrovláknitá příčka tl 150 mm profil CW+UW 100 desky 2x10 bez TI</t>
  </si>
  <si>
    <t>1387847988</t>
  </si>
  <si>
    <t>49</t>
  </si>
  <si>
    <t>763411116</t>
  </si>
  <si>
    <t>Sanitární příčky do mokrého prostředí, kompaktní desky tl 13 mm</t>
  </si>
  <si>
    <t>-89264145</t>
  </si>
  <si>
    <t>Poznámka k položce:
05 půdorys 1NP - navržený stav
06 půdorys 2NP - navržený stav
07 půdorys 3NP - navržený stav
1NP barva modrá, např. RAL 5010
2NP barva červená např. RAL 3001
3NP barva zelená např. RAL 6026</t>
  </si>
  <si>
    <t>50</t>
  </si>
  <si>
    <t>763411126</t>
  </si>
  <si>
    <t>Dveře sanitárních příček, kompaktní desky tl 13 mm, š do 800 mm, v do 2000 mm</t>
  </si>
  <si>
    <t>2001389344</t>
  </si>
  <si>
    <t>3+4+8</t>
  </si>
  <si>
    <t>51</t>
  </si>
  <si>
    <t>763411811</t>
  </si>
  <si>
    <t>Demontáž sanitárních příček z desek</t>
  </si>
  <si>
    <t>1088624016</t>
  </si>
  <si>
    <t>52</t>
  </si>
  <si>
    <t>763411821</t>
  </si>
  <si>
    <t>Demontáž dveří sanitárních příček</t>
  </si>
  <si>
    <t>429308426</t>
  </si>
  <si>
    <t>6*2+5</t>
  </si>
  <si>
    <t>121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</si>
  <si>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</si>
  <si>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</si>
  <si>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-1358667746</t>
  </si>
  <si>
    <t>122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</si>
  <si>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</si>
  <si>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</si>
  <si>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784308615</t>
  </si>
  <si>
    <t>766</t>
  </si>
  <si>
    <t>Konstrukce truhlářské</t>
  </si>
  <si>
    <t>54</t>
  </si>
  <si>
    <t>766441821</t>
  </si>
  <si>
    <t>Demontáž parapetních desek dřevěných nebo plastových šířky do 30 cm délky přes 1,0 m</t>
  </si>
  <si>
    <t>-1781548420</t>
  </si>
  <si>
    <t>55</t>
  </si>
  <si>
    <t>766660001</t>
  </si>
  <si>
    <t>Montáž dveřních křídel otvíravých jednokřídlových š do 0,8 m do ocelové zárubně</t>
  </si>
  <si>
    <t>-946844644</t>
  </si>
  <si>
    <t>15+2+1+3+2+2+1+3+2+2+3</t>
  </si>
  <si>
    <t>56</t>
  </si>
  <si>
    <t>61162701</t>
  </si>
  <si>
    <t>dveře vnitřní hladké folie bílá plné 1křídlové 700x1970mm</t>
  </si>
  <si>
    <t>850867461</t>
  </si>
  <si>
    <t>Poznámka k položce:
Barevné řešení viz. výkres č. 10 Výpis truhlářských výrobků</t>
  </si>
  <si>
    <t>"D4"3</t>
  </si>
  <si>
    <t>"D5"2</t>
  </si>
  <si>
    <t>"D8"3</t>
  </si>
  <si>
    <t>"D9"2</t>
  </si>
  <si>
    <t>57</t>
  </si>
  <si>
    <t>61162702</t>
  </si>
  <si>
    <t>dveře vnitřní hladké folie bílá plné 1křídlové 800x1970mm</t>
  </si>
  <si>
    <t>-1497661335</t>
  </si>
  <si>
    <t>"D1"15</t>
  </si>
  <si>
    <t>"D2"2</t>
  </si>
  <si>
    <t>"D3"1</t>
  </si>
  <si>
    <t>"D6"2</t>
  </si>
  <si>
    <t>"D7"1</t>
  </si>
  <si>
    <t>"D10"2</t>
  </si>
  <si>
    <t>"D11"3</t>
  </si>
  <si>
    <t>58</t>
  </si>
  <si>
    <t>766660729</t>
  </si>
  <si>
    <t>Montáž dveřního interiérového kování - štítku s klikou</t>
  </si>
  <si>
    <t>2143643099</t>
  </si>
  <si>
    <t>61</t>
  </si>
  <si>
    <t>6114501</t>
  </si>
  <si>
    <t xml:space="preserve">Dodávka kování </t>
  </si>
  <si>
    <t>-867436203</t>
  </si>
  <si>
    <t>59</t>
  </si>
  <si>
    <t>7666609</t>
  </si>
  <si>
    <t>Příplatek za barvu dveří</t>
  </si>
  <si>
    <t>-751367923</t>
  </si>
  <si>
    <t>60</t>
  </si>
  <si>
    <t>766694112</t>
  </si>
  <si>
    <t>Montáž parapetních desek dřevěných nebo plastových šířky do 30 cm délky do 1,6 m</t>
  </si>
  <si>
    <t>1007409760</t>
  </si>
  <si>
    <t>62</t>
  </si>
  <si>
    <t>766694114</t>
  </si>
  <si>
    <t>Montáž parapetních desek dřevěných nebo plastových šířky do 30 cm délky přes 2,6 m</t>
  </si>
  <si>
    <t>-675424624</t>
  </si>
  <si>
    <t>63</t>
  </si>
  <si>
    <t>61144401</t>
  </si>
  <si>
    <t>parapet plastový vnitřní komůrkový 250x20x1000mm</t>
  </si>
  <si>
    <t>-1458927473</t>
  </si>
  <si>
    <t>(1,5*2+3,0)*3*1,05</t>
  </si>
  <si>
    <t>116</t>
  </si>
  <si>
    <t>998766102</t>
  </si>
  <si>
    <t>Přesun hmot pro konstrukce truhlářské stanovený z hmotnosti přesunovaného materiálu vodorovná dopravní vzdálenost do 50 m v objektech výšky přes 6 do 12 m</t>
  </si>
  <si>
    <t>-1982613826</t>
  </si>
  <si>
    <t>117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</si>
  <si>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</si>
  <si>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</si>
  <si>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-1175539685</t>
  </si>
  <si>
    <t>771</t>
  </si>
  <si>
    <t>Podlahy z dlaždic</t>
  </si>
  <si>
    <t>65</t>
  </si>
  <si>
    <t>771473810</t>
  </si>
  <si>
    <t>Demontáž soklíků z dlaždic keramických lepených rovných</t>
  </si>
  <si>
    <t>906828128</t>
  </si>
  <si>
    <t>"m1,01"</t>
  </si>
  <si>
    <t>(2,77+1,54+0,4)*2-0,8*2-0,735-1,3-0,685</t>
  </si>
  <si>
    <t>"m1,04"</t>
  </si>
  <si>
    <t>(3,34+1,274)*2-0,8*2-1,74-0,342</t>
  </si>
  <si>
    <t>"m1,06"</t>
  </si>
  <si>
    <t>(2,1+1,85)*2-0,8*2-1,74-0,84*2</t>
  </si>
  <si>
    <t>"m1,10"</t>
  </si>
  <si>
    <t>(2,1+1,865)*2-0,8-1,16-0,6</t>
  </si>
  <si>
    <t>"2np"18,896</t>
  </si>
  <si>
    <t>"3np"18,896</t>
  </si>
  <si>
    <t>66</t>
  </si>
  <si>
    <t>771583810</t>
  </si>
  <si>
    <t>Demontáž podlah z mozaiky lepených</t>
  </si>
  <si>
    <t>1308228397</t>
  </si>
  <si>
    <t>3,94+15,28+4,12+10,22+3,88+12,95+2,63+2,67+3,53</t>
  </si>
  <si>
    <t>776</t>
  </si>
  <si>
    <t>Podlahy povlakové</t>
  </si>
  <si>
    <t>67</t>
  </si>
  <si>
    <t>776121111</t>
  </si>
  <si>
    <t>Vodou ředitelná penetrace savého podkladu povlakových podlah ředěná v poměru 1:3</t>
  </si>
  <si>
    <t>472410848</t>
  </si>
  <si>
    <t>68</t>
  </si>
  <si>
    <t>776141112</t>
  </si>
  <si>
    <t>Vyrovnání podkladu povlakových podlah stěrkou pevnosti 20 MPa tl 5 mm</t>
  </si>
  <si>
    <t>1237637749</t>
  </si>
  <si>
    <t>69</t>
  </si>
  <si>
    <t>776231111</t>
  </si>
  <si>
    <t>Lepení lamel a čtverců z vinylu standardním lepidlem</t>
  </si>
  <si>
    <t>-1217507599</t>
  </si>
  <si>
    <t>70</t>
  </si>
  <si>
    <t>28412111</t>
  </si>
  <si>
    <t>-1981068059</t>
  </si>
  <si>
    <t>Poznámka k položce:
viz. definice standardů, barva světle šedozelená</t>
  </si>
  <si>
    <t>172,05*1,1</t>
  </si>
  <si>
    <t>101</t>
  </si>
  <si>
    <t>28401</t>
  </si>
  <si>
    <t>Soklík k Vinylu</t>
  </si>
  <si>
    <t>917932646</t>
  </si>
  <si>
    <t>129</t>
  </si>
  <si>
    <t>776411112</t>
  </si>
  <si>
    <t>Montáž soklíků lepením obvodových, výšky přes 80 do 100 mm</t>
  </si>
  <si>
    <t>-2140850522</t>
  </si>
  <si>
    <t>111</t>
  </si>
  <si>
    <t>776411119</t>
  </si>
  <si>
    <t>Montáž obvodových fabionů</t>
  </si>
  <si>
    <t>-69553219</t>
  </si>
  <si>
    <t>"fabion do v. 100 mm ve spojení s obkladem - s čepovým těsněním"</t>
  </si>
  <si>
    <t>"1.01" 3,93</t>
  </si>
  <si>
    <t>"1.02" 2,33</t>
  </si>
  <si>
    <t>"1.03" 5,14</t>
  </si>
  <si>
    <t>"1.04" 12,09</t>
  </si>
  <si>
    <t>"1.06" (0,342+1,7)</t>
  </si>
  <si>
    <t>"1.07" (6-0,8)</t>
  </si>
  <si>
    <t>"1.08" (4,6-0,8)</t>
  </si>
  <si>
    <t>"1.09" (0,9+1)</t>
  </si>
  <si>
    <t>"1.10" (0,84+2,1+0,84)</t>
  </si>
  <si>
    <t>"1.11" (17,77-0,9-0,7-0,7)</t>
  </si>
  <si>
    <t>"1.12" (5,23-0,8)+(5,223-0,8)</t>
  </si>
  <si>
    <t>"1.13" (11,01-0,9)</t>
  </si>
  <si>
    <t>"2.01" 3,93</t>
  </si>
  <si>
    <t>"2.02" (3+0,185+0,15)</t>
  </si>
  <si>
    <t>"2.03" 6,14</t>
  </si>
  <si>
    <t>"2.04" (10,60-0,8)</t>
  </si>
  <si>
    <t>"2.06" (0,342+1,7)</t>
  </si>
  <si>
    <t>"2.07" (6-0,8)</t>
  </si>
  <si>
    <t>"2.08" (4,6-0,8)</t>
  </si>
  <si>
    <t>"2.09" (0,9+1)</t>
  </si>
  <si>
    <t>"2.10" (0,84+2,1+0,84)</t>
  </si>
  <si>
    <t>"2.11" (17,77-0,9-0,7-0,7)</t>
  </si>
  <si>
    <t>"2.12" (5,23-0,8)+(5,223-0,8)</t>
  </si>
  <si>
    <t>"2.13" (11,01-0,9)</t>
  </si>
  <si>
    <t>"3.01" 3,93</t>
  </si>
  <si>
    <t>"3.02" (16,80-0,9)</t>
  </si>
  <si>
    <t>"3.06" (0,342+1,7)</t>
  </si>
  <si>
    <t>"3.07" (6-0,8)</t>
  </si>
  <si>
    <t>"3.08" (4,6-0,8)</t>
  </si>
  <si>
    <t>"3.09" (0,9+1)</t>
  </si>
  <si>
    <t>"3.10" (0,84+2,1+0,84)</t>
  </si>
  <si>
    <t>"3.11" (17,76-0,9)</t>
  </si>
  <si>
    <t>"3.14" (7,93-0,9)</t>
  </si>
  <si>
    <t>"fabion do v. 100 mm ve spojení se stěnou s omítkou - s čepovým těsněním"</t>
  </si>
  <si>
    <t>"1.01" 3,6</t>
  </si>
  <si>
    <t>"1.06" (10,80-0,9-0,8-0,8-0,8)</t>
  </si>
  <si>
    <t>"1.09" (7,19-0,8)</t>
  </si>
  <si>
    <t>"1.10" 2,35</t>
  </si>
  <si>
    <t>"2.01" 3,6</t>
  </si>
  <si>
    <t>"2.06" (10,80-0,9-0,8-0,8-0,8)</t>
  </si>
  <si>
    <t>"2.09" (7,19-0,8)</t>
  </si>
  <si>
    <t>"2.10" 2,35</t>
  </si>
  <si>
    <t>"3.01" 3,6</t>
  </si>
  <si>
    <t>"3.06" (10,80-0,9-0,8-0,8-0,8)</t>
  </si>
  <si>
    <t>"3.09" (7,19-0,8)</t>
  </si>
  <si>
    <t>"3.10" 2,35</t>
  </si>
  <si>
    <t>127</t>
  </si>
  <si>
    <t>284991</t>
  </si>
  <si>
    <t>fabion 38 mm s čepovým těsněním ve spojení s obkladem</t>
  </si>
  <si>
    <t>-1620103186</t>
  </si>
  <si>
    <t>128</t>
  </si>
  <si>
    <t>284992</t>
  </si>
  <si>
    <t>fabion 38 mm s čepovým těsněním ve spojení se stěnou s omítkou</t>
  </si>
  <si>
    <t>-1678352198</t>
  </si>
  <si>
    <t>123</t>
  </si>
  <si>
    <t>998776102</t>
  </si>
  <si>
    <t>Přesun hmot pro podlahy povlakové stanovený z hmotnosti přesunovaného materiálu vodorovná dopravní vzdálenost do 50 m v objektech výšky přes 6 do 12 m</t>
  </si>
  <si>
    <t>1446353443</t>
  </si>
  <si>
    <t>124</t>
  </si>
  <si>
    <t>998776181</t>
  </si>
  <si>
    <t>Přesun hmot pro podlahy povlakové stanovený z hmotnosti přesunovaného materiálu Příplatek k cenám za přesun prováděný bez použití mechanizace pro jakoukoliv výšku objektu</t>
  </si>
  <si>
    <t>-1852881118</t>
  </si>
  <si>
    <t>781</t>
  </si>
  <si>
    <t>Dokončovací práce - obklady</t>
  </si>
  <si>
    <t>72</t>
  </si>
  <si>
    <t>781474112</t>
  </si>
  <si>
    <t>Montáž obkladů vnitřních keramických hladkých do 12 ks/m2 lepených flexibilním lepidlem</t>
  </si>
  <si>
    <t>1039532773</t>
  </si>
  <si>
    <t>73</t>
  </si>
  <si>
    <t>59761026</t>
  </si>
  <si>
    <t>obklad keramický hladký do 12ks/m2</t>
  </si>
  <si>
    <t>1156701513</t>
  </si>
  <si>
    <t>Poznámka k položce:
viz. definice standardů, barva světle šedozelená, rozměr 200x200 mm</t>
  </si>
  <si>
    <t>452,78*1,1</t>
  </si>
  <si>
    <t>74</t>
  </si>
  <si>
    <t>781477111</t>
  </si>
  <si>
    <t>Příplatek k montáži obkladů vnitřních keramických hladkých za plochu do 10 m2</t>
  </si>
  <si>
    <t>-86662140</t>
  </si>
  <si>
    <t>75</t>
  </si>
  <si>
    <t>781477114</t>
  </si>
  <si>
    <t>Příplatek k montáži obkladů vnitřních keramických hladkých za spárování tmelem dvousložkovým</t>
  </si>
  <si>
    <t>526403087</t>
  </si>
  <si>
    <t>76</t>
  </si>
  <si>
    <t>781491021</t>
  </si>
  <si>
    <t>Montáž zrcadel plochy do 1 m2 lepených silikonovým tmelem na keramický obklad</t>
  </si>
  <si>
    <t>-70717282</t>
  </si>
  <si>
    <t>0,7*0,5*20</t>
  </si>
  <si>
    <t>77</t>
  </si>
  <si>
    <t>63465124</t>
  </si>
  <si>
    <t>zrcadlo nemontované čiré tl 4mm max. rozměr 3210x2250mm</t>
  </si>
  <si>
    <t>2074784535</t>
  </si>
  <si>
    <t>0,7*0,5*20*1,1</t>
  </si>
  <si>
    <t>125</t>
  </si>
  <si>
    <t>998781102</t>
  </si>
  <si>
    <t>Přesun hmot pro obklady keramické stanovený z hmotnosti přesunovaného materiálu vodorovná dopravní vzdálenost do 50 m v objektech výšky přes 6 do 12 m</t>
  </si>
  <si>
    <t>661341025</t>
  </si>
  <si>
    <t>126</t>
  </si>
  <si>
    <t>998781181</t>
  </si>
  <si>
    <t>Přesun hmot pro obklady keramické stanovený z hmotnosti přesunovaného materiálu Příplatek k cenám za přesun prováděný bez použití mechanizace pro jakoukoliv výšku objektu</t>
  </si>
  <si>
    <t>-1029720856</t>
  </si>
  <si>
    <t>783</t>
  </si>
  <si>
    <t>Dokončovací práce - nátěry</t>
  </si>
  <si>
    <t>79</t>
  </si>
  <si>
    <t>783301303</t>
  </si>
  <si>
    <t>Bezoplachové odrezivění zámečnických konstrukcí</t>
  </si>
  <si>
    <t>-1584802586</t>
  </si>
  <si>
    <t>80</t>
  </si>
  <si>
    <t>783301311</t>
  </si>
  <si>
    <t>Odmaštění zámečnických konstrukcí vodou ředitelným odmašťovačem</t>
  </si>
  <si>
    <t>995650752</t>
  </si>
  <si>
    <t>"zárubně stávající"21*1,0</t>
  </si>
  <si>
    <t>81</t>
  </si>
  <si>
    <t>783301401</t>
  </si>
  <si>
    <t>Ometení zámečnických konstrukcí</t>
  </si>
  <si>
    <t>-523995279</t>
  </si>
  <si>
    <t>82</t>
  </si>
  <si>
    <t>783314101</t>
  </si>
  <si>
    <t>Základní jednonásobný syntetický nátěr zámečnických konstrukcí</t>
  </si>
  <si>
    <t>-1164232602</t>
  </si>
  <si>
    <t>83</t>
  </si>
  <si>
    <t>783314201</t>
  </si>
  <si>
    <t>Základní antikorozní jednonásobný syntetický standardní nátěr zámečnických konstrukcí</t>
  </si>
  <si>
    <t>-1574564735</t>
  </si>
  <si>
    <t>"zárubně"36*1,0</t>
  </si>
  <si>
    <t>84</t>
  </si>
  <si>
    <t>783317101</t>
  </si>
  <si>
    <t>Krycí jednonásobný syntetický standardní nátěr zámečnických konstrukcí</t>
  </si>
  <si>
    <t>2077577089</t>
  </si>
  <si>
    <t>36,000*3</t>
  </si>
  <si>
    <t>85</t>
  </si>
  <si>
    <t>783601315</t>
  </si>
  <si>
    <t>Odmaštění deskových otopných těles vodou ředitelným odmašťovačem před provedením nátěru</t>
  </si>
  <si>
    <t>150748023</t>
  </si>
  <si>
    <t>1,5*1,0*2*9</t>
  </si>
  <si>
    <t>86</t>
  </si>
  <si>
    <t>783601421</t>
  </si>
  <si>
    <t>Ometení článkových otopných těles před provedením nátěru</t>
  </si>
  <si>
    <t>-1056893693</t>
  </si>
  <si>
    <t>87</t>
  </si>
  <si>
    <t>783614121</t>
  </si>
  <si>
    <t>Základní jednonásobný syntetický nátěr deskových otopných těles</t>
  </si>
  <si>
    <t>-659612445</t>
  </si>
  <si>
    <t>88</t>
  </si>
  <si>
    <t>783617127</t>
  </si>
  <si>
    <t>Krycí dvojnásobný syntetický nátěr deskových otopných těles</t>
  </si>
  <si>
    <t>-217313694</t>
  </si>
  <si>
    <t>784</t>
  </si>
  <si>
    <t>Dokončovací práce - malby a tapety</t>
  </si>
  <si>
    <t>89</t>
  </si>
  <si>
    <t>784181111</t>
  </si>
  <si>
    <t>Základní silikátová jednonásobná penetrace podkladu v místnostech výšky do 3,80m</t>
  </si>
  <si>
    <t>-1899155497</t>
  </si>
  <si>
    <t>"stropy"</t>
  </si>
  <si>
    <t>"dle tabulek "</t>
  </si>
  <si>
    <t>"1,11"</t>
  </si>
  <si>
    <t>"1,12"</t>
  </si>
  <si>
    <t>(1,05+1,55)*2*1,0</t>
  </si>
  <si>
    <t>"2,12"</t>
  </si>
  <si>
    <t>(0,9+1,55)*2*0,1+0,9*1,0</t>
  </si>
  <si>
    <t>(1,05+1,55)*2*0,1+1,05*1,0</t>
  </si>
  <si>
    <t>(1,864+1,97+1,27+0,4)*2*1,0</t>
  </si>
  <si>
    <t>90</t>
  </si>
  <si>
    <t>784221101</t>
  </si>
  <si>
    <t>Dvojnásobné bílé malby ze směsí za sucha dobře otěruvzdorných v místnostech do 3,80 m</t>
  </si>
  <si>
    <t>-2002482707</t>
  </si>
  <si>
    <t>483,338</t>
  </si>
  <si>
    <t>91</t>
  </si>
  <si>
    <t>784660101</t>
  </si>
  <si>
    <t>Linkrustace s vrchním nátěrem latexovým v místnosti výšky do 3,80 m</t>
  </si>
  <si>
    <t>-295846196</t>
  </si>
  <si>
    <t>02 - Zdravotní technika</t>
  </si>
  <si>
    <t xml:space="preserve">    721 - Zdravotechnika - vnitřní kanalizace</t>
  </si>
  <si>
    <t xml:space="preserve">    722 - Zdravotechnika - vnitřní vodovod</t>
  </si>
  <si>
    <t>721</t>
  </si>
  <si>
    <t>Zdravotechnika - vnitřní kanalizace</t>
  </si>
  <si>
    <t>721140802R00</t>
  </si>
  <si>
    <t>Demontáž potrubí litinového DN 100</t>
  </si>
  <si>
    <t>1968702874</t>
  </si>
  <si>
    <t>721140915R00</t>
  </si>
  <si>
    <t>Oprava - propojení dosavadního potrubí DN 100</t>
  </si>
  <si>
    <t>1729339752</t>
  </si>
  <si>
    <t>721140916R00</t>
  </si>
  <si>
    <t>Oprava - propojení dosavadního potrubí DN 125</t>
  </si>
  <si>
    <t>1814949058</t>
  </si>
  <si>
    <t>721176102R00</t>
  </si>
  <si>
    <t>Potrubí HT připojovací DN 40 x 1,8 mm</t>
  </si>
  <si>
    <t>-1686656929</t>
  </si>
  <si>
    <t>721176103R00</t>
  </si>
  <si>
    <t>Potrubí HT připojovací DN 50 x 1,8 mm</t>
  </si>
  <si>
    <t>-337847196</t>
  </si>
  <si>
    <t>721176114R00</t>
  </si>
  <si>
    <t>Potrubí HT odpadní svislé D 75 x 1,9 mm</t>
  </si>
  <si>
    <t>167698867</t>
  </si>
  <si>
    <t>721176115R00</t>
  </si>
  <si>
    <t>Potrubí HT odpadní svislé DN 100 x 2,7 mm</t>
  </si>
  <si>
    <t>775112157</t>
  </si>
  <si>
    <t>721176223R00</t>
  </si>
  <si>
    <t>Potrubí KG svodné (ležaté) v zemi D 125 x 3,2 mm</t>
  </si>
  <si>
    <t>989953921</t>
  </si>
  <si>
    <t>721194104R00</t>
  </si>
  <si>
    <t>Vyvedení odpadních výpustek D 40 x 1,8</t>
  </si>
  <si>
    <t>317196157</t>
  </si>
  <si>
    <t>721194105R00</t>
  </si>
  <si>
    <t>Vyvedení odpadních výpustek D 50 x 1,8</t>
  </si>
  <si>
    <t>-720324877</t>
  </si>
  <si>
    <t>721194109R00</t>
  </si>
  <si>
    <t>Vyvedení odpadních výpustek D 110 x 2,3</t>
  </si>
  <si>
    <t>-1493799345</t>
  </si>
  <si>
    <t>721271530RT1</t>
  </si>
  <si>
    <t>Vpust podlahová spodní, odpad DN 50</t>
  </si>
  <si>
    <t>1176847777</t>
  </si>
  <si>
    <t>721273150R00</t>
  </si>
  <si>
    <t>Hlavice ventilační přivětrávací</t>
  </si>
  <si>
    <t>634846859</t>
  </si>
  <si>
    <t>721273160RT1</t>
  </si>
  <si>
    <t>Vpust podlahová boční odpad  DN 50</t>
  </si>
  <si>
    <t>-154623145</t>
  </si>
  <si>
    <t>721290123R00</t>
  </si>
  <si>
    <t>Zkouška těsnosti kanalizace kouřem DN 300</t>
  </si>
  <si>
    <t>-2046718572</t>
  </si>
  <si>
    <t>998721102R00</t>
  </si>
  <si>
    <t>Přesun hmot pro vnitřní kanalizaci, výšky do 12 m</t>
  </si>
  <si>
    <t>2134468198</t>
  </si>
  <si>
    <t>722</t>
  </si>
  <si>
    <t>Zdravotechnika - vnitřní vodovod</t>
  </si>
  <si>
    <t>722130802R00</t>
  </si>
  <si>
    <t>Demontáž potrubí ocelových závitových DN 40</t>
  </si>
  <si>
    <t>-1507360969</t>
  </si>
  <si>
    <t>722131914R00</t>
  </si>
  <si>
    <t>Oprava-potrubí závitové,propojení DN 40</t>
  </si>
  <si>
    <t>1914172349</t>
  </si>
  <si>
    <t>722176112R00</t>
  </si>
  <si>
    <t>Montáž rozvodů z plastů polyfúz. svařováním D 20mm</t>
  </si>
  <si>
    <t>1497690515</t>
  </si>
  <si>
    <t>722176113R00</t>
  </si>
  <si>
    <t>Montáž rozvodů z plastů polyfúz. svařováním D 25mm</t>
  </si>
  <si>
    <t>-1297474353</t>
  </si>
  <si>
    <t>722176114R00</t>
  </si>
  <si>
    <t>Montáž rozvodů z plastů polyfúz. svařováním D 32mm</t>
  </si>
  <si>
    <t>314338538</t>
  </si>
  <si>
    <t>722176115R00</t>
  </si>
  <si>
    <t>Montáž rozvodů z plastů polyfúz. svařováním D 40mm</t>
  </si>
  <si>
    <t>1259772301</t>
  </si>
  <si>
    <t>722176116R00</t>
  </si>
  <si>
    <t>Montáž rozvodů z plastů polyfúz. svařováním D 50mm</t>
  </si>
  <si>
    <t>-1142395961</t>
  </si>
  <si>
    <t>722181213RT7</t>
  </si>
  <si>
    <t>Izolace návleková tl. stěny 13 mm, vnitřní průměr 22 mm</t>
  </si>
  <si>
    <t>-247211127</t>
  </si>
  <si>
    <t>722181213RT9</t>
  </si>
  <si>
    <t>Izolace návleková tl. stěny 13 mm, vnitřní průměr 28 mm</t>
  </si>
  <si>
    <t>-733517562</t>
  </si>
  <si>
    <t>722181213RV9</t>
  </si>
  <si>
    <t>Izolace návleková tl. stěny 13 mm, vnitřní průměr 40 mm</t>
  </si>
  <si>
    <t>-571009488</t>
  </si>
  <si>
    <t>722181213RY3</t>
  </si>
  <si>
    <t>Izolace návleková tl. stěny 13 mm, vnitřní průměr 63 mm</t>
  </si>
  <si>
    <t>961596231</t>
  </si>
  <si>
    <t>722190401R00</t>
  </si>
  <si>
    <t>Vyvedení a upevnění výpustek DN 15</t>
  </si>
  <si>
    <t>-484332036</t>
  </si>
  <si>
    <t>722190402R00</t>
  </si>
  <si>
    <t>Vyvedení a upevnění výpustek DN 20</t>
  </si>
  <si>
    <t>-1717322888</t>
  </si>
  <si>
    <t>722237122R00</t>
  </si>
  <si>
    <t>Kohout kulový,2xvnitřní záv. DN 20</t>
  </si>
  <si>
    <t>1982619118</t>
  </si>
  <si>
    <t>722237124R00</t>
  </si>
  <si>
    <t>Kohout kulový,2xvnitřní záv. DN 32</t>
  </si>
  <si>
    <t>-225030647</t>
  </si>
  <si>
    <t>722237125R00</t>
  </si>
  <si>
    <t>Kohout kulový,2xvnitřní záv. DN 40</t>
  </si>
  <si>
    <t>-1508044632</t>
  </si>
  <si>
    <t>722290226R00</t>
  </si>
  <si>
    <t>Zkouška tlaku potrubí závitového DN 50</t>
  </si>
  <si>
    <t>-1386026622</t>
  </si>
  <si>
    <t>722290234R00</t>
  </si>
  <si>
    <t>Proplach a dezinfekce vodovod.potrubí DN 80</t>
  </si>
  <si>
    <t>751828993</t>
  </si>
  <si>
    <t>998722102R00</t>
  </si>
  <si>
    <t>Přesun hmot pro vnitřní vodovod, výšky do 12 m</t>
  </si>
  <si>
    <t>-1041365948</t>
  </si>
  <si>
    <t>725014101R00</t>
  </si>
  <si>
    <t>Klozet závěsný diturvitový + sedátko, bílý</t>
  </si>
  <si>
    <t>1644876479</t>
  </si>
  <si>
    <t>Poznámka k položce:
viz. Definice standardů</t>
  </si>
  <si>
    <t>725014131R00</t>
  </si>
  <si>
    <t>Klozet závěsný dituvitový bez sedátka, bílý</t>
  </si>
  <si>
    <t>-150148691</t>
  </si>
  <si>
    <t>725014172R00</t>
  </si>
  <si>
    <t>Klozet závěsný diturvitový pro invalidy + sedátko, bílý</t>
  </si>
  <si>
    <t>-1116983599</t>
  </si>
  <si>
    <t>725015101R00</t>
  </si>
  <si>
    <t>Závěsný prvek pro WC, nádržka pod omítkou, tlačítko zepředu</t>
  </si>
  <si>
    <t>1418002782</t>
  </si>
  <si>
    <t>725015110R00</t>
  </si>
  <si>
    <t>Závěsný prvek pro WC, nádržka pod omítkou, oddálené splachování</t>
  </si>
  <si>
    <t>-107200594</t>
  </si>
  <si>
    <t>725016125R00</t>
  </si>
  <si>
    <t>Pizoár odsávací, ovládání autom, bílý, napájení ze zdroje</t>
  </si>
  <si>
    <t>170539789</t>
  </si>
  <si>
    <t>725017101R00</t>
  </si>
  <si>
    <t>Umyvadlo diturvitové na šrouby , 55 cm, bílé</t>
  </si>
  <si>
    <t>630272154</t>
  </si>
  <si>
    <t>725017154R00</t>
  </si>
  <si>
    <t>Umyvadlo invalidní  64 x 55 cm, bílé</t>
  </si>
  <si>
    <t>2094957674</t>
  </si>
  <si>
    <t>44</t>
  </si>
  <si>
    <t>725019101R00</t>
  </si>
  <si>
    <t>Výlevka diturvitová s plastovou mřížkou</t>
  </si>
  <si>
    <t>-1652260575</t>
  </si>
  <si>
    <t>725110814R00</t>
  </si>
  <si>
    <t>Demontáž klozetů kombinovaných</t>
  </si>
  <si>
    <t>194957254</t>
  </si>
  <si>
    <t>725122817R00</t>
  </si>
  <si>
    <t>Demontáž pisoárů bez nádrže</t>
  </si>
  <si>
    <t>-1846950384</t>
  </si>
  <si>
    <t>725210821R00</t>
  </si>
  <si>
    <t>Demontáž umyvadel bez výtokových armatur</t>
  </si>
  <si>
    <t>-789275639</t>
  </si>
  <si>
    <t>725230811R00</t>
  </si>
  <si>
    <t>Demontáž bidetů  z diturvitu</t>
  </si>
  <si>
    <t>-17693218</t>
  </si>
  <si>
    <t>725249102R00</t>
  </si>
  <si>
    <t>Sprchová vanička 900x900</t>
  </si>
  <si>
    <t>1235745538</t>
  </si>
  <si>
    <t>725330820R00</t>
  </si>
  <si>
    <t>Demontáž výlevky diturvitové</t>
  </si>
  <si>
    <t>-1368717576</t>
  </si>
  <si>
    <t>47</t>
  </si>
  <si>
    <t>725536246R00</t>
  </si>
  <si>
    <t>Ohřívač elek. zásobníkový závěsný 160 litrů</t>
  </si>
  <si>
    <t>2140306792</t>
  </si>
  <si>
    <t>725813112U00</t>
  </si>
  <si>
    <t>Ventil rohový G 1/2" připoj.</t>
  </si>
  <si>
    <t>48842560</t>
  </si>
  <si>
    <t>725822211U00</t>
  </si>
  <si>
    <t>Baterie  stojan páka umyvadlová</t>
  </si>
  <si>
    <t>1218266168</t>
  </si>
  <si>
    <t>725822249U00</t>
  </si>
  <si>
    <t>Baterie nástěnná páková</t>
  </si>
  <si>
    <t>1855194775</t>
  </si>
  <si>
    <t>725845111RT1</t>
  </si>
  <si>
    <t>Baterie sprchová nástěnná, ruční sprcha, standardní</t>
  </si>
  <si>
    <t>-461302405</t>
  </si>
  <si>
    <t>53</t>
  </si>
  <si>
    <t>725980113R00</t>
  </si>
  <si>
    <t>Dvířka vanová 300 x 300 mm</t>
  </si>
  <si>
    <t>-50328054</t>
  </si>
  <si>
    <t>725980121R00</t>
  </si>
  <si>
    <t>Dvířka z plastu, 150 x 150 mm</t>
  </si>
  <si>
    <t>1424645698</t>
  </si>
  <si>
    <t>998725102R00</t>
  </si>
  <si>
    <t>Přesun hmot pro zařizovací předměty, výšky do 12 m</t>
  </si>
  <si>
    <t>635573789</t>
  </si>
  <si>
    <t>725000000R</t>
  </si>
  <si>
    <t>Sedátko bidetové pro WC</t>
  </si>
  <si>
    <t>2095898642</t>
  </si>
  <si>
    <t>03 - Elektroinstalace</t>
  </si>
  <si>
    <t>HSV -  Práce a dodávky HSV</t>
  </si>
  <si>
    <t xml:space="preserve">    6 -  Úpravy povrchů, podlahy a osazování výplní</t>
  </si>
  <si>
    <t xml:space="preserve">    9 -  Ostatní konstrukce a práce, bourání</t>
  </si>
  <si>
    <t>PSV -  Práce a dodávky PSV</t>
  </si>
  <si>
    <t xml:space="preserve">    741 -  Elektroinstalace - silnoproud</t>
  </si>
  <si>
    <t>VRN -  Vedlejší rozpočtové náklady</t>
  </si>
  <si>
    <t xml:space="preserve">    VRN1 -  Průzkumné, geodetické a projektové práce</t>
  </si>
  <si>
    <t xml:space="preserve"> Práce a dodávky HSV</t>
  </si>
  <si>
    <t>R002</t>
  </si>
  <si>
    <t>Svítidlo typ A</t>
  </si>
  <si>
    <t>512</t>
  </si>
  <si>
    <t>542252136</t>
  </si>
  <si>
    <t>Poznámka k položce:
viz. výkres 06 Definice standardů elektro</t>
  </si>
  <si>
    <t>R003</t>
  </si>
  <si>
    <t>Svítidlo typ B</t>
  </si>
  <si>
    <t>-1768187952</t>
  </si>
  <si>
    <t>R004</t>
  </si>
  <si>
    <t>Svítidlo typ C</t>
  </si>
  <si>
    <t>-2059943507</t>
  </si>
  <si>
    <t>R005</t>
  </si>
  <si>
    <t>Svítidlo typ D</t>
  </si>
  <si>
    <t>-1934664397</t>
  </si>
  <si>
    <t>r006</t>
  </si>
  <si>
    <t>osoušeč rukou</t>
  </si>
  <si>
    <t>1037664035</t>
  </si>
  <si>
    <t>R007</t>
  </si>
  <si>
    <t>sada pro nouzovou signalizaci</t>
  </si>
  <si>
    <t>-2022881846</t>
  </si>
  <si>
    <t>345355150</t>
  </si>
  <si>
    <t>spínač jednopólový 10A Tango bílý</t>
  </si>
  <si>
    <t>177524470</t>
  </si>
  <si>
    <t>345551030</t>
  </si>
  <si>
    <t>zásuvka 1násobná 16A Tango bílý</t>
  </si>
  <si>
    <t>-1030215082</t>
  </si>
  <si>
    <t>345715110</t>
  </si>
  <si>
    <t>krabice přístrojová instalační KP 68/2</t>
  </si>
  <si>
    <t>527740558</t>
  </si>
  <si>
    <t>345715190</t>
  </si>
  <si>
    <t>krabice univerzální z PH KU 68/2-1902s víčkem KO68</t>
  </si>
  <si>
    <t>-1208277556</t>
  </si>
  <si>
    <t>345626930</t>
  </si>
  <si>
    <t>svorkovnice KOPOS krabicová bezšroubová TYP017, 400 V, 2 vstupy, 2,5 mm2, 24 A</t>
  </si>
  <si>
    <t>-1222842821</t>
  </si>
  <si>
    <t>341095150</t>
  </si>
  <si>
    <t>kabel silový s Cu jádrem, oválný CYKYLo 3x1,5 mm2</t>
  </si>
  <si>
    <t>651547035</t>
  </si>
  <si>
    <t>341110300</t>
  </si>
  <si>
    <t>kabel silový s Cu jádrem CYKY 3x1,5 mm2</t>
  </si>
  <si>
    <t>1943765747</t>
  </si>
  <si>
    <t>341110360</t>
  </si>
  <si>
    <t>kabel silový s Cu jádrem CYKY 3x2,5 mm2</t>
  </si>
  <si>
    <t>1835354364</t>
  </si>
  <si>
    <t>341408260</t>
  </si>
  <si>
    <t>vodič silový s Cu jádrem CY H07 V-U 6 mm2</t>
  </si>
  <si>
    <t>-785587699</t>
  </si>
  <si>
    <t xml:space="preserve"> Úpravy povrchů, podlahy a osazování výplní</t>
  </si>
  <si>
    <t>611335121</t>
  </si>
  <si>
    <t>Cementová štuková omítka rýh ve stropech šířky do 150 mm</t>
  </si>
  <si>
    <t>500037548</t>
  </si>
  <si>
    <t>612335121</t>
  </si>
  <si>
    <t>Cementová štuková omítka rýh ve stěnách šířky do 150 mm</t>
  </si>
  <si>
    <t>-1775695559</t>
  </si>
  <si>
    <t xml:space="preserve"> Ostatní konstrukce a práce, bourání</t>
  </si>
  <si>
    <t>973031616</t>
  </si>
  <si>
    <t>Vysekání kapes ve zdivu cihelném na MV nebo MVC pro špalíky do 100x100x50 mm</t>
  </si>
  <si>
    <t>-1854537091</t>
  </si>
  <si>
    <t>974082112</t>
  </si>
  <si>
    <t>Vysekání rýh pro vodiče v omítce MV nebo MVC stěn š do 30 mm</t>
  </si>
  <si>
    <t>-1567990168</t>
  </si>
  <si>
    <t>974082172</t>
  </si>
  <si>
    <t>Vysekání rýh pro vodiče v omítce MV nebo MVC stropů š do 30 mm</t>
  </si>
  <si>
    <t>20104969</t>
  </si>
  <si>
    <t xml:space="preserve"> Práce a dodávky PSV</t>
  </si>
  <si>
    <t>741</t>
  </si>
  <si>
    <t xml:space="preserve"> Elektroinstalace - silnoproud</t>
  </si>
  <si>
    <t>741112001</t>
  </si>
  <si>
    <t>Montáž krabice zapuštěná plastová kruhová</t>
  </si>
  <si>
    <t>-1361516763</t>
  </si>
  <si>
    <t>741112061</t>
  </si>
  <si>
    <t>Montáž krabice přístrojová zapuštěná plastová kruhová</t>
  </si>
  <si>
    <t>-205356231</t>
  </si>
  <si>
    <t>741122005</t>
  </si>
  <si>
    <t>Montáž kabel Cu bez ukončení uložený pod omítku plný plochý 3x1 až 2,5 mm2 (CYKYLo)</t>
  </si>
  <si>
    <t>1110264638</t>
  </si>
  <si>
    <t>741122015</t>
  </si>
  <si>
    <t>Montáž kabel Cu bez ukončení uložený pod omítku plný kulatý 3x1,5 mm2 (CYKY)</t>
  </si>
  <si>
    <t>-512016007</t>
  </si>
  <si>
    <t>741122016</t>
  </si>
  <si>
    <t>Montáž kabel Cu bez ukončení uložený pod omítku plný kulatý 3x2,5 až 6 mm2 (CYKY)</t>
  </si>
  <si>
    <t>601070083</t>
  </si>
  <si>
    <t>741310251</t>
  </si>
  <si>
    <t>Montáž vypínač (polo)zapuštěný šroubové připojení 1-jednopólových prostředí venkovní/mokré</t>
  </si>
  <si>
    <t>932139903</t>
  </si>
  <si>
    <t>741313041</t>
  </si>
  <si>
    <t>Montáž zásuvka (polo)zapuštěná šroubové připojení 2P+PE se zapojením vodičů</t>
  </si>
  <si>
    <t>448306484</t>
  </si>
  <si>
    <t>741370002</t>
  </si>
  <si>
    <t>Montáž svítidlo žárovkové bytové stropní přisazené 1 zdroj se sklem</t>
  </si>
  <si>
    <t>115069017</t>
  </si>
  <si>
    <t>741372022</t>
  </si>
  <si>
    <t>Montáž svítidlo LED bytové přisazené nástěnné panelové do 0,36 m2</t>
  </si>
  <si>
    <t>836487773</t>
  </si>
  <si>
    <t>741410071</t>
  </si>
  <si>
    <t>Montáž pospojování ochranné konstrukce ostatní vodičem do 16 mm2 uloženým volně nebo pod omítku</t>
  </si>
  <si>
    <t>-1336128495</t>
  </si>
  <si>
    <t>R001</t>
  </si>
  <si>
    <t>úprava patrového rozvaděče</t>
  </si>
  <si>
    <t>komplet</t>
  </si>
  <si>
    <t>-40467781</t>
  </si>
  <si>
    <t>R008</t>
  </si>
  <si>
    <t>montáž a zapojení sady pro nouzovou signalizaci</t>
  </si>
  <si>
    <t>-953049328</t>
  </si>
  <si>
    <t>R009</t>
  </si>
  <si>
    <t>montáž a zapojení horkovzdušného osoušeče</t>
  </si>
  <si>
    <t>-876479777</t>
  </si>
  <si>
    <t>VRN</t>
  </si>
  <si>
    <t xml:space="preserve"> Vedlejší rozpočtové náklady</t>
  </si>
  <si>
    <t>VRN1</t>
  </si>
  <si>
    <t xml:space="preserve"> Průzkumné, geodetické a projektové práce</t>
  </si>
  <si>
    <t>013254000</t>
  </si>
  <si>
    <t>Dokumentace skutečného provedení stavby</t>
  </si>
  <si>
    <t>1024</t>
  </si>
  <si>
    <t>-1001985956</t>
  </si>
  <si>
    <t>741810002</t>
  </si>
  <si>
    <t>Celková prohlídka elektrického rozvodu a zařízení do 500 000,- Kč</t>
  </si>
  <si>
    <t>1274988905</t>
  </si>
  <si>
    <t>Poznámka k položce:
Výchozí revize dle ČSN 33 1500</t>
  </si>
  <si>
    <t>R034</t>
  </si>
  <si>
    <t>práce spojené s vyhledáním stávajících obvodů</t>
  </si>
  <si>
    <t>hod</t>
  </si>
  <si>
    <t>115016548</t>
  </si>
  <si>
    <t>R035</t>
  </si>
  <si>
    <t>demontáž stávající instalace</t>
  </si>
  <si>
    <t>1250895420</t>
  </si>
  <si>
    <t>R036</t>
  </si>
  <si>
    <t>Odvoz a likvidace elektroodpadu</t>
  </si>
  <si>
    <t>-1166774776</t>
  </si>
  <si>
    <t>04 - Vzduchotechnika</t>
  </si>
  <si>
    <t xml:space="preserve">    751 - Vzduchotechnika</t>
  </si>
  <si>
    <t>751</t>
  </si>
  <si>
    <t>PV1</t>
  </si>
  <si>
    <t>Potrubní radiální ventilátor d200 mm o výkonu 490 m3/h-Dodávka</t>
  </si>
  <si>
    <t>ks</t>
  </si>
  <si>
    <t>1225581196</t>
  </si>
  <si>
    <t>PV1a</t>
  </si>
  <si>
    <t>Potrubní radiální ventilátor d200 mm o výkonu 490 m3/h-Montáž</t>
  </si>
  <si>
    <t>2039834224</t>
  </si>
  <si>
    <t>PV2</t>
  </si>
  <si>
    <t>Potrubní radiální ventilátor d200 mm o výkonu 615 m3/h-D</t>
  </si>
  <si>
    <t>64603890</t>
  </si>
  <si>
    <t>PV2a</t>
  </si>
  <si>
    <t>Potrubní radiální ventilátor d200 mm o výkonu 615 m3/h-M</t>
  </si>
  <si>
    <t>1342578057</t>
  </si>
  <si>
    <t>PV3</t>
  </si>
  <si>
    <t>Potrubní radiální ventilátor d125 mm o výkonu 185 m3/h-D</t>
  </si>
  <si>
    <t>1875476200</t>
  </si>
  <si>
    <t>PV3a</t>
  </si>
  <si>
    <t>75280114</t>
  </si>
  <si>
    <t>PV4</t>
  </si>
  <si>
    <t>Potrubní radiální ventilátor d160 mm o výkonu 390 m3/h-D</t>
  </si>
  <si>
    <t>-793856141</t>
  </si>
  <si>
    <t>PV4a</t>
  </si>
  <si>
    <t>Potrubní radiální ventilátor d160 mm o výkonu 390 m3/h-M</t>
  </si>
  <si>
    <t>-783681115</t>
  </si>
  <si>
    <t>PV5</t>
  </si>
  <si>
    <t>Potrubní radiální ventilátor d160 mm o výkonu 360 m3/h-D</t>
  </si>
  <si>
    <t>-2076975636</t>
  </si>
  <si>
    <t>PV5a</t>
  </si>
  <si>
    <t>Potrubní radiální ventilátor d160 mm o výkonu 360 m3/h-M</t>
  </si>
  <si>
    <t>-157807685</t>
  </si>
  <si>
    <t>001a</t>
  </si>
  <si>
    <t>Tlumič hluku d125 mm dl. 600 mm-Montáž</t>
  </si>
  <si>
    <t>331236674</t>
  </si>
  <si>
    <t>002</t>
  </si>
  <si>
    <t>Tlumič hluku d160 mm dl. 600 mm-Dodávka</t>
  </si>
  <si>
    <t>654431292</t>
  </si>
  <si>
    <t>002a</t>
  </si>
  <si>
    <t>Tlumič hluku d160 mm dl. 600 mm M</t>
  </si>
  <si>
    <t>312443841</t>
  </si>
  <si>
    <t>003</t>
  </si>
  <si>
    <t>Tlumič hluku d200 mm dl. 600 mm-Dodávka</t>
  </si>
  <si>
    <t>2141844888</t>
  </si>
  <si>
    <t>003a</t>
  </si>
  <si>
    <t>Tlumič hluku d200 mm dl. 600 mm-M</t>
  </si>
  <si>
    <t>-503491793</t>
  </si>
  <si>
    <t>Pol1</t>
  </si>
  <si>
    <t>Ocelové pozinkované kruhové spiro potrubí d125 mm spojovné na vsuvky, vč. 30% tvarovek-D</t>
  </si>
  <si>
    <t>-816347237</t>
  </si>
  <si>
    <t>Pol1a</t>
  </si>
  <si>
    <t>Ocelové pozinkované kruhové spiro potrubí d125 mm spojovné na vsuvky, vč. 30% tvarovek-M</t>
  </si>
  <si>
    <t>634733494</t>
  </si>
  <si>
    <t>001</t>
  </si>
  <si>
    <t>Tlumič hluku d125 mm dl. 600 mm-D</t>
  </si>
  <si>
    <t>-1218963967</t>
  </si>
  <si>
    <t>Pol2</t>
  </si>
  <si>
    <t>Ocelové pozinkované kruhové spiro potrubí d160 mm spojovné na vsuvky, vč. 30% tvarovek-D</t>
  </si>
  <si>
    <t>1577464748</t>
  </si>
  <si>
    <t>Pol2a</t>
  </si>
  <si>
    <t>Ocelové pozinkované kruhové spiro potrubí d160 mm spojovné na vsuvky, vč. 30% tvarovek-M</t>
  </si>
  <si>
    <t>-2071415841</t>
  </si>
  <si>
    <t>Pol3</t>
  </si>
  <si>
    <t>Ocelové pozinkované kruhové spiro potrubí d200 mm spojovné na vsuvky, vč. 30% tvarovek</t>
  </si>
  <si>
    <t>528903280</t>
  </si>
  <si>
    <t>Pol3a</t>
  </si>
  <si>
    <t>-185879346</t>
  </si>
  <si>
    <t>Pol4</t>
  </si>
  <si>
    <t>Ocelové pozinkované kruhové spiro potrubí d250 mm spojovné na vsuvky, vč. 30% tvarovek</t>
  </si>
  <si>
    <t>536164774</t>
  </si>
  <si>
    <t>Pol4a</t>
  </si>
  <si>
    <t>-727231709</t>
  </si>
  <si>
    <t>004</t>
  </si>
  <si>
    <t>Zpětná klapka d125 mm-D</t>
  </si>
  <si>
    <t>-1181858303</t>
  </si>
  <si>
    <t>004a</t>
  </si>
  <si>
    <t>Zpětná klapka d125 mm-M</t>
  </si>
  <si>
    <t>1668667582</t>
  </si>
  <si>
    <t>005</t>
  </si>
  <si>
    <t>Zpětná klapka d160 mm-D</t>
  </si>
  <si>
    <t>1638880497</t>
  </si>
  <si>
    <t>005a</t>
  </si>
  <si>
    <t>Zpětná klapka d160 mm-M</t>
  </si>
  <si>
    <t>1532164382</t>
  </si>
  <si>
    <t>006</t>
  </si>
  <si>
    <t>Zpětná klapka d200 mm-D</t>
  </si>
  <si>
    <t>277770267</t>
  </si>
  <si>
    <t>006a</t>
  </si>
  <si>
    <t>Zpětná klapka d200 mm-M</t>
  </si>
  <si>
    <t>1644715496</t>
  </si>
  <si>
    <t>007</t>
  </si>
  <si>
    <t>Vyústka jednořadá pozinkovaná 325/75 mm vč. regulace R1-D</t>
  </si>
  <si>
    <t>-294525457</t>
  </si>
  <si>
    <t>007a</t>
  </si>
  <si>
    <t>Vyústka jednořadá pozinkovaná 325/75 mm vč. regulace R1-M</t>
  </si>
  <si>
    <t>1279702988</t>
  </si>
  <si>
    <t>008</t>
  </si>
  <si>
    <t>Protidešťová žaluzie d250 mm-D</t>
  </si>
  <si>
    <t>1382701132</t>
  </si>
  <si>
    <t>008a</t>
  </si>
  <si>
    <t>Protidešťová žaluzie d250 mm-Montáž</t>
  </si>
  <si>
    <t>-298196903</t>
  </si>
  <si>
    <t>009a</t>
  </si>
  <si>
    <t>Montážní, spojovací a těsnící materiál</t>
  </si>
  <si>
    <t>kpl</t>
  </si>
  <si>
    <t>-330169188</t>
  </si>
  <si>
    <t>010a</t>
  </si>
  <si>
    <t>Doprava</t>
  </si>
  <si>
    <t>-485399341</t>
  </si>
  <si>
    <t>011a</t>
  </si>
  <si>
    <t>Lešení, jeřáby a pomocné konstrukce</t>
  </si>
  <si>
    <t>223822148</t>
  </si>
  <si>
    <t>012a</t>
  </si>
  <si>
    <t>-635845528</t>
  </si>
  <si>
    <t>013a</t>
  </si>
  <si>
    <t xml:space="preserve">Revize </t>
  </si>
  <si>
    <t>-392789732</t>
  </si>
  <si>
    <t>05 - Vedlejší rozpočtové náklady</t>
  </si>
  <si>
    <t>N00 - Ostatní náklady</t>
  </si>
  <si>
    <t xml:space="preserve">    N01 - Nepojmenovaný díl</t>
  </si>
  <si>
    <t>VRN - Vedlejší rozpočtové náklady</t>
  </si>
  <si>
    <t xml:space="preserve">    VRN3 - Zařízení staveniště</t>
  </si>
  <si>
    <t>N00</t>
  </si>
  <si>
    <t>Ostatní náklady</t>
  </si>
  <si>
    <t>N01</t>
  </si>
  <si>
    <t>Nepojmenovaný díl</t>
  </si>
  <si>
    <t>0500010002</t>
  </si>
  <si>
    <t>Náklady spojené se řízením a vedením bankovní záruky</t>
  </si>
  <si>
    <t>124157467</t>
  </si>
  <si>
    <t>050001002</t>
  </si>
  <si>
    <t>Náklady spojené s pojištěním odpovědnosti za škodu způsobenou třetím osobám</t>
  </si>
  <si>
    <t>841652391</t>
  </si>
  <si>
    <t>090001001</t>
  </si>
  <si>
    <t>Dokumentace skutečného provedení stavby dle vyhl. 499/2006 Sb. ve 3 listinných vyhotoveních</t>
  </si>
  <si>
    <t>-737678949</t>
  </si>
  <si>
    <t>VRN3</t>
  </si>
  <si>
    <t>Zařízení staveniště</t>
  </si>
  <si>
    <t>030001000</t>
  </si>
  <si>
    <t>Základní rozdělení průvodních činností a nákladů zařízení staveniště</t>
  </si>
  <si>
    <t>---</t>
  </si>
  <si>
    <t>-1832337292</t>
  </si>
  <si>
    <t>031002000</t>
  </si>
  <si>
    <t>Hlavní tituly průvodních činností a nákladů zařízení staveniště související (přípravné) práce</t>
  </si>
  <si>
    <t>31854915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</si>
  <si>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</si>
  <si>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</si>
  <si>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</si>
  <si>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</si>
  <si>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</si>
  <si>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</si>
  <si>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</si>
  <si>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</si>
  <si>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</si>
  <si>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</si>
  <si>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</si>
  <si>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</si>
  <si>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</si>
  <si>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</si>
  <si>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</si>
  <si>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</si>
  <si>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</si>
  <si>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</si>
  <si>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</si>
  <si>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</si>
  <si>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</si>
  <si>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</si>
  <si>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</si>
  <si>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</si>
  <si>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</si>
  <si>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</si>
  <si>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</si>
  <si>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</si>
  <si>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</si>
  <si>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</si>
  <si>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</si>
  <si>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</si>
  <si>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</si>
  <si>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</si>
  <si>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</si>
  <si>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</si>
  <si>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</si>
  <si>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</si>
  <si>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</si>
  <si>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</si>
  <si>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</si>
  <si>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</si>
  <si>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</si>
  <si>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</si>
  <si>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</si>
  <si>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</si>
  <si>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</si>
  <si>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</si>
  <si>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</si>
  <si>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</si>
  <si>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</si>
  <si>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</si>
  <si>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</si>
  <si>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</si>
  <si>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</si>
  <si>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</si>
  <si>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</si>
  <si>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</si>
  <si>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</si>
  <si>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</si>
  <si>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</si>
  <si>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</si>
  <si>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</si>
  <si>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</si>
  <si>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</si>
  <si>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</si>
  <si>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</si>
  <si>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</si>
  <si>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</si>
  <si>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</si>
  <si>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</si>
  <si>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</si>
  <si>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</si>
  <si>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</si>
  <si>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</si>
  <si>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</si>
  <si>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</si>
  <si>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</si>
  <si>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</si>
  <si>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</si>
  <si>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</si>
  <si>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</si>
  <si>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</si>
  <si>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</si>
  <si>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</si>
  <si>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</si>
  <si>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</si>
  <si>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</si>
  <si>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</si>
  <si>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</si>
  <si>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</si>
  <si>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</si>
  <si>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</si>
  <si>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</si>
  <si>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</si>
  <si>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</si>
  <si>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</si>
  <si>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</si>
  <si>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</si>
  <si>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</si>
  <si>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</si>
  <si>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</si>
  <si>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</si>
  <si>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</si>
  <si>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</si>
  <si>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</si>
  <si>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</si>
  <si>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</si>
  <si>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</si>
  <si>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</si>
  <si>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</si>
  <si>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</si>
  <si>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</si>
  <si>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</si>
  <si>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</si>
  <si>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</si>
  <si>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</si>
  <si>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</si>
  <si>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</si>
  <si>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</si>
  <si>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</si>
  <si>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</si>
  <si>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</si>
  <si>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</si>
  <si>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</si>
  <si>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</si>
  <si>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</si>
  <si>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</si>
  <si>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</si>
  <si>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</si>
  <si>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</si>
  <si>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</si>
  <si>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</si>
  <si>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</si>
  <si>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</si>
  <si>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</si>
  <si>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</si>
  <si>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</si>
  <si>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</si>
  <si>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</si>
  <si>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</si>
  <si>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</si>
  <si>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</si>
  <si>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</si>
  <si>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</si>
  <si>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</si>
  <si>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</si>
  <si>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</si>
  <si>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</si>
  <si>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</si>
  <si>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</si>
  <si>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</si>
  <si>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</si>
  <si>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</si>
  <si>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</si>
  <si>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</si>
  <si>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</si>
  <si>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</si>
  <si>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</si>
  <si>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</si>
  <si>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</si>
  <si>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</si>
  <si>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</si>
  <si>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</si>
  <si>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</si>
  <si>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</si>
  <si>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</si>
  <si>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</si>
  <si>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</si>
  <si>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</si>
  <si>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</si>
  <si>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</si>
  <si>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</si>
  <si>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</si>
  <si>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</si>
  <si>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</si>
  <si>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</si>
  <si>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</si>
  <si>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</si>
  <si>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</si>
  <si>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</si>
  <si>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</si>
  <si>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vlastní</t>
  </si>
  <si>
    <t>PVC vinylová homogenní, tl 2mm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</si>
</sst>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%"/>
    <numFmt numFmtId="165" formatCode="dd\.mm\.yyyy"/>
    <numFmt numFmtId="166" formatCode="#,##0.00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166" fontId="0" fillId="3" borderId="1" xfId="0" applyNumberFormat="1" applyFont="1" applyFill="1" applyBorder="1" applyAlignment="1" applyProtection="1">
      <alignment vertical="center"/>
      <protection locked="0"/>
    </xf>
    <xf numFmtId="166" fontId="37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14" fillId="0" borderId="8" xfId="0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8" xfId="0" applyFont="1" applyBorder="1" applyAlignment="1" applyProtection="1">
      <alignment horizontal="left"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top"/>
      <protection locked="0"/>
    </xf>
    <xf numFmtId="0" fontId="30" fillId="0" borderId="8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0" fillId="0" borderId="9" xfId="0" applyFont="1" applyBorder="1" applyAlignment="1" applyProtection="1">
      <alignment vertical="top"/>
      <protection locked="0"/>
    </xf>
    <xf numFmtId="0" fontId="0" fillId="2" borderId="0" xfId="0" applyFill="1" applyProtection="1">
      <protection/>
    </xf>
    <xf numFmtId="0" fontId="32" fillId="2" borderId="0" xfId="20" applyFont="1" applyFill="1" applyAlignment="1" applyProtection="1">
      <alignment vertical="center"/>
      <protection/>
    </xf>
    <xf numFmtId="0" fontId="39" fillId="2" borderId="0" xfId="20" applyFill="1" applyProtection="1"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0" xfId="0" applyBorder="1" applyProtection="1">
      <protection/>
    </xf>
    <xf numFmtId="0" fontId="0" fillId="0" borderId="11" xfId="0" applyBorder="1" applyProtection="1">
      <protection/>
    </xf>
    <xf numFmtId="0" fontId="0" fillId="0" borderId="12" xfId="0" applyBorder="1" applyProtection="1">
      <protection/>
    </xf>
    <xf numFmtId="0" fontId="0" fillId="0" borderId="13" xfId="0" applyBorder="1" applyProtection="1">
      <protection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14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17" xfId="0" applyFont="1" applyFill="1" applyBorder="1" applyAlignment="1" applyProtection="1">
      <alignment horizontal="left" vertical="center"/>
      <protection/>
    </xf>
    <xf numFmtId="0" fontId="0" fillId="4" borderId="18" xfId="0" applyFont="1" applyFill="1" applyBorder="1" applyAlignment="1" applyProtection="1">
      <alignment vertical="center"/>
      <protection/>
    </xf>
    <xf numFmtId="0" fontId="4" fillId="4" borderId="18" xfId="0" applyFont="1" applyFill="1" applyBorder="1" applyAlignment="1" applyProtection="1">
      <alignment horizontal="right" vertical="center"/>
      <protection/>
    </xf>
    <xf numFmtId="0" fontId="4" fillId="4" borderId="18" xfId="0" applyFont="1" applyFill="1" applyBorder="1" applyAlignment="1" applyProtection="1">
      <alignment horizontal="center" vertical="center"/>
      <protection/>
    </xf>
    <xf numFmtId="4" fontId="4" fillId="4" borderId="18" xfId="0" applyNumberFormat="1" applyFont="1" applyFill="1" applyBorder="1" applyAlignment="1" applyProtection="1">
      <alignment vertical="center"/>
      <protection/>
    </xf>
    <xf numFmtId="0" fontId="0" fillId="4" borderId="19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right" vertical="center"/>
      <protection/>
    </xf>
    <xf numFmtId="0" fontId="0" fillId="4" borderId="14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4" borderId="24" xfId="0" applyFont="1" applyFill="1" applyBorder="1" applyAlignment="1" applyProtection="1">
      <alignment horizontal="center" vertical="center" wrapText="1"/>
      <protection/>
    </xf>
    <xf numFmtId="0" fontId="3" fillId="4" borderId="25" xfId="0" applyFont="1" applyFill="1" applyBorder="1" applyAlignment="1" applyProtection="1">
      <alignment horizontal="center" vertical="center" wrapText="1"/>
      <protection/>
    </xf>
    <xf numFmtId="0" fontId="3" fillId="4" borderId="26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/>
    </xf>
    <xf numFmtId="0" fontId="20" fillId="0" borderId="25" xfId="0" applyFont="1" applyBorder="1" applyAlignment="1" applyProtection="1">
      <alignment horizontal="center" vertical="center" wrapText="1"/>
      <protection/>
    </xf>
    <xf numFmtId="0" fontId="20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/>
      <protection/>
    </xf>
    <xf numFmtId="166" fontId="25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vertical="center"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28" xfId="0" applyNumberFormat="1" applyFont="1" applyBorder="1" applyAlignment="1" applyProtection="1">
      <alignment/>
      <protection/>
    </xf>
    <xf numFmtId="166" fontId="35" fillId="0" borderId="0" xfId="0" applyNumberFormat="1" applyFont="1" applyAlignment="1" applyProtection="1">
      <alignment vertical="center"/>
      <protection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3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166" fontId="8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166" fontId="7" fillId="0" borderId="0" xfId="0" applyNumberFormat="1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166" fontId="0" fillId="0" borderId="1" xfId="0" applyNumberFormat="1" applyFont="1" applyBorder="1" applyAlignment="1" applyProtection="1">
      <alignment vertical="center"/>
      <protection/>
    </xf>
    <xf numFmtId="0" fontId="2" fillId="3" borderId="1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30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166" fontId="0" fillId="0" borderId="0" xfId="0" applyNumberFormat="1" applyFont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6" fontId="9" fillId="0" borderId="0" xfId="0" applyNumberFormat="1" applyFont="1" applyAlignment="1" applyProtection="1">
      <alignment vertical="center"/>
      <protection/>
    </xf>
    <xf numFmtId="0" fontId="9" fillId="0" borderId="29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6" fontId="10" fillId="0" borderId="0" xfId="0" applyNumberFormat="1" applyFont="1" applyAlignment="1" applyProtection="1">
      <alignment vertical="center"/>
      <protection/>
    </xf>
    <xf numFmtId="0" fontId="10" fillId="0" borderId="29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29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30" xfId="0" applyFont="1" applyBorder="1" applyAlignment="1" applyProtection="1">
      <alignment vertical="center"/>
      <protection/>
    </xf>
    <xf numFmtId="0" fontId="37" fillId="0" borderId="1" xfId="0" applyFont="1" applyBorder="1" applyAlignment="1" applyProtection="1">
      <alignment horizontal="center" vertical="center"/>
      <protection/>
    </xf>
    <xf numFmtId="49" fontId="37" fillId="0" borderId="1" xfId="0" applyNumberFormat="1" applyFont="1" applyBorder="1" applyAlignment="1" applyProtection="1">
      <alignment horizontal="left" vertical="center" wrapText="1"/>
      <protection/>
    </xf>
    <xf numFmtId="0" fontId="37" fillId="0" borderId="1" xfId="0" applyFont="1" applyBorder="1" applyAlignment="1" applyProtection="1">
      <alignment horizontal="left" vertical="center" wrapText="1"/>
      <protection/>
    </xf>
    <xf numFmtId="0" fontId="37" fillId="0" borderId="1" xfId="0" applyFont="1" applyBorder="1" applyAlignment="1" applyProtection="1">
      <alignment horizontal="center" vertical="center" wrapText="1"/>
      <protection/>
    </xf>
    <xf numFmtId="166" fontId="37" fillId="0" borderId="1" xfId="0" applyNumberFormat="1" applyFont="1" applyBorder="1" applyAlignment="1" applyProtection="1">
      <alignment vertical="center"/>
      <protection/>
    </xf>
    <xf numFmtId="0" fontId="37" fillId="0" borderId="13" xfId="0" applyFont="1" applyBorder="1" applyAlignment="1" applyProtection="1">
      <alignment vertical="center"/>
      <protection/>
    </xf>
    <xf numFmtId="0" fontId="37" fillId="3" borderId="1" xfId="0" applyFont="1" applyFill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6" fontId="12" fillId="0" borderId="0" xfId="0" applyNumberFormat="1" applyFont="1" applyAlignment="1" applyProtection="1">
      <alignment vertical="center"/>
      <protection/>
    </xf>
    <xf numFmtId="0" fontId="12" fillId="0" borderId="29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30" xfId="0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31" xfId="0" applyNumberFormat="1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37" fillId="0" borderId="1" xfId="0" applyFont="1" applyBorder="1" applyAlignment="1" applyProtection="1">
      <alignment horizontal="left" vertical="center" wrapText="1"/>
      <protection/>
    </xf>
    <xf numFmtId="0" fontId="9" fillId="0" borderId="3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31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33" xfId="0" applyBorder="1" applyProtection="1">
      <protection/>
    </xf>
    <xf numFmtId="0" fontId="22" fillId="0" borderId="3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17" xfId="0" applyFont="1" applyFill="1" applyBorder="1" applyAlignment="1" applyProtection="1">
      <alignment horizontal="left" vertical="center"/>
      <protection/>
    </xf>
    <xf numFmtId="0" fontId="0" fillId="5" borderId="18" xfId="0" applyFont="1" applyFill="1" applyBorder="1" applyAlignment="1" applyProtection="1">
      <alignment vertical="center"/>
      <protection/>
    </xf>
    <xf numFmtId="0" fontId="4" fillId="5" borderId="18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3" fillId="4" borderId="35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9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30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7" fillId="0" borderId="0" xfId="20" applyFont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4" fontId="31" fillId="0" borderId="29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3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4" fontId="31" fillId="0" borderId="3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31" xfId="0" applyNumberFormat="1" applyFont="1" applyBorder="1" applyAlignment="1" applyProtection="1">
      <alignment vertical="center"/>
      <protection/>
    </xf>
    <xf numFmtId="0" fontId="17" fillId="6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7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4" borderId="17" xfId="0" applyFont="1" applyFill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 horizontal="left" vertical="center"/>
      <protection/>
    </xf>
    <xf numFmtId="0" fontId="3" fillId="4" borderId="18" xfId="0" applyFont="1" applyFill="1" applyBorder="1" applyAlignment="1" applyProtection="1">
      <alignment horizontal="center" vertical="center"/>
      <protection/>
    </xf>
    <xf numFmtId="0" fontId="3" fillId="4" borderId="18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5" borderId="18" xfId="0" applyFont="1" applyFill="1" applyBorder="1" applyAlignment="1" applyProtection="1">
      <alignment horizontal="left" vertical="center"/>
      <protection/>
    </xf>
    <xf numFmtId="0" fontId="0" fillId="5" borderId="18" xfId="0" applyFont="1" applyFill="1" applyBorder="1" applyAlignment="1" applyProtection="1">
      <alignment vertical="center"/>
      <protection/>
    </xf>
    <xf numFmtId="4" fontId="4" fillId="5" borderId="18" xfId="0" applyNumberFormat="1" applyFont="1" applyFill="1" applyBorder="1" applyAlignment="1" applyProtection="1">
      <alignment vertical="center"/>
      <protection/>
    </xf>
    <xf numFmtId="0" fontId="0" fillId="5" borderId="35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top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34" xfId="0" applyNumberFormat="1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30" fillId="0" borderId="8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30" fillId="0" borderId="8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1">
      <pane ySplit="1" topLeftCell="A11" activePane="bottomLeft" state="frozen"/>
      <selection pane="bottomLeft" activeCell="BE42" sqref="BE42"/>
    </sheetView>
  </sheetViews>
  <sheetFormatPr defaultColWidth="9.33203125" defaultRowHeight="13.5"/>
  <cols>
    <col min="1" max="1" width="8.33203125" style="91" customWidth="1"/>
    <col min="2" max="2" width="1.66796875" style="91" customWidth="1"/>
    <col min="3" max="3" width="4.16015625" style="91" customWidth="1"/>
    <col min="4" max="33" width="2.66015625" style="91" customWidth="1"/>
    <col min="34" max="34" width="3.33203125" style="91" customWidth="1"/>
    <col min="35" max="35" width="31.66015625" style="91" customWidth="1"/>
    <col min="36" max="37" width="2.5" style="91" customWidth="1"/>
    <col min="38" max="38" width="8.33203125" style="91" customWidth="1"/>
    <col min="39" max="39" width="3.33203125" style="91" customWidth="1"/>
    <col min="40" max="40" width="13.33203125" style="91" customWidth="1"/>
    <col min="41" max="41" width="7.5" style="91" customWidth="1"/>
    <col min="42" max="42" width="4.16015625" style="91" customWidth="1"/>
    <col min="43" max="43" width="15.66015625" style="91" customWidth="1"/>
    <col min="44" max="44" width="13.66015625" style="91" customWidth="1"/>
    <col min="45" max="47" width="25.83203125" style="91" hidden="1" customWidth="1"/>
    <col min="48" max="52" width="21.66015625" style="91" hidden="1" customWidth="1"/>
    <col min="53" max="53" width="19.16015625" style="91" hidden="1" customWidth="1"/>
    <col min="54" max="54" width="25" style="91" hidden="1" customWidth="1"/>
    <col min="55" max="56" width="19.16015625" style="91" hidden="1" customWidth="1"/>
    <col min="57" max="57" width="66.5" style="91" customWidth="1"/>
    <col min="58" max="70" width="9.16015625" style="91" customWidth="1"/>
    <col min="71" max="91" width="9.33203125" style="91" hidden="1" customWidth="1"/>
    <col min="92" max="16384" width="9.16015625" style="91" customWidth="1"/>
  </cols>
  <sheetData>
    <row r="1" spans="1:74" ht="21.3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90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2" t="s">
        <v>4</v>
      </c>
      <c r="BB1" s="2" t="s">
        <v>5</v>
      </c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T1" s="246" t="s">
        <v>6</v>
      </c>
      <c r="BU1" s="246" t="s">
        <v>6</v>
      </c>
      <c r="BV1" s="246" t="s">
        <v>7</v>
      </c>
    </row>
    <row r="2" spans="3:72" ht="36.9" customHeight="1">
      <c r="AR2" s="292" t="s">
        <v>8</v>
      </c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S2" s="92" t="s">
        <v>9</v>
      </c>
      <c r="BT2" s="92" t="s">
        <v>10</v>
      </c>
    </row>
    <row r="3" spans="2:72" ht="6.9" customHeight="1"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5"/>
      <c r="BS3" s="92" t="s">
        <v>9</v>
      </c>
      <c r="BT3" s="92" t="s">
        <v>11</v>
      </c>
    </row>
    <row r="4" spans="2:71" ht="36.9" customHeight="1">
      <c r="B4" s="96"/>
      <c r="C4" s="97"/>
      <c r="D4" s="98" t="s">
        <v>12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9"/>
      <c r="AS4" s="100" t="s">
        <v>13</v>
      </c>
      <c r="BE4" s="247" t="s">
        <v>14</v>
      </c>
      <c r="BS4" s="92" t="s">
        <v>9</v>
      </c>
    </row>
    <row r="5" spans="2:71" ht="14.4" customHeight="1">
      <c r="B5" s="96"/>
      <c r="C5" s="97"/>
      <c r="D5" s="248" t="s">
        <v>15</v>
      </c>
      <c r="E5" s="97"/>
      <c r="F5" s="97"/>
      <c r="G5" s="97"/>
      <c r="H5" s="97"/>
      <c r="I5" s="97"/>
      <c r="J5" s="97"/>
      <c r="K5" s="320" t="s">
        <v>16</v>
      </c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97"/>
      <c r="AQ5" s="99"/>
      <c r="BE5" s="318" t="s">
        <v>17</v>
      </c>
      <c r="BS5" s="92" t="s">
        <v>9</v>
      </c>
    </row>
    <row r="6" spans="2:71" ht="36.9" customHeight="1">
      <c r="B6" s="96"/>
      <c r="C6" s="97"/>
      <c r="D6" s="249" t="s">
        <v>18</v>
      </c>
      <c r="E6" s="97"/>
      <c r="F6" s="97"/>
      <c r="G6" s="97"/>
      <c r="H6" s="97"/>
      <c r="I6" s="97"/>
      <c r="J6" s="97"/>
      <c r="K6" s="322" t="s">
        <v>19</v>
      </c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97"/>
      <c r="AQ6" s="99"/>
      <c r="BE6" s="319"/>
      <c r="BS6" s="92" t="s">
        <v>9</v>
      </c>
    </row>
    <row r="7" spans="2:71" ht="14.4" customHeight="1">
      <c r="B7" s="96"/>
      <c r="C7" s="97"/>
      <c r="D7" s="101" t="s">
        <v>20</v>
      </c>
      <c r="E7" s="97"/>
      <c r="F7" s="97"/>
      <c r="G7" s="97"/>
      <c r="H7" s="97"/>
      <c r="I7" s="97"/>
      <c r="J7" s="97"/>
      <c r="K7" s="106" t="s">
        <v>5</v>
      </c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101" t="s">
        <v>21</v>
      </c>
      <c r="AL7" s="97"/>
      <c r="AM7" s="97"/>
      <c r="AN7" s="106" t="s">
        <v>5</v>
      </c>
      <c r="AO7" s="97"/>
      <c r="AP7" s="97"/>
      <c r="AQ7" s="99"/>
      <c r="BE7" s="319"/>
      <c r="BS7" s="92" t="s">
        <v>9</v>
      </c>
    </row>
    <row r="8" spans="2:71" ht="14.4" customHeight="1">
      <c r="B8" s="96"/>
      <c r="C8" s="97"/>
      <c r="D8" s="101" t="s">
        <v>22</v>
      </c>
      <c r="E8" s="97"/>
      <c r="F8" s="97"/>
      <c r="G8" s="97"/>
      <c r="H8" s="97"/>
      <c r="I8" s="97"/>
      <c r="J8" s="97"/>
      <c r="K8" s="106" t="s">
        <v>23</v>
      </c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101" t="s">
        <v>24</v>
      </c>
      <c r="AL8" s="97"/>
      <c r="AM8" s="97"/>
      <c r="AN8" s="6" t="s">
        <v>25</v>
      </c>
      <c r="AO8" s="97"/>
      <c r="AP8" s="97"/>
      <c r="AQ8" s="99"/>
      <c r="BE8" s="319"/>
      <c r="BS8" s="92" t="s">
        <v>9</v>
      </c>
    </row>
    <row r="9" spans="2:71" ht="14.4" customHeight="1">
      <c r="B9" s="96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9"/>
      <c r="BE9" s="319"/>
      <c r="BS9" s="92" t="s">
        <v>9</v>
      </c>
    </row>
    <row r="10" spans="2:71" ht="14.4" customHeight="1">
      <c r="B10" s="96"/>
      <c r="C10" s="97"/>
      <c r="D10" s="101" t="s">
        <v>26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101" t="s">
        <v>27</v>
      </c>
      <c r="AL10" s="97"/>
      <c r="AM10" s="97"/>
      <c r="AN10" s="106" t="s">
        <v>5</v>
      </c>
      <c r="AO10" s="97"/>
      <c r="AP10" s="97"/>
      <c r="AQ10" s="99"/>
      <c r="BE10" s="319"/>
      <c r="BS10" s="92" t="s">
        <v>9</v>
      </c>
    </row>
    <row r="11" spans="2:71" ht="18.45" customHeight="1">
      <c r="B11" s="96"/>
      <c r="C11" s="97"/>
      <c r="D11" s="97"/>
      <c r="E11" s="106" t="s">
        <v>28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101" t="s">
        <v>29</v>
      </c>
      <c r="AL11" s="97"/>
      <c r="AM11" s="97"/>
      <c r="AN11" s="106" t="s">
        <v>5</v>
      </c>
      <c r="AO11" s="97"/>
      <c r="AP11" s="97"/>
      <c r="AQ11" s="99"/>
      <c r="BE11" s="319"/>
      <c r="BS11" s="92" t="s">
        <v>9</v>
      </c>
    </row>
    <row r="12" spans="2:71" ht="6.9" customHeigh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9"/>
      <c r="BE12" s="319"/>
      <c r="BS12" s="92" t="s">
        <v>9</v>
      </c>
    </row>
    <row r="13" spans="2:71" ht="14.4" customHeight="1">
      <c r="B13" s="96"/>
      <c r="C13" s="97"/>
      <c r="D13" s="101" t="s">
        <v>30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101" t="s">
        <v>27</v>
      </c>
      <c r="AL13" s="97"/>
      <c r="AM13" s="97"/>
      <c r="AN13" s="7" t="s">
        <v>31</v>
      </c>
      <c r="AO13" s="97"/>
      <c r="AP13" s="97"/>
      <c r="AQ13" s="99"/>
      <c r="BE13" s="319"/>
      <c r="BS13" s="92" t="s">
        <v>9</v>
      </c>
    </row>
    <row r="14" spans="2:71" ht="13.2">
      <c r="B14" s="96"/>
      <c r="C14" s="97"/>
      <c r="D14" s="97"/>
      <c r="E14" s="323" t="s">
        <v>31</v>
      </c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101" t="s">
        <v>29</v>
      </c>
      <c r="AL14" s="97"/>
      <c r="AM14" s="97"/>
      <c r="AN14" s="7" t="s">
        <v>31</v>
      </c>
      <c r="AO14" s="97"/>
      <c r="AP14" s="97"/>
      <c r="AQ14" s="99"/>
      <c r="BE14" s="319"/>
      <c r="BS14" s="92" t="s">
        <v>9</v>
      </c>
    </row>
    <row r="15" spans="2:71" ht="6.9" customHeight="1">
      <c r="B15" s="96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9"/>
      <c r="BE15" s="319"/>
      <c r="BS15" s="92" t="s">
        <v>6</v>
      </c>
    </row>
    <row r="16" spans="2:71" ht="14.4" customHeight="1">
      <c r="B16" s="96"/>
      <c r="C16" s="97"/>
      <c r="D16" s="101" t="s">
        <v>32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101" t="s">
        <v>27</v>
      </c>
      <c r="AL16" s="97"/>
      <c r="AM16" s="97"/>
      <c r="AN16" s="106" t="s">
        <v>5</v>
      </c>
      <c r="AO16" s="97"/>
      <c r="AP16" s="97"/>
      <c r="AQ16" s="99"/>
      <c r="BE16" s="319"/>
      <c r="BS16" s="92" t="s">
        <v>6</v>
      </c>
    </row>
    <row r="17" spans="2:71" ht="18.45" customHeight="1">
      <c r="B17" s="96"/>
      <c r="C17" s="97"/>
      <c r="D17" s="97"/>
      <c r="E17" s="106" t="s">
        <v>33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101" t="s">
        <v>29</v>
      </c>
      <c r="AL17" s="97"/>
      <c r="AM17" s="97"/>
      <c r="AN17" s="106" t="s">
        <v>5</v>
      </c>
      <c r="AO17" s="97"/>
      <c r="AP17" s="97"/>
      <c r="AQ17" s="99"/>
      <c r="BE17" s="319"/>
      <c r="BS17" s="92" t="s">
        <v>34</v>
      </c>
    </row>
    <row r="18" spans="2:71" ht="6.9" customHeight="1">
      <c r="B18" s="96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9"/>
      <c r="BE18" s="319"/>
      <c r="BS18" s="92" t="s">
        <v>9</v>
      </c>
    </row>
    <row r="19" spans="2:71" ht="14.4" customHeight="1">
      <c r="B19" s="96"/>
      <c r="C19" s="97"/>
      <c r="D19" s="101" t="s">
        <v>35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9"/>
      <c r="BE19" s="319"/>
      <c r="BS19" s="92" t="s">
        <v>9</v>
      </c>
    </row>
    <row r="20" spans="2:71" ht="16.5" customHeight="1">
      <c r="B20" s="96"/>
      <c r="C20" s="97"/>
      <c r="D20" s="97"/>
      <c r="E20" s="325" t="s">
        <v>5</v>
      </c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97"/>
      <c r="AP20" s="97"/>
      <c r="AQ20" s="99"/>
      <c r="BE20" s="319"/>
      <c r="BS20" s="92" t="s">
        <v>6</v>
      </c>
    </row>
    <row r="21" spans="2:57" ht="6.9" customHeight="1"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9"/>
      <c r="BE21" s="319"/>
    </row>
    <row r="22" spans="2:57" ht="6.9" customHeight="1">
      <c r="B22" s="96"/>
      <c r="C22" s="97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97"/>
      <c r="AQ22" s="99"/>
      <c r="BE22" s="319"/>
    </row>
    <row r="23" spans="2:57" s="102" customFormat="1" ht="25.95" customHeight="1">
      <c r="B23" s="103"/>
      <c r="C23" s="104"/>
      <c r="D23" s="251" t="s">
        <v>36</v>
      </c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326">
        <f>ROUND(AG51,15)</f>
        <v>0</v>
      </c>
      <c r="AL23" s="327"/>
      <c r="AM23" s="327"/>
      <c r="AN23" s="327"/>
      <c r="AO23" s="327"/>
      <c r="AP23" s="104"/>
      <c r="AQ23" s="105"/>
      <c r="BE23" s="319"/>
    </row>
    <row r="24" spans="2:57" s="102" customFormat="1" ht="6.9" customHeight="1"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5"/>
      <c r="BE24" s="319"/>
    </row>
    <row r="25" spans="2:57" s="102" customFormat="1" ht="13.5">
      <c r="B25" s="103"/>
      <c r="C25" s="104"/>
      <c r="D25" s="104"/>
      <c r="E25" s="104"/>
      <c r="F25" s="104"/>
      <c r="G25" s="104"/>
      <c r="H25" s="104"/>
      <c r="I25" s="104"/>
      <c r="J25" s="104"/>
      <c r="K25" s="104"/>
      <c r="L25" s="328" t="s">
        <v>37</v>
      </c>
      <c r="M25" s="328"/>
      <c r="N25" s="328"/>
      <c r="O25" s="328"/>
      <c r="P25" s="104"/>
      <c r="Q25" s="104"/>
      <c r="R25" s="104"/>
      <c r="S25" s="104"/>
      <c r="T25" s="104"/>
      <c r="U25" s="104"/>
      <c r="V25" s="104"/>
      <c r="W25" s="328" t="s">
        <v>38</v>
      </c>
      <c r="X25" s="328"/>
      <c r="Y25" s="328"/>
      <c r="Z25" s="328"/>
      <c r="AA25" s="328"/>
      <c r="AB25" s="328"/>
      <c r="AC25" s="328"/>
      <c r="AD25" s="328"/>
      <c r="AE25" s="328"/>
      <c r="AF25" s="104"/>
      <c r="AG25" s="104"/>
      <c r="AH25" s="104"/>
      <c r="AI25" s="104"/>
      <c r="AJ25" s="104"/>
      <c r="AK25" s="328" t="s">
        <v>39</v>
      </c>
      <c r="AL25" s="328"/>
      <c r="AM25" s="328"/>
      <c r="AN25" s="328"/>
      <c r="AO25" s="328"/>
      <c r="AP25" s="104"/>
      <c r="AQ25" s="105"/>
      <c r="BE25" s="319"/>
    </row>
    <row r="26" spans="2:57" s="256" customFormat="1" ht="14.4" customHeight="1">
      <c r="B26" s="253"/>
      <c r="C26" s="254"/>
      <c r="D26" s="117" t="s">
        <v>40</v>
      </c>
      <c r="E26" s="254"/>
      <c r="F26" s="117" t="s">
        <v>41</v>
      </c>
      <c r="G26" s="254"/>
      <c r="H26" s="254"/>
      <c r="I26" s="254"/>
      <c r="J26" s="254"/>
      <c r="K26" s="254"/>
      <c r="L26" s="311">
        <v>0.21</v>
      </c>
      <c r="M26" s="312"/>
      <c r="N26" s="312"/>
      <c r="O26" s="312"/>
      <c r="P26" s="254"/>
      <c r="Q26" s="254"/>
      <c r="R26" s="254"/>
      <c r="S26" s="254"/>
      <c r="T26" s="254"/>
      <c r="U26" s="254"/>
      <c r="V26" s="254"/>
      <c r="W26" s="313">
        <f>ROUND(AZ51,15)</f>
        <v>0</v>
      </c>
      <c r="X26" s="312"/>
      <c r="Y26" s="312"/>
      <c r="Z26" s="312"/>
      <c r="AA26" s="312"/>
      <c r="AB26" s="312"/>
      <c r="AC26" s="312"/>
      <c r="AD26" s="312"/>
      <c r="AE26" s="312"/>
      <c r="AF26" s="254"/>
      <c r="AG26" s="254"/>
      <c r="AH26" s="254"/>
      <c r="AI26" s="254"/>
      <c r="AJ26" s="254"/>
      <c r="AK26" s="313">
        <f>ROUND(AV51,15)</f>
        <v>0</v>
      </c>
      <c r="AL26" s="312"/>
      <c r="AM26" s="312"/>
      <c r="AN26" s="312"/>
      <c r="AO26" s="312"/>
      <c r="AP26" s="254"/>
      <c r="AQ26" s="255"/>
      <c r="BE26" s="319"/>
    </row>
    <row r="27" spans="2:57" s="256" customFormat="1" ht="14.4" customHeight="1">
      <c r="B27" s="253"/>
      <c r="C27" s="254"/>
      <c r="D27" s="254"/>
      <c r="E27" s="254"/>
      <c r="F27" s="117" t="s">
        <v>42</v>
      </c>
      <c r="G27" s="254"/>
      <c r="H27" s="254"/>
      <c r="I27" s="254"/>
      <c r="J27" s="254"/>
      <c r="K27" s="254"/>
      <c r="L27" s="311">
        <v>0.15</v>
      </c>
      <c r="M27" s="312"/>
      <c r="N27" s="312"/>
      <c r="O27" s="312"/>
      <c r="P27" s="254"/>
      <c r="Q27" s="254"/>
      <c r="R27" s="254"/>
      <c r="S27" s="254"/>
      <c r="T27" s="254"/>
      <c r="U27" s="254"/>
      <c r="V27" s="254"/>
      <c r="W27" s="313">
        <f>ROUND(BA51,15)</f>
        <v>0</v>
      </c>
      <c r="X27" s="312"/>
      <c r="Y27" s="312"/>
      <c r="Z27" s="312"/>
      <c r="AA27" s="312"/>
      <c r="AB27" s="312"/>
      <c r="AC27" s="312"/>
      <c r="AD27" s="312"/>
      <c r="AE27" s="312"/>
      <c r="AF27" s="254"/>
      <c r="AG27" s="254"/>
      <c r="AH27" s="254"/>
      <c r="AI27" s="254"/>
      <c r="AJ27" s="254"/>
      <c r="AK27" s="313">
        <f>ROUND(AW51,15)</f>
        <v>0</v>
      </c>
      <c r="AL27" s="312"/>
      <c r="AM27" s="312"/>
      <c r="AN27" s="312"/>
      <c r="AO27" s="312"/>
      <c r="AP27" s="254"/>
      <c r="AQ27" s="255"/>
      <c r="BE27" s="319"/>
    </row>
    <row r="28" spans="2:57" s="256" customFormat="1" ht="14.4" customHeight="1" hidden="1">
      <c r="B28" s="253"/>
      <c r="C28" s="254"/>
      <c r="D28" s="254"/>
      <c r="E28" s="254"/>
      <c r="F28" s="117" t="s">
        <v>43</v>
      </c>
      <c r="G28" s="254"/>
      <c r="H28" s="254"/>
      <c r="I28" s="254"/>
      <c r="J28" s="254"/>
      <c r="K28" s="254"/>
      <c r="L28" s="311">
        <v>0.21</v>
      </c>
      <c r="M28" s="312"/>
      <c r="N28" s="312"/>
      <c r="O28" s="312"/>
      <c r="P28" s="254"/>
      <c r="Q28" s="254"/>
      <c r="R28" s="254"/>
      <c r="S28" s="254"/>
      <c r="T28" s="254"/>
      <c r="U28" s="254"/>
      <c r="V28" s="254"/>
      <c r="W28" s="313">
        <f>ROUND(BB51,15)</f>
        <v>0</v>
      </c>
      <c r="X28" s="312"/>
      <c r="Y28" s="312"/>
      <c r="Z28" s="312"/>
      <c r="AA28" s="312"/>
      <c r="AB28" s="312"/>
      <c r="AC28" s="312"/>
      <c r="AD28" s="312"/>
      <c r="AE28" s="312"/>
      <c r="AF28" s="254"/>
      <c r="AG28" s="254"/>
      <c r="AH28" s="254"/>
      <c r="AI28" s="254"/>
      <c r="AJ28" s="254"/>
      <c r="AK28" s="313">
        <v>0</v>
      </c>
      <c r="AL28" s="312"/>
      <c r="AM28" s="312"/>
      <c r="AN28" s="312"/>
      <c r="AO28" s="312"/>
      <c r="AP28" s="254"/>
      <c r="AQ28" s="255"/>
      <c r="BE28" s="319"/>
    </row>
    <row r="29" spans="2:57" s="256" customFormat="1" ht="14.4" customHeight="1" hidden="1">
      <c r="B29" s="253"/>
      <c r="C29" s="254"/>
      <c r="D29" s="254"/>
      <c r="E29" s="254"/>
      <c r="F29" s="117" t="s">
        <v>44</v>
      </c>
      <c r="G29" s="254"/>
      <c r="H29" s="254"/>
      <c r="I29" s="254"/>
      <c r="J29" s="254"/>
      <c r="K29" s="254"/>
      <c r="L29" s="311">
        <v>0.15</v>
      </c>
      <c r="M29" s="312"/>
      <c r="N29" s="312"/>
      <c r="O29" s="312"/>
      <c r="P29" s="254"/>
      <c r="Q29" s="254"/>
      <c r="R29" s="254"/>
      <c r="S29" s="254"/>
      <c r="T29" s="254"/>
      <c r="U29" s="254"/>
      <c r="V29" s="254"/>
      <c r="W29" s="313">
        <f>ROUND(BC51,15)</f>
        <v>0</v>
      </c>
      <c r="X29" s="312"/>
      <c r="Y29" s="312"/>
      <c r="Z29" s="312"/>
      <c r="AA29" s="312"/>
      <c r="AB29" s="312"/>
      <c r="AC29" s="312"/>
      <c r="AD29" s="312"/>
      <c r="AE29" s="312"/>
      <c r="AF29" s="254"/>
      <c r="AG29" s="254"/>
      <c r="AH29" s="254"/>
      <c r="AI29" s="254"/>
      <c r="AJ29" s="254"/>
      <c r="AK29" s="313">
        <v>0</v>
      </c>
      <c r="AL29" s="312"/>
      <c r="AM29" s="312"/>
      <c r="AN29" s="312"/>
      <c r="AO29" s="312"/>
      <c r="AP29" s="254"/>
      <c r="AQ29" s="255"/>
      <c r="BE29" s="319"/>
    </row>
    <row r="30" spans="2:57" s="256" customFormat="1" ht="14.4" customHeight="1" hidden="1">
      <c r="B30" s="253"/>
      <c r="C30" s="254"/>
      <c r="D30" s="254"/>
      <c r="E30" s="254"/>
      <c r="F30" s="117" t="s">
        <v>45</v>
      </c>
      <c r="G30" s="254"/>
      <c r="H30" s="254"/>
      <c r="I30" s="254"/>
      <c r="J30" s="254"/>
      <c r="K30" s="254"/>
      <c r="L30" s="311">
        <v>0</v>
      </c>
      <c r="M30" s="312"/>
      <c r="N30" s="312"/>
      <c r="O30" s="312"/>
      <c r="P30" s="254"/>
      <c r="Q30" s="254"/>
      <c r="R30" s="254"/>
      <c r="S30" s="254"/>
      <c r="T30" s="254"/>
      <c r="U30" s="254"/>
      <c r="V30" s="254"/>
      <c r="W30" s="313">
        <f>ROUND(BD51,15)</f>
        <v>0</v>
      </c>
      <c r="X30" s="312"/>
      <c r="Y30" s="312"/>
      <c r="Z30" s="312"/>
      <c r="AA30" s="312"/>
      <c r="AB30" s="312"/>
      <c r="AC30" s="312"/>
      <c r="AD30" s="312"/>
      <c r="AE30" s="312"/>
      <c r="AF30" s="254"/>
      <c r="AG30" s="254"/>
      <c r="AH30" s="254"/>
      <c r="AI30" s="254"/>
      <c r="AJ30" s="254"/>
      <c r="AK30" s="313">
        <v>0</v>
      </c>
      <c r="AL30" s="312"/>
      <c r="AM30" s="312"/>
      <c r="AN30" s="312"/>
      <c r="AO30" s="312"/>
      <c r="AP30" s="254"/>
      <c r="AQ30" s="255"/>
      <c r="BE30" s="319"/>
    </row>
    <row r="31" spans="2:57" s="102" customFormat="1" ht="6.9" customHeight="1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5"/>
      <c r="BE31" s="319"/>
    </row>
    <row r="32" spans="2:57" s="102" customFormat="1" ht="25.95" customHeight="1">
      <c r="B32" s="103"/>
      <c r="C32" s="257"/>
      <c r="D32" s="258" t="s">
        <v>46</v>
      </c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60" t="s">
        <v>47</v>
      </c>
      <c r="U32" s="259"/>
      <c r="V32" s="259"/>
      <c r="W32" s="259"/>
      <c r="X32" s="314" t="s">
        <v>48</v>
      </c>
      <c r="Y32" s="315"/>
      <c r="Z32" s="315"/>
      <c r="AA32" s="315"/>
      <c r="AB32" s="315"/>
      <c r="AC32" s="259"/>
      <c r="AD32" s="259"/>
      <c r="AE32" s="259"/>
      <c r="AF32" s="259"/>
      <c r="AG32" s="259"/>
      <c r="AH32" s="259"/>
      <c r="AI32" s="259"/>
      <c r="AJ32" s="259"/>
      <c r="AK32" s="316">
        <f>SUM(AK23:AK30)</f>
        <v>0</v>
      </c>
      <c r="AL32" s="315"/>
      <c r="AM32" s="315"/>
      <c r="AN32" s="315"/>
      <c r="AO32" s="317"/>
      <c r="AP32" s="257"/>
      <c r="AQ32" s="261"/>
      <c r="BE32" s="319"/>
    </row>
    <row r="33" spans="2:43" s="102" customFormat="1" ht="6.9" customHeight="1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5"/>
    </row>
    <row r="34" spans="2:43" s="102" customFormat="1" ht="6.9" customHeight="1">
      <c r="B34" s="127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9"/>
    </row>
    <row r="38" spans="2:44" s="102" customFormat="1" ht="6.9" customHeight="1"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03"/>
    </row>
    <row r="39" spans="2:44" s="102" customFormat="1" ht="36.9" customHeight="1">
      <c r="B39" s="103"/>
      <c r="C39" s="151" t="s">
        <v>49</v>
      </c>
      <c r="AR39" s="103"/>
    </row>
    <row r="40" spans="2:44" s="102" customFormat="1" ht="6.9" customHeight="1">
      <c r="B40" s="103"/>
      <c r="AR40" s="103"/>
    </row>
    <row r="41" spans="2:44" s="263" customFormat="1" ht="14.4" customHeight="1">
      <c r="B41" s="262"/>
      <c r="C41" s="152" t="s">
        <v>15</v>
      </c>
      <c r="L41" s="263" t="str">
        <f>K5</f>
        <v>Astalon60</v>
      </c>
      <c r="AR41" s="262"/>
    </row>
    <row r="42" spans="2:44" s="266" customFormat="1" ht="36.9" customHeight="1">
      <c r="B42" s="264"/>
      <c r="C42" s="265" t="s">
        <v>18</v>
      </c>
      <c r="L42" s="299" t="str">
        <f>K6</f>
        <v xml:space="preserve"> Speciální MŠ ,ZŠ a praktická škola Pardubice-stavební úpravy sociálního zařízení</v>
      </c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R42" s="264"/>
    </row>
    <row r="43" spans="2:44" s="102" customFormat="1" ht="6.9" customHeight="1">
      <c r="B43" s="103"/>
      <c r="AR43" s="103"/>
    </row>
    <row r="44" spans="2:44" s="102" customFormat="1" ht="13.2">
      <c r="B44" s="103"/>
      <c r="C44" s="152" t="s">
        <v>22</v>
      </c>
      <c r="L44" s="267" t="str">
        <f>IF(K8="","",K8)</f>
        <v>Pardubice</v>
      </c>
      <c r="AI44" s="152" t="s">
        <v>24</v>
      </c>
      <c r="AM44" s="301" t="str">
        <f>IF(AN8="","",AN8)</f>
        <v>21.1.2019</v>
      </c>
      <c r="AN44" s="301"/>
      <c r="AR44" s="103"/>
    </row>
    <row r="45" spans="2:44" s="102" customFormat="1" ht="6.9" customHeight="1">
      <c r="B45" s="103"/>
      <c r="AR45" s="103"/>
    </row>
    <row r="46" spans="2:56" s="102" customFormat="1" ht="13.2">
      <c r="B46" s="103"/>
      <c r="C46" s="152" t="s">
        <v>26</v>
      </c>
      <c r="L46" s="263" t="str">
        <f>IF(E11="","",E11)</f>
        <v>Pardubický kraj, Komenského náměstí 125, Pardubice</v>
      </c>
      <c r="AI46" s="152" t="s">
        <v>32</v>
      </c>
      <c r="AM46" s="302" t="str">
        <f>IF(E17="","",E17)</f>
        <v>Astalon , Hůrka 54.Pardubice</v>
      </c>
      <c r="AN46" s="302"/>
      <c r="AO46" s="302"/>
      <c r="AP46" s="302"/>
      <c r="AR46" s="103"/>
      <c r="AS46" s="303" t="s">
        <v>50</v>
      </c>
      <c r="AT46" s="304"/>
      <c r="AU46" s="112"/>
      <c r="AV46" s="112"/>
      <c r="AW46" s="112"/>
      <c r="AX46" s="112"/>
      <c r="AY46" s="112"/>
      <c r="AZ46" s="112"/>
      <c r="BA46" s="112"/>
      <c r="BB46" s="112"/>
      <c r="BC46" s="112"/>
      <c r="BD46" s="268"/>
    </row>
    <row r="47" spans="2:56" s="102" customFormat="1" ht="13.2">
      <c r="B47" s="103"/>
      <c r="C47" s="152" t="s">
        <v>30</v>
      </c>
      <c r="L47" s="263" t="str">
        <f>IF(E14="Vyplň údaj","",E14)</f>
        <v/>
      </c>
      <c r="AR47" s="103"/>
      <c r="AS47" s="305"/>
      <c r="AT47" s="306"/>
      <c r="AU47" s="104"/>
      <c r="AV47" s="104"/>
      <c r="AW47" s="104"/>
      <c r="AX47" s="104"/>
      <c r="AY47" s="104"/>
      <c r="AZ47" s="104"/>
      <c r="BA47" s="104"/>
      <c r="BB47" s="104"/>
      <c r="BC47" s="104"/>
      <c r="BD47" s="235"/>
    </row>
    <row r="48" spans="2:56" s="102" customFormat="1" ht="10.8" customHeight="1">
      <c r="B48" s="103"/>
      <c r="AR48" s="103"/>
      <c r="AS48" s="305"/>
      <c r="AT48" s="306"/>
      <c r="AU48" s="104"/>
      <c r="AV48" s="104"/>
      <c r="AW48" s="104"/>
      <c r="AX48" s="104"/>
      <c r="AY48" s="104"/>
      <c r="AZ48" s="104"/>
      <c r="BA48" s="104"/>
      <c r="BB48" s="104"/>
      <c r="BC48" s="104"/>
      <c r="BD48" s="235"/>
    </row>
    <row r="49" spans="2:56" s="102" customFormat="1" ht="29.25" customHeight="1">
      <c r="B49" s="103"/>
      <c r="C49" s="307" t="s">
        <v>51</v>
      </c>
      <c r="D49" s="308"/>
      <c r="E49" s="308"/>
      <c r="F49" s="308"/>
      <c r="G49" s="308"/>
      <c r="H49" s="122"/>
      <c r="I49" s="309" t="s">
        <v>52</v>
      </c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10" t="s">
        <v>53</v>
      </c>
      <c r="AH49" s="308"/>
      <c r="AI49" s="308"/>
      <c r="AJ49" s="308"/>
      <c r="AK49" s="308"/>
      <c r="AL49" s="308"/>
      <c r="AM49" s="308"/>
      <c r="AN49" s="309" t="s">
        <v>54</v>
      </c>
      <c r="AO49" s="308"/>
      <c r="AP49" s="308"/>
      <c r="AQ49" s="269" t="s">
        <v>55</v>
      </c>
      <c r="AR49" s="103"/>
      <c r="AS49" s="159" t="s">
        <v>56</v>
      </c>
      <c r="AT49" s="160" t="s">
        <v>57</v>
      </c>
      <c r="AU49" s="160" t="s">
        <v>58</v>
      </c>
      <c r="AV49" s="160" t="s">
        <v>59</v>
      </c>
      <c r="AW49" s="160" t="s">
        <v>60</v>
      </c>
      <c r="AX49" s="160" t="s">
        <v>61</v>
      </c>
      <c r="AY49" s="160" t="s">
        <v>62</v>
      </c>
      <c r="AZ49" s="160" t="s">
        <v>63</v>
      </c>
      <c r="BA49" s="160" t="s">
        <v>64</v>
      </c>
      <c r="BB49" s="160" t="s">
        <v>65</v>
      </c>
      <c r="BC49" s="160" t="s">
        <v>66</v>
      </c>
      <c r="BD49" s="161" t="s">
        <v>67</v>
      </c>
    </row>
    <row r="50" spans="2:56" s="102" customFormat="1" ht="10.8" customHeight="1">
      <c r="B50" s="103"/>
      <c r="AR50" s="103"/>
      <c r="AS50" s="165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268"/>
    </row>
    <row r="51" spans="2:90" s="266" customFormat="1" ht="32.4" customHeight="1">
      <c r="B51" s="264"/>
      <c r="C51" s="163" t="s">
        <v>68</v>
      </c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97">
        <f>ROUND(SUM(AG52:AG56),15)</f>
        <v>0</v>
      </c>
      <c r="AH51" s="297"/>
      <c r="AI51" s="297"/>
      <c r="AJ51" s="297"/>
      <c r="AK51" s="297"/>
      <c r="AL51" s="297"/>
      <c r="AM51" s="297"/>
      <c r="AN51" s="298">
        <f aca="true" t="shared" si="0" ref="AN51:AN56">SUM(AG51,AT51)</f>
        <v>0</v>
      </c>
      <c r="AO51" s="298"/>
      <c r="AP51" s="298"/>
      <c r="AQ51" s="271" t="s">
        <v>5</v>
      </c>
      <c r="AR51" s="264"/>
      <c r="AS51" s="272">
        <f>ROUND(SUM(AS52:AS56),15)</f>
        <v>0</v>
      </c>
      <c r="AT51" s="273">
        <f aca="true" t="shared" si="1" ref="AT51:AT56">ROUND(SUM(AV51:AW51),15)</f>
        <v>0</v>
      </c>
      <c r="AU51" s="274">
        <f>ROUND(SUM(AU52:AU56),5)</f>
        <v>0</v>
      </c>
      <c r="AV51" s="273">
        <f>ROUND(AZ51*L26,15)</f>
        <v>0</v>
      </c>
      <c r="AW51" s="273">
        <f>ROUND(BA51*L27,15)</f>
        <v>0</v>
      </c>
      <c r="AX51" s="273">
        <f>ROUND(BB51*L26,15)</f>
        <v>0</v>
      </c>
      <c r="AY51" s="273">
        <f>ROUND(BC51*L27,15)</f>
        <v>0</v>
      </c>
      <c r="AZ51" s="273">
        <f>ROUND(SUM(AZ52:AZ56),15)</f>
        <v>0</v>
      </c>
      <c r="BA51" s="273">
        <f>ROUND(SUM(BA52:BA56),15)</f>
        <v>0</v>
      </c>
      <c r="BB51" s="273">
        <f>ROUND(SUM(BB52:BB56),15)</f>
        <v>0</v>
      </c>
      <c r="BC51" s="273">
        <f>ROUND(SUM(BC52:BC56),15)</f>
        <v>0</v>
      </c>
      <c r="BD51" s="275">
        <f>ROUND(SUM(BD52:BD56),15)</f>
        <v>0</v>
      </c>
      <c r="BS51" s="265" t="s">
        <v>69</v>
      </c>
      <c r="BT51" s="265" t="s">
        <v>9</v>
      </c>
      <c r="BU51" s="276" t="s">
        <v>70</v>
      </c>
      <c r="BV51" s="265" t="s">
        <v>71</v>
      </c>
      <c r="BW51" s="265" t="s">
        <v>7</v>
      </c>
      <c r="BX51" s="265" t="s">
        <v>72</v>
      </c>
      <c r="CL51" s="265" t="s">
        <v>5</v>
      </c>
    </row>
    <row r="52" spans="1:91" s="286" customFormat="1" ht="16.5" customHeight="1">
      <c r="A52" s="277" t="s">
        <v>73</v>
      </c>
      <c r="B52" s="278"/>
      <c r="C52" s="279"/>
      <c r="D52" s="296" t="s">
        <v>74</v>
      </c>
      <c r="E52" s="296"/>
      <c r="F52" s="296"/>
      <c r="G52" s="296"/>
      <c r="H52" s="296"/>
      <c r="I52" s="280"/>
      <c r="J52" s="296" t="s">
        <v>75</v>
      </c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4">
        <f>'01 - Stavební část'!J27</f>
        <v>0</v>
      </c>
      <c r="AH52" s="295"/>
      <c r="AI52" s="295"/>
      <c r="AJ52" s="295"/>
      <c r="AK52" s="295"/>
      <c r="AL52" s="295"/>
      <c r="AM52" s="295"/>
      <c r="AN52" s="294">
        <f t="shared" si="0"/>
        <v>0</v>
      </c>
      <c r="AO52" s="295"/>
      <c r="AP52" s="295"/>
      <c r="AQ52" s="281" t="s">
        <v>76</v>
      </c>
      <c r="AR52" s="278"/>
      <c r="AS52" s="282">
        <v>0</v>
      </c>
      <c r="AT52" s="283">
        <f t="shared" si="1"/>
        <v>0</v>
      </c>
      <c r="AU52" s="284">
        <f>'01 - Stavební část'!P95</f>
        <v>0</v>
      </c>
      <c r="AV52" s="283">
        <f>'01 - Stavební část'!J30</f>
        <v>0</v>
      </c>
      <c r="AW52" s="283">
        <f>'01 - Stavební část'!J31</f>
        <v>0</v>
      </c>
      <c r="AX52" s="283">
        <f>'01 - Stavební část'!J32</f>
        <v>0</v>
      </c>
      <c r="AY52" s="283">
        <f>'01 - Stavební část'!J33</f>
        <v>0</v>
      </c>
      <c r="AZ52" s="283">
        <f>'01 - Stavební část'!F30</f>
        <v>0</v>
      </c>
      <c r="BA52" s="283">
        <f>'01 - Stavební část'!F31</f>
        <v>0</v>
      </c>
      <c r="BB52" s="283">
        <f>'01 - Stavební část'!F32</f>
        <v>0</v>
      </c>
      <c r="BC52" s="283">
        <f>'01 - Stavební část'!F33</f>
        <v>0</v>
      </c>
      <c r="BD52" s="285">
        <f>'01 - Stavební část'!F34</f>
        <v>0</v>
      </c>
      <c r="BT52" s="287" t="s">
        <v>77</v>
      </c>
      <c r="BV52" s="287" t="s">
        <v>71</v>
      </c>
      <c r="BW52" s="287" t="s">
        <v>78</v>
      </c>
      <c r="BX52" s="287" t="s">
        <v>7</v>
      </c>
      <c r="CL52" s="287" t="s">
        <v>5</v>
      </c>
      <c r="CM52" s="287" t="s">
        <v>79</v>
      </c>
    </row>
    <row r="53" spans="1:91" s="286" customFormat="1" ht="16.5" customHeight="1">
      <c r="A53" s="277" t="s">
        <v>73</v>
      </c>
      <c r="B53" s="278"/>
      <c r="C53" s="279"/>
      <c r="D53" s="296" t="s">
        <v>80</v>
      </c>
      <c r="E53" s="296"/>
      <c r="F53" s="296"/>
      <c r="G53" s="296"/>
      <c r="H53" s="296"/>
      <c r="I53" s="280"/>
      <c r="J53" s="296" t="s">
        <v>81</v>
      </c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4">
        <f>'02 - Zdravotní technika'!J27</f>
        <v>0</v>
      </c>
      <c r="AH53" s="295"/>
      <c r="AI53" s="295"/>
      <c r="AJ53" s="295"/>
      <c r="AK53" s="295"/>
      <c r="AL53" s="295"/>
      <c r="AM53" s="295"/>
      <c r="AN53" s="294">
        <f t="shared" si="0"/>
        <v>0</v>
      </c>
      <c r="AO53" s="295"/>
      <c r="AP53" s="295"/>
      <c r="AQ53" s="281" t="s">
        <v>76</v>
      </c>
      <c r="AR53" s="278"/>
      <c r="AS53" s="282">
        <v>0</v>
      </c>
      <c r="AT53" s="283">
        <f t="shared" si="1"/>
        <v>0</v>
      </c>
      <c r="AU53" s="284">
        <f>'02 - Zdravotní technika'!P80</f>
        <v>0</v>
      </c>
      <c r="AV53" s="283">
        <f>'02 - Zdravotní technika'!J30</f>
        <v>0</v>
      </c>
      <c r="AW53" s="283">
        <f>'02 - Zdravotní technika'!J31</f>
        <v>0</v>
      </c>
      <c r="AX53" s="283">
        <f>'02 - Zdravotní technika'!J32</f>
        <v>0</v>
      </c>
      <c r="AY53" s="283">
        <f>'02 - Zdravotní technika'!J33</f>
        <v>0</v>
      </c>
      <c r="AZ53" s="283">
        <f>'02 - Zdravotní technika'!F30</f>
        <v>0</v>
      </c>
      <c r="BA53" s="283">
        <f>'02 - Zdravotní technika'!F31</f>
        <v>0</v>
      </c>
      <c r="BB53" s="283">
        <f>'02 - Zdravotní technika'!F32</f>
        <v>0</v>
      </c>
      <c r="BC53" s="283">
        <f>'02 - Zdravotní technika'!F33</f>
        <v>0</v>
      </c>
      <c r="BD53" s="285">
        <f>'02 - Zdravotní technika'!F34</f>
        <v>0</v>
      </c>
      <c r="BT53" s="287" t="s">
        <v>77</v>
      </c>
      <c r="BV53" s="287" t="s">
        <v>71</v>
      </c>
      <c r="BW53" s="287" t="s">
        <v>82</v>
      </c>
      <c r="BX53" s="287" t="s">
        <v>7</v>
      </c>
      <c r="CL53" s="287" t="s">
        <v>5</v>
      </c>
      <c r="CM53" s="287" t="s">
        <v>79</v>
      </c>
    </row>
    <row r="54" spans="1:91" s="286" customFormat="1" ht="16.5" customHeight="1">
      <c r="A54" s="277" t="s">
        <v>73</v>
      </c>
      <c r="B54" s="278"/>
      <c r="C54" s="279"/>
      <c r="D54" s="296" t="s">
        <v>83</v>
      </c>
      <c r="E54" s="296"/>
      <c r="F54" s="296"/>
      <c r="G54" s="296"/>
      <c r="H54" s="296"/>
      <c r="I54" s="280"/>
      <c r="J54" s="296" t="s">
        <v>84</v>
      </c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4">
        <f>'03 - Elektroinstalace'!J27</f>
        <v>0</v>
      </c>
      <c r="AH54" s="295"/>
      <c r="AI54" s="295"/>
      <c r="AJ54" s="295"/>
      <c r="AK54" s="295"/>
      <c r="AL54" s="295"/>
      <c r="AM54" s="295"/>
      <c r="AN54" s="294">
        <f t="shared" si="0"/>
        <v>0</v>
      </c>
      <c r="AO54" s="295"/>
      <c r="AP54" s="295"/>
      <c r="AQ54" s="281" t="s">
        <v>76</v>
      </c>
      <c r="AR54" s="278"/>
      <c r="AS54" s="282">
        <v>0</v>
      </c>
      <c r="AT54" s="283">
        <f t="shared" si="1"/>
        <v>0</v>
      </c>
      <c r="AU54" s="284">
        <f>'03 - Elektroinstalace'!P83</f>
        <v>0</v>
      </c>
      <c r="AV54" s="283">
        <f>'03 - Elektroinstalace'!J30</f>
        <v>0</v>
      </c>
      <c r="AW54" s="283">
        <f>'03 - Elektroinstalace'!J31</f>
        <v>0</v>
      </c>
      <c r="AX54" s="283">
        <f>'03 - Elektroinstalace'!J32</f>
        <v>0</v>
      </c>
      <c r="AY54" s="283">
        <f>'03 - Elektroinstalace'!J33</f>
        <v>0</v>
      </c>
      <c r="AZ54" s="283">
        <f>'03 - Elektroinstalace'!F30</f>
        <v>0</v>
      </c>
      <c r="BA54" s="283">
        <f>'03 - Elektroinstalace'!F31</f>
        <v>0</v>
      </c>
      <c r="BB54" s="283">
        <f>'03 - Elektroinstalace'!F32</f>
        <v>0</v>
      </c>
      <c r="BC54" s="283">
        <f>'03 - Elektroinstalace'!F33</f>
        <v>0</v>
      </c>
      <c r="BD54" s="285">
        <f>'03 - Elektroinstalace'!F34</f>
        <v>0</v>
      </c>
      <c r="BT54" s="287" t="s">
        <v>77</v>
      </c>
      <c r="BV54" s="287" t="s">
        <v>71</v>
      </c>
      <c r="BW54" s="287" t="s">
        <v>85</v>
      </c>
      <c r="BX54" s="287" t="s">
        <v>7</v>
      </c>
      <c r="CL54" s="287" t="s">
        <v>5</v>
      </c>
      <c r="CM54" s="287" t="s">
        <v>79</v>
      </c>
    </row>
    <row r="55" spans="1:91" s="286" customFormat="1" ht="16.5" customHeight="1">
      <c r="A55" s="277" t="s">
        <v>73</v>
      </c>
      <c r="B55" s="278"/>
      <c r="C55" s="279"/>
      <c r="D55" s="296" t="s">
        <v>86</v>
      </c>
      <c r="E55" s="296"/>
      <c r="F55" s="296"/>
      <c r="G55" s="296"/>
      <c r="H55" s="296"/>
      <c r="I55" s="280"/>
      <c r="J55" s="296" t="s">
        <v>87</v>
      </c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4">
        <f>'04 - Vzduchotechnika'!J27</f>
        <v>0</v>
      </c>
      <c r="AH55" s="295"/>
      <c r="AI55" s="295"/>
      <c r="AJ55" s="295"/>
      <c r="AK55" s="295"/>
      <c r="AL55" s="295"/>
      <c r="AM55" s="295"/>
      <c r="AN55" s="294">
        <f t="shared" si="0"/>
        <v>0</v>
      </c>
      <c r="AO55" s="295"/>
      <c r="AP55" s="295"/>
      <c r="AQ55" s="281" t="s">
        <v>76</v>
      </c>
      <c r="AR55" s="278"/>
      <c r="AS55" s="282">
        <v>0</v>
      </c>
      <c r="AT55" s="283">
        <f t="shared" si="1"/>
        <v>0</v>
      </c>
      <c r="AU55" s="284">
        <f>'04 - Vzduchotechnika'!P78</f>
        <v>0</v>
      </c>
      <c r="AV55" s="283">
        <f>'04 - Vzduchotechnika'!J30</f>
        <v>0</v>
      </c>
      <c r="AW55" s="283">
        <f>'04 - Vzduchotechnika'!J31</f>
        <v>0</v>
      </c>
      <c r="AX55" s="283">
        <f>'04 - Vzduchotechnika'!J32</f>
        <v>0</v>
      </c>
      <c r="AY55" s="283">
        <f>'04 - Vzduchotechnika'!J33</f>
        <v>0</v>
      </c>
      <c r="AZ55" s="283">
        <f>'04 - Vzduchotechnika'!F30</f>
        <v>0</v>
      </c>
      <c r="BA55" s="283">
        <f>'04 - Vzduchotechnika'!F31</f>
        <v>0</v>
      </c>
      <c r="BB55" s="283">
        <f>'04 - Vzduchotechnika'!F32</f>
        <v>0</v>
      </c>
      <c r="BC55" s="283">
        <f>'04 - Vzduchotechnika'!F33</f>
        <v>0</v>
      </c>
      <c r="BD55" s="285">
        <f>'04 - Vzduchotechnika'!F34</f>
        <v>0</v>
      </c>
      <c r="BT55" s="287" t="s">
        <v>77</v>
      </c>
      <c r="BV55" s="287" t="s">
        <v>71</v>
      </c>
      <c r="BW55" s="287" t="s">
        <v>88</v>
      </c>
      <c r="BX55" s="287" t="s">
        <v>7</v>
      </c>
      <c r="CL55" s="287" t="s">
        <v>5</v>
      </c>
      <c r="CM55" s="287" t="s">
        <v>79</v>
      </c>
    </row>
    <row r="56" spans="1:91" s="286" customFormat="1" ht="16.5" customHeight="1">
      <c r="A56" s="277" t="s">
        <v>73</v>
      </c>
      <c r="B56" s="278"/>
      <c r="C56" s="279"/>
      <c r="D56" s="296" t="s">
        <v>89</v>
      </c>
      <c r="E56" s="296"/>
      <c r="F56" s="296"/>
      <c r="G56" s="296"/>
      <c r="H56" s="296"/>
      <c r="I56" s="280"/>
      <c r="J56" s="296" t="s">
        <v>90</v>
      </c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4">
        <f>'05 - Vedlejší rozpočtové ...'!J27</f>
        <v>0</v>
      </c>
      <c r="AH56" s="295"/>
      <c r="AI56" s="295"/>
      <c r="AJ56" s="295"/>
      <c r="AK56" s="295"/>
      <c r="AL56" s="295"/>
      <c r="AM56" s="295"/>
      <c r="AN56" s="294">
        <f t="shared" si="0"/>
        <v>0</v>
      </c>
      <c r="AO56" s="295"/>
      <c r="AP56" s="295"/>
      <c r="AQ56" s="281" t="s">
        <v>76</v>
      </c>
      <c r="AR56" s="278"/>
      <c r="AS56" s="288">
        <v>0</v>
      </c>
      <c r="AT56" s="289">
        <f t="shared" si="1"/>
        <v>0</v>
      </c>
      <c r="AU56" s="290">
        <f>'05 - Vedlejší rozpočtové ...'!P80</f>
        <v>0</v>
      </c>
      <c r="AV56" s="289">
        <f>'05 - Vedlejší rozpočtové ...'!J30</f>
        <v>0</v>
      </c>
      <c r="AW56" s="289">
        <f>'05 - Vedlejší rozpočtové ...'!J31</f>
        <v>0</v>
      </c>
      <c r="AX56" s="289">
        <f>'05 - Vedlejší rozpočtové ...'!J32</f>
        <v>0</v>
      </c>
      <c r="AY56" s="289">
        <f>'05 - Vedlejší rozpočtové ...'!J33</f>
        <v>0</v>
      </c>
      <c r="AZ56" s="289">
        <f>'05 - Vedlejší rozpočtové ...'!F30</f>
        <v>0</v>
      </c>
      <c r="BA56" s="289">
        <f>'05 - Vedlejší rozpočtové ...'!F31</f>
        <v>0</v>
      </c>
      <c r="BB56" s="289">
        <f>'05 - Vedlejší rozpočtové ...'!F32</f>
        <v>0</v>
      </c>
      <c r="BC56" s="289">
        <f>'05 - Vedlejší rozpočtové ...'!F33</f>
        <v>0</v>
      </c>
      <c r="BD56" s="291">
        <f>'05 - Vedlejší rozpočtové ...'!F34</f>
        <v>0</v>
      </c>
      <c r="BT56" s="287" t="s">
        <v>77</v>
      </c>
      <c r="BV56" s="287" t="s">
        <v>71</v>
      </c>
      <c r="BW56" s="287" t="s">
        <v>91</v>
      </c>
      <c r="BX56" s="287" t="s">
        <v>7</v>
      </c>
      <c r="CL56" s="287" t="s">
        <v>5</v>
      </c>
      <c r="CM56" s="287" t="s">
        <v>79</v>
      </c>
    </row>
    <row r="57" spans="2:44" s="102" customFormat="1" ht="30" customHeight="1">
      <c r="B57" s="103"/>
      <c r="AR57" s="103"/>
    </row>
    <row r="58" spans="2:44" s="102" customFormat="1" ht="6.9" customHeight="1">
      <c r="B58" s="127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03"/>
    </row>
  </sheetData>
  <sheetProtection algorithmName="SHA-512" hashValue="7iLGLr2ArIPIoOL0hKekRE3F+SAzu8sk7ruxZsaR3P1wleEembrmaaSP8sCMZTCnYTbjmWjI76+ituHlNTsFFQ==" saltValue="cealhYbMqoME0Sd/sgcMXg==" spinCount="100000" sheet="1" objects="1" scenarios="1"/>
  <mergeCells count="5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J52:AF52"/>
    <mergeCell ref="AN53:AP53"/>
    <mergeCell ref="AG53:AM53"/>
    <mergeCell ref="D53:H53"/>
    <mergeCell ref="J53:AF53"/>
    <mergeCell ref="AR2:BE2"/>
    <mergeCell ref="AN56:AP56"/>
    <mergeCell ref="AG56:AM56"/>
    <mergeCell ref="D56:H56"/>
    <mergeCell ref="J56:AF56"/>
    <mergeCell ref="AG51:AM51"/>
    <mergeCell ref="AN51:AP51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</mergeCells>
  <hyperlinks>
    <hyperlink ref="K1:S1" location="C2" display="1) Rekapitulace stavby"/>
    <hyperlink ref="W1:AI1" location="C51" display="2) Rekapitulace objektů stavby a soupisů prací"/>
    <hyperlink ref="A52" location="'01 - Stavební část'!C2" display="/"/>
    <hyperlink ref="A53" location="'02 - Zdravotní technika'!C2" display="/"/>
    <hyperlink ref="A54" location="'03 - Elektroinstalace'!C2" display="/"/>
    <hyperlink ref="A55" location="'04 - Vzduchotechnika'!C2" display="/"/>
    <hyperlink ref="A56" location="'05 - Vedlejší rozpočtové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87"/>
  <sheetViews>
    <sheetView showGridLines="0" tabSelected="1" workbookViewId="0" topLeftCell="A1">
      <pane ySplit="1" topLeftCell="A506" activePane="bottomLeft" state="frozen"/>
      <selection pane="bottomLeft" activeCell="Y519" sqref="Y519"/>
    </sheetView>
  </sheetViews>
  <sheetFormatPr defaultColWidth="9.33203125" defaultRowHeight="13.5"/>
  <cols>
    <col min="1" max="1" width="8.33203125" style="91" customWidth="1"/>
    <col min="2" max="2" width="1.66796875" style="91" customWidth="1"/>
    <col min="3" max="3" width="4.16015625" style="91" customWidth="1"/>
    <col min="4" max="4" width="4.33203125" style="91" customWidth="1"/>
    <col min="5" max="5" width="17.16015625" style="91" customWidth="1"/>
    <col min="6" max="6" width="75" style="91" customWidth="1"/>
    <col min="7" max="7" width="8.66015625" style="91" customWidth="1"/>
    <col min="8" max="8" width="11.16015625" style="91" customWidth="1"/>
    <col min="9" max="9" width="12.66015625" style="91" customWidth="1"/>
    <col min="10" max="10" width="23.5" style="91" customWidth="1"/>
    <col min="11" max="11" width="15.5" style="91" customWidth="1"/>
    <col min="12" max="12" width="9.16015625" style="91" customWidth="1"/>
    <col min="13" max="18" width="9.33203125" style="91" hidden="1" customWidth="1"/>
    <col min="19" max="19" width="8.16015625" style="91" hidden="1" customWidth="1"/>
    <col min="20" max="20" width="29.66015625" style="91" hidden="1" customWidth="1"/>
    <col min="21" max="21" width="16.33203125" style="91" hidden="1" customWidth="1"/>
    <col min="22" max="22" width="12.33203125" style="91" customWidth="1"/>
    <col min="23" max="23" width="16.33203125" style="91" customWidth="1"/>
    <col min="24" max="24" width="12.33203125" style="91" customWidth="1"/>
    <col min="25" max="25" width="15" style="91" customWidth="1"/>
    <col min="26" max="26" width="11" style="91" customWidth="1"/>
    <col min="27" max="27" width="15" style="91" customWidth="1"/>
    <col min="28" max="28" width="16.33203125" style="91" customWidth="1"/>
    <col min="29" max="29" width="11" style="91" customWidth="1"/>
    <col min="30" max="30" width="15" style="91" customWidth="1"/>
    <col min="31" max="31" width="16.33203125" style="91" customWidth="1"/>
    <col min="32" max="43" width="9.16015625" style="91" customWidth="1"/>
    <col min="44" max="65" width="9.33203125" style="91" hidden="1" customWidth="1"/>
    <col min="66" max="16384" width="9.16015625" style="91" customWidth="1"/>
  </cols>
  <sheetData>
    <row r="1" spans="1:70" ht="21.75" customHeight="1">
      <c r="A1" s="88"/>
      <c r="B1" s="3"/>
      <c r="C1" s="3"/>
      <c r="D1" s="4" t="s">
        <v>1</v>
      </c>
      <c r="E1" s="3"/>
      <c r="F1" s="89" t="s">
        <v>92</v>
      </c>
      <c r="G1" s="333" t="s">
        <v>93</v>
      </c>
      <c r="H1" s="333"/>
      <c r="I1" s="3"/>
      <c r="J1" s="89" t="s">
        <v>94</v>
      </c>
      <c r="K1" s="4" t="s">
        <v>95</v>
      </c>
      <c r="L1" s="89" t="s">
        <v>96</v>
      </c>
      <c r="M1" s="89"/>
      <c r="N1" s="89"/>
      <c r="O1" s="89"/>
      <c r="P1" s="89"/>
      <c r="Q1" s="89"/>
      <c r="R1" s="89"/>
      <c r="S1" s="89"/>
      <c r="T1" s="89"/>
      <c r="U1" s="90"/>
      <c r="V1" s="90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3:46" ht="36.9" customHeight="1">
      <c r="L2" s="292" t="s">
        <v>8</v>
      </c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92" t="s">
        <v>78</v>
      </c>
    </row>
    <row r="3" spans="2:46" ht="6.9" customHeight="1">
      <c r="B3" s="93"/>
      <c r="C3" s="94"/>
      <c r="D3" s="94"/>
      <c r="E3" s="94"/>
      <c r="F3" s="94"/>
      <c r="G3" s="94"/>
      <c r="H3" s="94"/>
      <c r="I3" s="94"/>
      <c r="J3" s="94"/>
      <c r="K3" s="95"/>
      <c r="AT3" s="92" t="s">
        <v>79</v>
      </c>
    </row>
    <row r="4" spans="2:46" ht="36.9" customHeight="1">
      <c r="B4" s="96"/>
      <c r="C4" s="97"/>
      <c r="D4" s="98" t="s">
        <v>97</v>
      </c>
      <c r="E4" s="97"/>
      <c r="F4" s="97"/>
      <c r="G4" s="97"/>
      <c r="H4" s="97"/>
      <c r="I4" s="97"/>
      <c r="J4" s="97"/>
      <c r="K4" s="99"/>
      <c r="M4" s="100" t="s">
        <v>13</v>
      </c>
      <c r="AT4" s="92" t="s">
        <v>6</v>
      </c>
    </row>
    <row r="5" spans="2:11" ht="6.9" customHeight="1">
      <c r="B5" s="96"/>
      <c r="C5" s="97"/>
      <c r="D5" s="97"/>
      <c r="E5" s="97"/>
      <c r="F5" s="97"/>
      <c r="G5" s="97"/>
      <c r="H5" s="97"/>
      <c r="I5" s="97"/>
      <c r="J5" s="97"/>
      <c r="K5" s="99"/>
    </row>
    <row r="6" spans="2:11" ht="13.2">
      <c r="B6" s="96"/>
      <c r="C6" s="97"/>
      <c r="D6" s="101" t="s">
        <v>18</v>
      </c>
      <c r="E6" s="97"/>
      <c r="F6" s="97"/>
      <c r="G6" s="97"/>
      <c r="H6" s="97"/>
      <c r="I6" s="97"/>
      <c r="J6" s="97"/>
      <c r="K6" s="99"/>
    </row>
    <row r="7" spans="2:11" ht="16.5" customHeight="1">
      <c r="B7" s="96"/>
      <c r="C7" s="97"/>
      <c r="D7" s="97"/>
      <c r="E7" s="334" t="str">
        <f>'Rekapitulace stavby'!K6</f>
        <v xml:space="preserve"> Speciální MŠ ,ZŠ a praktická škola Pardubice-stavební úpravy sociálního zařízení</v>
      </c>
      <c r="F7" s="335"/>
      <c r="G7" s="335"/>
      <c r="H7" s="335"/>
      <c r="I7" s="97"/>
      <c r="J7" s="97"/>
      <c r="K7" s="99"/>
    </row>
    <row r="8" spans="2:11" s="102" customFormat="1" ht="13.2">
      <c r="B8" s="103"/>
      <c r="C8" s="104"/>
      <c r="D8" s="101" t="s">
        <v>98</v>
      </c>
      <c r="E8" s="104"/>
      <c r="F8" s="104"/>
      <c r="G8" s="104"/>
      <c r="H8" s="104"/>
      <c r="I8" s="104"/>
      <c r="J8" s="104"/>
      <c r="K8" s="105"/>
    </row>
    <row r="9" spans="2:11" s="102" customFormat="1" ht="36.9" customHeight="1">
      <c r="B9" s="103"/>
      <c r="C9" s="104"/>
      <c r="D9" s="104"/>
      <c r="E9" s="336" t="s">
        <v>99</v>
      </c>
      <c r="F9" s="337"/>
      <c r="G9" s="337"/>
      <c r="H9" s="337"/>
      <c r="I9" s="104"/>
      <c r="J9" s="104"/>
      <c r="K9" s="105"/>
    </row>
    <row r="10" spans="2:11" s="102" customFormat="1" ht="13.5">
      <c r="B10" s="103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2:11" s="102" customFormat="1" ht="14.4" customHeight="1">
      <c r="B11" s="103"/>
      <c r="C11" s="104"/>
      <c r="D11" s="101" t="s">
        <v>20</v>
      </c>
      <c r="E11" s="104"/>
      <c r="F11" s="106" t="s">
        <v>5</v>
      </c>
      <c r="G11" s="104"/>
      <c r="H11" s="104"/>
      <c r="I11" s="101" t="s">
        <v>21</v>
      </c>
      <c r="J11" s="106" t="s">
        <v>5</v>
      </c>
      <c r="K11" s="105"/>
    </row>
    <row r="12" spans="2:11" s="102" customFormat="1" ht="14.4" customHeight="1">
      <c r="B12" s="103"/>
      <c r="C12" s="104"/>
      <c r="D12" s="101" t="s">
        <v>22</v>
      </c>
      <c r="E12" s="104"/>
      <c r="F12" s="106" t="s">
        <v>23</v>
      </c>
      <c r="G12" s="104"/>
      <c r="H12" s="104"/>
      <c r="I12" s="101" t="s">
        <v>24</v>
      </c>
      <c r="J12" s="107" t="str">
        <f>'Rekapitulace stavby'!AN8</f>
        <v>21.1.2019</v>
      </c>
      <c r="K12" s="105"/>
    </row>
    <row r="13" spans="2:11" s="102" customFormat="1" ht="10.8" customHeight="1">
      <c r="B13" s="103"/>
      <c r="C13" s="104"/>
      <c r="D13" s="104"/>
      <c r="E13" s="104"/>
      <c r="F13" s="104"/>
      <c r="G13" s="104"/>
      <c r="H13" s="104"/>
      <c r="I13" s="104"/>
      <c r="J13" s="104"/>
      <c r="K13" s="105"/>
    </row>
    <row r="14" spans="2:11" s="102" customFormat="1" ht="14.4" customHeight="1">
      <c r="B14" s="103"/>
      <c r="C14" s="104"/>
      <c r="D14" s="101" t="s">
        <v>26</v>
      </c>
      <c r="E14" s="104"/>
      <c r="F14" s="104"/>
      <c r="G14" s="104"/>
      <c r="H14" s="104"/>
      <c r="I14" s="101" t="s">
        <v>27</v>
      </c>
      <c r="J14" s="106" t="s">
        <v>5</v>
      </c>
      <c r="K14" s="105"/>
    </row>
    <row r="15" spans="2:11" s="102" customFormat="1" ht="18" customHeight="1">
      <c r="B15" s="103"/>
      <c r="C15" s="104"/>
      <c r="D15" s="104"/>
      <c r="E15" s="106" t="s">
        <v>28</v>
      </c>
      <c r="F15" s="104"/>
      <c r="G15" s="104"/>
      <c r="H15" s="104"/>
      <c r="I15" s="101" t="s">
        <v>29</v>
      </c>
      <c r="J15" s="106" t="s">
        <v>5</v>
      </c>
      <c r="K15" s="105"/>
    </row>
    <row r="16" spans="2:11" s="102" customFormat="1" ht="6.9" customHeight="1">
      <c r="B16" s="103"/>
      <c r="C16" s="104"/>
      <c r="D16" s="104"/>
      <c r="E16" s="104"/>
      <c r="F16" s="104"/>
      <c r="G16" s="104"/>
      <c r="H16" s="104"/>
      <c r="I16" s="104"/>
      <c r="J16" s="104"/>
      <c r="K16" s="105"/>
    </row>
    <row r="17" spans="2:11" s="102" customFormat="1" ht="14.4" customHeight="1">
      <c r="B17" s="103"/>
      <c r="C17" s="104"/>
      <c r="D17" s="101" t="s">
        <v>30</v>
      </c>
      <c r="E17" s="104"/>
      <c r="F17" s="104"/>
      <c r="G17" s="104"/>
      <c r="H17" s="104"/>
      <c r="I17" s="101" t="s">
        <v>27</v>
      </c>
      <c r="J17" s="106" t="str">
        <f>IF('Rekapitulace stavby'!AN13="Vyplň údaj","",IF('Rekapitulace stavby'!AN13="","",'Rekapitulace stavby'!AN13))</f>
        <v/>
      </c>
      <c r="K17" s="105"/>
    </row>
    <row r="18" spans="2:11" s="102" customFormat="1" ht="18" customHeight="1">
      <c r="B18" s="103"/>
      <c r="C18" s="104"/>
      <c r="D18" s="104"/>
      <c r="E18" s="106" t="str">
        <f>IF('Rekapitulace stavby'!E14="Vyplň údaj","",IF('Rekapitulace stavby'!E14="","",'Rekapitulace stavby'!E14))</f>
        <v/>
      </c>
      <c r="F18" s="104"/>
      <c r="G18" s="104"/>
      <c r="H18" s="104"/>
      <c r="I18" s="101" t="s">
        <v>29</v>
      </c>
      <c r="J18" s="106" t="str">
        <f>IF('Rekapitulace stavby'!AN14="Vyplň údaj","",IF('Rekapitulace stavby'!AN14="","",'Rekapitulace stavby'!AN14))</f>
        <v/>
      </c>
      <c r="K18" s="105"/>
    </row>
    <row r="19" spans="2:11" s="102" customFormat="1" ht="6.9" customHeight="1">
      <c r="B19" s="103"/>
      <c r="C19" s="104"/>
      <c r="D19" s="104"/>
      <c r="E19" s="104"/>
      <c r="F19" s="104"/>
      <c r="G19" s="104"/>
      <c r="H19" s="104"/>
      <c r="I19" s="104"/>
      <c r="J19" s="104"/>
      <c r="K19" s="105"/>
    </row>
    <row r="20" spans="2:11" s="102" customFormat="1" ht="14.4" customHeight="1">
      <c r="B20" s="103"/>
      <c r="C20" s="104"/>
      <c r="D20" s="101" t="s">
        <v>32</v>
      </c>
      <c r="E20" s="104"/>
      <c r="F20" s="104"/>
      <c r="G20" s="104"/>
      <c r="H20" s="104"/>
      <c r="I20" s="101" t="s">
        <v>27</v>
      </c>
      <c r="J20" s="106" t="s">
        <v>5</v>
      </c>
      <c r="K20" s="105"/>
    </row>
    <row r="21" spans="2:11" s="102" customFormat="1" ht="18" customHeight="1">
      <c r="B21" s="103"/>
      <c r="C21" s="104"/>
      <c r="D21" s="104"/>
      <c r="E21" s="106" t="s">
        <v>33</v>
      </c>
      <c r="F21" s="104"/>
      <c r="G21" s="104"/>
      <c r="H21" s="104"/>
      <c r="I21" s="101" t="s">
        <v>29</v>
      </c>
      <c r="J21" s="106" t="s">
        <v>5</v>
      </c>
      <c r="K21" s="105"/>
    </row>
    <row r="22" spans="2:11" s="102" customFormat="1" ht="6.9" customHeight="1">
      <c r="B22" s="103"/>
      <c r="C22" s="104"/>
      <c r="D22" s="104"/>
      <c r="E22" s="104"/>
      <c r="F22" s="104"/>
      <c r="G22" s="104"/>
      <c r="H22" s="104"/>
      <c r="I22" s="104"/>
      <c r="J22" s="104"/>
      <c r="K22" s="105"/>
    </row>
    <row r="23" spans="2:11" s="102" customFormat="1" ht="14.4" customHeight="1">
      <c r="B23" s="103"/>
      <c r="C23" s="104"/>
      <c r="D23" s="101" t="s">
        <v>35</v>
      </c>
      <c r="E23" s="104"/>
      <c r="F23" s="104"/>
      <c r="G23" s="104"/>
      <c r="H23" s="104"/>
      <c r="I23" s="104"/>
      <c r="J23" s="104"/>
      <c r="K23" s="105"/>
    </row>
    <row r="24" spans="2:11" s="111" customFormat="1" ht="16.5" customHeight="1">
      <c r="B24" s="108"/>
      <c r="C24" s="109"/>
      <c r="D24" s="109"/>
      <c r="E24" s="325" t="s">
        <v>5</v>
      </c>
      <c r="F24" s="325"/>
      <c r="G24" s="325"/>
      <c r="H24" s="325"/>
      <c r="I24" s="109"/>
      <c r="J24" s="109"/>
      <c r="K24" s="110"/>
    </row>
    <row r="25" spans="2:11" s="102" customFormat="1" ht="6.9" customHeight="1">
      <c r="B25" s="103"/>
      <c r="C25" s="104"/>
      <c r="D25" s="104"/>
      <c r="E25" s="104"/>
      <c r="F25" s="104"/>
      <c r="G25" s="104"/>
      <c r="H25" s="104"/>
      <c r="I25" s="104"/>
      <c r="J25" s="104"/>
      <c r="K25" s="105"/>
    </row>
    <row r="26" spans="2:11" s="102" customFormat="1" ht="6.9" customHeight="1">
      <c r="B26" s="103"/>
      <c r="C26" s="104"/>
      <c r="D26" s="112"/>
      <c r="E26" s="112"/>
      <c r="F26" s="112"/>
      <c r="G26" s="112"/>
      <c r="H26" s="112"/>
      <c r="I26" s="112"/>
      <c r="J26" s="112"/>
      <c r="K26" s="113"/>
    </row>
    <row r="27" spans="2:11" s="102" customFormat="1" ht="25.35" customHeight="1">
      <c r="B27" s="103"/>
      <c r="C27" s="104"/>
      <c r="D27" s="114" t="s">
        <v>36</v>
      </c>
      <c r="E27" s="104"/>
      <c r="F27" s="104"/>
      <c r="G27" s="104"/>
      <c r="H27" s="104"/>
      <c r="I27" s="104"/>
      <c r="J27" s="115">
        <f>ROUND(J95,15)</f>
        <v>0</v>
      </c>
      <c r="K27" s="105"/>
    </row>
    <row r="28" spans="2:11" s="102" customFormat="1" ht="6.9" customHeight="1">
      <c r="B28" s="103"/>
      <c r="C28" s="104"/>
      <c r="D28" s="112"/>
      <c r="E28" s="112"/>
      <c r="F28" s="112"/>
      <c r="G28" s="112"/>
      <c r="H28" s="112"/>
      <c r="I28" s="112"/>
      <c r="J28" s="112"/>
      <c r="K28" s="113"/>
    </row>
    <row r="29" spans="2:11" s="102" customFormat="1" ht="14.4" customHeight="1">
      <c r="B29" s="103"/>
      <c r="C29" s="104"/>
      <c r="D29" s="104"/>
      <c r="E29" s="104"/>
      <c r="F29" s="116" t="s">
        <v>38</v>
      </c>
      <c r="G29" s="104"/>
      <c r="H29" s="104"/>
      <c r="I29" s="116" t="s">
        <v>37</v>
      </c>
      <c r="J29" s="116" t="s">
        <v>39</v>
      </c>
      <c r="K29" s="105"/>
    </row>
    <row r="30" spans="2:11" s="102" customFormat="1" ht="14.4" customHeight="1">
      <c r="B30" s="103"/>
      <c r="C30" s="104"/>
      <c r="D30" s="117" t="s">
        <v>40</v>
      </c>
      <c r="E30" s="117" t="s">
        <v>41</v>
      </c>
      <c r="F30" s="118">
        <f>ROUND(SUM(BE95:BE686),15)</f>
        <v>0</v>
      </c>
      <c r="G30" s="104"/>
      <c r="H30" s="104"/>
      <c r="I30" s="119">
        <v>0.21</v>
      </c>
      <c r="J30" s="118">
        <f>ROUND(ROUND((SUM(BE95:BE686)),15)*I30,15)</f>
        <v>0</v>
      </c>
      <c r="K30" s="105"/>
    </row>
    <row r="31" spans="2:11" s="102" customFormat="1" ht="14.4" customHeight="1">
      <c r="B31" s="103"/>
      <c r="C31" s="104"/>
      <c r="D31" s="104"/>
      <c r="E31" s="117" t="s">
        <v>42</v>
      </c>
      <c r="F31" s="118">
        <f>ROUND(SUM(BF95:BF686),15)</f>
        <v>0</v>
      </c>
      <c r="G31" s="104"/>
      <c r="H31" s="104"/>
      <c r="I31" s="119">
        <v>0.15</v>
      </c>
      <c r="J31" s="118">
        <f>ROUND(ROUND((SUM(BF95:BF686)),15)*I31,15)</f>
        <v>0</v>
      </c>
      <c r="K31" s="105"/>
    </row>
    <row r="32" spans="2:11" s="102" customFormat="1" ht="14.4" customHeight="1" hidden="1">
      <c r="B32" s="103"/>
      <c r="C32" s="104"/>
      <c r="D32" s="104"/>
      <c r="E32" s="117" t="s">
        <v>43</v>
      </c>
      <c r="F32" s="118">
        <f>ROUND(SUM(BG95:BG686),15)</f>
        <v>0</v>
      </c>
      <c r="G32" s="104"/>
      <c r="H32" s="104"/>
      <c r="I32" s="119">
        <v>0.21</v>
      </c>
      <c r="J32" s="118">
        <v>0</v>
      </c>
      <c r="K32" s="105"/>
    </row>
    <row r="33" spans="2:11" s="102" customFormat="1" ht="14.4" customHeight="1" hidden="1">
      <c r="B33" s="103"/>
      <c r="C33" s="104"/>
      <c r="D33" s="104"/>
      <c r="E33" s="117" t="s">
        <v>44</v>
      </c>
      <c r="F33" s="118">
        <f>ROUND(SUM(BH95:BH686),15)</f>
        <v>0</v>
      </c>
      <c r="G33" s="104"/>
      <c r="H33" s="104"/>
      <c r="I33" s="119">
        <v>0.15</v>
      </c>
      <c r="J33" s="118">
        <v>0</v>
      </c>
      <c r="K33" s="105"/>
    </row>
    <row r="34" spans="2:11" s="102" customFormat="1" ht="14.4" customHeight="1" hidden="1">
      <c r="B34" s="103"/>
      <c r="C34" s="104"/>
      <c r="D34" s="104"/>
      <c r="E34" s="117" t="s">
        <v>45</v>
      </c>
      <c r="F34" s="118">
        <f>ROUND(SUM(BI95:BI686),15)</f>
        <v>0</v>
      </c>
      <c r="G34" s="104"/>
      <c r="H34" s="104"/>
      <c r="I34" s="119">
        <v>0</v>
      </c>
      <c r="J34" s="118">
        <v>0</v>
      </c>
      <c r="K34" s="105"/>
    </row>
    <row r="35" spans="2:11" s="102" customFormat="1" ht="6.9" customHeight="1">
      <c r="B35" s="103"/>
      <c r="C35" s="104"/>
      <c r="D35" s="104"/>
      <c r="E35" s="104"/>
      <c r="F35" s="104"/>
      <c r="G35" s="104"/>
      <c r="H35" s="104"/>
      <c r="I35" s="104"/>
      <c r="J35" s="104"/>
      <c r="K35" s="105"/>
    </row>
    <row r="36" spans="2:11" s="102" customFormat="1" ht="25.35" customHeight="1">
      <c r="B36" s="103"/>
      <c r="C36" s="120"/>
      <c r="D36" s="121" t="s">
        <v>46</v>
      </c>
      <c r="E36" s="122"/>
      <c r="F36" s="122"/>
      <c r="G36" s="123" t="s">
        <v>47</v>
      </c>
      <c r="H36" s="124" t="s">
        <v>48</v>
      </c>
      <c r="I36" s="122"/>
      <c r="J36" s="125">
        <f>SUM(J27:J34)</f>
        <v>0</v>
      </c>
      <c r="K36" s="126"/>
    </row>
    <row r="37" spans="2:11" s="102" customFormat="1" ht="14.4" customHeight="1">
      <c r="B37" s="127"/>
      <c r="C37" s="128"/>
      <c r="D37" s="128"/>
      <c r="E37" s="128"/>
      <c r="F37" s="128"/>
      <c r="G37" s="128"/>
      <c r="H37" s="128"/>
      <c r="I37" s="128"/>
      <c r="J37" s="128"/>
      <c r="K37" s="129"/>
    </row>
    <row r="41" spans="2:11" s="102" customFormat="1" ht="6.9" customHeight="1">
      <c r="B41" s="130"/>
      <c r="C41" s="131"/>
      <c r="D41" s="131"/>
      <c r="E41" s="131"/>
      <c r="F41" s="131"/>
      <c r="G41" s="131"/>
      <c r="H41" s="131"/>
      <c r="I41" s="131"/>
      <c r="J41" s="131"/>
      <c r="K41" s="132"/>
    </row>
    <row r="42" spans="2:11" s="102" customFormat="1" ht="36.9" customHeight="1">
      <c r="B42" s="103"/>
      <c r="C42" s="98" t="s">
        <v>100</v>
      </c>
      <c r="D42" s="104"/>
      <c r="E42" s="104"/>
      <c r="F42" s="104"/>
      <c r="G42" s="104"/>
      <c r="H42" s="104"/>
      <c r="I42" s="104"/>
      <c r="J42" s="104"/>
      <c r="K42" s="105"/>
    </row>
    <row r="43" spans="2:11" s="102" customFormat="1" ht="6.9" customHeight="1">
      <c r="B43" s="103"/>
      <c r="C43" s="104"/>
      <c r="D43" s="104"/>
      <c r="E43" s="104"/>
      <c r="F43" s="104"/>
      <c r="G43" s="104"/>
      <c r="H43" s="104"/>
      <c r="I43" s="104"/>
      <c r="J43" s="104"/>
      <c r="K43" s="105"/>
    </row>
    <row r="44" spans="2:11" s="102" customFormat="1" ht="14.4" customHeight="1">
      <c r="B44" s="103"/>
      <c r="C44" s="101" t="s">
        <v>18</v>
      </c>
      <c r="D44" s="104"/>
      <c r="E44" s="104"/>
      <c r="F44" s="104"/>
      <c r="G44" s="104"/>
      <c r="H44" s="104"/>
      <c r="I44" s="104"/>
      <c r="J44" s="104"/>
      <c r="K44" s="105"/>
    </row>
    <row r="45" spans="2:11" s="102" customFormat="1" ht="16.5" customHeight="1">
      <c r="B45" s="103"/>
      <c r="C45" s="104"/>
      <c r="D45" s="104"/>
      <c r="E45" s="334" t="str">
        <f>E7</f>
        <v xml:space="preserve"> Speciální MŠ ,ZŠ a praktická škola Pardubice-stavební úpravy sociálního zařízení</v>
      </c>
      <c r="F45" s="335"/>
      <c r="G45" s="335"/>
      <c r="H45" s="335"/>
      <c r="I45" s="104"/>
      <c r="J45" s="104"/>
      <c r="K45" s="105"/>
    </row>
    <row r="46" spans="2:11" s="102" customFormat="1" ht="14.4" customHeight="1">
      <c r="B46" s="103"/>
      <c r="C46" s="101" t="s">
        <v>98</v>
      </c>
      <c r="D46" s="104"/>
      <c r="E46" s="104"/>
      <c r="F46" s="104"/>
      <c r="G46" s="104"/>
      <c r="H46" s="104"/>
      <c r="I46" s="104"/>
      <c r="J46" s="104"/>
      <c r="K46" s="105"/>
    </row>
    <row r="47" spans="2:11" s="102" customFormat="1" ht="17.25" customHeight="1">
      <c r="B47" s="103"/>
      <c r="C47" s="104"/>
      <c r="D47" s="104"/>
      <c r="E47" s="336" t="str">
        <f>E9</f>
        <v>01 - Stavební část</v>
      </c>
      <c r="F47" s="337"/>
      <c r="G47" s="337"/>
      <c r="H47" s="337"/>
      <c r="I47" s="104"/>
      <c r="J47" s="104"/>
      <c r="K47" s="105"/>
    </row>
    <row r="48" spans="2:11" s="102" customFormat="1" ht="6.9" customHeight="1">
      <c r="B48" s="103"/>
      <c r="C48" s="104"/>
      <c r="D48" s="104"/>
      <c r="E48" s="104"/>
      <c r="F48" s="104"/>
      <c r="G48" s="104"/>
      <c r="H48" s="104"/>
      <c r="I48" s="104"/>
      <c r="J48" s="104"/>
      <c r="K48" s="105"/>
    </row>
    <row r="49" spans="2:11" s="102" customFormat="1" ht="18" customHeight="1">
      <c r="B49" s="103"/>
      <c r="C49" s="101" t="s">
        <v>22</v>
      </c>
      <c r="D49" s="104"/>
      <c r="E49" s="104"/>
      <c r="F49" s="106" t="str">
        <f>F12</f>
        <v>Pardubice</v>
      </c>
      <c r="G49" s="104"/>
      <c r="H49" s="104"/>
      <c r="I49" s="101" t="s">
        <v>24</v>
      </c>
      <c r="J49" s="107" t="str">
        <f>IF(J12="","",J12)</f>
        <v>21.1.2019</v>
      </c>
      <c r="K49" s="105"/>
    </row>
    <row r="50" spans="2:11" s="102" customFormat="1" ht="6.9" customHeight="1">
      <c r="B50" s="103"/>
      <c r="C50" s="104"/>
      <c r="D50" s="104"/>
      <c r="E50" s="104"/>
      <c r="F50" s="104"/>
      <c r="G50" s="104"/>
      <c r="H50" s="104"/>
      <c r="I50" s="104"/>
      <c r="J50" s="104"/>
      <c r="K50" s="105"/>
    </row>
    <row r="51" spans="2:11" s="102" customFormat="1" ht="13.2">
      <c r="B51" s="103"/>
      <c r="C51" s="101" t="s">
        <v>26</v>
      </c>
      <c r="D51" s="104"/>
      <c r="E51" s="104"/>
      <c r="F51" s="106" t="str">
        <f>E15</f>
        <v>Pardubický kraj, Komenského náměstí 125, Pardubice</v>
      </c>
      <c r="G51" s="104"/>
      <c r="H51" s="104"/>
      <c r="I51" s="101" t="s">
        <v>32</v>
      </c>
      <c r="J51" s="325" t="str">
        <f>E21</f>
        <v>Astalon , Hůrka 54.Pardubice</v>
      </c>
      <c r="K51" s="105"/>
    </row>
    <row r="52" spans="2:11" s="102" customFormat="1" ht="14.4" customHeight="1">
      <c r="B52" s="103"/>
      <c r="C52" s="101" t="s">
        <v>30</v>
      </c>
      <c r="D52" s="104"/>
      <c r="E52" s="104"/>
      <c r="F52" s="106" t="str">
        <f>IF(E18="","",E18)</f>
        <v/>
      </c>
      <c r="G52" s="104"/>
      <c r="H52" s="104"/>
      <c r="I52" s="104"/>
      <c r="J52" s="329"/>
      <c r="K52" s="105"/>
    </row>
    <row r="53" spans="2:11" s="102" customFormat="1" ht="10.35" customHeight="1">
      <c r="B53" s="103"/>
      <c r="C53" s="104"/>
      <c r="D53" s="104"/>
      <c r="E53" s="104"/>
      <c r="F53" s="104"/>
      <c r="G53" s="104"/>
      <c r="H53" s="104"/>
      <c r="I53" s="104"/>
      <c r="J53" s="104"/>
      <c r="K53" s="105"/>
    </row>
    <row r="54" spans="2:11" s="102" customFormat="1" ht="29.25" customHeight="1">
      <c r="B54" s="103"/>
      <c r="C54" s="133" t="s">
        <v>101</v>
      </c>
      <c r="D54" s="120"/>
      <c r="E54" s="120"/>
      <c r="F54" s="120"/>
      <c r="G54" s="120"/>
      <c r="H54" s="120"/>
      <c r="I54" s="120"/>
      <c r="J54" s="134" t="s">
        <v>102</v>
      </c>
      <c r="K54" s="135"/>
    </row>
    <row r="55" spans="2:11" s="102" customFormat="1" ht="10.35" customHeight="1">
      <c r="B55" s="103"/>
      <c r="C55" s="104"/>
      <c r="D55" s="104"/>
      <c r="E55" s="104"/>
      <c r="F55" s="104"/>
      <c r="G55" s="104"/>
      <c r="H55" s="104"/>
      <c r="I55" s="104"/>
      <c r="J55" s="104"/>
      <c r="K55" s="105"/>
    </row>
    <row r="56" spans="2:47" s="102" customFormat="1" ht="29.25" customHeight="1">
      <c r="B56" s="103"/>
      <c r="C56" s="136" t="s">
        <v>103</v>
      </c>
      <c r="D56" s="104"/>
      <c r="E56" s="104"/>
      <c r="F56" s="104"/>
      <c r="G56" s="104"/>
      <c r="H56" s="104"/>
      <c r="I56" s="104"/>
      <c r="J56" s="115">
        <f>J95</f>
        <v>0</v>
      </c>
      <c r="K56" s="105"/>
      <c r="AU56" s="92" t="s">
        <v>104</v>
      </c>
    </row>
    <row r="57" spans="2:11" s="143" customFormat="1" ht="24.9" customHeight="1">
      <c r="B57" s="137"/>
      <c r="C57" s="138"/>
      <c r="D57" s="139" t="s">
        <v>105</v>
      </c>
      <c r="E57" s="140"/>
      <c r="F57" s="140"/>
      <c r="G57" s="140"/>
      <c r="H57" s="140"/>
      <c r="I57" s="140"/>
      <c r="J57" s="141">
        <f>J96</f>
        <v>0</v>
      </c>
      <c r="K57" s="142"/>
    </row>
    <row r="58" spans="2:11" s="150" customFormat="1" ht="19.95" customHeight="1">
      <c r="B58" s="144"/>
      <c r="C58" s="145"/>
      <c r="D58" s="146" t="s">
        <v>106</v>
      </c>
      <c r="E58" s="147"/>
      <c r="F58" s="147"/>
      <c r="G58" s="147"/>
      <c r="H58" s="147"/>
      <c r="I58" s="147"/>
      <c r="J58" s="148">
        <f>J97</f>
        <v>0</v>
      </c>
      <c r="K58" s="149"/>
    </row>
    <row r="59" spans="2:11" s="150" customFormat="1" ht="19.95" customHeight="1">
      <c r="B59" s="144"/>
      <c r="C59" s="145"/>
      <c r="D59" s="146" t="s">
        <v>107</v>
      </c>
      <c r="E59" s="147"/>
      <c r="F59" s="147"/>
      <c r="G59" s="147"/>
      <c r="H59" s="147"/>
      <c r="I59" s="147"/>
      <c r="J59" s="148">
        <f>J104</f>
        <v>0</v>
      </c>
      <c r="K59" s="149"/>
    </row>
    <row r="60" spans="2:11" s="150" customFormat="1" ht="19.95" customHeight="1">
      <c r="B60" s="144"/>
      <c r="C60" s="145"/>
      <c r="D60" s="146" t="s">
        <v>108</v>
      </c>
      <c r="E60" s="147"/>
      <c r="F60" s="147"/>
      <c r="G60" s="147"/>
      <c r="H60" s="147"/>
      <c r="I60" s="147"/>
      <c r="J60" s="148">
        <f>J116</f>
        <v>0</v>
      </c>
      <c r="K60" s="149"/>
    </row>
    <row r="61" spans="2:11" s="150" customFormat="1" ht="19.95" customHeight="1">
      <c r="B61" s="144"/>
      <c r="C61" s="145"/>
      <c r="D61" s="146" t="s">
        <v>109</v>
      </c>
      <c r="E61" s="147"/>
      <c r="F61" s="147"/>
      <c r="G61" s="147"/>
      <c r="H61" s="147"/>
      <c r="I61" s="147"/>
      <c r="J61" s="148">
        <f>J211</f>
        <v>0</v>
      </c>
      <c r="K61" s="149"/>
    </row>
    <row r="62" spans="2:11" s="150" customFormat="1" ht="19.95" customHeight="1">
      <c r="B62" s="144"/>
      <c r="C62" s="145"/>
      <c r="D62" s="146" t="s">
        <v>110</v>
      </c>
      <c r="E62" s="147"/>
      <c r="F62" s="147"/>
      <c r="G62" s="147"/>
      <c r="H62" s="147"/>
      <c r="I62" s="147"/>
      <c r="J62" s="148">
        <f>J351</f>
        <v>0</v>
      </c>
      <c r="K62" s="149"/>
    </row>
    <row r="63" spans="2:11" s="150" customFormat="1" ht="19.95" customHeight="1">
      <c r="B63" s="144"/>
      <c r="C63" s="145"/>
      <c r="D63" s="146" t="s">
        <v>111</v>
      </c>
      <c r="E63" s="147"/>
      <c r="F63" s="147"/>
      <c r="G63" s="147"/>
      <c r="H63" s="147"/>
      <c r="I63" s="147"/>
      <c r="J63" s="148">
        <f>J357</f>
        <v>0</v>
      </c>
      <c r="K63" s="149"/>
    </row>
    <row r="64" spans="2:11" s="143" customFormat="1" ht="24.9" customHeight="1">
      <c r="B64" s="137"/>
      <c r="C64" s="138"/>
      <c r="D64" s="139" t="s">
        <v>112</v>
      </c>
      <c r="E64" s="140"/>
      <c r="F64" s="140"/>
      <c r="G64" s="140"/>
      <c r="H64" s="140"/>
      <c r="I64" s="140"/>
      <c r="J64" s="141">
        <f>J359</f>
        <v>0</v>
      </c>
      <c r="K64" s="142"/>
    </row>
    <row r="65" spans="2:11" s="150" customFormat="1" ht="19.95" customHeight="1">
      <c r="B65" s="144"/>
      <c r="C65" s="145"/>
      <c r="D65" s="146" t="s">
        <v>113</v>
      </c>
      <c r="E65" s="147"/>
      <c r="F65" s="147"/>
      <c r="G65" s="147"/>
      <c r="H65" s="147"/>
      <c r="I65" s="147"/>
      <c r="J65" s="148">
        <f>J360</f>
        <v>0</v>
      </c>
      <c r="K65" s="149"/>
    </row>
    <row r="66" spans="2:11" s="150" customFormat="1" ht="19.95" customHeight="1">
      <c r="B66" s="144"/>
      <c r="C66" s="145"/>
      <c r="D66" s="146" t="s">
        <v>114</v>
      </c>
      <c r="E66" s="147"/>
      <c r="F66" s="147"/>
      <c r="G66" s="147"/>
      <c r="H66" s="147"/>
      <c r="I66" s="147"/>
      <c r="J66" s="148">
        <f>J388</f>
        <v>0</v>
      </c>
      <c r="K66" s="149"/>
    </row>
    <row r="67" spans="2:11" s="150" customFormat="1" ht="19.95" customHeight="1">
      <c r="B67" s="144"/>
      <c r="C67" s="145"/>
      <c r="D67" s="146" t="s">
        <v>115</v>
      </c>
      <c r="E67" s="147"/>
      <c r="F67" s="147"/>
      <c r="G67" s="147"/>
      <c r="H67" s="147"/>
      <c r="I67" s="147"/>
      <c r="J67" s="148">
        <f>J414</f>
        <v>0</v>
      </c>
      <c r="K67" s="149"/>
    </row>
    <row r="68" spans="2:11" s="150" customFormat="1" ht="19.95" customHeight="1">
      <c r="B68" s="144"/>
      <c r="C68" s="145"/>
      <c r="D68" s="146" t="s">
        <v>116</v>
      </c>
      <c r="E68" s="147"/>
      <c r="F68" s="147"/>
      <c r="G68" s="147"/>
      <c r="H68" s="147"/>
      <c r="I68" s="147"/>
      <c r="J68" s="148">
        <f>J418</f>
        <v>0</v>
      </c>
      <c r="K68" s="149"/>
    </row>
    <row r="69" spans="2:11" s="150" customFormat="1" ht="19.95" customHeight="1">
      <c r="B69" s="144"/>
      <c r="C69" s="145"/>
      <c r="D69" s="146" t="s">
        <v>117</v>
      </c>
      <c r="E69" s="147"/>
      <c r="F69" s="147"/>
      <c r="G69" s="147"/>
      <c r="H69" s="147"/>
      <c r="I69" s="147"/>
      <c r="J69" s="148">
        <f>J436</f>
        <v>0</v>
      </c>
      <c r="K69" s="149"/>
    </row>
    <row r="70" spans="2:11" s="150" customFormat="1" ht="19.95" customHeight="1">
      <c r="B70" s="144"/>
      <c r="C70" s="145"/>
      <c r="D70" s="146" t="s">
        <v>118</v>
      </c>
      <c r="E70" s="147"/>
      <c r="F70" s="147"/>
      <c r="G70" s="147"/>
      <c r="H70" s="147"/>
      <c r="I70" s="147"/>
      <c r="J70" s="148">
        <f>J448</f>
        <v>0</v>
      </c>
      <c r="K70" s="149"/>
    </row>
    <row r="71" spans="2:11" s="150" customFormat="1" ht="19.95" customHeight="1">
      <c r="B71" s="144"/>
      <c r="C71" s="145"/>
      <c r="D71" s="146" t="s">
        <v>119</v>
      </c>
      <c r="E71" s="147"/>
      <c r="F71" s="147"/>
      <c r="G71" s="147"/>
      <c r="H71" s="147"/>
      <c r="I71" s="147"/>
      <c r="J71" s="148">
        <f>J479</f>
        <v>0</v>
      </c>
      <c r="K71" s="149"/>
    </row>
    <row r="72" spans="2:11" s="150" customFormat="1" ht="19.95" customHeight="1">
      <c r="B72" s="144"/>
      <c r="C72" s="145"/>
      <c r="D72" s="146" t="s">
        <v>120</v>
      </c>
      <c r="E72" s="147"/>
      <c r="F72" s="147"/>
      <c r="G72" s="147"/>
      <c r="H72" s="147"/>
      <c r="I72" s="147"/>
      <c r="J72" s="148">
        <f>J503</f>
        <v>0</v>
      </c>
      <c r="K72" s="149"/>
    </row>
    <row r="73" spans="2:11" s="150" customFormat="1" ht="19.95" customHeight="1">
      <c r="B73" s="144"/>
      <c r="C73" s="145"/>
      <c r="D73" s="146" t="s">
        <v>121</v>
      </c>
      <c r="E73" s="147"/>
      <c r="F73" s="147"/>
      <c r="G73" s="147"/>
      <c r="H73" s="147"/>
      <c r="I73" s="147"/>
      <c r="J73" s="148">
        <f>J576</f>
        <v>0</v>
      </c>
      <c r="K73" s="149"/>
    </row>
    <row r="74" spans="2:11" s="150" customFormat="1" ht="19.95" customHeight="1">
      <c r="B74" s="144"/>
      <c r="C74" s="145"/>
      <c r="D74" s="146" t="s">
        <v>122</v>
      </c>
      <c r="E74" s="147"/>
      <c r="F74" s="147"/>
      <c r="G74" s="147"/>
      <c r="H74" s="147"/>
      <c r="I74" s="147"/>
      <c r="J74" s="148">
        <f>J589</f>
        <v>0</v>
      </c>
      <c r="K74" s="149"/>
    </row>
    <row r="75" spans="2:11" s="150" customFormat="1" ht="19.95" customHeight="1">
      <c r="B75" s="144"/>
      <c r="C75" s="145"/>
      <c r="D75" s="146" t="s">
        <v>123</v>
      </c>
      <c r="E75" s="147"/>
      <c r="F75" s="147"/>
      <c r="G75" s="147"/>
      <c r="H75" s="147"/>
      <c r="I75" s="147"/>
      <c r="J75" s="148">
        <f>J604</f>
        <v>0</v>
      </c>
      <c r="K75" s="149"/>
    </row>
    <row r="76" spans="2:11" s="102" customFormat="1" ht="21.75" customHeight="1">
      <c r="B76" s="103"/>
      <c r="C76" s="104"/>
      <c r="D76" s="104"/>
      <c r="E76" s="104"/>
      <c r="F76" s="104"/>
      <c r="G76" s="104"/>
      <c r="H76" s="104"/>
      <c r="I76" s="104"/>
      <c r="J76" s="104"/>
      <c r="K76" s="105"/>
    </row>
    <row r="77" spans="2:11" s="102" customFormat="1" ht="6.9" customHeight="1">
      <c r="B77" s="127"/>
      <c r="C77" s="128"/>
      <c r="D77" s="128"/>
      <c r="E77" s="128"/>
      <c r="F77" s="128"/>
      <c r="G77" s="128"/>
      <c r="H77" s="128"/>
      <c r="I77" s="128"/>
      <c r="J77" s="128"/>
      <c r="K77" s="129"/>
    </row>
    <row r="81" spans="2:12" s="102" customFormat="1" ht="6.9" customHeight="1"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03"/>
    </row>
    <row r="82" spans="2:12" s="102" customFormat="1" ht="36.9" customHeight="1">
      <c r="B82" s="103"/>
      <c r="C82" s="151" t="s">
        <v>124</v>
      </c>
      <c r="L82" s="103"/>
    </row>
    <row r="83" spans="2:12" s="102" customFormat="1" ht="6.9" customHeight="1">
      <c r="B83" s="103"/>
      <c r="L83" s="103"/>
    </row>
    <row r="84" spans="2:12" s="102" customFormat="1" ht="14.4" customHeight="1">
      <c r="B84" s="103"/>
      <c r="C84" s="152" t="s">
        <v>18</v>
      </c>
      <c r="L84" s="103"/>
    </row>
    <row r="85" spans="2:12" s="102" customFormat="1" ht="16.5" customHeight="1">
      <c r="B85" s="103"/>
      <c r="E85" s="330" t="str">
        <f>E7</f>
        <v xml:space="preserve"> Speciální MŠ ,ZŠ a praktická škola Pardubice-stavební úpravy sociálního zařízení</v>
      </c>
      <c r="F85" s="331"/>
      <c r="G85" s="331"/>
      <c r="H85" s="331"/>
      <c r="L85" s="103"/>
    </row>
    <row r="86" spans="2:12" s="102" customFormat="1" ht="14.4" customHeight="1">
      <c r="B86" s="103"/>
      <c r="C86" s="152" t="s">
        <v>98</v>
      </c>
      <c r="L86" s="103"/>
    </row>
    <row r="87" spans="2:12" s="102" customFormat="1" ht="17.25" customHeight="1">
      <c r="B87" s="103"/>
      <c r="E87" s="299" t="str">
        <f>E9</f>
        <v>01 - Stavební část</v>
      </c>
      <c r="F87" s="332"/>
      <c r="G87" s="332"/>
      <c r="H87" s="332"/>
      <c r="L87" s="103"/>
    </row>
    <row r="88" spans="2:12" s="102" customFormat="1" ht="6.9" customHeight="1">
      <c r="B88" s="103"/>
      <c r="L88" s="103"/>
    </row>
    <row r="89" spans="2:12" s="102" customFormat="1" ht="18" customHeight="1">
      <c r="B89" s="103"/>
      <c r="C89" s="152" t="s">
        <v>22</v>
      </c>
      <c r="F89" s="153" t="str">
        <f>F12</f>
        <v>Pardubice</v>
      </c>
      <c r="I89" s="152" t="s">
        <v>24</v>
      </c>
      <c r="J89" s="154" t="str">
        <f>IF(J12="","",J12)</f>
        <v>21.1.2019</v>
      </c>
      <c r="L89" s="103"/>
    </row>
    <row r="90" spans="2:12" s="102" customFormat="1" ht="6.9" customHeight="1">
      <c r="B90" s="103"/>
      <c r="L90" s="103"/>
    </row>
    <row r="91" spans="2:12" s="102" customFormat="1" ht="13.2">
      <c r="B91" s="103"/>
      <c r="C91" s="152" t="s">
        <v>26</v>
      </c>
      <c r="F91" s="153" t="str">
        <f>E15</f>
        <v>Pardubický kraj, Komenského náměstí 125, Pardubice</v>
      </c>
      <c r="I91" s="152" t="s">
        <v>32</v>
      </c>
      <c r="J91" s="153" t="str">
        <f>E21</f>
        <v>Astalon , Hůrka 54.Pardubice</v>
      </c>
      <c r="L91" s="103"/>
    </row>
    <row r="92" spans="2:12" s="102" customFormat="1" ht="14.4" customHeight="1">
      <c r="B92" s="103"/>
      <c r="C92" s="152" t="s">
        <v>30</v>
      </c>
      <c r="F92" s="153" t="str">
        <f>IF(E18="","",E18)</f>
        <v/>
      </c>
      <c r="L92" s="103"/>
    </row>
    <row r="93" spans="2:12" s="102" customFormat="1" ht="10.35" customHeight="1">
      <c r="B93" s="103"/>
      <c r="L93" s="103"/>
    </row>
    <row r="94" spans="2:20" s="162" customFormat="1" ht="29.25" customHeight="1">
      <c r="B94" s="155"/>
      <c r="C94" s="156" t="s">
        <v>125</v>
      </c>
      <c r="D94" s="157" t="s">
        <v>55</v>
      </c>
      <c r="E94" s="157" t="s">
        <v>51</v>
      </c>
      <c r="F94" s="157" t="s">
        <v>126</v>
      </c>
      <c r="G94" s="157" t="s">
        <v>127</v>
      </c>
      <c r="H94" s="157" t="s">
        <v>128</v>
      </c>
      <c r="I94" s="157" t="s">
        <v>129</v>
      </c>
      <c r="J94" s="157" t="s">
        <v>102</v>
      </c>
      <c r="K94" s="158" t="s">
        <v>130</v>
      </c>
      <c r="L94" s="155"/>
      <c r="M94" s="159" t="s">
        <v>131</v>
      </c>
      <c r="N94" s="160" t="s">
        <v>40</v>
      </c>
      <c r="O94" s="160" t="s">
        <v>132</v>
      </c>
      <c r="P94" s="160" t="s">
        <v>133</v>
      </c>
      <c r="Q94" s="160" t="s">
        <v>134</v>
      </c>
      <c r="R94" s="160" t="s">
        <v>135</v>
      </c>
      <c r="S94" s="160" t="s">
        <v>136</v>
      </c>
      <c r="T94" s="161" t="s">
        <v>137</v>
      </c>
    </row>
    <row r="95" spans="2:63" s="102" customFormat="1" ht="29.25" customHeight="1">
      <c r="B95" s="103"/>
      <c r="C95" s="163" t="s">
        <v>103</v>
      </c>
      <c r="J95" s="164">
        <f>BK95</f>
        <v>0</v>
      </c>
      <c r="L95" s="103"/>
      <c r="M95" s="165"/>
      <c r="N95" s="112"/>
      <c r="O95" s="112"/>
      <c r="P95" s="166">
        <f>P96+P359</f>
        <v>0</v>
      </c>
      <c r="Q95" s="112"/>
      <c r="R95" s="166">
        <f>R96+R359</f>
        <v>66.3613578004</v>
      </c>
      <c r="S95" s="112"/>
      <c r="T95" s="167">
        <f>T96+T359</f>
        <v>50.509548499999994</v>
      </c>
      <c r="AT95" s="92" t="s">
        <v>69</v>
      </c>
      <c r="AU95" s="92" t="s">
        <v>104</v>
      </c>
      <c r="BK95" s="168">
        <f>BK96+BK359</f>
        <v>0</v>
      </c>
    </row>
    <row r="96" spans="2:63" s="170" customFormat="1" ht="37.35" customHeight="1">
      <c r="B96" s="169"/>
      <c r="D96" s="171" t="s">
        <v>69</v>
      </c>
      <c r="E96" s="172" t="s">
        <v>138</v>
      </c>
      <c r="F96" s="172" t="s">
        <v>139</v>
      </c>
      <c r="J96" s="173">
        <f>BK96</f>
        <v>0</v>
      </c>
      <c r="L96" s="169"/>
      <c r="M96" s="174"/>
      <c r="N96" s="175"/>
      <c r="O96" s="175"/>
      <c r="P96" s="176">
        <f>P97+P104+P116+P211+P351+P357</f>
        <v>0</v>
      </c>
      <c r="Q96" s="175"/>
      <c r="R96" s="176">
        <f>R97+R104+R116+R211+R351+R357</f>
        <v>44.1138487704</v>
      </c>
      <c r="S96" s="175"/>
      <c r="T96" s="177">
        <f>T97+T104+T116+T211+T351+T357</f>
        <v>43.671876</v>
      </c>
      <c r="AR96" s="171" t="s">
        <v>77</v>
      </c>
      <c r="AT96" s="178" t="s">
        <v>69</v>
      </c>
      <c r="AU96" s="178" t="s">
        <v>9</v>
      </c>
      <c r="AY96" s="171" t="s">
        <v>140</v>
      </c>
      <c r="BK96" s="179">
        <f>BK97+BK104+BK116+BK211+BK351+BK357</f>
        <v>0</v>
      </c>
    </row>
    <row r="97" spans="2:63" s="170" customFormat="1" ht="19.95" customHeight="1">
      <c r="B97" s="169"/>
      <c r="D97" s="171" t="s">
        <v>69</v>
      </c>
      <c r="E97" s="180" t="s">
        <v>141</v>
      </c>
      <c r="F97" s="180" t="s">
        <v>142</v>
      </c>
      <c r="J97" s="181">
        <f>BK97</f>
        <v>0</v>
      </c>
      <c r="L97" s="169"/>
      <c r="M97" s="174"/>
      <c r="N97" s="175"/>
      <c r="O97" s="175"/>
      <c r="P97" s="176">
        <f>SUM(P98:P103)</f>
        <v>0</v>
      </c>
      <c r="Q97" s="175"/>
      <c r="R97" s="176">
        <f>SUM(R98:R103)</f>
        <v>7.320076889999999</v>
      </c>
      <c r="S97" s="175"/>
      <c r="T97" s="177">
        <f>SUM(T98:T103)</f>
        <v>0</v>
      </c>
      <c r="AR97" s="171" t="s">
        <v>77</v>
      </c>
      <c r="AT97" s="178" t="s">
        <v>69</v>
      </c>
      <c r="AU97" s="178" t="s">
        <v>77</v>
      </c>
      <c r="AY97" s="171" t="s">
        <v>140</v>
      </c>
      <c r="BK97" s="179">
        <f>SUM(BK98:BK103)</f>
        <v>0</v>
      </c>
    </row>
    <row r="98" spans="2:65" s="102" customFormat="1" ht="16.5" customHeight="1">
      <c r="B98" s="103"/>
      <c r="C98" s="182" t="s">
        <v>77</v>
      </c>
      <c r="D98" s="182" t="s">
        <v>143</v>
      </c>
      <c r="E98" s="183" t="s">
        <v>144</v>
      </c>
      <c r="F98" s="184" t="s">
        <v>145</v>
      </c>
      <c r="G98" s="185" t="s">
        <v>146</v>
      </c>
      <c r="H98" s="186">
        <v>105.717</v>
      </c>
      <c r="I98" s="8"/>
      <c r="J98" s="186">
        <f>ROUND(I98*H98,15)</f>
        <v>0</v>
      </c>
      <c r="K98" s="184" t="s">
        <v>147</v>
      </c>
      <c r="L98" s="103"/>
      <c r="M98" s="187" t="s">
        <v>5</v>
      </c>
      <c r="N98" s="188" t="s">
        <v>41</v>
      </c>
      <c r="O98" s="104"/>
      <c r="P98" s="189">
        <f>O98*H98</f>
        <v>0</v>
      </c>
      <c r="Q98" s="189">
        <v>0.06917</v>
      </c>
      <c r="R98" s="189">
        <f>Q98*H98</f>
        <v>7.312444889999999</v>
      </c>
      <c r="S98" s="189">
        <v>0</v>
      </c>
      <c r="T98" s="190">
        <f>S98*H98</f>
        <v>0</v>
      </c>
      <c r="AR98" s="92" t="s">
        <v>148</v>
      </c>
      <c r="AT98" s="92" t="s">
        <v>143</v>
      </c>
      <c r="AU98" s="92" t="s">
        <v>79</v>
      </c>
      <c r="AY98" s="92" t="s">
        <v>140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92" t="s">
        <v>77</v>
      </c>
      <c r="BK98" s="192">
        <f>ROUND(I98*H98,15)</f>
        <v>0</v>
      </c>
      <c r="BL98" s="92" t="s">
        <v>148</v>
      </c>
      <c r="BM98" s="92" t="s">
        <v>149</v>
      </c>
    </row>
    <row r="99" spans="2:65" s="102" customFormat="1" ht="16.5" customHeight="1">
      <c r="B99" s="103"/>
      <c r="C99" s="182" t="s">
        <v>79</v>
      </c>
      <c r="D99" s="182" t="s">
        <v>143</v>
      </c>
      <c r="E99" s="183" t="s">
        <v>150</v>
      </c>
      <c r="F99" s="184" t="s">
        <v>151</v>
      </c>
      <c r="G99" s="185" t="s">
        <v>152</v>
      </c>
      <c r="H99" s="186">
        <v>63.6</v>
      </c>
      <c r="I99" s="8"/>
      <c r="J99" s="186">
        <f>ROUND(I99*H99,15)</f>
        <v>0</v>
      </c>
      <c r="K99" s="184" t="s">
        <v>147</v>
      </c>
      <c r="L99" s="103"/>
      <c r="M99" s="187" t="s">
        <v>5</v>
      </c>
      <c r="N99" s="188" t="s">
        <v>41</v>
      </c>
      <c r="O99" s="104"/>
      <c r="P99" s="189">
        <f>O99*H99</f>
        <v>0</v>
      </c>
      <c r="Q99" s="189">
        <v>0.00012</v>
      </c>
      <c r="R99" s="189">
        <f>Q99*H99</f>
        <v>0.007632000000000001</v>
      </c>
      <c r="S99" s="189">
        <v>0</v>
      </c>
      <c r="T99" s="190">
        <f>S99*H99</f>
        <v>0</v>
      </c>
      <c r="AR99" s="92" t="s">
        <v>148</v>
      </c>
      <c r="AT99" s="92" t="s">
        <v>143</v>
      </c>
      <c r="AU99" s="92" t="s">
        <v>79</v>
      </c>
      <c r="AY99" s="92" t="s">
        <v>140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92" t="s">
        <v>77</v>
      </c>
      <c r="BK99" s="192">
        <f>ROUND(I99*H99,15)</f>
        <v>0</v>
      </c>
      <c r="BL99" s="92" t="s">
        <v>148</v>
      </c>
      <c r="BM99" s="92" t="s">
        <v>153</v>
      </c>
    </row>
    <row r="100" spans="2:51" s="194" customFormat="1" ht="13.5">
      <c r="B100" s="193"/>
      <c r="D100" s="195" t="s">
        <v>154</v>
      </c>
      <c r="E100" s="196" t="s">
        <v>5</v>
      </c>
      <c r="F100" s="197" t="s">
        <v>155</v>
      </c>
      <c r="H100" s="198">
        <v>27</v>
      </c>
      <c r="L100" s="193"/>
      <c r="M100" s="199"/>
      <c r="N100" s="200"/>
      <c r="O100" s="200"/>
      <c r="P100" s="200"/>
      <c r="Q100" s="200"/>
      <c r="R100" s="200"/>
      <c r="S100" s="200"/>
      <c r="T100" s="201"/>
      <c r="AT100" s="196" t="s">
        <v>154</v>
      </c>
      <c r="AU100" s="196" t="s">
        <v>79</v>
      </c>
      <c r="AV100" s="194" t="s">
        <v>79</v>
      </c>
      <c r="AW100" s="194" t="s">
        <v>34</v>
      </c>
      <c r="AX100" s="194" t="s">
        <v>9</v>
      </c>
      <c r="AY100" s="196" t="s">
        <v>140</v>
      </c>
    </row>
    <row r="101" spans="2:51" s="194" customFormat="1" ht="13.5">
      <c r="B101" s="193"/>
      <c r="D101" s="195" t="s">
        <v>154</v>
      </c>
      <c r="E101" s="196" t="s">
        <v>5</v>
      </c>
      <c r="F101" s="197" t="s">
        <v>155</v>
      </c>
      <c r="H101" s="198">
        <v>27</v>
      </c>
      <c r="L101" s="193"/>
      <c r="M101" s="199"/>
      <c r="N101" s="200"/>
      <c r="O101" s="200"/>
      <c r="P101" s="200"/>
      <c r="Q101" s="200"/>
      <c r="R101" s="200"/>
      <c r="S101" s="200"/>
      <c r="T101" s="201"/>
      <c r="AT101" s="196" t="s">
        <v>154</v>
      </c>
      <c r="AU101" s="196" t="s">
        <v>79</v>
      </c>
      <c r="AV101" s="194" t="s">
        <v>79</v>
      </c>
      <c r="AW101" s="194" t="s">
        <v>34</v>
      </c>
      <c r="AX101" s="194" t="s">
        <v>9</v>
      </c>
      <c r="AY101" s="196" t="s">
        <v>140</v>
      </c>
    </row>
    <row r="102" spans="2:51" s="194" customFormat="1" ht="13.5">
      <c r="B102" s="193"/>
      <c r="D102" s="195" t="s">
        <v>154</v>
      </c>
      <c r="E102" s="196" t="s">
        <v>5</v>
      </c>
      <c r="F102" s="197" t="s">
        <v>156</v>
      </c>
      <c r="H102" s="198">
        <v>9.6</v>
      </c>
      <c r="L102" s="193"/>
      <c r="M102" s="199"/>
      <c r="N102" s="200"/>
      <c r="O102" s="200"/>
      <c r="P102" s="200"/>
      <c r="Q102" s="200"/>
      <c r="R102" s="200"/>
      <c r="S102" s="200"/>
      <c r="T102" s="201"/>
      <c r="AT102" s="196" t="s">
        <v>154</v>
      </c>
      <c r="AU102" s="196" t="s">
        <v>79</v>
      </c>
      <c r="AV102" s="194" t="s">
        <v>79</v>
      </c>
      <c r="AW102" s="194" t="s">
        <v>34</v>
      </c>
      <c r="AX102" s="194" t="s">
        <v>9</v>
      </c>
      <c r="AY102" s="196" t="s">
        <v>140</v>
      </c>
    </row>
    <row r="103" spans="2:51" s="203" customFormat="1" ht="13.5">
      <c r="B103" s="202"/>
      <c r="D103" s="195" t="s">
        <v>154</v>
      </c>
      <c r="E103" s="204" t="s">
        <v>5</v>
      </c>
      <c r="F103" s="205" t="s">
        <v>157</v>
      </c>
      <c r="H103" s="206">
        <v>63.6</v>
      </c>
      <c r="L103" s="202"/>
      <c r="M103" s="207"/>
      <c r="N103" s="208"/>
      <c r="O103" s="208"/>
      <c r="P103" s="208"/>
      <c r="Q103" s="208"/>
      <c r="R103" s="208"/>
      <c r="S103" s="208"/>
      <c r="T103" s="209"/>
      <c r="AT103" s="204" t="s">
        <v>154</v>
      </c>
      <c r="AU103" s="204" t="s">
        <v>79</v>
      </c>
      <c r="AV103" s="203" t="s">
        <v>148</v>
      </c>
      <c r="AW103" s="203" t="s">
        <v>34</v>
      </c>
      <c r="AX103" s="203" t="s">
        <v>77</v>
      </c>
      <c r="AY103" s="204" t="s">
        <v>140</v>
      </c>
    </row>
    <row r="104" spans="2:63" s="170" customFormat="1" ht="29.85" customHeight="1">
      <c r="B104" s="169"/>
      <c r="D104" s="171" t="s">
        <v>69</v>
      </c>
      <c r="E104" s="180" t="s">
        <v>148</v>
      </c>
      <c r="F104" s="180" t="s">
        <v>158</v>
      </c>
      <c r="J104" s="181">
        <f>BK104</f>
        <v>0</v>
      </c>
      <c r="L104" s="169"/>
      <c r="M104" s="174"/>
      <c r="N104" s="175"/>
      <c r="O104" s="175"/>
      <c r="P104" s="176">
        <f>SUM(P105:P115)</f>
        <v>0</v>
      </c>
      <c r="Q104" s="175"/>
      <c r="R104" s="176">
        <f>SUM(R105:R115)</f>
        <v>1.1037256203999999</v>
      </c>
      <c r="S104" s="175"/>
      <c r="T104" s="177">
        <f>SUM(T105:T115)</f>
        <v>0</v>
      </c>
      <c r="AR104" s="171" t="s">
        <v>77</v>
      </c>
      <c r="AT104" s="178" t="s">
        <v>69</v>
      </c>
      <c r="AU104" s="178" t="s">
        <v>77</v>
      </c>
      <c r="AY104" s="171" t="s">
        <v>140</v>
      </c>
      <c r="BK104" s="179">
        <f>SUM(BK105:BK115)</f>
        <v>0</v>
      </c>
    </row>
    <row r="105" spans="2:65" s="102" customFormat="1" ht="16.5" customHeight="1">
      <c r="B105" s="103"/>
      <c r="C105" s="182" t="s">
        <v>159</v>
      </c>
      <c r="D105" s="182" t="s">
        <v>143</v>
      </c>
      <c r="E105" s="183" t="s">
        <v>160</v>
      </c>
      <c r="F105" s="184" t="s">
        <v>161</v>
      </c>
      <c r="G105" s="185" t="s">
        <v>162</v>
      </c>
      <c r="H105" s="186">
        <v>0.42785</v>
      </c>
      <c r="I105" s="8"/>
      <c r="J105" s="186">
        <f>ROUND(I105*H105,15)</f>
        <v>0</v>
      </c>
      <c r="K105" s="184" t="s">
        <v>163</v>
      </c>
      <c r="L105" s="103"/>
      <c r="M105" s="187" t="s">
        <v>5</v>
      </c>
      <c r="N105" s="188" t="s">
        <v>41</v>
      </c>
      <c r="O105" s="104"/>
      <c r="P105" s="189">
        <f>O105*H105</f>
        <v>0</v>
      </c>
      <c r="Q105" s="189">
        <v>2.4534</v>
      </c>
      <c r="R105" s="189">
        <f>Q105*H105</f>
        <v>1.04968719</v>
      </c>
      <c r="S105" s="189">
        <v>0</v>
      </c>
      <c r="T105" s="190">
        <f>S105*H105</f>
        <v>0</v>
      </c>
      <c r="AR105" s="92" t="s">
        <v>148</v>
      </c>
      <c r="AT105" s="92" t="s">
        <v>143</v>
      </c>
      <c r="AU105" s="92" t="s">
        <v>79</v>
      </c>
      <c r="AY105" s="92" t="s">
        <v>140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92" t="s">
        <v>77</v>
      </c>
      <c r="BK105" s="192">
        <f>ROUND(I105*H105,15)</f>
        <v>0</v>
      </c>
      <c r="BL105" s="92" t="s">
        <v>148</v>
      </c>
      <c r="BM105" s="92" t="s">
        <v>164</v>
      </c>
    </row>
    <row r="106" spans="2:51" s="211" customFormat="1" ht="13.5">
      <c r="B106" s="210"/>
      <c r="D106" s="195" t="s">
        <v>154</v>
      </c>
      <c r="E106" s="212" t="s">
        <v>5</v>
      </c>
      <c r="F106" s="213" t="s">
        <v>165</v>
      </c>
      <c r="H106" s="212" t="s">
        <v>5</v>
      </c>
      <c r="L106" s="210"/>
      <c r="M106" s="214"/>
      <c r="N106" s="215"/>
      <c r="O106" s="215"/>
      <c r="P106" s="215"/>
      <c r="Q106" s="215"/>
      <c r="R106" s="215"/>
      <c r="S106" s="215"/>
      <c r="T106" s="216"/>
      <c r="AT106" s="212" t="s">
        <v>154</v>
      </c>
      <c r="AU106" s="212" t="s">
        <v>79</v>
      </c>
      <c r="AV106" s="211" t="s">
        <v>77</v>
      </c>
      <c r="AW106" s="211" t="s">
        <v>34</v>
      </c>
      <c r="AX106" s="211" t="s">
        <v>9</v>
      </c>
      <c r="AY106" s="212" t="s">
        <v>140</v>
      </c>
    </row>
    <row r="107" spans="2:51" s="194" customFormat="1" ht="13.5">
      <c r="B107" s="193"/>
      <c r="D107" s="195" t="s">
        <v>154</v>
      </c>
      <c r="E107" s="196" t="s">
        <v>5</v>
      </c>
      <c r="F107" s="197" t="s">
        <v>166</v>
      </c>
      <c r="H107" s="198">
        <v>0.1831</v>
      </c>
      <c r="L107" s="193"/>
      <c r="M107" s="199"/>
      <c r="N107" s="200"/>
      <c r="O107" s="200"/>
      <c r="P107" s="200"/>
      <c r="Q107" s="200"/>
      <c r="R107" s="200"/>
      <c r="S107" s="200"/>
      <c r="T107" s="201"/>
      <c r="AT107" s="196" t="s">
        <v>154</v>
      </c>
      <c r="AU107" s="196" t="s">
        <v>79</v>
      </c>
      <c r="AV107" s="194" t="s">
        <v>79</v>
      </c>
      <c r="AW107" s="194" t="s">
        <v>34</v>
      </c>
      <c r="AX107" s="194" t="s">
        <v>9</v>
      </c>
      <c r="AY107" s="196" t="s">
        <v>140</v>
      </c>
    </row>
    <row r="108" spans="2:51" s="211" customFormat="1" ht="13.5">
      <c r="B108" s="210"/>
      <c r="D108" s="195" t="s">
        <v>154</v>
      </c>
      <c r="E108" s="212" t="s">
        <v>5</v>
      </c>
      <c r="F108" s="213" t="s">
        <v>167</v>
      </c>
      <c r="H108" s="212" t="s">
        <v>5</v>
      </c>
      <c r="L108" s="210"/>
      <c r="M108" s="214"/>
      <c r="N108" s="215"/>
      <c r="O108" s="215"/>
      <c r="P108" s="215"/>
      <c r="Q108" s="215"/>
      <c r="R108" s="215"/>
      <c r="S108" s="215"/>
      <c r="T108" s="216"/>
      <c r="AT108" s="212" t="s">
        <v>154</v>
      </c>
      <c r="AU108" s="212" t="s">
        <v>79</v>
      </c>
      <c r="AV108" s="211" t="s">
        <v>77</v>
      </c>
      <c r="AW108" s="211" t="s">
        <v>34</v>
      </c>
      <c r="AX108" s="211" t="s">
        <v>9</v>
      </c>
      <c r="AY108" s="212" t="s">
        <v>140</v>
      </c>
    </row>
    <row r="109" spans="2:51" s="194" customFormat="1" ht="13.5">
      <c r="B109" s="193"/>
      <c r="D109" s="195" t="s">
        <v>154</v>
      </c>
      <c r="E109" s="196" t="s">
        <v>5</v>
      </c>
      <c r="F109" s="197" t="s">
        <v>166</v>
      </c>
      <c r="H109" s="198">
        <v>0.1831</v>
      </c>
      <c r="L109" s="193"/>
      <c r="M109" s="199"/>
      <c r="N109" s="200"/>
      <c r="O109" s="200"/>
      <c r="P109" s="200"/>
      <c r="Q109" s="200"/>
      <c r="R109" s="200"/>
      <c r="S109" s="200"/>
      <c r="T109" s="201"/>
      <c r="AT109" s="196" t="s">
        <v>154</v>
      </c>
      <c r="AU109" s="196" t="s">
        <v>79</v>
      </c>
      <c r="AV109" s="194" t="s">
        <v>79</v>
      </c>
      <c r="AW109" s="194" t="s">
        <v>34</v>
      </c>
      <c r="AX109" s="194" t="s">
        <v>9</v>
      </c>
      <c r="AY109" s="196" t="s">
        <v>140</v>
      </c>
    </row>
    <row r="110" spans="2:51" s="211" customFormat="1" ht="13.5">
      <c r="B110" s="210"/>
      <c r="D110" s="195" t="s">
        <v>154</v>
      </c>
      <c r="E110" s="212" t="s">
        <v>5</v>
      </c>
      <c r="F110" s="213" t="s">
        <v>168</v>
      </c>
      <c r="H110" s="212" t="s">
        <v>5</v>
      </c>
      <c r="L110" s="210"/>
      <c r="M110" s="214"/>
      <c r="N110" s="215"/>
      <c r="O110" s="215"/>
      <c r="P110" s="215"/>
      <c r="Q110" s="215"/>
      <c r="R110" s="215"/>
      <c r="S110" s="215"/>
      <c r="T110" s="216"/>
      <c r="AT110" s="212" t="s">
        <v>154</v>
      </c>
      <c r="AU110" s="212" t="s">
        <v>79</v>
      </c>
      <c r="AV110" s="211" t="s">
        <v>77</v>
      </c>
      <c r="AW110" s="211" t="s">
        <v>34</v>
      </c>
      <c r="AX110" s="211" t="s">
        <v>9</v>
      </c>
      <c r="AY110" s="212" t="s">
        <v>140</v>
      </c>
    </row>
    <row r="111" spans="2:51" s="194" customFormat="1" ht="13.5">
      <c r="B111" s="193"/>
      <c r="D111" s="195" t="s">
        <v>154</v>
      </c>
      <c r="E111" s="196" t="s">
        <v>5</v>
      </c>
      <c r="F111" s="197" t="s">
        <v>169</v>
      </c>
      <c r="H111" s="198">
        <v>0.06165</v>
      </c>
      <c r="L111" s="193"/>
      <c r="M111" s="199"/>
      <c r="N111" s="200"/>
      <c r="O111" s="200"/>
      <c r="P111" s="200"/>
      <c r="Q111" s="200"/>
      <c r="R111" s="200"/>
      <c r="S111" s="200"/>
      <c r="T111" s="201"/>
      <c r="AT111" s="196" t="s">
        <v>154</v>
      </c>
      <c r="AU111" s="196" t="s">
        <v>79</v>
      </c>
      <c r="AV111" s="194" t="s">
        <v>79</v>
      </c>
      <c r="AW111" s="194" t="s">
        <v>34</v>
      </c>
      <c r="AX111" s="194" t="s">
        <v>9</v>
      </c>
      <c r="AY111" s="196" t="s">
        <v>140</v>
      </c>
    </row>
    <row r="112" spans="2:51" s="203" customFormat="1" ht="13.5">
      <c r="B112" s="202"/>
      <c r="D112" s="195" t="s">
        <v>154</v>
      </c>
      <c r="E112" s="204" t="s">
        <v>5</v>
      </c>
      <c r="F112" s="205" t="s">
        <v>157</v>
      </c>
      <c r="H112" s="206">
        <v>0.42785</v>
      </c>
      <c r="L112" s="202"/>
      <c r="M112" s="207"/>
      <c r="N112" s="208"/>
      <c r="O112" s="208"/>
      <c r="P112" s="208"/>
      <c r="Q112" s="208"/>
      <c r="R112" s="208"/>
      <c r="S112" s="208"/>
      <c r="T112" s="209"/>
      <c r="AT112" s="204" t="s">
        <v>154</v>
      </c>
      <c r="AU112" s="204" t="s">
        <v>79</v>
      </c>
      <c r="AV112" s="203" t="s">
        <v>148</v>
      </c>
      <c r="AW112" s="203" t="s">
        <v>34</v>
      </c>
      <c r="AX112" s="203" t="s">
        <v>77</v>
      </c>
      <c r="AY112" s="204" t="s">
        <v>140</v>
      </c>
    </row>
    <row r="113" spans="2:65" s="102" customFormat="1" ht="25.5" customHeight="1">
      <c r="B113" s="103"/>
      <c r="C113" s="182" t="s">
        <v>170</v>
      </c>
      <c r="D113" s="182" t="s">
        <v>143</v>
      </c>
      <c r="E113" s="183" t="s">
        <v>171</v>
      </c>
      <c r="F113" s="184" t="s">
        <v>172</v>
      </c>
      <c r="G113" s="185" t="s">
        <v>173</v>
      </c>
      <c r="H113" s="186">
        <v>0.05134</v>
      </c>
      <c r="I113" s="8"/>
      <c r="J113" s="186">
        <f>ROUND(I113*H113,15)</f>
        <v>0</v>
      </c>
      <c r="K113" s="184" t="s">
        <v>163</v>
      </c>
      <c r="L113" s="103"/>
      <c r="M113" s="187" t="s">
        <v>5</v>
      </c>
      <c r="N113" s="188" t="s">
        <v>41</v>
      </c>
      <c r="O113" s="104"/>
      <c r="P113" s="189">
        <f>O113*H113</f>
        <v>0</v>
      </c>
      <c r="Q113" s="189">
        <v>1.05256</v>
      </c>
      <c r="R113" s="189">
        <f>Q113*H113</f>
        <v>0.0540384304</v>
      </c>
      <c r="S113" s="189">
        <v>0</v>
      </c>
      <c r="T113" s="190">
        <f>S113*H113</f>
        <v>0</v>
      </c>
      <c r="AR113" s="92" t="s">
        <v>148</v>
      </c>
      <c r="AT113" s="92" t="s">
        <v>143</v>
      </c>
      <c r="AU113" s="92" t="s">
        <v>79</v>
      </c>
      <c r="AY113" s="92" t="s">
        <v>140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92" t="s">
        <v>77</v>
      </c>
      <c r="BK113" s="192">
        <f>ROUND(I113*H113,15)</f>
        <v>0</v>
      </c>
      <c r="BL113" s="92" t="s">
        <v>148</v>
      </c>
      <c r="BM113" s="92" t="s">
        <v>174</v>
      </c>
    </row>
    <row r="114" spans="2:51" s="194" customFormat="1" ht="13.5">
      <c r="B114" s="193"/>
      <c r="D114" s="195" t="s">
        <v>154</v>
      </c>
      <c r="E114" s="196" t="s">
        <v>5</v>
      </c>
      <c r="F114" s="197" t="s">
        <v>175</v>
      </c>
      <c r="H114" s="198">
        <v>0.051342</v>
      </c>
      <c r="L114" s="193"/>
      <c r="M114" s="199"/>
      <c r="N114" s="200"/>
      <c r="O114" s="200"/>
      <c r="P114" s="200"/>
      <c r="Q114" s="200"/>
      <c r="R114" s="200"/>
      <c r="S114" s="200"/>
      <c r="T114" s="201"/>
      <c r="AT114" s="196" t="s">
        <v>154</v>
      </c>
      <c r="AU114" s="196" t="s">
        <v>79</v>
      </c>
      <c r="AV114" s="194" t="s">
        <v>79</v>
      </c>
      <c r="AW114" s="194" t="s">
        <v>34</v>
      </c>
      <c r="AX114" s="194" t="s">
        <v>9</v>
      </c>
      <c r="AY114" s="196" t="s">
        <v>140</v>
      </c>
    </row>
    <row r="115" spans="2:51" s="203" customFormat="1" ht="13.5">
      <c r="B115" s="202"/>
      <c r="D115" s="195" t="s">
        <v>154</v>
      </c>
      <c r="E115" s="204" t="s">
        <v>5</v>
      </c>
      <c r="F115" s="205" t="s">
        <v>157</v>
      </c>
      <c r="H115" s="206">
        <v>0.051342</v>
      </c>
      <c r="L115" s="202"/>
      <c r="M115" s="207"/>
      <c r="N115" s="208"/>
      <c r="O115" s="208"/>
      <c r="P115" s="208"/>
      <c r="Q115" s="208"/>
      <c r="R115" s="208"/>
      <c r="S115" s="208"/>
      <c r="T115" s="209"/>
      <c r="AT115" s="204" t="s">
        <v>154</v>
      </c>
      <c r="AU115" s="204" t="s">
        <v>79</v>
      </c>
      <c r="AV115" s="203" t="s">
        <v>148</v>
      </c>
      <c r="AW115" s="203" t="s">
        <v>34</v>
      </c>
      <c r="AX115" s="203" t="s">
        <v>77</v>
      </c>
      <c r="AY115" s="204" t="s">
        <v>140</v>
      </c>
    </row>
    <row r="116" spans="2:63" s="170" customFormat="1" ht="29.85" customHeight="1">
      <c r="B116" s="169"/>
      <c r="D116" s="171" t="s">
        <v>69</v>
      </c>
      <c r="E116" s="180" t="s">
        <v>176</v>
      </c>
      <c r="F116" s="180" t="s">
        <v>177</v>
      </c>
      <c r="J116" s="181">
        <f>BK116</f>
        <v>0</v>
      </c>
      <c r="L116" s="169"/>
      <c r="M116" s="174"/>
      <c r="N116" s="175"/>
      <c r="O116" s="175"/>
      <c r="P116" s="176">
        <f>SUM(P117:P210)</f>
        <v>0</v>
      </c>
      <c r="Q116" s="175"/>
      <c r="R116" s="176">
        <f>SUM(R117:R210)</f>
        <v>35.60599548</v>
      </c>
      <c r="S116" s="175"/>
      <c r="T116" s="177">
        <f>SUM(T117:T210)</f>
        <v>0</v>
      </c>
      <c r="AR116" s="171" t="s">
        <v>77</v>
      </c>
      <c r="AT116" s="178" t="s">
        <v>69</v>
      </c>
      <c r="AU116" s="178" t="s">
        <v>77</v>
      </c>
      <c r="AY116" s="171" t="s">
        <v>140</v>
      </c>
      <c r="BK116" s="179">
        <f>SUM(BK117:BK210)</f>
        <v>0</v>
      </c>
    </row>
    <row r="117" spans="2:65" s="102" customFormat="1" ht="16.5" customHeight="1">
      <c r="B117" s="103"/>
      <c r="C117" s="182" t="s">
        <v>141</v>
      </c>
      <c r="D117" s="182" t="s">
        <v>143</v>
      </c>
      <c r="E117" s="183" t="s">
        <v>178</v>
      </c>
      <c r="F117" s="184" t="s">
        <v>179</v>
      </c>
      <c r="G117" s="185" t="s">
        <v>146</v>
      </c>
      <c r="H117" s="186">
        <v>0.534</v>
      </c>
      <c r="I117" s="8"/>
      <c r="J117" s="186">
        <f>ROUND(I117*H117,15)</f>
        <v>0</v>
      </c>
      <c r="K117" s="184" t="s">
        <v>147</v>
      </c>
      <c r="L117" s="103"/>
      <c r="M117" s="187" t="s">
        <v>5</v>
      </c>
      <c r="N117" s="188" t="s">
        <v>41</v>
      </c>
      <c r="O117" s="104"/>
      <c r="P117" s="189">
        <f>O117*H117</f>
        <v>0</v>
      </c>
      <c r="Q117" s="189">
        <v>0.04063</v>
      </c>
      <c r="R117" s="189">
        <f>Q117*H117</f>
        <v>0.02169642</v>
      </c>
      <c r="S117" s="189">
        <v>0</v>
      </c>
      <c r="T117" s="190">
        <f>S117*H117</f>
        <v>0</v>
      </c>
      <c r="AR117" s="92" t="s">
        <v>148</v>
      </c>
      <c r="AT117" s="92" t="s">
        <v>143</v>
      </c>
      <c r="AU117" s="92" t="s">
        <v>79</v>
      </c>
      <c r="AY117" s="92" t="s">
        <v>140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92" t="s">
        <v>77</v>
      </c>
      <c r="BK117" s="192">
        <f>ROUND(I117*H117,15)</f>
        <v>0</v>
      </c>
      <c r="BL117" s="92" t="s">
        <v>148</v>
      </c>
      <c r="BM117" s="92" t="s">
        <v>180</v>
      </c>
    </row>
    <row r="118" spans="2:51" s="211" customFormat="1" ht="13.5">
      <c r="B118" s="210"/>
      <c r="D118" s="195" t="s">
        <v>154</v>
      </c>
      <c r="E118" s="212" t="s">
        <v>5</v>
      </c>
      <c r="F118" s="213" t="s">
        <v>181</v>
      </c>
      <c r="H118" s="212" t="s">
        <v>5</v>
      </c>
      <c r="L118" s="210"/>
      <c r="M118" s="214"/>
      <c r="N118" s="215"/>
      <c r="O118" s="215"/>
      <c r="P118" s="215"/>
      <c r="Q118" s="215"/>
      <c r="R118" s="215"/>
      <c r="S118" s="215"/>
      <c r="T118" s="216"/>
      <c r="AT118" s="212" t="s">
        <v>154</v>
      </c>
      <c r="AU118" s="212" t="s">
        <v>79</v>
      </c>
      <c r="AV118" s="211" t="s">
        <v>77</v>
      </c>
      <c r="AW118" s="211" t="s">
        <v>34</v>
      </c>
      <c r="AX118" s="211" t="s">
        <v>9</v>
      </c>
      <c r="AY118" s="212" t="s">
        <v>140</v>
      </c>
    </row>
    <row r="119" spans="2:51" s="194" customFormat="1" ht="13.5">
      <c r="B119" s="193"/>
      <c r="D119" s="195" t="s">
        <v>154</v>
      </c>
      <c r="E119" s="196" t="s">
        <v>5</v>
      </c>
      <c r="F119" s="197" t="s">
        <v>182</v>
      </c>
      <c r="H119" s="198">
        <v>0.374</v>
      </c>
      <c r="L119" s="193"/>
      <c r="M119" s="199"/>
      <c r="N119" s="200"/>
      <c r="O119" s="200"/>
      <c r="P119" s="200"/>
      <c r="Q119" s="200"/>
      <c r="R119" s="200"/>
      <c r="S119" s="200"/>
      <c r="T119" s="201"/>
      <c r="AT119" s="196" t="s">
        <v>154</v>
      </c>
      <c r="AU119" s="196" t="s">
        <v>79</v>
      </c>
      <c r="AV119" s="194" t="s">
        <v>79</v>
      </c>
      <c r="AW119" s="194" t="s">
        <v>34</v>
      </c>
      <c r="AX119" s="194" t="s">
        <v>9</v>
      </c>
      <c r="AY119" s="196" t="s">
        <v>140</v>
      </c>
    </row>
    <row r="120" spans="2:51" s="194" customFormat="1" ht="13.5">
      <c r="B120" s="193"/>
      <c r="D120" s="195" t="s">
        <v>154</v>
      </c>
      <c r="E120" s="196" t="s">
        <v>5</v>
      </c>
      <c r="F120" s="197" t="s">
        <v>183</v>
      </c>
      <c r="H120" s="198">
        <v>0.16</v>
      </c>
      <c r="L120" s="193"/>
      <c r="M120" s="199"/>
      <c r="N120" s="200"/>
      <c r="O120" s="200"/>
      <c r="P120" s="200"/>
      <c r="Q120" s="200"/>
      <c r="R120" s="200"/>
      <c r="S120" s="200"/>
      <c r="T120" s="201"/>
      <c r="AT120" s="196" t="s">
        <v>154</v>
      </c>
      <c r="AU120" s="196" t="s">
        <v>79</v>
      </c>
      <c r="AV120" s="194" t="s">
        <v>79</v>
      </c>
      <c r="AW120" s="194" t="s">
        <v>34</v>
      </c>
      <c r="AX120" s="194" t="s">
        <v>9</v>
      </c>
      <c r="AY120" s="196" t="s">
        <v>140</v>
      </c>
    </row>
    <row r="121" spans="2:51" s="203" customFormat="1" ht="13.5">
      <c r="B121" s="202"/>
      <c r="D121" s="195" t="s">
        <v>154</v>
      </c>
      <c r="E121" s="204" t="s">
        <v>5</v>
      </c>
      <c r="F121" s="205" t="s">
        <v>157</v>
      </c>
      <c r="H121" s="206">
        <v>0.534</v>
      </c>
      <c r="L121" s="202"/>
      <c r="M121" s="207"/>
      <c r="N121" s="208"/>
      <c r="O121" s="208"/>
      <c r="P121" s="208"/>
      <c r="Q121" s="208"/>
      <c r="R121" s="208"/>
      <c r="S121" s="208"/>
      <c r="T121" s="209"/>
      <c r="AT121" s="204" t="s">
        <v>154</v>
      </c>
      <c r="AU121" s="204" t="s">
        <v>79</v>
      </c>
      <c r="AV121" s="203" t="s">
        <v>148</v>
      </c>
      <c r="AW121" s="203" t="s">
        <v>34</v>
      </c>
      <c r="AX121" s="203" t="s">
        <v>77</v>
      </c>
      <c r="AY121" s="204" t="s">
        <v>140</v>
      </c>
    </row>
    <row r="122" spans="2:65" s="102" customFormat="1" ht="16.5" customHeight="1">
      <c r="B122" s="103"/>
      <c r="C122" s="182" t="s">
        <v>148</v>
      </c>
      <c r="D122" s="182" t="s">
        <v>143</v>
      </c>
      <c r="E122" s="183" t="s">
        <v>184</v>
      </c>
      <c r="F122" s="184" t="s">
        <v>185</v>
      </c>
      <c r="G122" s="185" t="s">
        <v>146</v>
      </c>
      <c r="H122" s="186">
        <v>133.479</v>
      </c>
      <c r="I122" s="8"/>
      <c r="J122" s="186">
        <f>ROUND(I122*H122,15)</f>
        <v>0</v>
      </c>
      <c r="K122" s="184" t="s">
        <v>147</v>
      </c>
      <c r="L122" s="103"/>
      <c r="M122" s="187" t="s">
        <v>5</v>
      </c>
      <c r="N122" s="188" t="s">
        <v>41</v>
      </c>
      <c r="O122" s="104"/>
      <c r="P122" s="189">
        <f>O122*H122</f>
        <v>0</v>
      </c>
      <c r="Q122" s="189">
        <v>0.0065</v>
      </c>
      <c r="R122" s="189">
        <f>Q122*H122</f>
        <v>0.8676135</v>
      </c>
      <c r="S122" s="189">
        <v>0</v>
      </c>
      <c r="T122" s="190">
        <f>S122*H122</f>
        <v>0</v>
      </c>
      <c r="AR122" s="92" t="s">
        <v>148</v>
      </c>
      <c r="AT122" s="92" t="s">
        <v>143</v>
      </c>
      <c r="AU122" s="92" t="s">
        <v>79</v>
      </c>
      <c r="AY122" s="92" t="s">
        <v>140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92" t="s">
        <v>77</v>
      </c>
      <c r="BK122" s="192">
        <f>ROUND(I122*H122,15)</f>
        <v>0</v>
      </c>
      <c r="BL122" s="92" t="s">
        <v>148</v>
      </c>
      <c r="BM122" s="92" t="s">
        <v>186</v>
      </c>
    </row>
    <row r="123" spans="2:51" s="194" customFormat="1" ht="13.5">
      <c r="B123" s="193"/>
      <c r="D123" s="195" t="s">
        <v>154</v>
      </c>
      <c r="E123" s="196" t="s">
        <v>5</v>
      </c>
      <c r="F123" s="197" t="s">
        <v>187</v>
      </c>
      <c r="H123" s="198">
        <v>133.479</v>
      </c>
      <c r="L123" s="193"/>
      <c r="M123" s="199"/>
      <c r="N123" s="200"/>
      <c r="O123" s="200"/>
      <c r="P123" s="200"/>
      <c r="Q123" s="200"/>
      <c r="R123" s="200"/>
      <c r="S123" s="200"/>
      <c r="T123" s="201"/>
      <c r="AT123" s="196" t="s">
        <v>154</v>
      </c>
      <c r="AU123" s="196" t="s">
        <v>79</v>
      </c>
      <c r="AV123" s="194" t="s">
        <v>79</v>
      </c>
      <c r="AW123" s="194" t="s">
        <v>34</v>
      </c>
      <c r="AX123" s="194" t="s">
        <v>77</v>
      </c>
      <c r="AY123" s="196" t="s">
        <v>140</v>
      </c>
    </row>
    <row r="124" spans="2:65" s="102" customFormat="1" ht="16.5" customHeight="1">
      <c r="B124" s="103"/>
      <c r="C124" s="182" t="s">
        <v>188</v>
      </c>
      <c r="D124" s="182" t="s">
        <v>143</v>
      </c>
      <c r="E124" s="183" t="s">
        <v>189</v>
      </c>
      <c r="F124" s="184" t="s">
        <v>190</v>
      </c>
      <c r="G124" s="185" t="s">
        <v>146</v>
      </c>
      <c r="H124" s="186">
        <v>65.301</v>
      </c>
      <c r="I124" s="8"/>
      <c r="J124" s="186">
        <f>ROUND(I124*H124,15)</f>
        <v>0</v>
      </c>
      <c r="K124" s="184" t="s">
        <v>147</v>
      </c>
      <c r="L124" s="103"/>
      <c r="M124" s="187" t="s">
        <v>5</v>
      </c>
      <c r="N124" s="188" t="s">
        <v>41</v>
      </c>
      <c r="O124" s="104"/>
      <c r="P124" s="189">
        <f>O124*H124</f>
        <v>0</v>
      </c>
      <c r="Q124" s="189">
        <v>0.00026</v>
      </c>
      <c r="R124" s="189">
        <f>Q124*H124</f>
        <v>0.01697826</v>
      </c>
      <c r="S124" s="189">
        <v>0</v>
      </c>
      <c r="T124" s="190">
        <f>S124*H124</f>
        <v>0</v>
      </c>
      <c r="AR124" s="92" t="s">
        <v>148</v>
      </c>
      <c r="AT124" s="92" t="s">
        <v>143</v>
      </c>
      <c r="AU124" s="92" t="s">
        <v>79</v>
      </c>
      <c r="AY124" s="92" t="s">
        <v>140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92" t="s">
        <v>77</v>
      </c>
      <c r="BK124" s="192">
        <f>ROUND(I124*H124,15)</f>
        <v>0</v>
      </c>
      <c r="BL124" s="92" t="s">
        <v>148</v>
      </c>
      <c r="BM124" s="92" t="s">
        <v>191</v>
      </c>
    </row>
    <row r="125" spans="2:65" s="102" customFormat="1" ht="25.5" customHeight="1">
      <c r="B125" s="103"/>
      <c r="C125" s="182" t="s">
        <v>176</v>
      </c>
      <c r="D125" s="182" t="s">
        <v>143</v>
      </c>
      <c r="E125" s="183" t="s">
        <v>192</v>
      </c>
      <c r="F125" s="184" t="s">
        <v>193</v>
      </c>
      <c r="G125" s="185" t="s">
        <v>146</v>
      </c>
      <c r="H125" s="186">
        <v>65.301</v>
      </c>
      <c r="I125" s="8"/>
      <c r="J125" s="186">
        <f>ROUND(I125*H125,15)</f>
        <v>0</v>
      </c>
      <c r="K125" s="184" t="s">
        <v>147</v>
      </c>
      <c r="L125" s="103"/>
      <c r="M125" s="187" t="s">
        <v>5</v>
      </c>
      <c r="N125" s="188" t="s">
        <v>41</v>
      </c>
      <c r="O125" s="104"/>
      <c r="P125" s="189">
        <f>O125*H125</f>
        <v>0</v>
      </c>
      <c r="Q125" s="189">
        <v>0.00438</v>
      </c>
      <c r="R125" s="189">
        <f>Q125*H125</f>
        <v>0.28601838</v>
      </c>
      <c r="S125" s="189">
        <v>0</v>
      </c>
      <c r="T125" s="190">
        <f>S125*H125</f>
        <v>0</v>
      </c>
      <c r="AR125" s="92" t="s">
        <v>148</v>
      </c>
      <c r="AT125" s="92" t="s">
        <v>143</v>
      </c>
      <c r="AU125" s="92" t="s">
        <v>79</v>
      </c>
      <c r="AY125" s="92" t="s">
        <v>140</v>
      </c>
      <c r="BE125" s="191">
        <f>IF(N125="základní",J125,0)</f>
        <v>0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92" t="s">
        <v>77</v>
      </c>
      <c r="BK125" s="192">
        <f>ROUND(I125*H125,15)</f>
        <v>0</v>
      </c>
      <c r="BL125" s="92" t="s">
        <v>148</v>
      </c>
      <c r="BM125" s="92" t="s">
        <v>194</v>
      </c>
    </row>
    <row r="126" spans="2:65" s="102" customFormat="1" ht="16.5" customHeight="1">
      <c r="B126" s="103"/>
      <c r="C126" s="182" t="s">
        <v>195</v>
      </c>
      <c r="D126" s="182" t="s">
        <v>143</v>
      </c>
      <c r="E126" s="183" t="s">
        <v>196</v>
      </c>
      <c r="F126" s="184" t="s">
        <v>197</v>
      </c>
      <c r="G126" s="185" t="s">
        <v>146</v>
      </c>
      <c r="H126" s="186">
        <v>65.301</v>
      </c>
      <c r="I126" s="8"/>
      <c r="J126" s="186">
        <f>ROUND(I126*H126,15)</f>
        <v>0</v>
      </c>
      <c r="K126" s="184" t="s">
        <v>147</v>
      </c>
      <c r="L126" s="103"/>
      <c r="M126" s="187" t="s">
        <v>5</v>
      </c>
      <c r="N126" s="188" t="s">
        <v>41</v>
      </c>
      <c r="O126" s="104"/>
      <c r="P126" s="189">
        <f>O126*H126</f>
        <v>0</v>
      </c>
      <c r="Q126" s="189">
        <v>0.003</v>
      </c>
      <c r="R126" s="189">
        <f>Q126*H126</f>
        <v>0.19590300000000002</v>
      </c>
      <c r="S126" s="189">
        <v>0</v>
      </c>
      <c r="T126" s="190">
        <f>S126*H126</f>
        <v>0</v>
      </c>
      <c r="AR126" s="92" t="s">
        <v>148</v>
      </c>
      <c r="AT126" s="92" t="s">
        <v>143</v>
      </c>
      <c r="AU126" s="92" t="s">
        <v>79</v>
      </c>
      <c r="AY126" s="92" t="s">
        <v>140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92" t="s">
        <v>77</v>
      </c>
      <c r="BK126" s="192">
        <f>ROUND(I126*H126,15)</f>
        <v>0</v>
      </c>
      <c r="BL126" s="92" t="s">
        <v>148</v>
      </c>
      <c r="BM126" s="92" t="s">
        <v>198</v>
      </c>
    </row>
    <row r="127" spans="2:65" s="102" customFormat="1" ht="16.5" customHeight="1">
      <c r="B127" s="103"/>
      <c r="C127" s="182" t="s">
        <v>199</v>
      </c>
      <c r="D127" s="182" t="s">
        <v>143</v>
      </c>
      <c r="E127" s="183" t="s">
        <v>200</v>
      </c>
      <c r="F127" s="184" t="s">
        <v>201</v>
      </c>
      <c r="G127" s="185" t="s">
        <v>146</v>
      </c>
      <c r="H127" s="186">
        <v>134.757</v>
      </c>
      <c r="I127" s="8"/>
      <c r="J127" s="186">
        <f>ROUND(I127*H127,15)</f>
        <v>0</v>
      </c>
      <c r="K127" s="184" t="s">
        <v>147</v>
      </c>
      <c r="L127" s="103"/>
      <c r="M127" s="187" t="s">
        <v>5</v>
      </c>
      <c r="N127" s="188" t="s">
        <v>41</v>
      </c>
      <c r="O127" s="104"/>
      <c r="P127" s="189">
        <f>O127*H127</f>
        <v>0</v>
      </c>
      <c r="Q127" s="189">
        <v>0.01838</v>
      </c>
      <c r="R127" s="189">
        <f>Q127*H127</f>
        <v>2.47683366</v>
      </c>
      <c r="S127" s="189">
        <v>0</v>
      </c>
      <c r="T127" s="190">
        <f>S127*H127</f>
        <v>0</v>
      </c>
      <c r="AR127" s="92" t="s">
        <v>148</v>
      </c>
      <c r="AT127" s="92" t="s">
        <v>143</v>
      </c>
      <c r="AU127" s="92" t="s">
        <v>79</v>
      </c>
      <c r="AY127" s="92" t="s">
        <v>140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92" t="s">
        <v>77</v>
      </c>
      <c r="BK127" s="192">
        <f>ROUND(I127*H127,15)</f>
        <v>0</v>
      </c>
      <c r="BL127" s="92" t="s">
        <v>148</v>
      </c>
      <c r="BM127" s="92" t="s">
        <v>202</v>
      </c>
    </row>
    <row r="128" spans="2:65" s="102" customFormat="1" ht="25.5" customHeight="1">
      <c r="B128" s="103"/>
      <c r="C128" s="182" t="s">
        <v>203</v>
      </c>
      <c r="D128" s="182" t="s">
        <v>143</v>
      </c>
      <c r="E128" s="183" t="s">
        <v>204</v>
      </c>
      <c r="F128" s="184" t="s">
        <v>205</v>
      </c>
      <c r="G128" s="185" t="s">
        <v>146</v>
      </c>
      <c r="H128" s="186">
        <v>245.901</v>
      </c>
      <c r="I128" s="8"/>
      <c r="J128" s="186">
        <f>ROUND(I128*H128,15)</f>
        <v>0</v>
      </c>
      <c r="K128" s="184" t="s">
        <v>147</v>
      </c>
      <c r="L128" s="103"/>
      <c r="M128" s="187" t="s">
        <v>5</v>
      </c>
      <c r="N128" s="188" t="s">
        <v>41</v>
      </c>
      <c r="O128" s="104"/>
      <c r="P128" s="189">
        <f>O128*H128</f>
        <v>0</v>
      </c>
      <c r="Q128" s="189">
        <v>0.0057</v>
      </c>
      <c r="R128" s="189">
        <f>Q128*H128</f>
        <v>1.4016357000000002</v>
      </c>
      <c r="S128" s="189">
        <v>0</v>
      </c>
      <c r="T128" s="190">
        <f>S128*H128</f>
        <v>0</v>
      </c>
      <c r="AR128" s="92" t="s">
        <v>148</v>
      </c>
      <c r="AT128" s="92" t="s">
        <v>143</v>
      </c>
      <c r="AU128" s="92" t="s">
        <v>79</v>
      </c>
      <c r="AY128" s="92" t="s">
        <v>140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92" t="s">
        <v>77</v>
      </c>
      <c r="BK128" s="192">
        <f>ROUND(I128*H128,15)</f>
        <v>0</v>
      </c>
      <c r="BL128" s="92" t="s">
        <v>148</v>
      </c>
      <c r="BM128" s="92" t="s">
        <v>206</v>
      </c>
    </row>
    <row r="129" spans="2:51" s="211" customFormat="1" ht="13.5">
      <c r="B129" s="210"/>
      <c r="D129" s="195" t="s">
        <v>154</v>
      </c>
      <c r="E129" s="212" t="s">
        <v>5</v>
      </c>
      <c r="F129" s="213" t="s">
        <v>207</v>
      </c>
      <c r="H129" s="212" t="s">
        <v>5</v>
      </c>
      <c r="L129" s="210"/>
      <c r="M129" s="214"/>
      <c r="N129" s="215"/>
      <c r="O129" s="215"/>
      <c r="P129" s="215"/>
      <c r="Q129" s="215"/>
      <c r="R129" s="215"/>
      <c r="S129" s="215"/>
      <c r="T129" s="216"/>
      <c r="AT129" s="212" t="s">
        <v>154</v>
      </c>
      <c r="AU129" s="212" t="s">
        <v>79</v>
      </c>
      <c r="AV129" s="211" t="s">
        <v>77</v>
      </c>
      <c r="AW129" s="211" t="s">
        <v>34</v>
      </c>
      <c r="AX129" s="211" t="s">
        <v>9</v>
      </c>
      <c r="AY129" s="212" t="s">
        <v>140</v>
      </c>
    </row>
    <row r="130" spans="2:51" s="194" customFormat="1" ht="13.5">
      <c r="B130" s="193"/>
      <c r="D130" s="195" t="s">
        <v>154</v>
      </c>
      <c r="E130" s="196" t="s">
        <v>5</v>
      </c>
      <c r="F130" s="197" t="s">
        <v>208</v>
      </c>
      <c r="H130" s="198">
        <v>9.42</v>
      </c>
      <c r="L130" s="193"/>
      <c r="M130" s="199"/>
      <c r="N130" s="200"/>
      <c r="O130" s="200"/>
      <c r="P130" s="200"/>
      <c r="Q130" s="200"/>
      <c r="R130" s="200"/>
      <c r="S130" s="200"/>
      <c r="T130" s="201"/>
      <c r="AT130" s="196" t="s">
        <v>154</v>
      </c>
      <c r="AU130" s="196" t="s">
        <v>79</v>
      </c>
      <c r="AV130" s="194" t="s">
        <v>79</v>
      </c>
      <c r="AW130" s="194" t="s">
        <v>34</v>
      </c>
      <c r="AX130" s="194" t="s">
        <v>9</v>
      </c>
      <c r="AY130" s="196" t="s">
        <v>140</v>
      </c>
    </row>
    <row r="131" spans="2:51" s="211" customFormat="1" ht="13.5">
      <c r="B131" s="210"/>
      <c r="D131" s="195" t="s">
        <v>154</v>
      </c>
      <c r="E131" s="212" t="s">
        <v>5</v>
      </c>
      <c r="F131" s="213" t="s">
        <v>209</v>
      </c>
      <c r="H131" s="212" t="s">
        <v>5</v>
      </c>
      <c r="L131" s="210"/>
      <c r="M131" s="214"/>
      <c r="N131" s="215"/>
      <c r="O131" s="215"/>
      <c r="P131" s="215"/>
      <c r="Q131" s="215"/>
      <c r="R131" s="215"/>
      <c r="S131" s="215"/>
      <c r="T131" s="216"/>
      <c r="AT131" s="212" t="s">
        <v>154</v>
      </c>
      <c r="AU131" s="212" t="s">
        <v>79</v>
      </c>
      <c r="AV131" s="211" t="s">
        <v>77</v>
      </c>
      <c r="AW131" s="211" t="s">
        <v>34</v>
      </c>
      <c r="AX131" s="211" t="s">
        <v>9</v>
      </c>
      <c r="AY131" s="212" t="s">
        <v>140</v>
      </c>
    </row>
    <row r="132" spans="2:51" s="194" customFormat="1" ht="13.5">
      <c r="B132" s="193"/>
      <c r="D132" s="195" t="s">
        <v>154</v>
      </c>
      <c r="E132" s="196" t="s">
        <v>5</v>
      </c>
      <c r="F132" s="197" t="s">
        <v>210</v>
      </c>
      <c r="H132" s="198">
        <v>9.54</v>
      </c>
      <c r="L132" s="193"/>
      <c r="M132" s="199"/>
      <c r="N132" s="200"/>
      <c r="O132" s="200"/>
      <c r="P132" s="200"/>
      <c r="Q132" s="200"/>
      <c r="R132" s="200"/>
      <c r="S132" s="200"/>
      <c r="T132" s="201"/>
      <c r="AT132" s="196" t="s">
        <v>154</v>
      </c>
      <c r="AU132" s="196" t="s">
        <v>79</v>
      </c>
      <c r="AV132" s="194" t="s">
        <v>79</v>
      </c>
      <c r="AW132" s="194" t="s">
        <v>34</v>
      </c>
      <c r="AX132" s="194" t="s">
        <v>9</v>
      </c>
      <c r="AY132" s="196" t="s">
        <v>140</v>
      </c>
    </row>
    <row r="133" spans="2:51" s="211" customFormat="1" ht="13.5">
      <c r="B133" s="210"/>
      <c r="D133" s="195" t="s">
        <v>154</v>
      </c>
      <c r="E133" s="212" t="s">
        <v>5</v>
      </c>
      <c r="F133" s="213" t="s">
        <v>211</v>
      </c>
      <c r="H133" s="212" t="s">
        <v>5</v>
      </c>
      <c r="L133" s="210"/>
      <c r="M133" s="214"/>
      <c r="N133" s="215"/>
      <c r="O133" s="215"/>
      <c r="P133" s="215"/>
      <c r="Q133" s="215"/>
      <c r="R133" s="215"/>
      <c r="S133" s="215"/>
      <c r="T133" s="216"/>
      <c r="AT133" s="212" t="s">
        <v>154</v>
      </c>
      <c r="AU133" s="212" t="s">
        <v>79</v>
      </c>
      <c r="AV133" s="211" t="s">
        <v>77</v>
      </c>
      <c r="AW133" s="211" t="s">
        <v>34</v>
      </c>
      <c r="AX133" s="211" t="s">
        <v>9</v>
      </c>
      <c r="AY133" s="212" t="s">
        <v>140</v>
      </c>
    </row>
    <row r="134" spans="2:51" s="194" customFormat="1" ht="13.5">
      <c r="B134" s="193"/>
      <c r="D134" s="195" t="s">
        <v>154</v>
      </c>
      <c r="E134" s="196" t="s">
        <v>5</v>
      </c>
      <c r="F134" s="197" t="s">
        <v>212</v>
      </c>
      <c r="H134" s="198">
        <v>12.6</v>
      </c>
      <c r="L134" s="193"/>
      <c r="M134" s="199"/>
      <c r="N134" s="200"/>
      <c r="O134" s="200"/>
      <c r="P134" s="200"/>
      <c r="Q134" s="200"/>
      <c r="R134" s="200"/>
      <c r="S134" s="200"/>
      <c r="T134" s="201"/>
      <c r="AT134" s="196" t="s">
        <v>154</v>
      </c>
      <c r="AU134" s="196" t="s">
        <v>79</v>
      </c>
      <c r="AV134" s="194" t="s">
        <v>79</v>
      </c>
      <c r="AW134" s="194" t="s">
        <v>34</v>
      </c>
      <c r="AX134" s="194" t="s">
        <v>9</v>
      </c>
      <c r="AY134" s="196" t="s">
        <v>140</v>
      </c>
    </row>
    <row r="135" spans="2:51" s="211" customFormat="1" ht="13.5">
      <c r="B135" s="210"/>
      <c r="D135" s="195" t="s">
        <v>154</v>
      </c>
      <c r="E135" s="212" t="s">
        <v>5</v>
      </c>
      <c r="F135" s="213" t="s">
        <v>213</v>
      </c>
      <c r="H135" s="212" t="s">
        <v>5</v>
      </c>
      <c r="L135" s="210"/>
      <c r="M135" s="214"/>
      <c r="N135" s="215"/>
      <c r="O135" s="215"/>
      <c r="P135" s="215"/>
      <c r="Q135" s="215"/>
      <c r="R135" s="215"/>
      <c r="S135" s="215"/>
      <c r="T135" s="216"/>
      <c r="AT135" s="212" t="s">
        <v>154</v>
      </c>
      <c r="AU135" s="212" t="s">
        <v>79</v>
      </c>
      <c r="AV135" s="211" t="s">
        <v>77</v>
      </c>
      <c r="AW135" s="211" t="s">
        <v>34</v>
      </c>
      <c r="AX135" s="211" t="s">
        <v>9</v>
      </c>
      <c r="AY135" s="212" t="s">
        <v>140</v>
      </c>
    </row>
    <row r="136" spans="2:51" s="194" customFormat="1" ht="13.5">
      <c r="B136" s="193"/>
      <c r="D136" s="195" t="s">
        <v>154</v>
      </c>
      <c r="E136" s="196" t="s">
        <v>5</v>
      </c>
      <c r="F136" s="197" t="s">
        <v>214</v>
      </c>
      <c r="H136" s="198">
        <v>9.228</v>
      </c>
      <c r="L136" s="193"/>
      <c r="M136" s="199"/>
      <c r="N136" s="200"/>
      <c r="O136" s="200"/>
      <c r="P136" s="200"/>
      <c r="Q136" s="200"/>
      <c r="R136" s="200"/>
      <c r="S136" s="200"/>
      <c r="T136" s="201"/>
      <c r="AT136" s="196" t="s">
        <v>154</v>
      </c>
      <c r="AU136" s="196" t="s">
        <v>79</v>
      </c>
      <c r="AV136" s="194" t="s">
        <v>79</v>
      </c>
      <c r="AW136" s="194" t="s">
        <v>34</v>
      </c>
      <c r="AX136" s="194" t="s">
        <v>9</v>
      </c>
      <c r="AY136" s="196" t="s">
        <v>140</v>
      </c>
    </row>
    <row r="137" spans="2:51" s="194" customFormat="1" ht="13.5">
      <c r="B137" s="193"/>
      <c r="D137" s="195" t="s">
        <v>154</v>
      </c>
      <c r="E137" s="196" t="s">
        <v>5</v>
      </c>
      <c r="F137" s="197" t="s">
        <v>215</v>
      </c>
      <c r="H137" s="198">
        <v>3.015</v>
      </c>
      <c r="L137" s="193"/>
      <c r="M137" s="199"/>
      <c r="N137" s="200"/>
      <c r="O137" s="200"/>
      <c r="P137" s="200"/>
      <c r="Q137" s="200"/>
      <c r="R137" s="200"/>
      <c r="S137" s="200"/>
      <c r="T137" s="201"/>
      <c r="AT137" s="196" t="s">
        <v>154</v>
      </c>
      <c r="AU137" s="196" t="s">
        <v>79</v>
      </c>
      <c r="AV137" s="194" t="s">
        <v>79</v>
      </c>
      <c r="AW137" s="194" t="s">
        <v>34</v>
      </c>
      <c r="AX137" s="194" t="s">
        <v>9</v>
      </c>
      <c r="AY137" s="196" t="s">
        <v>140</v>
      </c>
    </row>
    <row r="138" spans="2:51" s="211" customFormat="1" ht="13.5">
      <c r="B138" s="210"/>
      <c r="D138" s="195" t="s">
        <v>154</v>
      </c>
      <c r="E138" s="212" t="s">
        <v>5</v>
      </c>
      <c r="F138" s="213" t="s">
        <v>216</v>
      </c>
      <c r="H138" s="212" t="s">
        <v>5</v>
      </c>
      <c r="L138" s="210"/>
      <c r="M138" s="214"/>
      <c r="N138" s="215"/>
      <c r="O138" s="215"/>
      <c r="P138" s="215"/>
      <c r="Q138" s="215"/>
      <c r="R138" s="215"/>
      <c r="S138" s="215"/>
      <c r="T138" s="216"/>
      <c r="AT138" s="212" t="s">
        <v>154</v>
      </c>
      <c r="AU138" s="212" t="s">
        <v>79</v>
      </c>
      <c r="AV138" s="211" t="s">
        <v>77</v>
      </c>
      <c r="AW138" s="211" t="s">
        <v>34</v>
      </c>
      <c r="AX138" s="211" t="s">
        <v>9</v>
      </c>
      <c r="AY138" s="212" t="s">
        <v>140</v>
      </c>
    </row>
    <row r="139" spans="2:51" s="194" customFormat="1" ht="13.5">
      <c r="B139" s="193"/>
      <c r="D139" s="195" t="s">
        <v>154</v>
      </c>
      <c r="E139" s="196" t="s">
        <v>5</v>
      </c>
      <c r="F139" s="197" t="s">
        <v>217</v>
      </c>
      <c r="H139" s="198">
        <v>2.45</v>
      </c>
      <c r="L139" s="193"/>
      <c r="M139" s="199"/>
      <c r="N139" s="200"/>
      <c r="O139" s="200"/>
      <c r="P139" s="200"/>
      <c r="Q139" s="200"/>
      <c r="R139" s="200"/>
      <c r="S139" s="200"/>
      <c r="T139" s="201"/>
      <c r="AT139" s="196" t="s">
        <v>154</v>
      </c>
      <c r="AU139" s="196" t="s">
        <v>79</v>
      </c>
      <c r="AV139" s="194" t="s">
        <v>79</v>
      </c>
      <c r="AW139" s="194" t="s">
        <v>34</v>
      </c>
      <c r="AX139" s="194" t="s">
        <v>9</v>
      </c>
      <c r="AY139" s="196" t="s">
        <v>140</v>
      </c>
    </row>
    <row r="140" spans="2:51" s="211" customFormat="1" ht="13.5">
      <c r="B140" s="210"/>
      <c r="D140" s="195" t="s">
        <v>154</v>
      </c>
      <c r="E140" s="212" t="s">
        <v>5</v>
      </c>
      <c r="F140" s="213" t="s">
        <v>218</v>
      </c>
      <c r="H140" s="212" t="s">
        <v>5</v>
      </c>
      <c r="L140" s="210"/>
      <c r="M140" s="214"/>
      <c r="N140" s="215"/>
      <c r="O140" s="215"/>
      <c r="P140" s="215"/>
      <c r="Q140" s="215"/>
      <c r="R140" s="215"/>
      <c r="S140" s="215"/>
      <c r="T140" s="216"/>
      <c r="AT140" s="212" t="s">
        <v>154</v>
      </c>
      <c r="AU140" s="212" t="s">
        <v>79</v>
      </c>
      <c r="AV140" s="211" t="s">
        <v>77</v>
      </c>
      <c r="AW140" s="211" t="s">
        <v>34</v>
      </c>
      <c r="AX140" s="211" t="s">
        <v>9</v>
      </c>
      <c r="AY140" s="212" t="s">
        <v>140</v>
      </c>
    </row>
    <row r="141" spans="2:51" s="194" customFormat="1" ht="13.5">
      <c r="B141" s="193"/>
      <c r="D141" s="195" t="s">
        <v>154</v>
      </c>
      <c r="E141" s="196" t="s">
        <v>5</v>
      </c>
      <c r="F141" s="197" t="s">
        <v>219</v>
      </c>
      <c r="H141" s="198">
        <v>0.9</v>
      </c>
      <c r="L141" s="193"/>
      <c r="M141" s="199"/>
      <c r="N141" s="200"/>
      <c r="O141" s="200"/>
      <c r="P141" s="200"/>
      <c r="Q141" s="200"/>
      <c r="R141" s="200"/>
      <c r="S141" s="200"/>
      <c r="T141" s="201"/>
      <c r="AT141" s="196" t="s">
        <v>154</v>
      </c>
      <c r="AU141" s="196" t="s">
        <v>79</v>
      </c>
      <c r="AV141" s="194" t="s">
        <v>79</v>
      </c>
      <c r="AW141" s="194" t="s">
        <v>34</v>
      </c>
      <c r="AX141" s="194" t="s">
        <v>9</v>
      </c>
      <c r="AY141" s="196" t="s">
        <v>140</v>
      </c>
    </row>
    <row r="142" spans="2:51" s="211" customFormat="1" ht="13.5">
      <c r="B142" s="210"/>
      <c r="D142" s="195" t="s">
        <v>154</v>
      </c>
      <c r="E142" s="212" t="s">
        <v>5</v>
      </c>
      <c r="F142" s="213" t="s">
        <v>220</v>
      </c>
      <c r="H142" s="212" t="s">
        <v>5</v>
      </c>
      <c r="L142" s="210"/>
      <c r="M142" s="214"/>
      <c r="N142" s="215"/>
      <c r="O142" s="215"/>
      <c r="P142" s="215"/>
      <c r="Q142" s="215"/>
      <c r="R142" s="215"/>
      <c r="S142" s="215"/>
      <c r="T142" s="216"/>
      <c r="AT142" s="212" t="s">
        <v>154</v>
      </c>
      <c r="AU142" s="212" t="s">
        <v>79</v>
      </c>
      <c r="AV142" s="211" t="s">
        <v>77</v>
      </c>
      <c r="AW142" s="211" t="s">
        <v>34</v>
      </c>
      <c r="AX142" s="211" t="s">
        <v>9</v>
      </c>
      <c r="AY142" s="212" t="s">
        <v>140</v>
      </c>
    </row>
    <row r="143" spans="2:51" s="194" customFormat="1" ht="13.5">
      <c r="B143" s="193"/>
      <c r="D143" s="195" t="s">
        <v>154</v>
      </c>
      <c r="E143" s="196" t="s">
        <v>5</v>
      </c>
      <c r="F143" s="197" t="s">
        <v>221</v>
      </c>
      <c r="H143" s="198">
        <v>6.375</v>
      </c>
      <c r="L143" s="193"/>
      <c r="M143" s="199"/>
      <c r="N143" s="200"/>
      <c r="O143" s="200"/>
      <c r="P143" s="200"/>
      <c r="Q143" s="200"/>
      <c r="R143" s="200"/>
      <c r="S143" s="200"/>
      <c r="T143" s="201"/>
      <c r="AT143" s="196" t="s">
        <v>154</v>
      </c>
      <c r="AU143" s="196" t="s">
        <v>79</v>
      </c>
      <c r="AV143" s="194" t="s">
        <v>79</v>
      </c>
      <c r="AW143" s="194" t="s">
        <v>34</v>
      </c>
      <c r="AX143" s="194" t="s">
        <v>9</v>
      </c>
      <c r="AY143" s="196" t="s">
        <v>140</v>
      </c>
    </row>
    <row r="144" spans="2:51" s="211" customFormat="1" ht="13.5">
      <c r="B144" s="210"/>
      <c r="D144" s="195" t="s">
        <v>154</v>
      </c>
      <c r="E144" s="212" t="s">
        <v>5</v>
      </c>
      <c r="F144" s="213" t="s">
        <v>222</v>
      </c>
      <c r="H144" s="212" t="s">
        <v>5</v>
      </c>
      <c r="L144" s="210"/>
      <c r="M144" s="214"/>
      <c r="N144" s="215"/>
      <c r="O144" s="215"/>
      <c r="P144" s="215"/>
      <c r="Q144" s="215"/>
      <c r="R144" s="215"/>
      <c r="S144" s="215"/>
      <c r="T144" s="216"/>
      <c r="AT144" s="212" t="s">
        <v>154</v>
      </c>
      <c r="AU144" s="212" t="s">
        <v>79</v>
      </c>
      <c r="AV144" s="211" t="s">
        <v>77</v>
      </c>
      <c r="AW144" s="211" t="s">
        <v>34</v>
      </c>
      <c r="AX144" s="211" t="s">
        <v>9</v>
      </c>
      <c r="AY144" s="212" t="s">
        <v>140</v>
      </c>
    </row>
    <row r="145" spans="2:51" s="194" customFormat="1" ht="13.5">
      <c r="B145" s="193"/>
      <c r="D145" s="195" t="s">
        <v>154</v>
      </c>
      <c r="E145" s="196" t="s">
        <v>5</v>
      </c>
      <c r="F145" s="197" t="s">
        <v>223</v>
      </c>
      <c r="H145" s="198">
        <v>7.9</v>
      </c>
      <c r="L145" s="193"/>
      <c r="M145" s="199"/>
      <c r="N145" s="200"/>
      <c r="O145" s="200"/>
      <c r="P145" s="200"/>
      <c r="Q145" s="200"/>
      <c r="R145" s="200"/>
      <c r="S145" s="200"/>
      <c r="T145" s="201"/>
      <c r="AT145" s="196" t="s">
        <v>154</v>
      </c>
      <c r="AU145" s="196" t="s">
        <v>79</v>
      </c>
      <c r="AV145" s="194" t="s">
        <v>79</v>
      </c>
      <c r="AW145" s="194" t="s">
        <v>34</v>
      </c>
      <c r="AX145" s="194" t="s">
        <v>9</v>
      </c>
      <c r="AY145" s="196" t="s">
        <v>140</v>
      </c>
    </row>
    <row r="146" spans="2:51" s="211" customFormat="1" ht="13.5">
      <c r="B146" s="210"/>
      <c r="D146" s="195" t="s">
        <v>154</v>
      </c>
      <c r="E146" s="212" t="s">
        <v>5</v>
      </c>
      <c r="F146" s="213" t="s">
        <v>224</v>
      </c>
      <c r="H146" s="212" t="s">
        <v>5</v>
      </c>
      <c r="L146" s="210"/>
      <c r="M146" s="214"/>
      <c r="N146" s="215"/>
      <c r="O146" s="215"/>
      <c r="P146" s="215"/>
      <c r="Q146" s="215"/>
      <c r="R146" s="215"/>
      <c r="S146" s="215"/>
      <c r="T146" s="216"/>
      <c r="AT146" s="212" t="s">
        <v>154</v>
      </c>
      <c r="AU146" s="212" t="s">
        <v>79</v>
      </c>
      <c r="AV146" s="211" t="s">
        <v>77</v>
      </c>
      <c r="AW146" s="211" t="s">
        <v>34</v>
      </c>
      <c r="AX146" s="211" t="s">
        <v>9</v>
      </c>
      <c r="AY146" s="212" t="s">
        <v>140</v>
      </c>
    </row>
    <row r="147" spans="2:51" s="194" customFormat="1" ht="13.5">
      <c r="B147" s="193"/>
      <c r="D147" s="195" t="s">
        <v>154</v>
      </c>
      <c r="E147" s="196" t="s">
        <v>5</v>
      </c>
      <c r="F147" s="197" t="s">
        <v>225</v>
      </c>
      <c r="H147" s="198">
        <v>14.264</v>
      </c>
      <c r="L147" s="193"/>
      <c r="M147" s="199"/>
      <c r="N147" s="200"/>
      <c r="O147" s="200"/>
      <c r="P147" s="200"/>
      <c r="Q147" s="200"/>
      <c r="R147" s="200"/>
      <c r="S147" s="200"/>
      <c r="T147" s="201"/>
      <c r="AT147" s="196" t="s">
        <v>154</v>
      </c>
      <c r="AU147" s="196" t="s">
        <v>79</v>
      </c>
      <c r="AV147" s="194" t="s">
        <v>79</v>
      </c>
      <c r="AW147" s="194" t="s">
        <v>34</v>
      </c>
      <c r="AX147" s="194" t="s">
        <v>9</v>
      </c>
      <c r="AY147" s="196" t="s">
        <v>140</v>
      </c>
    </row>
    <row r="148" spans="2:51" s="211" customFormat="1" ht="13.5">
      <c r="B148" s="210"/>
      <c r="D148" s="195" t="s">
        <v>154</v>
      </c>
      <c r="E148" s="212" t="s">
        <v>5</v>
      </c>
      <c r="F148" s="213" t="s">
        <v>226</v>
      </c>
      <c r="H148" s="212" t="s">
        <v>5</v>
      </c>
      <c r="L148" s="210"/>
      <c r="M148" s="214"/>
      <c r="N148" s="215"/>
      <c r="O148" s="215"/>
      <c r="P148" s="215"/>
      <c r="Q148" s="215"/>
      <c r="R148" s="215"/>
      <c r="S148" s="215"/>
      <c r="T148" s="216"/>
      <c r="AT148" s="212" t="s">
        <v>154</v>
      </c>
      <c r="AU148" s="212" t="s">
        <v>79</v>
      </c>
      <c r="AV148" s="211" t="s">
        <v>77</v>
      </c>
      <c r="AW148" s="211" t="s">
        <v>34</v>
      </c>
      <c r="AX148" s="211" t="s">
        <v>9</v>
      </c>
      <c r="AY148" s="212" t="s">
        <v>140</v>
      </c>
    </row>
    <row r="149" spans="2:51" s="194" customFormat="1" ht="13.5">
      <c r="B149" s="193"/>
      <c r="D149" s="195" t="s">
        <v>154</v>
      </c>
      <c r="E149" s="196" t="s">
        <v>5</v>
      </c>
      <c r="F149" s="197" t="s">
        <v>227</v>
      </c>
      <c r="H149" s="198">
        <v>7.704</v>
      </c>
      <c r="L149" s="193"/>
      <c r="M149" s="199"/>
      <c r="N149" s="200"/>
      <c r="O149" s="200"/>
      <c r="P149" s="200"/>
      <c r="Q149" s="200"/>
      <c r="R149" s="200"/>
      <c r="S149" s="200"/>
      <c r="T149" s="201"/>
      <c r="AT149" s="196" t="s">
        <v>154</v>
      </c>
      <c r="AU149" s="196" t="s">
        <v>79</v>
      </c>
      <c r="AV149" s="194" t="s">
        <v>79</v>
      </c>
      <c r="AW149" s="194" t="s">
        <v>34</v>
      </c>
      <c r="AX149" s="194" t="s">
        <v>9</v>
      </c>
      <c r="AY149" s="196" t="s">
        <v>140</v>
      </c>
    </row>
    <row r="150" spans="2:51" s="211" customFormat="1" ht="13.5">
      <c r="B150" s="210"/>
      <c r="D150" s="195" t="s">
        <v>154</v>
      </c>
      <c r="E150" s="212" t="s">
        <v>5</v>
      </c>
      <c r="F150" s="213" t="s">
        <v>228</v>
      </c>
      <c r="H150" s="212" t="s">
        <v>5</v>
      </c>
      <c r="L150" s="210"/>
      <c r="M150" s="214"/>
      <c r="N150" s="215"/>
      <c r="O150" s="215"/>
      <c r="P150" s="215"/>
      <c r="Q150" s="215"/>
      <c r="R150" s="215"/>
      <c r="S150" s="215"/>
      <c r="T150" s="216"/>
      <c r="AT150" s="212" t="s">
        <v>154</v>
      </c>
      <c r="AU150" s="212" t="s">
        <v>79</v>
      </c>
      <c r="AV150" s="211" t="s">
        <v>77</v>
      </c>
      <c r="AW150" s="211" t="s">
        <v>34</v>
      </c>
      <c r="AX150" s="211" t="s">
        <v>9</v>
      </c>
      <c r="AY150" s="212" t="s">
        <v>140</v>
      </c>
    </row>
    <row r="151" spans="2:51" s="194" customFormat="1" ht="13.5">
      <c r="B151" s="193"/>
      <c r="D151" s="195" t="s">
        <v>154</v>
      </c>
      <c r="E151" s="196" t="s">
        <v>5</v>
      </c>
      <c r="F151" s="197" t="s">
        <v>229</v>
      </c>
      <c r="H151" s="198">
        <v>8.62</v>
      </c>
      <c r="L151" s="193"/>
      <c r="M151" s="199"/>
      <c r="N151" s="200"/>
      <c r="O151" s="200"/>
      <c r="P151" s="200"/>
      <c r="Q151" s="200"/>
      <c r="R151" s="200"/>
      <c r="S151" s="200"/>
      <c r="T151" s="201"/>
      <c r="AT151" s="196" t="s">
        <v>154</v>
      </c>
      <c r="AU151" s="196" t="s">
        <v>79</v>
      </c>
      <c r="AV151" s="194" t="s">
        <v>79</v>
      </c>
      <c r="AW151" s="194" t="s">
        <v>34</v>
      </c>
      <c r="AX151" s="194" t="s">
        <v>9</v>
      </c>
      <c r="AY151" s="196" t="s">
        <v>140</v>
      </c>
    </row>
    <row r="152" spans="2:51" s="211" customFormat="1" ht="13.5">
      <c r="B152" s="210"/>
      <c r="D152" s="195" t="s">
        <v>154</v>
      </c>
      <c r="E152" s="212" t="s">
        <v>5</v>
      </c>
      <c r="F152" s="213" t="s">
        <v>230</v>
      </c>
      <c r="H152" s="212" t="s">
        <v>5</v>
      </c>
      <c r="L152" s="210"/>
      <c r="M152" s="214"/>
      <c r="N152" s="215"/>
      <c r="O152" s="215"/>
      <c r="P152" s="215"/>
      <c r="Q152" s="215"/>
      <c r="R152" s="215"/>
      <c r="S152" s="215"/>
      <c r="T152" s="216"/>
      <c r="AT152" s="212" t="s">
        <v>154</v>
      </c>
      <c r="AU152" s="212" t="s">
        <v>79</v>
      </c>
      <c r="AV152" s="211" t="s">
        <v>77</v>
      </c>
      <c r="AW152" s="211" t="s">
        <v>34</v>
      </c>
      <c r="AX152" s="211" t="s">
        <v>9</v>
      </c>
      <c r="AY152" s="212" t="s">
        <v>140</v>
      </c>
    </row>
    <row r="153" spans="2:51" s="194" customFormat="1" ht="13.5">
      <c r="B153" s="193"/>
      <c r="D153" s="195" t="s">
        <v>154</v>
      </c>
      <c r="E153" s="196" t="s">
        <v>5</v>
      </c>
      <c r="F153" s="197" t="s">
        <v>231</v>
      </c>
      <c r="H153" s="198">
        <v>8.77</v>
      </c>
      <c r="L153" s="193"/>
      <c r="M153" s="199"/>
      <c r="N153" s="200"/>
      <c r="O153" s="200"/>
      <c r="P153" s="200"/>
      <c r="Q153" s="200"/>
      <c r="R153" s="200"/>
      <c r="S153" s="200"/>
      <c r="T153" s="201"/>
      <c r="AT153" s="196" t="s">
        <v>154</v>
      </c>
      <c r="AU153" s="196" t="s">
        <v>79</v>
      </c>
      <c r="AV153" s="194" t="s">
        <v>79</v>
      </c>
      <c r="AW153" s="194" t="s">
        <v>34</v>
      </c>
      <c r="AX153" s="194" t="s">
        <v>9</v>
      </c>
      <c r="AY153" s="196" t="s">
        <v>140</v>
      </c>
    </row>
    <row r="154" spans="2:51" s="211" customFormat="1" ht="13.5">
      <c r="B154" s="210"/>
      <c r="D154" s="195" t="s">
        <v>154</v>
      </c>
      <c r="E154" s="212" t="s">
        <v>5</v>
      </c>
      <c r="F154" s="213" t="s">
        <v>232</v>
      </c>
      <c r="H154" s="212" t="s">
        <v>5</v>
      </c>
      <c r="L154" s="210"/>
      <c r="M154" s="214"/>
      <c r="N154" s="215"/>
      <c r="O154" s="215"/>
      <c r="P154" s="215"/>
      <c r="Q154" s="215"/>
      <c r="R154" s="215"/>
      <c r="S154" s="215"/>
      <c r="T154" s="216"/>
      <c r="AT154" s="212" t="s">
        <v>154</v>
      </c>
      <c r="AU154" s="212" t="s">
        <v>79</v>
      </c>
      <c r="AV154" s="211" t="s">
        <v>77</v>
      </c>
      <c r="AW154" s="211" t="s">
        <v>34</v>
      </c>
      <c r="AX154" s="211" t="s">
        <v>9</v>
      </c>
      <c r="AY154" s="212" t="s">
        <v>140</v>
      </c>
    </row>
    <row r="155" spans="2:51" s="194" customFormat="1" ht="13.5">
      <c r="B155" s="193"/>
      <c r="D155" s="195" t="s">
        <v>154</v>
      </c>
      <c r="E155" s="196" t="s">
        <v>5</v>
      </c>
      <c r="F155" s="197" t="s">
        <v>233</v>
      </c>
      <c r="H155" s="198">
        <v>7.83</v>
      </c>
      <c r="L155" s="193"/>
      <c r="M155" s="199"/>
      <c r="N155" s="200"/>
      <c r="O155" s="200"/>
      <c r="P155" s="200"/>
      <c r="Q155" s="200"/>
      <c r="R155" s="200"/>
      <c r="S155" s="200"/>
      <c r="T155" s="201"/>
      <c r="AT155" s="196" t="s">
        <v>154</v>
      </c>
      <c r="AU155" s="196" t="s">
        <v>79</v>
      </c>
      <c r="AV155" s="194" t="s">
        <v>79</v>
      </c>
      <c r="AW155" s="194" t="s">
        <v>34</v>
      </c>
      <c r="AX155" s="194" t="s">
        <v>9</v>
      </c>
      <c r="AY155" s="196" t="s">
        <v>140</v>
      </c>
    </row>
    <row r="156" spans="2:51" s="211" customFormat="1" ht="13.5">
      <c r="B156" s="210"/>
      <c r="D156" s="195" t="s">
        <v>154</v>
      </c>
      <c r="E156" s="212" t="s">
        <v>5</v>
      </c>
      <c r="F156" s="213" t="s">
        <v>234</v>
      </c>
      <c r="H156" s="212" t="s">
        <v>5</v>
      </c>
      <c r="L156" s="210"/>
      <c r="M156" s="214"/>
      <c r="N156" s="215"/>
      <c r="O156" s="215"/>
      <c r="P156" s="215"/>
      <c r="Q156" s="215"/>
      <c r="R156" s="215"/>
      <c r="S156" s="215"/>
      <c r="T156" s="216"/>
      <c r="AT156" s="212" t="s">
        <v>154</v>
      </c>
      <c r="AU156" s="212" t="s">
        <v>79</v>
      </c>
      <c r="AV156" s="211" t="s">
        <v>77</v>
      </c>
      <c r="AW156" s="211" t="s">
        <v>34</v>
      </c>
      <c r="AX156" s="211" t="s">
        <v>9</v>
      </c>
      <c r="AY156" s="212" t="s">
        <v>140</v>
      </c>
    </row>
    <row r="157" spans="2:51" s="194" customFormat="1" ht="13.5">
      <c r="B157" s="193"/>
      <c r="D157" s="195" t="s">
        <v>154</v>
      </c>
      <c r="E157" s="196" t="s">
        <v>5</v>
      </c>
      <c r="F157" s="197" t="s">
        <v>214</v>
      </c>
      <c r="H157" s="198">
        <v>9.228</v>
      </c>
      <c r="L157" s="193"/>
      <c r="M157" s="199"/>
      <c r="N157" s="200"/>
      <c r="O157" s="200"/>
      <c r="P157" s="200"/>
      <c r="Q157" s="200"/>
      <c r="R157" s="200"/>
      <c r="S157" s="200"/>
      <c r="T157" s="201"/>
      <c r="AT157" s="196" t="s">
        <v>154</v>
      </c>
      <c r="AU157" s="196" t="s">
        <v>79</v>
      </c>
      <c r="AV157" s="194" t="s">
        <v>79</v>
      </c>
      <c r="AW157" s="194" t="s">
        <v>34</v>
      </c>
      <c r="AX157" s="194" t="s">
        <v>9</v>
      </c>
      <c r="AY157" s="196" t="s">
        <v>140</v>
      </c>
    </row>
    <row r="158" spans="2:51" s="194" customFormat="1" ht="13.5">
      <c r="B158" s="193"/>
      <c r="D158" s="195" t="s">
        <v>154</v>
      </c>
      <c r="E158" s="196" t="s">
        <v>5</v>
      </c>
      <c r="F158" s="197" t="s">
        <v>235</v>
      </c>
      <c r="H158" s="198">
        <v>4.028</v>
      </c>
      <c r="L158" s="193"/>
      <c r="M158" s="199"/>
      <c r="N158" s="200"/>
      <c r="O158" s="200"/>
      <c r="P158" s="200"/>
      <c r="Q158" s="200"/>
      <c r="R158" s="200"/>
      <c r="S158" s="200"/>
      <c r="T158" s="201"/>
      <c r="AT158" s="196" t="s">
        <v>154</v>
      </c>
      <c r="AU158" s="196" t="s">
        <v>79</v>
      </c>
      <c r="AV158" s="194" t="s">
        <v>79</v>
      </c>
      <c r="AW158" s="194" t="s">
        <v>34</v>
      </c>
      <c r="AX158" s="194" t="s">
        <v>9</v>
      </c>
      <c r="AY158" s="196" t="s">
        <v>140</v>
      </c>
    </row>
    <row r="159" spans="2:51" s="211" customFormat="1" ht="13.5">
      <c r="B159" s="210"/>
      <c r="D159" s="195" t="s">
        <v>154</v>
      </c>
      <c r="E159" s="212" t="s">
        <v>5</v>
      </c>
      <c r="F159" s="213" t="s">
        <v>236</v>
      </c>
      <c r="H159" s="212" t="s">
        <v>5</v>
      </c>
      <c r="L159" s="210"/>
      <c r="M159" s="214"/>
      <c r="N159" s="215"/>
      <c r="O159" s="215"/>
      <c r="P159" s="215"/>
      <c r="Q159" s="215"/>
      <c r="R159" s="215"/>
      <c r="S159" s="215"/>
      <c r="T159" s="216"/>
      <c r="AT159" s="212" t="s">
        <v>154</v>
      </c>
      <c r="AU159" s="212" t="s">
        <v>79</v>
      </c>
      <c r="AV159" s="211" t="s">
        <v>77</v>
      </c>
      <c r="AW159" s="211" t="s">
        <v>34</v>
      </c>
      <c r="AX159" s="211" t="s">
        <v>9</v>
      </c>
      <c r="AY159" s="212" t="s">
        <v>140</v>
      </c>
    </row>
    <row r="160" spans="2:51" s="194" customFormat="1" ht="13.5">
      <c r="B160" s="193"/>
      <c r="D160" s="195" t="s">
        <v>154</v>
      </c>
      <c r="E160" s="196" t="s">
        <v>5</v>
      </c>
      <c r="F160" s="197" t="s">
        <v>217</v>
      </c>
      <c r="H160" s="198">
        <v>2.45</v>
      </c>
      <c r="L160" s="193"/>
      <c r="M160" s="199"/>
      <c r="N160" s="200"/>
      <c r="O160" s="200"/>
      <c r="P160" s="200"/>
      <c r="Q160" s="200"/>
      <c r="R160" s="200"/>
      <c r="S160" s="200"/>
      <c r="T160" s="201"/>
      <c r="AT160" s="196" t="s">
        <v>154</v>
      </c>
      <c r="AU160" s="196" t="s">
        <v>79</v>
      </c>
      <c r="AV160" s="194" t="s">
        <v>79</v>
      </c>
      <c r="AW160" s="194" t="s">
        <v>34</v>
      </c>
      <c r="AX160" s="194" t="s">
        <v>9</v>
      </c>
      <c r="AY160" s="196" t="s">
        <v>140</v>
      </c>
    </row>
    <row r="161" spans="2:51" s="211" customFormat="1" ht="13.5">
      <c r="B161" s="210"/>
      <c r="D161" s="195" t="s">
        <v>154</v>
      </c>
      <c r="E161" s="212" t="s">
        <v>5</v>
      </c>
      <c r="F161" s="213" t="s">
        <v>237</v>
      </c>
      <c r="H161" s="212" t="s">
        <v>5</v>
      </c>
      <c r="L161" s="210"/>
      <c r="M161" s="214"/>
      <c r="N161" s="215"/>
      <c r="O161" s="215"/>
      <c r="P161" s="215"/>
      <c r="Q161" s="215"/>
      <c r="R161" s="215"/>
      <c r="S161" s="215"/>
      <c r="T161" s="216"/>
      <c r="AT161" s="212" t="s">
        <v>154</v>
      </c>
      <c r="AU161" s="212" t="s">
        <v>79</v>
      </c>
      <c r="AV161" s="211" t="s">
        <v>77</v>
      </c>
      <c r="AW161" s="211" t="s">
        <v>34</v>
      </c>
      <c r="AX161" s="211" t="s">
        <v>9</v>
      </c>
      <c r="AY161" s="212" t="s">
        <v>140</v>
      </c>
    </row>
    <row r="162" spans="2:51" s="194" customFormat="1" ht="13.5">
      <c r="B162" s="193"/>
      <c r="D162" s="195" t="s">
        <v>154</v>
      </c>
      <c r="E162" s="196" t="s">
        <v>5</v>
      </c>
      <c r="F162" s="197" t="s">
        <v>219</v>
      </c>
      <c r="H162" s="198">
        <v>0.9</v>
      </c>
      <c r="L162" s="193"/>
      <c r="M162" s="199"/>
      <c r="N162" s="200"/>
      <c r="O162" s="200"/>
      <c r="P162" s="200"/>
      <c r="Q162" s="200"/>
      <c r="R162" s="200"/>
      <c r="S162" s="200"/>
      <c r="T162" s="201"/>
      <c r="AT162" s="196" t="s">
        <v>154</v>
      </c>
      <c r="AU162" s="196" t="s">
        <v>79</v>
      </c>
      <c r="AV162" s="194" t="s">
        <v>79</v>
      </c>
      <c r="AW162" s="194" t="s">
        <v>34</v>
      </c>
      <c r="AX162" s="194" t="s">
        <v>9</v>
      </c>
      <c r="AY162" s="196" t="s">
        <v>140</v>
      </c>
    </row>
    <row r="163" spans="2:51" s="211" customFormat="1" ht="13.5">
      <c r="B163" s="210"/>
      <c r="D163" s="195" t="s">
        <v>154</v>
      </c>
      <c r="E163" s="212" t="s">
        <v>5</v>
      </c>
      <c r="F163" s="213" t="s">
        <v>238</v>
      </c>
      <c r="H163" s="212" t="s">
        <v>5</v>
      </c>
      <c r="L163" s="210"/>
      <c r="M163" s="214"/>
      <c r="N163" s="215"/>
      <c r="O163" s="215"/>
      <c r="P163" s="215"/>
      <c r="Q163" s="215"/>
      <c r="R163" s="215"/>
      <c r="S163" s="215"/>
      <c r="T163" s="216"/>
      <c r="AT163" s="212" t="s">
        <v>154</v>
      </c>
      <c r="AU163" s="212" t="s">
        <v>79</v>
      </c>
      <c r="AV163" s="211" t="s">
        <v>77</v>
      </c>
      <c r="AW163" s="211" t="s">
        <v>34</v>
      </c>
      <c r="AX163" s="211" t="s">
        <v>9</v>
      </c>
      <c r="AY163" s="212" t="s">
        <v>140</v>
      </c>
    </row>
    <row r="164" spans="2:51" s="194" customFormat="1" ht="13.5">
      <c r="B164" s="193"/>
      <c r="D164" s="195" t="s">
        <v>154</v>
      </c>
      <c r="E164" s="196" t="s">
        <v>5</v>
      </c>
      <c r="F164" s="197" t="s">
        <v>221</v>
      </c>
      <c r="H164" s="198">
        <v>6.375</v>
      </c>
      <c r="L164" s="193"/>
      <c r="M164" s="199"/>
      <c r="N164" s="200"/>
      <c r="O164" s="200"/>
      <c r="P164" s="200"/>
      <c r="Q164" s="200"/>
      <c r="R164" s="200"/>
      <c r="S164" s="200"/>
      <c r="T164" s="201"/>
      <c r="AT164" s="196" t="s">
        <v>154</v>
      </c>
      <c r="AU164" s="196" t="s">
        <v>79</v>
      </c>
      <c r="AV164" s="194" t="s">
        <v>79</v>
      </c>
      <c r="AW164" s="194" t="s">
        <v>34</v>
      </c>
      <c r="AX164" s="194" t="s">
        <v>9</v>
      </c>
      <c r="AY164" s="196" t="s">
        <v>140</v>
      </c>
    </row>
    <row r="165" spans="2:51" s="211" customFormat="1" ht="13.5">
      <c r="B165" s="210"/>
      <c r="D165" s="195" t="s">
        <v>154</v>
      </c>
      <c r="E165" s="212" t="s">
        <v>5</v>
      </c>
      <c r="F165" s="213" t="s">
        <v>239</v>
      </c>
      <c r="H165" s="212" t="s">
        <v>5</v>
      </c>
      <c r="L165" s="210"/>
      <c r="M165" s="214"/>
      <c r="N165" s="215"/>
      <c r="O165" s="215"/>
      <c r="P165" s="215"/>
      <c r="Q165" s="215"/>
      <c r="R165" s="215"/>
      <c r="S165" s="215"/>
      <c r="T165" s="216"/>
      <c r="AT165" s="212" t="s">
        <v>154</v>
      </c>
      <c r="AU165" s="212" t="s">
        <v>79</v>
      </c>
      <c r="AV165" s="211" t="s">
        <v>77</v>
      </c>
      <c r="AW165" s="211" t="s">
        <v>34</v>
      </c>
      <c r="AX165" s="211" t="s">
        <v>9</v>
      </c>
      <c r="AY165" s="212" t="s">
        <v>140</v>
      </c>
    </row>
    <row r="166" spans="2:51" s="194" customFormat="1" ht="13.5">
      <c r="B166" s="193"/>
      <c r="D166" s="195" t="s">
        <v>154</v>
      </c>
      <c r="E166" s="196" t="s">
        <v>5</v>
      </c>
      <c r="F166" s="197" t="s">
        <v>223</v>
      </c>
      <c r="H166" s="198">
        <v>7.9</v>
      </c>
      <c r="L166" s="193"/>
      <c r="M166" s="199"/>
      <c r="N166" s="200"/>
      <c r="O166" s="200"/>
      <c r="P166" s="200"/>
      <c r="Q166" s="200"/>
      <c r="R166" s="200"/>
      <c r="S166" s="200"/>
      <c r="T166" s="201"/>
      <c r="AT166" s="196" t="s">
        <v>154</v>
      </c>
      <c r="AU166" s="196" t="s">
        <v>79</v>
      </c>
      <c r="AV166" s="194" t="s">
        <v>79</v>
      </c>
      <c r="AW166" s="194" t="s">
        <v>34</v>
      </c>
      <c r="AX166" s="194" t="s">
        <v>9</v>
      </c>
      <c r="AY166" s="196" t="s">
        <v>140</v>
      </c>
    </row>
    <row r="167" spans="2:51" s="211" customFormat="1" ht="13.5">
      <c r="B167" s="210"/>
      <c r="D167" s="195" t="s">
        <v>154</v>
      </c>
      <c r="E167" s="212" t="s">
        <v>5</v>
      </c>
      <c r="F167" s="213" t="s">
        <v>240</v>
      </c>
      <c r="H167" s="212" t="s">
        <v>5</v>
      </c>
      <c r="L167" s="210"/>
      <c r="M167" s="214"/>
      <c r="N167" s="215"/>
      <c r="O167" s="215"/>
      <c r="P167" s="215"/>
      <c r="Q167" s="215"/>
      <c r="R167" s="215"/>
      <c r="S167" s="215"/>
      <c r="T167" s="216"/>
      <c r="AT167" s="212" t="s">
        <v>154</v>
      </c>
      <c r="AU167" s="212" t="s">
        <v>79</v>
      </c>
      <c r="AV167" s="211" t="s">
        <v>77</v>
      </c>
      <c r="AW167" s="211" t="s">
        <v>34</v>
      </c>
      <c r="AX167" s="211" t="s">
        <v>9</v>
      </c>
      <c r="AY167" s="212" t="s">
        <v>140</v>
      </c>
    </row>
    <row r="168" spans="2:51" s="194" customFormat="1" ht="13.5">
      <c r="B168" s="193"/>
      <c r="D168" s="195" t="s">
        <v>154</v>
      </c>
      <c r="E168" s="196" t="s">
        <v>5</v>
      </c>
      <c r="F168" s="197" t="s">
        <v>241</v>
      </c>
      <c r="H168" s="198">
        <v>17.768</v>
      </c>
      <c r="L168" s="193"/>
      <c r="M168" s="199"/>
      <c r="N168" s="200"/>
      <c r="O168" s="200"/>
      <c r="P168" s="200"/>
      <c r="Q168" s="200"/>
      <c r="R168" s="200"/>
      <c r="S168" s="200"/>
      <c r="T168" s="201"/>
      <c r="AT168" s="196" t="s">
        <v>154</v>
      </c>
      <c r="AU168" s="196" t="s">
        <v>79</v>
      </c>
      <c r="AV168" s="194" t="s">
        <v>79</v>
      </c>
      <c r="AW168" s="194" t="s">
        <v>34</v>
      </c>
      <c r="AX168" s="194" t="s">
        <v>9</v>
      </c>
      <c r="AY168" s="196" t="s">
        <v>140</v>
      </c>
    </row>
    <row r="169" spans="2:51" s="211" customFormat="1" ht="13.5">
      <c r="B169" s="210"/>
      <c r="D169" s="195" t="s">
        <v>154</v>
      </c>
      <c r="E169" s="212" t="s">
        <v>5</v>
      </c>
      <c r="F169" s="213" t="s">
        <v>242</v>
      </c>
      <c r="H169" s="212" t="s">
        <v>5</v>
      </c>
      <c r="L169" s="210"/>
      <c r="M169" s="214"/>
      <c r="N169" s="215"/>
      <c r="O169" s="215"/>
      <c r="P169" s="215"/>
      <c r="Q169" s="215"/>
      <c r="R169" s="215"/>
      <c r="S169" s="215"/>
      <c r="T169" s="216"/>
      <c r="AT169" s="212" t="s">
        <v>154</v>
      </c>
      <c r="AU169" s="212" t="s">
        <v>79</v>
      </c>
      <c r="AV169" s="211" t="s">
        <v>77</v>
      </c>
      <c r="AW169" s="211" t="s">
        <v>34</v>
      </c>
      <c r="AX169" s="211" t="s">
        <v>9</v>
      </c>
      <c r="AY169" s="212" t="s">
        <v>140</v>
      </c>
    </row>
    <row r="170" spans="2:51" s="194" customFormat="1" ht="13.5">
      <c r="B170" s="193"/>
      <c r="D170" s="195" t="s">
        <v>154</v>
      </c>
      <c r="E170" s="196" t="s">
        <v>5</v>
      </c>
      <c r="F170" s="197" t="s">
        <v>243</v>
      </c>
      <c r="H170" s="198">
        <v>7.705</v>
      </c>
      <c r="L170" s="193"/>
      <c r="M170" s="199"/>
      <c r="N170" s="200"/>
      <c r="O170" s="200"/>
      <c r="P170" s="200"/>
      <c r="Q170" s="200"/>
      <c r="R170" s="200"/>
      <c r="S170" s="200"/>
      <c r="T170" s="201"/>
      <c r="AT170" s="196" t="s">
        <v>154</v>
      </c>
      <c r="AU170" s="196" t="s">
        <v>79</v>
      </c>
      <c r="AV170" s="194" t="s">
        <v>79</v>
      </c>
      <c r="AW170" s="194" t="s">
        <v>34</v>
      </c>
      <c r="AX170" s="194" t="s">
        <v>9</v>
      </c>
      <c r="AY170" s="196" t="s">
        <v>140</v>
      </c>
    </row>
    <row r="171" spans="2:51" s="211" customFormat="1" ht="13.5">
      <c r="B171" s="210"/>
      <c r="D171" s="195" t="s">
        <v>154</v>
      </c>
      <c r="E171" s="212" t="s">
        <v>5</v>
      </c>
      <c r="F171" s="213" t="s">
        <v>244</v>
      </c>
      <c r="H171" s="212" t="s">
        <v>5</v>
      </c>
      <c r="L171" s="210"/>
      <c r="M171" s="214"/>
      <c r="N171" s="215"/>
      <c r="O171" s="215"/>
      <c r="P171" s="215"/>
      <c r="Q171" s="215"/>
      <c r="R171" s="215"/>
      <c r="S171" s="215"/>
      <c r="T171" s="216"/>
      <c r="AT171" s="212" t="s">
        <v>154</v>
      </c>
      <c r="AU171" s="212" t="s">
        <v>79</v>
      </c>
      <c r="AV171" s="211" t="s">
        <v>77</v>
      </c>
      <c r="AW171" s="211" t="s">
        <v>34</v>
      </c>
      <c r="AX171" s="211" t="s">
        <v>9</v>
      </c>
      <c r="AY171" s="212" t="s">
        <v>140</v>
      </c>
    </row>
    <row r="172" spans="2:51" s="194" customFormat="1" ht="13.5">
      <c r="B172" s="193"/>
      <c r="D172" s="195" t="s">
        <v>154</v>
      </c>
      <c r="E172" s="196" t="s">
        <v>5</v>
      </c>
      <c r="F172" s="197" t="s">
        <v>229</v>
      </c>
      <c r="H172" s="198">
        <v>8.62</v>
      </c>
      <c r="L172" s="193"/>
      <c r="M172" s="199"/>
      <c r="N172" s="200"/>
      <c r="O172" s="200"/>
      <c r="P172" s="200"/>
      <c r="Q172" s="200"/>
      <c r="R172" s="200"/>
      <c r="S172" s="200"/>
      <c r="T172" s="201"/>
      <c r="AT172" s="196" t="s">
        <v>154</v>
      </c>
      <c r="AU172" s="196" t="s">
        <v>79</v>
      </c>
      <c r="AV172" s="194" t="s">
        <v>79</v>
      </c>
      <c r="AW172" s="194" t="s">
        <v>34</v>
      </c>
      <c r="AX172" s="194" t="s">
        <v>9</v>
      </c>
      <c r="AY172" s="196" t="s">
        <v>140</v>
      </c>
    </row>
    <row r="173" spans="2:51" s="211" customFormat="1" ht="13.5">
      <c r="B173" s="210"/>
      <c r="D173" s="195" t="s">
        <v>154</v>
      </c>
      <c r="E173" s="212" t="s">
        <v>5</v>
      </c>
      <c r="F173" s="213" t="s">
        <v>245</v>
      </c>
      <c r="H173" s="212" t="s">
        <v>5</v>
      </c>
      <c r="L173" s="210"/>
      <c r="M173" s="214"/>
      <c r="N173" s="215"/>
      <c r="O173" s="215"/>
      <c r="P173" s="215"/>
      <c r="Q173" s="215"/>
      <c r="R173" s="215"/>
      <c r="S173" s="215"/>
      <c r="T173" s="216"/>
      <c r="AT173" s="212" t="s">
        <v>154</v>
      </c>
      <c r="AU173" s="212" t="s">
        <v>79</v>
      </c>
      <c r="AV173" s="211" t="s">
        <v>77</v>
      </c>
      <c r="AW173" s="211" t="s">
        <v>34</v>
      </c>
      <c r="AX173" s="211" t="s">
        <v>9</v>
      </c>
      <c r="AY173" s="212" t="s">
        <v>140</v>
      </c>
    </row>
    <row r="174" spans="2:51" s="194" customFormat="1" ht="13.5">
      <c r="B174" s="193"/>
      <c r="D174" s="195" t="s">
        <v>154</v>
      </c>
      <c r="E174" s="196" t="s">
        <v>5</v>
      </c>
      <c r="F174" s="197" t="s">
        <v>246</v>
      </c>
      <c r="H174" s="198">
        <v>16.8</v>
      </c>
      <c r="L174" s="193"/>
      <c r="M174" s="199"/>
      <c r="N174" s="200"/>
      <c r="O174" s="200"/>
      <c r="P174" s="200"/>
      <c r="Q174" s="200"/>
      <c r="R174" s="200"/>
      <c r="S174" s="200"/>
      <c r="T174" s="201"/>
      <c r="AT174" s="196" t="s">
        <v>154</v>
      </c>
      <c r="AU174" s="196" t="s">
        <v>79</v>
      </c>
      <c r="AV174" s="194" t="s">
        <v>79</v>
      </c>
      <c r="AW174" s="194" t="s">
        <v>34</v>
      </c>
      <c r="AX174" s="194" t="s">
        <v>9</v>
      </c>
      <c r="AY174" s="196" t="s">
        <v>140</v>
      </c>
    </row>
    <row r="175" spans="2:51" s="211" customFormat="1" ht="13.5">
      <c r="B175" s="210"/>
      <c r="D175" s="195" t="s">
        <v>154</v>
      </c>
      <c r="E175" s="212" t="s">
        <v>5</v>
      </c>
      <c r="F175" s="213" t="s">
        <v>247</v>
      </c>
      <c r="H175" s="212" t="s">
        <v>5</v>
      </c>
      <c r="L175" s="210"/>
      <c r="M175" s="214"/>
      <c r="N175" s="215"/>
      <c r="O175" s="215"/>
      <c r="P175" s="215"/>
      <c r="Q175" s="215"/>
      <c r="R175" s="215"/>
      <c r="S175" s="215"/>
      <c r="T175" s="216"/>
      <c r="AT175" s="212" t="s">
        <v>154</v>
      </c>
      <c r="AU175" s="212" t="s">
        <v>79</v>
      </c>
      <c r="AV175" s="211" t="s">
        <v>77</v>
      </c>
      <c r="AW175" s="211" t="s">
        <v>34</v>
      </c>
      <c r="AX175" s="211" t="s">
        <v>9</v>
      </c>
      <c r="AY175" s="212" t="s">
        <v>140</v>
      </c>
    </row>
    <row r="176" spans="2:51" s="194" customFormat="1" ht="13.5">
      <c r="B176" s="193"/>
      <c r="D176" s="195" t="s">
        <v>154</v>
      </c>
      <c r="E176" s="196" t="s">
        <v>5</v>
      </c>
      <c r="F176" s="197" t="s">
        <v>214</v>
      </c>
      <c r="H176" s="198">
        <v>9.228</v>
      </c>
      <c r="L176" s="193"/>
      <c r="M176" s="199"/>
      <c r="N176" s="200"/>
      <c r="O176" s="200"/>
      <c r="P176" s="200"/>
      <c r="Q176" s="200"/>
      <c r="R176" s="200"/>
      <c r="S176" s="200"/>
      <c r="T176" s="201"/>
      <c r="AT176" s="196" t="s">
        <v>154</v>
      </c>
      <c r="AU176" s="196" t="s">
        <v>79</v>
      </c>
      <c r="AV176" s="194" t="s">
        <v>79</v>
      </c>
      <c r="AW176" s="194" t="s">
        <v>34</v>
      </c>
      <c r="AX176" s="194" t="s">
        <v>9</v>
      </c>
      <c r="AY176" s="196" t="s">
        <v>140</v>
      </c>
    </row>
    <row r="177" spans="2:51" s="194" customFormat="1" ht="13.5">
      <c r="B177" s="193"/>
      <c r="D177" s="195" t="s">
        <v>154</v>
      </c>
      <c r="E177" s="196" t="s">
        <v>5</v>
      </c>
      <c r="F177" s="197" t="s">
        <v>248</v>
      </c>
      <c r="H177" s="198">
        <v>2.964</v>
      </c>
      <c r="L177" s="193"/>
      <c r="M177" s="199"/>
      <c r="N177" s="200"/>
      <c r="O177" s="200"/>
      <c r="P177" s="200"/>
      <c r="Q177" s="200"/>
      <c r="R177" s="200"/>
      <c r="S177" s="200"/>
      <c r="T177" s="201"/>
      <c r="AT177" s="196" t="s">
        <v>154</v>
      </c>
      <c r="AU177" s="196" t="s">
        <v>79</v>
      </c>
      <c r="AV177" s="194" t="s">
        <v>79</v>
      </c>
      <c r="AW177" s="194" t="s">
        <v>34</v>
      </c>
      <c r="AX177" s="194" t="s">
        <v>9</v>
      </c>
      <c r="AY177" s="196" t="s">
        <v>140</v>
      </c>
    </row>
    <row r="178" spans="2:51" s="211" customFormat="1" ht="13.5">
      <c r="B178" s="210"/>
      <c r="D178" s="195" t="s">
        <v>154</v>
      </c>
      <c r="E178" s="212" t="s">
        <v>5</v>
      </c>
      <c r="F178" s="213" t="s">
        <v>249</v>
      </c>
      <c r="H178" s="212" t="s">
        <v>5</v>
      </c>
      <c r="L178" s="210"/>
      <c r="M178" s="214"/>
      <c r="N178" s="215"/>
      <c r="O178" s="215"/>
      <c r="P178" s="215"/>
      <c r="Q178" s="215"/>
      <c r="R178" s="215"/>
      <c r="S178" s="215"/>
      <c r="T178" s="216"/>
      <c r="AT178" s="212" t="s">
        <v>154</v>
      </c>
      <c r="AU178" s="212" t="s">
        <v>79</v>
      </c>
      <c r="AV178" s="211" t="s">
        <v>77</v>
      </c>
      <c r="AW178" s="211" t="s">
        <v>34</v>
      </c>
      <c r="AX178" s="211" t="s">
        <v>9</v>
      </c>
      <c r="AY178" s="212" t="s">
        <v>140</v>
      </c>
    </row>
    <row r="179" spans="2:51" s="194" customFormat="1" ht="13.5">
      <c r="B179" s="193"/>
      <c r="D179" s="195" t="s">
        <v>154</v>
      </c>
      <c r="E179" s="196" t="s">
        <v>5</v>
      </c>
      <c r="F179" s="197" t="s">
        <v>217</v>
      </c>
      <c r="H179" s="198">
        <v>2.45</v>
      </c>
      <c r="L179" s="193"/>
      <c r="M179" s="199"/>
      <c r="N179" s="200"/>
      <c r="O179" s="200"/>
      <c r="P179" s="200"/>
      <c r="Q179" s="200"/>
      <c r="R179" s="200"/>
      <c r="S179" s="200"/>
      <c r="T179" s="201"/>
      <c r="AT179" s="196" t="s">
        <v>154</v>
      </c>
      <c r="AU179" s="196" t="s">
        <v>79</v>
      </c>
      <c r="AV179" s="194" t="s">
        <v>79</v>
      </c>
      <c r="AW179" s="194" t="s">
        <v>34</v>
      </c>
      <c r="AX179" s="194" t="s">
        <v>9</v>
      </c>
      <c r="AY179" s="196" t="s">
        <v>140</v>
      </c>
    </row>
    <row r="180" spans="2:51" s="211" customFormat="1" ht="13.5">
      <c r="B180" s="210"/>
      <c r="D180" s="195" t="s">
        <v>154</v>
      </c>
      <c r="E180" s="212" t="s">
        <v>5</v>
      </c>
      <c r="F180" s="213" t="s">
        <v>250</v>
      </c>
      <c r="H180" s="212" t="s">
        <v>5</v>
      </c>
      <c r="L180" s="210"/>
      <c r="M180" s="214"/>
      <c r="N180" s="215"/>
      <c r="O180" s="215"/>
      <c r="P180" s="215"/>
      <c r="Q180" s="215"/>
      <c r="R180" s="215"/>
      <c r="S180" s="215"/>
      <c r="T180" s="216"/>
      <c r="AT180" s="212" t="s">
        <v>154</v>
      </c>
      <c r="AU180" s="212" t="s">
        <v>79</v>
      </c>
      <c r="AV180" s="211" t="s">
        <v>77</v>
      </c>
      <c r="AW180" s="211" t="s">
        <v>34</v>
      </c>
      <c r="AX180" s="211" t="s">
        <v>9</v>
      </c>
      <c r="AY180" s="212" t="s">
        <v>140</v>
      </c>
    </row>
    <row r="181" spans="2:51" s="194" customFormat="1" ht="13.5">
      <c r="B181" s="193"/>
      <c r="D181" s="195" t="s">
        <v>154</v>
      </c>
      <c r="E181" s="196" t="s">
        <v>5</v>
      </c>
      <c r="F181" s="197" t="s">
        <v>219</v>
      </c>
      <c r="H181" s="198">
        <v>0.9</v>
      </c>
      <c r="L181" s="193"/>
      <c r="M181" s="199"/>
      <c r="N181" s="200"/>
      <c r="O181" s="200"/>
      <c r="P181" s="200"/>
      <c r="Q181" s="200"/>
      <c r="R181" s="200"/>
      <c r="S181" s="200"/>
      <c r="T181" s="201"/>
      <c r="AT181" s="196" t="s">
        <v>154</v>
      </c>
      <c r="AU181" s="196" t="s">
        <v>79</v>
      </c>
      <c r="AV181" s="194" t="s">
        <v>79</v>
      </c>
      <c r="AW181" s="194" t="s">
        <v>34</v>
      </c>
      <c r="AX181" s="194" t="s">
        <v>9</v>
      </c>
      <c r="AY181" s="196" t="s">
        <v>140</v>
      </c>
    </row>
    <row r="182" spans="2:51" s="211" customFormat="1" ht="13.5">
      <c r="B182" s="210"/>
      <c r="D182" s="195" t="s">
        <v>154</v>
      </c>
      <c r="E182" s="212" t="s">
        <v>5</v>
      </c>
      <c r="F182" s="213" t="s">
        <v>251</v>
      </c>
      <c r="H182" s="212" t="s">
        <v>5</v>
      </c>
      <c r="L182" s="210"/>
      <c r="M182" s="214"/>
      <c r="N182" s="215"/>
      <c r="O182" s="215"/>
      <c r="P182" s="215"/>
      <c r="Q182" s="215"/>
      <c r="R182" s="215"/>
      <c r="S182" s="215"/>
      <c r="T182" s="216"/>
      <c r="AT182" s="212" t="s">
        <v>154</v>
      </c>
      <c r="AU182" s="212" t="s">
        <v>79</v>
      </c>
      <c r="AV182" s="211" t="s">
        <v>77</v>
      </c>
      <c r="AW182" s="211" t="s">
        <v>34</v>
      </c>
      <c r="AX182" s="211" t="s">
        <v>9</v>
      </c>
      <c r="AY182" s="212" t="s">
        <v>140</v>
      </c>
    </row>
    <row r="183" spans="2:51" s="194" customFormat="1" ht="13.5">
      <c r="B183" s="193"/>
      <c r="D183" s="195" t="s">
        <v>154</v>
      </c>
      <c r="E183" s="196" t="s">
        <v>5</v>
      </c>
      <c r="F183" s="197" t="s">
        <v>252</v>
      </c>
      <c r="H183" s="198">
        <v>6.375</v>
      </c>
      <c r="L183" s="193"/>
      <c r="M183" s="199"/>
      <c r="N183" s="200"/>
      <c r="O183" s="200"/>
      <c r="P183" s="200"/>
      <c r="Q183" s="200"/>
      <c r="R183" s="200"/>
      <c r="S183" s="200"/>
      <c r="T183" s="201"/>
      <c r="AT183" s="196" t="s">
        <v>154</v>
      </c>
      <c r="AU183" s="196" t="s">
        <v>79</v>
      </c>
      <c r="AV183" s="194" t="s">
        <v>79</v>
      </c>
      <c r="AW183" s="194" t="s">
        <v>34</v>
      </c>
      <c r="AX183" s="194" t="s">
        <v>9</v>
      </c>
      <c r="AY183" s="196" t="s">
        <v>140</v>
      </c>
    </row>
    <row r="184" spans="2:51" s="211" customFormat="1" ht="13.5">
      <c r="B184" s="210"/>
      <c r="D184" s="195" t="s">
        <v>154</v>
      </c>
      <c r="E184" s="212" t="s">
        <v>5</v>
      </c>
      <c r="F184" s="213" t="s">
        <v>253</v>
      </c>
      <c r="H184" s="212" t="s">
        <v>5</v>
      </c>
      <c r="L184" s="210"/>
      <c r="M184" s="214"/>
      <c r="N184" s="215"/>
      <c r="O184" s="215"/>
      <c r="P184" s="215"/>
      <c r="Q184" s="215"/>
      <c r="R184" s="215"/>
      <c r="S184" s="215"/>
      <c r="T184" s="216"/>
      <c r="AT184" s="212" t="s">
        <v>154</v>
      </c>
      <c r="AU184" s="212" t="s">
        <v>79</v>
      </c>
      <c r="AV184" s="211" t="s">
        <v>77</v>
      </c>
      <c r="AW184" s="211" t="s">
        <v>34</v>
      </c>
      <c r="AX184" s="211" t="s">
        <v>9</v>
      </c>
      <c r="AY184" s="212" t="s">
        <v>140</v>
      </c>
    </row>
    <row r="185" spans="2:51" s="194" customFormat="1" ht="13.5">
      <c r="B185" s="193"/>
      <c r="D185" s="195" t="s">
        <v>154</v>
      </c>
      <c r="E185" s="196" t="s">
        <v>5</v>
      </c>
      <c r="F185" s="197" t="s">
        <v>223</v>
      </c>
      <c r="H185" s="198">
        <v>7.9</v>
      </c>
      <c r="L185" s="193"/>
      <c r="M185" s="199"/>
      <c r="N185" s="200"/>
      <c r="O185" s="200"/>
      <c r="P185" s="200"/>
      <c r="Q185" s="200"/>
      <c r="R185" s="200"/>
      <c r="S185" s="200"/>
      <c r="T185" s="201"/>
      <c r="AT185" s="196" t="s">
        <v>154</v>
      </c>
      <c r="AU185" s="196" t="s">
        <v>79</v>
      </c>
      <c r="AV185" s="194" t="s">
        <v>79</v>
      </c>
      <c r="AW185" s="194" t="s">
        <v>34</v>
      </c>
      <c r="AX185" s="194" t="s">
        <v>9</v>
      </c>
      <c r="AY185" s="196" t="s">
        <v>140</v>
      </c>
    </row>
    <row r="186" spans="2:51" s="211" customFormat="1" ht="13.5">
      <c r="B186" s="210"/>
      <c r="D186" s="195" t="s">
        <v>154</v>
      </c>
      <c r="E186" s="212" t="s">
        <v>5</v>
      </c>
      <c r="F186" s="213" t="s">
        <v>254</v>
      </c>
      <c r="H186" s="212" t="s">
        <v>5</v>
      </c>
      <c r="L186" s="210"/>
      <c r="M186" s="214"/>
      <c r="N186" s="215"/>
      <c r="O186" s="215"/>
      <c r="P186" s="215"/>
      <c r="Q186" s="215"/>
      <c r="R186" s="215"/>
      <c r="S186" s="215"/>
      <c r="T186" s="216"/>
      <c r="AT186" s="212" t="s">
        <v>154</v>
      </c>
      <c r="AU186" s="212" t="s">
        <v>79</v>
      </c>
      <c r="AV186" s="211" t="s">
        <v>77</v>
      </c>
      <c r="AW186" s="211" t="s">
        <v>34</v>
      </c>
      <c r="AX186" s="211" t="s">
        <v>9</v>
      </c>
      <c r="AY186" s="212" t="s">
        <v>140</v>
      </c>
    </row>
    <row r="187" spans="2:51" s="194" customFormat="1" ht="13.5">
      <c r="B187" s="193"/>
      <c r="D187" s="195" t="s">
        <v>154</v>
      </c>
      <c r="E187" s="196" t="s">
        <v>5</v>
      </c>
      <c r="F187" s="197" t="s">
        <v>255</v>
      </c>
      <c r="H187" s="198">
        <v>17.766</v>
      </c>
      <c r="L187" s="193"/>
      <c r="M187" s="199"/>
      <c r="N187" s="200"/>
      <c r="O187" s="200"/>
      <c r="P187" s="200"/>
      <c r="Q187" s="200"/>
      <c r="R187" s="200"/>
      <c r="S187" s="200"/>
      <c r="T187" s="201"/>
      <c r="AT187" s="196" t="s">
        <v>154</v>
      </c>
      <c r="AU187" s="196" t="s">
        <v>79</v>
      </c>
      <c r="AV187" s="194" t="s">
        <v>79</v>
      </c>
      <c r="AW187" s="194" t="s">
        <v>34</v>
      </c>
      <c r="AX187" s="194" t="s">
        <v>9</v>
      </c>
      <c r="AY187" s="196" t="s">
        <v>140</v>
      </c>
    </row>
    <row r="188" spans="2:51" s="211" customFormat="1" ht="13.5">
      <c r="B188" s="210"/>
      <c r="D188" s="195" t="s">
        <v>154</v>
      </c>
      <c r="E188" s="212" t="s">
        <v>5</v>
      </c>
      <c r="F188" s="213" t="s">
        <v>256</v>
      </c>
      <c r="H188" s="212" t="s">
        <v>5</v>
      </c>
      <c r="L188" s="210"/>
      <c r="M188" s="214"/>
      <c r="N188" s="215"/>
      <c r="O188" s="215"/>
      <c r="P188" s="215"/>
      <c r="Q188" s="215"/>
      <c r="R188" s="215"/>
      <c r="S188" s="215"/>
      <c r="T188" s="216"/>
      <c r="AT188" s="212" t="s">
        <v>154</v>
      </c>
      <c r="AU188" s="212" t="s">
        <v>79</v>
      </c>
      <c r="AV188" s="211" t="s">
        <v>77</v>
      </c>
      <c r="AW188" s="211" t="s">
        <v>34</v>
      </c>
      <c r="AX188" s="211" t="s">
        <v>9</v>
      </c>
      <c r="AY188" s="212" t="s">
        <v>140</v>
      </c>
    </row>
    <row r="189" spans="2:51" s="194" customFormat="1" ht="13.5">
      <c r="B189" s="193"/>
      <c r="D189" s="195" t="s">
        <v>154</v>
      </c>
      <c r="E189" s="196" t="s">
        <v>5</v>
      </c>
      <c r="F189" s="197" t="s">
        <v>257</v>
      </c>
      <c r="H189" s="198">
        <v>7.928</v>
      </c>
      <c r="L189" s="193"/>
      <c r="M189" s="199"/>
      <c r="N189" s="200"/>
      <c r="O189" s="200"/>
      <c r="P189" s="200"/>
      <c r="Q189" s="200"/>
      <c r="R189" s="200"/>
      <c r="S189" s="200"/>
      <c r="T189" s="201"/>
      <c r="AT189" s="196" t="s">
        <v>154</v>
      </c>
      <c r="AU189" s="196" t="s">
        <v>79</v>
      </c>
      <c r="AV189" s="194" t="s">
        <v>79</v>
      </c>
      <c r="AW189" s="194" t="s">
        <v>34</v>
      </c>
      <c r="AX189" s="194" t="s">
        <v>9</v>
      </c>
      <c r="AY189" s="196" t="s">
        <v>140</v>
      </c>
    </row>
    <row r="190" spans="2:51" s="203" customFormat="1" ht="13.5">
      <c r="B190" s="202"/>
      <c r="D190" s="195" t="s">
        <v>154</v>
      </c>
      <c r="E190" s="204" t="s">
        <v>5</v>
      </c>
      <c r="F190" s="205" t="s">
        <v>157</v>
      </c>
      <c r="H190" s="206">
        <v>245.901</v>
      </c>
      <c r="L190" s="202"/>
      <c r="M190" s="207"/>
      <c r="N190" s="208"/>
      <c r="O190" s="208"/>
      <c r="P190" s="208"/>
      <c r="Q190" s="208"/>
      <c r="R190" s="208"/>
      <c r="S190" s="208"/>
      <c r="T190" s="209"/>
      <c r="AT190" s="204" t="s">
        <v>154</v>
      </c>
      <c r="AU190" s="204" t="s">
        <v>79</v>
      </c>
      <c r="AV190" s="203" t="s">
        <v>148</v>
      </c>
      <c r="AW190" s="203" t="s">
        <v>34</v>
      </c>
      <c r="AX190" s="203" t="s">
        <v>77</v>
      </c>
      <c r="AY190" s="204" t="s">
        <v>140</v>
      </c>
    </row>
    <row r="191" spans="2:65" s="102" customFormat="1" ht="16.5" customHeight="1">
      <c r="B191" s="103"/>
      <c r="C191" s="182" t="s">
        <v>258</v>
      </c>
      <c r="D191" s="182" t="s">
        <v>143</v>
      </c>
      <c r="E191" s="183" t="s">
        <v>259</v>
      </c>
      <c r="F191" s="184" t="s">
        <v>260</v>
      </c>
      <c r="G191" s="185" t="s">
        <v>146</v>
      </c>
      <c r="H191" s="186">
        <v>452.78</v>
      </c>
      <c r="I191" s="8"/>
      <c r="J191" s="186">
        <f>ROUND(I191*H191,15)</f>
        <v>0</v>
      </c>
      <c r="K191" s="184" t="s">
        <v>147</v>
      </c>
      <c r="L191" s="103"/>
      <c r="M191" s="187" t="s">
        <v>5</v>
      </c>
      <c r="N191" s="188" t="s">
        <v>41</v>
      </c>
      <c r="O191" s="104"/>
      <c r="P191" s="189">
        <f>O191*H191</f>
        <v>0</v>
      </c>
      <c r="Q191" s="189">
        <v>0.021</v>
      </c>
      <c r="R191" s="189">
        <f>Q191*H191</f>
        <v>9.50838</v>
      </c>
      <c r="S191" s="189">
        <v>0</v>
      </c>
      <c r="T191" s="190">
        <f>S191*H191</f>
        <v>0</v>
      </c>
      <c r="AR191" s="92" t="s">
        <v>148</v>
      </c>
      <c r="AT191" s="92" t="s">
        <v>143</v>
      </c>
      <c r="AU191" s="92" t="s">
        <v>79</v>
      </c>
      <c r="AY191" s="92" t="s">
        <v>140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92" t="s">
        <v>77</v>
      </c>
      <c r="BK191" s="192">
        <f>ROUND(I191*H191,15)</f>
        <v>0</v>
      </c>
      <c r="BL191" s="92" t="s">
        <v>148</v>
      </c>
      <c r="BM191" s="92" t="s">
        <v>261</v>
      </c>
    </row>
    <row r="192" spans="2:65" s="102" customFormat="1" ht="25.5" customHeight="1">
      <c r="B192" s="103"/>
      <c r="C192" s="182" t="s">
        <v>262</v>
      </c>
      <c r="D192" s="182" t="s">
        <v>143</v>
      </c>
      <c r="E192" s="183" t="s">
        <v>263</v>
      </c>
      <c r="F192" s="184" t="s">
        <v>264</v>
      </c>
      <c r="G192" s="185" t="s">
        <v>162</v>
      </c>
      <c r="H192" s="186">
        <v>0.074</v>
      </c>
      <c r="I192" s="8"/>
      <c r="J192" s="186">
        <f>ROUND(I192*H192,15)</f>
        <v>0</v>
      </c>
      <c r="K192" s="184" t="s">
        <v>147</v>
      </c>
      <c r="L192" s="103"/>
      <c r="M192" s="187" t="s">
        <v>5</v>
      </c>
      <c r="N192" s="188" t="s">
        <v>41</v>
      </c>
      <c r="O192" s="104"/>
      <c r="P192" s="189">
        <f>O192*H192</f>
        <v>0</v>
      </c>
      <c r="Q192" s="189">
        <v>2.25634</v>
      </c>
      <c r="R192" s="189">
        <f>Q192*H192</f>
        <v>0.16696915999999998</v>
      </c>
      <c r="S192" s="189">
        <v>0</v>
      </c>
      <c r="T192" s="190">
        <f>S192*H192</f>
        <v>0</v>
      </c>
      <c r="AR192" s="92" t="s">
        <v>148</v>
      </c>
      <c r="AT192" s="92" t="s">
        <v>143</v>
      </c>
      <c r="AU192" s="92" t="s">
        <v>79</v>
      </c>
      <c r="AY192" s="92" t="s">
        <v>140</v>
      </c>
      <c r="BE192" s="191">
        <f>IF(N192="základní",J192,0)</f>
        <v>0</v>
      </c>
      <c r="BF192" s="191">
        <f>IF(N192="snížená",J192,0)</f>
        <v>0</v>
      </c>
      <c r="BG192" s="191">
        <f>IF(N192="zákl. přenesená",J192,0)</f>
        <v>0</v>
      </c>
      <c r="BH192" s="191">
        <f>IF(N192="sníž. přenesená",J192,0)</f>
        <v>0</v>
      </c>
      <c r="BI192" s="191">
        <f>IF(N192="nulová",J192,0)</f>
        <v>0</v>
      </c>
      <c r="BJ192" s="92" t="s">
        <v>77</v>
      </c>
      <c r="BK192" s="192">
        <f>ROUND(I192*H192,15)</f>
        <v>0</v>
      </c>
      <c r="BL192" s="92" t="s">
        <v>148</v>
      </c>
      <c r="BM192" s="92" t="s">
        <v>265</v>
      </c>
    </row>
    <row r="193" spans="2:65" s="102" customFormat="1" ht="16.5" customHeight="1">
      <c r="B193" s="103"/>
      <c r="C193" s="182" t="s">
        <v>266</v>
      </c>
      <c r="D193" s="182" t="s">
        <v>143</v>
      </c>
      <c r="E193" s="183" t="s">
        <v>267</v>
      </c>
      <c r="F193" s="184" t="s">
        <v>268</v>
      </c>
      <c r="G193" s="185" t="s">
        <v>162</v>
      </c>
      <c r="H193" s="186">
        <v>0.36</v>
      </c>
      <c r="I193" s="8"/>
      <c r="J193" s="186">
        <f>ROUND(I193*H193,15)</f>
        <v>0</v>
      </c>
      <c r="K193" s="184" t="s">
        <v>147</v>
      </c>
      <c r="L193" s="103"/>
      <c r="M193" s="187" t="s">
        <v>5</v>
      </c>
      <c r="N193" s="188" t="s">
        <v>41</v>
      </c>
      <c r="O193" s="104"/>
      <c r="P193" s="189">
        <f>O193*H193</f>
        <v>0</v>
      </c>
      <c r="Q193" s="189">
        <v>2.25634</v>
      </c>
      <c r="R193" s="189">
        <f>Q193*H193</f>
        <v>0.8122823999999998</v>
      </c>
      <c r="S193" s="189">
        <v>0</v>
      </c>
      <c r="T193" s="190">
        <f>S193*H193</f>
        <v>0</v>
      </c>
      <c r="AR193" s="92" t="s">
        <v>148</v>
      </c>
      <c r="AT193" s="92" t="s">
        <v>143</v>
      </c>
      <c r="AU193" s="92" t="s">
        <v>79</v>
      </c>
      <c r="AY193" s="92" t="s">
        <v>140</v>
      </c>
      <c r="BE193" s="191">
        <f>IF(N193="základní",J193,0)</f>
        <v>0</v>
      </c>
      <c r="BF193" s="191">
        <f>IF(N193="snížená",J193,0)</f>
        <v>0</v>
      </c>
      <c r="BG193" s="191">
        <f>IF(N193="zákl. přenesená",J193,0)</f>
        <v>0</v>
      </c>
      <c r="BH193" s="191">
        <f>IF(N193="sníž. přenesená",J193,0)</f>
        <v>0</v>
      </c>
      <c r="BI193" s="191">
        <f>IF(N193="nulová",J193,0)</f>
        <v>0</v>
      </c>
      <c r="BJ193" s="92" t="s">
        <v>77</v>
      </c>
      <c r="BK193" s="192">
        <f>ROUND(I193*H193,15)</f>
        <v>0</v>
      </c>
      <c r="BL193" s="92" t="s">
        <v>148</v>
      </c>
      <c r="BM193" s="92" t="s">
        <v>269</v>
      </c>
    </row>
    <row r="194" spans="2:65" s="102" customFormat="1" ht="16.5" customHeight="1">
      <c r="B194" s="103"/>
      <c r="C194" s="182" t="s">
        <v>270</v>
      </c>
      <c r="D194" s="182" t="s">
        <v>143</v>
      </c>
      <c r="E194" s="183" t="s">
        <v>271</v>
      </c>
      <c r="F194" s="184" t="s">
        <v>272</v>
      </c>
      <c r="G194" s="185" t="s">
        <v>146</v>
      </c>
      <c r="H194" s="186">
        <v>172.05</v>
      </c>
      <c r="I194" s="8"/>
      <c r="J194" s="186">
        <f>ROUND(I194*H194,15)</f>
        <v>0</v>
      </c>
      <c r="K194" s="184" t="s">
        <v>147</v>
      </c>
      <c r="L194" s="103"/>
      <c r="M194" s="187" t="s">
        <v>5</v>
      </c>
      <c r="N194" s="188" t="s">
        <v>41</v>
      </c>
      <c r="O194" s="104"/>
      <c r="P194" s="189">
        <f>O194*H194</f>
        <v>0</v>
      </c>
      <c r="Q194" s="189">
        <v>0.1117</v>
      </c>
      <c r="R194" s="189">
        <f>Q194*H194</f>
        <v>19.217985</v>
      </c>
      <c r="S194" s="189">
        <v>0</v>
      </c>
      <c r="T194" s="190">
        <f>S194*H194</f>
        <v>0</v>
      </c>
      <c r="AR194" s="92" t="s">
        <v>148</v>
      </c>
      <c r="AT194" s="92" t="s">
        <v>143</v>
      </c>
      <c r="AU194" s="92" t="s">
        <v>79</v>
      </c>
      <c r="AY194" s="92" t="s">
        <v>140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92" t="s">
        <v>77</v>
      </c>
      <c r="BK194" s="192">
        <f>ROUND(I194*H194,15)</f>
        <v>0</v>
      </c>
      <c r="BL194" s="92" t="s">
        <v>148</v>
      </c>
      <c r="BM194" s="92" t="s">
        <v>273</v>
      </c>
    </row>
    <row r="195" spans="2:51" s="211" customFormat="1" ht="13.5">
      <c r="B195" s="210"/>
      <c r="D195" s="195" t="s">
        <v>154</v>
      </c>
      <c r="E195" s="212" t="s">
        <v>5</v>
      </c>
      <c r="F195" s="213" t="s">
        <v>274</v>
      </c>
      <c r="H195" s="212" t="s">
        <v>5</v>
      </c>
      <c r="L195" s="210"/>
      <c r="M195" s="214"/>
      <c r="N195" s="215"/>
      <c r="O195" s="215"/>
      <c r="P195" s="215"/>
      <c r="Q195" s="215"/>
      <c r="R195" s="215"/>
      <c r="S195" s="215"/>
      <c r="T195" s="216"/>
      <c r="AT195" s="212" t="s">
        <v>154</v>
      </c>
      <c r="AU195" s="212" t="s">
        <v>79</v>
      </c>
      <c r="AV195" s="211" t="s">
        <v>77</v>
      </c>
      <c r="AW195" s="211" t="s">
        <v>34</v>
      </c>
      <c r="AX195" s="211" t="s">
        <v>9</v>
      </c>
      <c r="AY195" s="212" t="s">
        <v>140</v>
      </c>
    </row>
    <row r="196" spans="2:51" s="211" customFormat="1" ht="13.5">
      <c r="B196" s="210"/>
      <c r="D196" s="195" t="s">
        <v>154</v>
      </c>
      <c r="E196" s="212" t="s">
        <v>5</v>
      </c>
      <c r="F196" s="213" t="s">
        <v>275</v>
      </c>
      <c r="H196" s="212" t="s">
        <v>5</v>
      </c>
      <c r="L196" s="210"/>
      <c r="M196" s="214"/>
      <c r="N196" s="215"/>
      <c r="O196" s="215"/>
      <c r="P196" s="215"/>
      <c r="Q196" s="215"/>
      <c r="R196" s="215"/>
      <c r="S196" s="215"/>
      <c r="T196" s="216"/>
      <c r="AT196" s="212" t="s">
        <v>154</v>
      </c>
      <c r="AU196" s="212" t="s">
        <v>79</v>
      </c>
      <c r="AV196" s="211" t="s">
        <v>77</v>
      </c>
      <c r="AW196" s="211" t="s">
        <v>34</v>
      </c>
      <c r="AX196" s="211" t="s">
        <v>9</v>
      </c>
      <c r="AY196" s="212" t="s">
        <v>140</v>
      </c>
    </row>
    <row r="197" spans="2:51" s="194" customFormat="1" ht="13.5">
      <c r="B197" s="193"/>
      <c r="D197" s="195" t="s">
        <v>154</v>
      </c>
      <c r="E197" s="196" t="s">
        <v>5</v>
      </c>
      <c r="F197" s="197" t="s">
        <v>276</v>
      </c>
      <c r="H197" s="198">
        <v>57.37</v>
      </c>
      <c r="L197" s="193"/>
      <c r="M197" s="199"/>
      <c r="N197" s="200"/>
      <c r="O197" s="200"/>
      <c r="P197" s="200"/>
      <c r="Q197" s="200"/>
      <c r="R197" s="200"/>
      <c r="S197" s="200"/>
      <c r="T197" s="201"/>
      <c r="AT197" s="196" t="s">
        <v>154</v>
      </c>
      <c r="AU197" s="196" t="s">
        <v>79</v>
      </c>
      <c r="AV197" s="194" t="s">
        <v>79</v>
      </c>
      <c r="AW197" s="194" t="s">
        <v>34</v>
      </c>
      <c r="AX197" s="194" t="s">
        <v>9</v>
      </c>
      <c r="AY197" s="196" t="s">
        <v>140</v>
      </c>
    </row>
    <row r="198" spans="2:51" s="211" customFormat="1" ht="13.5">
      <c r="B198" s="210"/>
      <c r="D198" s="195" t="s">
        <v>154</v>
      </c>
      <c r="E198" s="212" t="s">
        <v>5</v>
      </c>
      <c r="F198" s="213" t="s">
        <v>277</v>
      </c>
      <c r="H198" s="212" t="s">
        <v>5</v>
      </c>
      <c r="L198" s="210"/>
      <c r="M198" s="214"/>
      <c r="N198" s="215"/>
      <c r="O198" s="215"/>
      <c r="P198" s="215"/>
      <c r="Q198" s="215"/>
      <c r="R198" s="215"/>
      <c r="S198" s="215"/>
      <c r="T198" s="216"/>
      <c r="AT198" s="212" t="s">
        <v>154</v>
      </c>
      <c r="AU198" s="212" t="s">
        <v>79</v>
      </c>
      <c r="AV198" s="211" t="s">
        <v>77</v>
      </c>
      <c r="AW198" s="211" t="s">
        <v>34</v>
      </c>
      <c r="AX198" s="211" t="s">
        <v>9</v>
      </c>
      <c r="AY198" s="212" t="s">
        <v>140</v>
      </c>
    </row>
    <row r="199" spans="2:51" s="194" customFormat="1" ht="13.5">
      <c r="B199" s="193"/>
      <c r="D199" s="195" t="s">
        <v>154</v>
      </c>
      <c r="E199" s="196" t="s">
        <v>5</v>
      </c>
      <c r="F199" s="197" t="s">
        <v>278</v>
      </c>
      <c r="H199" s="198">
        <v>57.33</v>
      </c>
      <c r="L199" s="193"/>
      <c r="M199" s="199"/>
      <c r="N199" s="200"/>
      <c r="O199" s="200"/>
      <c r="P199" s="200"/>
      <c r="Q199" s="200"/>
      <c r="R199" s="200"/>
      <c r="S199" s="200"/>
      <c r="T199" s="201"/>
      <c r="AT199" s="196" t="s">
        <v>154</v>
      </c>
      <c r="AU199" s="196" t="s">
        <v>79</v>
      </c>
      <c r="AV199" s="194" t="s">
        <v>79</v>
      </c>
      <c r="AW199" s="194" t="s">
        <v>34</v>
      </c>
      <c r="AX199" s="194" t="s">
        <v>9</v>
      </c>
      <c r="AY199" s="196" t="s">
        <v>140</v>
      </c>
    </row>
    <row r="200" spans="2:51" s="211" customFormat="1" ht="13.5">
      <c r="B200" s="210"/>
      <c r="D200" s="195" t="s">
        <v>154</v>
      </c>
      <c r="E200" s="212" t="s">
        <v>5</v>
      </c>
      <c r="F200" s="213" t="s">
        <v>279</v>
      </c>
      <c r="H200" s="212" t="s">
        <v>5</v>
      </c>
      <c r="L200" s="210"/>
      <c r="M200" s="214"/>
      <c r="N200" s="215"/>
      <c r="O200" s="215"/>
      <c r="P200" s="215"/>
      <c r="Q200" s="215"/>
      <c r="R200" s="215"/>
      <c r="S200" s="215"/>
      <c r="T200" s="216"/>
      <c r="AT200" s="212" t="s">
        <v>154</v>
      </c>
      <c r="AU200" s="212" t="s">
        <v>79</v>
      </c>
      <c r="AV200" s="211" t="s">
        <v>77</v>
      </c>
      <c r="AW200" s="211" t="s">
        <v>34</v>
      </c>
      <c r="AX200" s="211" t="s">
        <v>9</v>
      </c>
      <c r="AY200" s="212" t="s">
        <v>140</v>
      </c>
    </row>
    <row r="201" spans="2:51" s="194" customFormat="1" ht="13.5">
      <c r="B201" s="193"/>
      <c r="D201" s="195" t="s">
        <v>154</v>
      </c>
      <c r="E201" s="196" t="s">
        <v>5</v>
      </c>
      <c r="F201" s="197" t="s">
        <v>280</v>
      </c>
      <c r="H201" s="198">
        <v>57.35</v>
      </c>
      <c r="L201" s="193"/>
      <c r="M201" s="199"/>
      <c r="N201" s="200"/>
      <c r="O201" s="200"/>
      <c r="P201" s="200"/>
      <c r="Q201" s="200"/>
      <c r="R201" s="200"/>
      <c r="S201" s="200"/>
      <c r="T201" s="201"/>
      <c r="AT201" s="196" t="s">
        <v>154</v>
      </c>
      <c r="AU201" s="196" t="s">
        <v>79</v>
      </c>
      <c r="AV201" s="194" t="s">
        <v>79</v>
      </c>
      <c r="AW201" s="194" t="s">
        <v>34</v>
      </c>
      <c r="AX201" s="194" t="s">
        <v>9</v>
      </c>
      <c r="AY201" s="196" t="s">
        <v>140</v>
      </c>
    </row>
    <row r="202" spans="2:51" s="203" customFormat="1" ht="13.5">
      <c r="B202" s="202"/>
      <c r="D202" s="195" t="s">
        <v>154</v>
      </c>
      <c r="E202" s="204" t="s">
        <v>5</v>
      </c>
      <c r="F202" s="205" t="s">
        <v>157</v>
      </c>
      <c r="H202" s="206">
        <v>172.05</v>
      </c>
      <c r="L202" s="202"/>
      <c r="M202" s="207"/>
      <c r="N202" s="208"/>
      <c r="O202" s="208"/>
      <c r="P202" s="208"/>
      <c r="Q202" s="208"/>
      <c r="R202" s="208"/>
      <c r="S202" s="208"/>
      <c r="T202" s="209"/>
      <c r="AT202" s="204" t="s">
        <v>154</v>
      </c>
      <c r="AU202" s="204" t="s">
        <v>79</v>
      </c>
      <c r="AV202" s="203" t="s">
        <v>148</v>
      </c>
      <c r="AW202" s="203" t="s">
        <v>34</v>
      </c>
      <c r="AX202" s="203" t="s">
        <v>77</v>
      </c>
      <c r="AY202" s="204" t="s">
        <v>140</v>
      </c>
    </row>
    <row r="203" spans="2:65" s="102" customFormat="1" ht="16.5" customHeight="1">
      <c r="B203" s="103"/>
      <c r="C203" s="182" t="s">
        <v>281</v>
      </c>
      <c r="D203" s="182" t="s">
        <v>143</v>
      </c>
      <c r="E203" s="183" t="s">
        <v>282</v>
      </c>
      <c r="F203" s="184" t="s">
        <v>283</v>
      </c>
      <c r="G203" s="185" t="s">
        <v>284</v>
      </c>
      <c r="H203" s="186">
        <v>17</v>
      </c>
      <c r="I203" s="8"/>
      <c r="J203" s="186">
        <f>ROUND(I203*H203,15)</f>
        <v>0</v>
      </c>
      <c r="K203" s="184" t="s">
        <v>147</v>
      </c>
      <c r="L203" s="103"/>
      <c r="M203" s="187" t="s">
        <v>5</v>
      </c>
      <c r="N203" s="188" t="s">
        <v>41</v>
      </c>
      <c r="O203" s="104"/>
      <c r="P203" s="189">
        <f>O203*H203</f>
        <v>0</v>
      </c>
      <c r="Q203" s="189">
        <v>0.01698</v>
      </c>
      <c r="R203" s="189">
        <f>Q203*H203</f>
        <v>0.28865999999999997</v>
      </c>
      <c r="S203" s="189">
        <v>0</v>
      </c>
      <c r="T203" s="190">
        <f>S203*H203</f>
        <v>0</v>
      </c>
      <c r="AR203" s="92" t="s">
        <v>148</v>
      </c>
      <c r="AT203" s="92" t="s">
        <v>143</v>
      </c>
      <c r="AU203" s="92" t="s">
        <v>79</v>
      </c>
      <c r="AY203" s="92" t="s">
        <v>140</v>
      </c>
      <c r="BE203" s="191">
        <f>IF(N203="základní",J203,0)</f>
        <v>0</v>
      </c>
      <c r="BF203" s="191">
        <f>IF(N203="snížená",J203,0)</f>
        <v>0</v>
      </c>
      <c r="BG203" s="191">
        <f>IF(N203="zákl. přenesená",J203,0)</f>
        <v>0</v>
      </c>
      <c r="BH203" s="191">
        <f>IF(N203="sníž. přenesená",J203,0)</f>
        <v>0</v>
      </c>
      <c r="BI203" s="191">
        <f>IF(N203="nulová",J203,0)</f>
        <v>0</v>
      </c>
      <c r="BJ203" s="92" t="s">
        <v>77</v>
      </c>
      <c r="BK203" s="192">
        <f>ROUND(I203*H203,15)</f>
        <v>0</v>
      </c>
      <c r="BL203" s="92" t="s">
        <v>148</v>
      </c>
      <c r="BM203" s="92" t="s">
        <v>285</v>
      </c>
    </row>
    <row r="204" spans="2:51" s="194" customFormat="1" ht="13.5">
      <c r="B204" s="193"/>
      <c r="D204" s="195" t="s">
        <v>154</v>
      </c>
      <c r="E204" s="196" t="s">
        <v>5</v>
      </c>
      <c r="F204" s="197" t="s">
        <v>286</v>
      </c>
      <c r="H204" s="198">
        <v>17</v>
      </c>
      <c r="L204" s="193"/>
      <c r="M204" s="199"/>
      <c r="N204" s="200"/>
      <c r="O204" s="200"/>
      <c r="P204" s="200"/>
      <c r="Q204" s="200"/>
      <c r="R204" s="200"/>
      <c r="S204" s="200"/>
      <c r="T204" s="201"/>
      <c r="AT204" s="196" t="s">
        <v>154</v>
      </c>
      <c r="AU204" s="196" t="s">
        <v>79</v>
      </c>
      <c r="AV204" s="194" t="s">
        <v>79</v>
      </c>
      <c r="AW204" s="194" t="s">
        <v>34</v>
      </c>
      <c r="AX204" s="194" t="s">
        <v>77</v>
      </c>
      <c r="AY204" s="196" t="s">
        <v>140</v>
      </c>
    </row>
    <row r="205" spans="2:65" s="102" customFormat="1" ht="16.5" customHeight="1">
      <c r="B205" s="103"/>
      <c r="C205" s="217" t="s">
        <v>11</v>
      </c>
      <c r="D205" s="217" t="s">
        <v>287</v>
      </c>
      <c r="E205" s="218" t="s">
        <v>288</v>
      </c>
      <c r="F205" s="219" t="s">
        <v>289</v>
      </c>
      <c r="G205" s="220" t="s">
        <v>284</v>
      </c>
      <c r="H205" s="221">
        <v>10</v>
      </c>
      <c r="I205" s="9"/>
      <c r="J205" s="221">
        <f>ROUND(I205*H205,15)</f>
        <v>0</v>
      </c>
      <c r="K205" s="219" t="s">
        <v>147</v>
      </c>
      <c r="L205" s="222"/>
      <c r="M205" s="223" t="s">
        <v>5</v>
      </c>
      <c r="N205" s="224" t="s">
        <v>41</v>
      </c>
      <c r="O205" s="104"/>
      <c r="P205" s="189">
        <f>O205*H205</f>
        <v>0</v>
      </c>
      <c r="Q205" s="189">
        <v>0.01936</v>
      </c>
      <c r="R205" s="189">
        <f>Q205*H205</f>
        <v>0.1936</v>
      </c>
      <c r="S205" s="189">
        <v>0</v>
      </c>
      <c r="T205" s="190">
        <f>S205*H205</f>
        <v>0</v>
      </c>
      <c r="AR205" s="92" t="s">
        <v>199</v>
      </c>
      <c r="AT205" s="92" t="s">
        <v>287</v>
      </c>
      <c r="AU205" s="92" t="s">
        <v>79</v>
      </c>
      <c r="AY205" s="92" t="s">
        <v>140</v>
      </c>
      <c r="BE205" s="191">
        <f>IF(N205="základní",J205,0)</f>
        <v>0</v>
      </c>
      <c r="BF205" s="191">
        <f>IF(N205="snížená",J205,0)</f>
        <v>0</v>
      </c>
      <c r="BG205" s="191">
        <f>IF(N205="zákl. přenesená",J205,0)</f>
        <v>0</v>
      </c>
      <c r="BH205" s="191">
        <f>IF(N205="sníž. přenesená",J205,0)</f>
        <v>0</v>
      </c>
      <c r="BI205" s="191">
        <f>IF(N205="nulová",J205,0)</f>
        <v>0</v>
      </c>
      <c r="BJ205" s="92" t="s">
        <v>77</v>
      </c>
      <c r="BK205" s="192">
        <f>ROUND(I205*H205,15)</f>
        <v>0</v>
      </c>
      <c r="BL205" s="92" t="s">
        <v>148</v>
      </c>
      <c r="BM205" s="92" t="s">
        <v>290</v>
      </c>
    </row>
    <row r="206" spans="2:65" s="102" customFormat="1" ht="16.5" customHeight="1">
      <c r="B206" s="103"/>
      <c r="C206" s="217" t="s">
        <v>291</v>
      </c>
      <c r="D206" s="217" t="s">
        <v>287</v>
      </c>
      <c r="E206" s="218" t="s">
        <v>292</v>
      </c>
      <c r="F206" s="219" t="s">
        <v>293</v>
      </c>
      <c r="G206" s="220" t="s">
        <v>284</v>
      </c>
      <c r="H206" s="221">
        <v>7</v>
      </c>
      <c r="I206" s="9"/>
      <c r="J206" s="221">
        <f>ROUND(I206*H206,15)</f>
        <v>0</v>
      </c>
      <c r="K206" s="219" t="s">
        <v>147</v>
      </c>
      <c r="L206" s="222"/>
      <c r="M206" s="223" t="s">
        <v>5</v>
      </c>
      <c r="N206" s="224" t="s">
        <v>41</v>
      </c>
      <c r="O206" s="104"/>
      <c r="P206" s="189">
        <f>O206*H206</f>
        <v>0</v>
      </c>
      <c r="Q206" s="189">
        <v>0.01992</v>
      </c>
      <c r="R206" s="189">
        <f>Q206*H206</f>
        <v>0.13944</v>
      </c>
      <c r="S206" s="189">
        <v>0</v>
      </c>
      <c r="T206" s="190">
        <f>S206*H206</f>
        <v>0</v>
      </c>
      <c r="AR206" s="92" t="s">
        <v>199</v>
      </c>
      <c r="AT206" s="92" t="s">
        <v>287</v>
      </c>
      <c r="AU206" s="92" t="s">
        <v>79</v>
      </c>
      <c r="AY206" s="92" t="s">
        <v>140</v>
      </c>
      <c r="BE206" s="191">
        <f>IF(N206="základní",J206,0)</f>
        <v>0</v>
      </c>
      <c r="BF206" s="191">
        <f>IF(N206="snížená",J206,0)</f>
        <v>0</v>
      </c>
      <c r="BG206" s="191">
        <f>IF(N206="zákl. přenesená",J206,0)</f>
        <v>0</v>
      </c>
      <c r="BH206" s="191">
        <f>IF(N206="sníž. přenesená",J206,0)</f>
        <v>0</v>
      </c>
      <c r="BI206" s="191">
        <f>IF(N206="nulová",J206,0)</f>
        <v>0</v>
      </c>
      <c r="BJ206" s="92" t="s">
        <v>77</v>
      </c>
      <c r="BK206" s="192">
        <f>ROUND(I206*H206,15)</f>
        <v>0</v>
      </c>
      <c r="BL206" s="92" t="s">
        <v>148</v>
      </c>
      <c r="BM206" s="92" t="s">
        <v>294</v>
      </c>
    </row>
    <row r="207" spans="2:65" s="102" customFormat="1" ht="16.5" customHeight="1">
      <c r="B207" s="103"/>
      <c r="C207" s="182" t="s">
        <v>295</v>
      </c>
      <c r="D207" s="182" t="s">
        <v>143</v>
      </c>
      <c r="E207" s="183" t="s">
        <v>296</v>
      </c>
      <c r="F207" s="184" t="s">
        <v>297</v>
      </c>
      <c r="G207" s="185" t="s">
        <v>284</v>
      </c>
      <c r="H207" s="186">
        <v>6</v>
      </c>
      <c r="I207" s="8"/>
      <c r="J207" s="186">
        <f>ROUND(I207*H207,15)</f>
        <v>0</v>
      </c>
      <c r="K207" s="184" t="s">
        <v>147</v>
      </c>
      <c r="L207" s="103"/>
      <c r="M207" s="187" t="s">
        <v>5</v>
      </c>
      <c r="N207" s="188" t="s">
        <v>41</v>
      </c>
      <c r="O207" s="104"/>
      <c r="P207" s="189">
        <f>O207*H207</f>
        <v>0</v>
      </c>
      <c r="Q207" s="189">
        <v>0</v>
      </c>
      <c r="R207" s="189">
        <f>Q207*H207</f>
        <v>0</v>
      </c>
      <c r="S207" s="189">
        <v>0</v>
      </c>
      <c r="T207" s="190">
        <f>S207*H207</f>
        <v>0</v>
      </c>
      <c r="AR207" s="92" t="s">
        <v>148</v>
      </c>
      <c r="AT207" s="92" t="s">
        <v>143</v>
      </c>
      <c r="AU207" s="92" t="s">
        <v>79</v>
      </c>
      <c r="AY207" s="92" t="s">
        <v>140</v>
      </c>
      <c r="BE207" s="191">
        <f>IF(N207="základní",J207,0)</f>
        <v>0</v>
      </c>
      <c r="BF207" s="191">
        <f>IF(N207="snížená",J207,0)</f>
        <v>0</v>
      </c>
      <c r="BG207" s="191">
        <f>IF(N207="zákl. přenesená",J207,0)</f>
        <v>0</v>
      </c>
      <c r="BH207" s="191">
        <f>IF(N207="sníž. přenesená",J207,0)</f>
        <v>0</v>
      </c>
      <c r="BI207" s="191">
        <f>IF(N207="nulová",J207,0)</f>
        <v>0</v>
      </c>
      <c r="BJ207" s="92" t="s">
        <v>77</v>
      </c>
      <c r="BK207" s="192">
        <f>ROUND(I207*H207,15)</f>
        <v>0</v>
      </c>
      <c r="BL207" s="92" t="s">
        <v>148</v>
      </c>
      <c r="BM207" s="92" t="s">
        <v>298</v>
      </c>
    </row>
    <row r="208" spans="2:51" s="194" customFormat="1" ht="13.5">
      <c r="B208" s="193"/>
      <c r="D208" s="195" t="s">
        <v>154</v>
      </c>
      <c r="E208" s="196" t="s">
        <v>5</v>
      </c>
      <c r="F208" s="197" t="s">
        <v>176</v>
      </c>
      <c r="H208" s="198">
        <v>6</v>
      </c>
      <c r="L208" s="193"/>
      <c r="M208" s="199"/>
      <c r="N208" s="200"/>
      <c r="O208" s="200"/>
      <c r="P208" s="200"/>
      <c r="Q208" s="200"/>
      <c r="R208" s="200"/>
      <c r="S208" s="200"/>
      <c r="T208" s="201"/>
      <c r="AT208" s="196" t="s">
        <v>154</v>
      </c>
      <c r="AU208" s="196" t="s">
        <v>79</v>
      </c>
      <c r="AV208" s="194" t="s">
        <v>79</v>
      </c>
      <c r="AW208" s="194" t="s">
        <v>34</v>
      </c>
      <c r="AX208" s="194" t="s">
        <v>77</v>
      </c>
      <c r="AY208" s="196" t="s">
        <v>140</v>
      </c>
    </row>
    <row r="209" spans="2:65" s="102" customFormat="1" ht="16.5" customHeight="1">
      <c r="B209" s="103"/>
      <c r="C209" s="217" t="s">
        <v>299</v>
      </c>
      <c r="D209" s="217" t="s">
        <v>287</v>
      </c>
      <c r="E209" s="218" t="s">
        <v>300</v>
      </c>
      <c r="F209" s="219" t="s">
        <v>301</v>
      </c>
      <c r="G209" s="220" t="s">
        <v>284</v>
      </c>
      <c r="H209" s="221">
        <v>6</v>
      </c>
      <c r="I209" s="9"/>
      <c r="J209" s="221">
        <f>ROUND(I209*H209,15)</f>
        <v>0</v>
      </c>
      <c r="K209" s="219" t="s">
        <v>147</v>
      </c>
      <c r="L209" s="222"/>
      <c r="M209" s="223" t="s">
        <v>5</v>
      </c>
      <c r="N209" s="224" t="s">
        <v>41</v>
      </c>
      <c r="O209" s="104"/>
      <c r="P209" s="189">
        <f>O209*H209</f>
        <v>0</v>
      </c>
      <c r="Q209" s="189">
        <v>0.002</v>
      </c>
      <c r="R209" s="189">
        <f>Q209*H209</f>
        <v>0.012</v>
      </c>
      <c r="S209" s="189">
        <v>0</v>
      </c>
      <c r="T209" s="190">
        <f>S209*H209</f>
        <v>0</v>
      </c>
      <c r="AR209" s="92" t="s">
        <v>199</v>
      </c>
      <c r="AT209" s="92" t="s">
        <v>287</v>
      </c>
      <c r="AU209" s="92" t="s">
        <v>79</v>
      </c>
      <c r="AY209" s="92" t="s">
        <v>140</v>
      </c>
      <c r="BE209" s="191">
        <f>IF(N209="základní",J209,0)</f>
        <v>0</v>
      </c>
      <c r="BF209" s="191">
        <f>IF(N209="snížená",J209,0)</f>
        <v>0</v>
      </c>
      <c r="BG209" s="191">
        <f>IF(N209="zákl. přenesená",J209,0)</f>
        <v>0</v>
      </c>
      <c r="BH209" s="191">
        <f>IF(N209="sníž. přenesená",J209,0)</f>
        <v>0</v>
      </c>
      <c r="BI209" s="191">
        <f>IF(N209="nulová",J209,0)</f>
        <v>0</v>
      </c>
      <c r="BJ209" s="92" t="s">
        <v>77</v>
      </c>
      <c r="BK209" s="192">
        <f>ROUND(I209*H209,15)</f>
        <v>0</v>
      </c>
      <c r="BL209" s="92" t="s">
        <v>148</v>
      </c>
      <c r="BM209" s="92" t="s">
        <v>302</v>
      </c>
    </row>
    <row r="210" spans="2:51" s="194" customFormat="1" ht="13.5">
      <c r="B210" s="193"/>
      <c r="D210" s="195" t="s">
        <v>154</v>
      </c>
      <c r="E210" s="196" t="s">
        <v>5</v>
      </c>
      <c r="F210" s="197" t="s">
        <v>303</v>
      </c>
      <c r="H210" s="198">
        <v>6</v>
      </c>
      <c r="L210" s="193"/>
      <c r="M210" s="199"/>
      <c r="N210" s="200"/>
      <c r="O210" s="200"/>
      <c r="P210" s="200"/>
      <c r="Q210" s="200"/>
      <c r="R210" s="200"/>
      <c r="S210" s="200"/>
      <c r="T210" s="201"/>
      <c r="AT210" s="196" t="s">
        <v>154</v>
      </c>
      <c r="AU210" s="196" t="s">
        <v>79</v>
      </c>
      <c r="AV210" s="194" t="s">
        <v>79</v>
      </c>
      <c r="AW210" s="194" t="s">
        <v>34</v>
      </c>
      <c r="AX210" s="194" t="s">
        <v>77</v>
      </c>
      <c r="AY210" s="196" t="s">
        <v>140</v>
      </c>
    </row>
    <row r="211" spans="2:63" s="170" customFormat="1" ht="29.85" customHeight="1">
      <c r="B211" s="169"/>
      <c r="D211" s="171" t="s">
        <v>69</v>
      </c>
      <c r="E211" s="180" t="s">
        <v>203</v>
      </c>
      <c r="F211" s="180" t="s">
        <v>304</v>
      </c>
      <c r="J211" s="181">
        <f>BK211</f>
        <v>0</v>
      </c>
      <c r="L211" s="169"/>
      <c r="M211" s="174"/>
      <c r="N211" s="175"/>
      <c r="O211" s="175"/>
      <c r="P211" s="176">
        <f>SUM(P212:P350)</f>
        <v>0</v>
      </c>
      <c r="Q211" s="175"/>
      <c r="R211" s="176">
        <f>SUM(R212:R350)</f>
        <v>0.08405078</v>
      </c>
      <c r="S211" s="175"/>
      <c r="T211" s="177">
        <f>SUM(T212:T350)</f>
        <v>43.671876</v>
      </c>
      <c r="AR211" s="171" t="s">
        <v>77</v>
      </c>
      <c r="AT211" s="178" t="s">
        <v>69</v>
      </c>
      <c r="AU211" s="178" t="s">
        <v>77</v>
      </c>
      <c r="AY211" s="171" t="s">
        <v>140</v>
      </c>
      <c r="BK211" s="179">
        <f>SUM(BK212:BK350)</f>
        <v>0</v>
      </c>
    </row>
    <row r="212" spans="2:65" s="102" customFormat="1" ht="25.5" customHeight="1">
      <c r="B212" s="103"/>
      <c r="C212" s="182" t="s">
        <v>305</v>
      </c>
      <c r="D212" s="182" t="s">
        <v>143</v>
      </c>
      <c r="E212" s="183" t="s">
        <v>306</v>
      </c>
      <c r="F212" s="184" t="s">
        <v>307</v>
      </c>
      <c r="G212" s="185" t="s">
        <v>146</v>
      </c>
      <c r="H212" s="186">
        <v>172.05</v>
      </c>
      <c r="I212" s="8"/>
      <c r="J212" s="186">
        <f>ROUND(I212*H212,15)</f>
        <v>0</v>
      </c>
      <c r="K212" s="184" t="s">
        <v>147</v>
      </c>
      <c r="L212" s="103"/>
      <c r="M212" s="187" t="s">
        <v>5</v>
      </c>
      <c r="N212" s="188" t="s">
        <v>41</v>
      </c>
      <c r="O212" s="104"/>
      <c r="P212" s="189">
        <f>O212*H212</f>
        <v>0</v>
      </c>
      <c r="Q212" s="189">
        <v>0.00013</v>
      </c>
      <c r="R212" s="189">
        <f>Q212*H212</f>
        <v>0.0223665</v>
      </c>
      <c r="S212" s="189">
        <v>0</v>
      </c>
      <c r="T212" s="190">
        <f>S212*H212</f>
        <v>0</v>
      </c>
      <c r="AR212" s="92" t="s">
        <v>148</v>
      </c>
      <c r="AT212" s="92" t="s">
        <v>143</v>
      </c>
      <c r="AU212" s="92" t="s">
        <v>79</v>
      </c>
      <c r="AY212" s="92" t="s">
        <v>140</v>
      </c>
      <c r="BE212" s="191">
        <f>IF(N212="základní",J212,0)</f>
        <v>0</v>
      </c>
      <c r="BF212" s="191">
        <f>IF(N212="snížená",J212,0)</f>
        <v>0</v>
      </c>
      <c r="BG212" s="191">
        <f>IF(N212="zákl. přenesená",J212,0)</f>
        <v>0</v>
      </c>
      <c r="BH212" s="191">
        <f>IF(N212="sníž. přenesená",J212,0)</f>
        <v>0</v>
      </c>
      <c r="BI212" s="191">
        <f>IF(N212="nulová",J212,0)</f>
        <v>0</v>
      </c>
      <c r="BJ212" s="92" t="s">
        <v>77</v>
      </c>
      <c r="BK212" s="192">
        <f>ROUND(I212*H212,15)</f>
        <v>0</v>
      </c>
      <c r="BL212" s="92" t="s">
        <v>148</v>
      </c>
      <c r="BM212" s="92" t="s">
        <v>308</v>
      </c>
    </row>
    <row r="213" spans="2:51" s="211" customFormat="1" ht="13.5">
      <c r="B213" s="210"/>
      <c r="D213" s="195" t="s">
        <v>154</v>
      </c>
      <c r="E213" s="212" t="s">
        <v>5</v>
      </c>
      <c r="F213" s="213" t="s">
        <v>274</v>
      </c>
      <c r="H213" s="212" t="s">
        <v>5</v>
      </c>
      <c r="L213" s="210"/>
      <c r="M213" s="214"/>
      <c r="N213" s="215"/>
      <c r="O213" s="215"/>
      <c r="P213" s="215"/>
      <c r="Q213" s="215"/>
      <c r="R213" s="215"/>
      <c r="S213" s="215"/>
      <c r="T213" s="216"/>
      <c r="AT213" s="212" t="s">
        <v>154</v>
      </c>
      <c r="AU213" s="212" t="s">
        <v>79</v>
      </c>
      <c r="AV213" s="211" t="s">
        <v>77</v>
      </c>
      <c r="AW213" s="211" t="s">
        <v>34</v>
      </c>
      <c r="AX213" s="211" t="s">
        <v>9</v>
      </c>
      <c r="AY213" s="212" t="s">
        <v>140</v>
      </c>
    </row>
    <row r="214" spans="2:51" s="211" customFormat="1" ht="13.5">
      <c r="B214" s="210"/>
      <c r="D214" s="195" t="s">
        <v>154</v>
      </c>
      <c r="E214" s="212" t="s">
        <v>5</v>
      </c>
      <c r="F214" s="213" t="s">
        <v>275</v>
      </c>
      <c r="H214" s="212" t="s">
        <v>5</v>
      </c>
      <c r="L214" s="210"/>
      <c r="M214" s="214"/>
      <c r="N214" s="215"/>
      <c r="O214" s="215"/>
      <c r="P214" s="215"/>
      <c r="Q214" s="215"/>
      <c r="R214" s="215"/>
      <c r="S214" s="215"/>
      <c r="T214" s="216"/>
      <c r="AT214" s="212" t="s">
        <v>154</v>
      </c>
      <c r="AU214" s="212" t="s">
        <v>79</v>
      </c>
      <c r="AV214" s="211" t="s">
        <v>77</v>
      </c>
      <c r="AW214" s="211" t="s">
        <v>34</v>
      </c>
      <c r="AX214" s="211" t="s">
        <v>9</v>
      </c>
      <c r="AY214" s="212" t="s">
        <v>140</v>
      </c>
    </row>
    <row r="215" spans="2:51" s="194" customFormat="1" ht="13.5">
      <c r="B215" s="193"/>
      <c r="D215" s="195" t="s">
        <v>154</v>
      </c>
      <c r="E215" s="196" t="s">
        <v>5</v>
      </c>
      <c r="F215" s="197" t="s">
        <v>276</v>
      </c>
      <c r="H215" s="198">
        <v>57.37</v>
      </c>
      <c r="L215" s="193"/>
      <c r="M215" s="199"/>
      <c r="N215" s="200"/>
      <c r="O215" s="200"/>
      <c r="P215" s="200"/>
      <c r="Q215" s="200"/>
      <c r="R215" s="200"/>
      <c r="S215" s="200"/>
      <c r="T215" s="201"/>
      <c r="AT215" s="196" t="s">
        <v>154</v>
      </c>
      <c r="AU215" s="196" t="s">
        <v>79</v>
      </c>
      <c r="AV215" s="194" t="s">
        <v>79</v>
      </c>
      <c r="AW215" s="194" t="s">
        <v>34</v>
      </c>
      <c r="AX215" s="194" t="s">
        <v>9</v>
      </c>
      <c r="AY215" s="196" t="s">
        <v>140</v>
      </c>
    </row>
    <row r="216" spans="2:51" s="211" customFormat="1" ht="13.5">
      <c r="B216" s="210"/>
      <c r="D216" s="195" t="s">
        <v>154</v>
      </c>
      <c r="E216" s="212" t="s">
        <v>5</v>
      </c>
      <c r="F216" s="213" t="s">
        <v>277</v>
      </c>
      <c r="H216" s="212" t="s">
        <v>5</v>
      </c>
      <c r="L216" s="210"/>
      <c r="M216" s="214"/>
      <c r="N216" s="215"/>
      <c r="O216" s="215"/>
      <c r="P216" s="215"/>
      <c r="Q216" s="215"/>
      <c r="R216" s="215"/>
      <c r="S216" s="215"/>
      <c r="T216" s="216"/>
      <c r="AT216" s="212" t="s">
        <v>154</v>
      </c>
      <c r="AU216" s="212" t="s">
        <v>79</v>
      </c>
      <c r="AV216" s="211" t="s">
        <v>77</v>
      </c>
      <c r="AW216" s="211" t="s">
        <v>34</v>
      </c>
      <c r="AX216" s="211" t="s">
        <v>9</v>
      </c>
      <c r="AY216" s="212" t="s">
        <v>140</v>
      </c>
    </row>
    <row r="217" spans="2:51" s="194" customFormat="1" ht="13.5">
      <c r="B217" s="193"/>
      <c r="D217" s="195" t="s">
        <v>154</v>
      </c>
      <c r="E217" s="196" t="s">
        <v>5</v>
      </c>
      <c r="F217" s="197" t="s">
        <v>278</v>
      </c>
      <c r="H217" s="198">
        <v>57.33</v>
      </c>
      <c r="L217" s="193"/>
      <c r="M217" s="199"/>
      <c r="N217" s="200"/>
      <c r="O217" s="200"/>
      <c r="P217" s="200"/>
      <c r="Q217" s="200"/>
      <c r="R217" s="200"/>
      <c r="S217" s="200"/>
      <c r="T217" s="201"/>
      <c r="AT217" s="196" t="s">
        <v>154</v>
      </c>
      <c r="AU217" s="196" t="s">
        <v>79</v>
      </c>
      <c r="AV217" s="194" t="s">
        <v>79</v>
      </c>
      <c r="AW217" s="194" t="s">
        <v>34</v>
      </c>
      <c r="AX217" s="194" t="s">
        <v>9</v>
      </c>
      <c r="AY217" s="196" t="s">
        <v>140</v>
      </c>
    </row>
    <row r="218" spans="2:51" s="211" customFormat="1" ht="13.5">
      <c r="B218" s="210"/>
      <c r="D218" s="195" t="s">
        <v>154</v>
      </c>
      <c r="E218" s="212" t="s">
        <v>5</v>
      </c>
      <c r="F218" s="213" t="s">
        <v>279</v>
      </c>
      <c r="H218" s="212" t="s">
        <v>5</v>
      </c>
      <c r="L218" s="210"/>
      <c r="M218" s="214"/>
      <c r="N218" s="215"/>
      <c r="O218" s="215"/>
      <c r="P218" s="215"/>
      <c r="Q218" s="215"/>
      <c r="R218" s="215"/>
      <c r="S218" s="215"/>
      <c r="T218" s="216"/>
      <c r="AT218" s="212" t="s">
        <v>154</v>
      </c>
      <c r="AU218" s="212" t="s">
        <v>79</v>
      </c>
      <c r="AV218" s="211" t="s">
        <v>77</v>
      </c>
      <c r="AW218" s="211" t="s">
        <v>34</v>
      </c>
      <c r="AX218" s="211" t="s">
        <v>9</v>
      </c>
      <c r="AY218" s="212" t="s">
        <v>140</v>
      </c>
    </row>
    <row r="219" spans="2:51" s="194" customFormat="1" ht="13.5">
      <c r="B219" s="193"/>
      <c r="D219" s="195" t="s">
        <v>154</v>
      </c>
      <c r="E219" s="196" t="s">
        <v>5</v>
      </c>
      <c r="F219" s="197" t="s">
        <v>280</v>
      </c>
      <c r="H219" s="198">
        <v>57.35</v>
      </c>
      <c r="L219" s="193"/>
      <c r="M219" s="199"/>
      <c r="N219" s="200"/>
      <c r="O219" s="200"/>
      <c r="P219" s="200"/>
      <c r="Q219" s="200"/>
      <c r="R219" s="200"/>
      <c r="S219" s="200"/>
      <c r="T219" s="201"/>
      <c r="AT219" s="196" t="s">
        <v>154</v>
      </c>
      <c r="AU219" s="196" t="s">
        <v>79</v>
      </c>
      <c r="AV219" s="194" t="s">
        <v>79</v>
      </c>
      <c r="AW219" s="194" t="s">
        <v>34</v>
      </c>
      <c r="AX219" s="194" t="s">
        <v>9</v>
      </c>
      <c r="AY219" s="196" t="s">
        <v>140</v>
      </c>
    </row>
    <row r="220" spans="2:51" s="203" customFormat="1" ht="13.5">
      <c r="B220" s="202"/>
      <c r="D220" s="195" t="s">
        <v>154</v>
      </c>
      <c r="E220" s="204" t="s">
        <v>5</v>
      </c>
      <c r="F220" s="205" t="s">
        <v>157</v>
      </c>
      <c r="H220" s="206">
        <v>172.05</v>
      </c>
      <c r="L220" s="202"/>
      <c r="M220" s="207"/>
      <c r="N220" s="208"/>
      <c r="O220" s="208"/>
      <c r="P220" s="208"/>
      <c r="Q220" s="208"/>
      <c r="R220" s="208"/>
      <c r="S220" s="208"/>
      <c r="T220" s="209"/>
      <c r="AT220" s="204" t="s">
        <v>154</v>
      </c>
      <c r="AU220" s="204" t="s">
        <v>79</v>
      </c>
      <c r="AV220" s="203" t="s">
        <v>148</v>
      </c>
      <c r="AW220" s="203" t="s">
        <v>34</v>
      </c>
      <c r="AX220" s="203" t="s">
        <v>77</v>
      </c>
      <c r="AY220" s="204" t="s">
        <v>140</v>
      </c>
    </row>
    <row r="221" spans="2:65" s="102" customFormat="1" ht="16.5" customHeight="1">
      <c r="B221" s="103"/>
      <c r="C221" s="182" t="s">
        <v>309</v>
      </c>
      <c r="D221" s="182" t="s">
        <v>143</v>
      </c>
      <c r="E221" s="183" t="s">
        <v>310</v>
      </c>
      <c r="F221" s="184" t="s">
        <v>311</v>
      </c>
      <c r="G221" s="185" t="s">
        <v>146</v>
      </c>
      <c r="H221" s="186">
        <v>250</v>
      </c>
      <c r="I221" s="8"/>
      <c r="J221" s="186">
        <f>ROUND(I221*H221,15)</f>
        <v>0</v>
      </c>
      <c r="K221" s="184" t="s">
        <v>147</v>
      </c>
      <c r="L221" s="103"/>
      <c r="M221" s="187" t="s">
        <v>5</v>
      </c>
      <c r="N221" s="188" t="s">
        <v>41</v>
      </c>
      <c r="O221" s="104"/>
      <c r="P221" s="189">
        <f>O221*H221</f>
        <v>0</v>
      </c>
      <c r="Q221" s="189">
        <v>4E-05</v>
      </c>
      <c r="R221" s="189">
        <f>Q221*H221</f>
        <v>0.01</v>
      </c>
      <c r="S221" s="189">
        <v>0</v>
      </c>
      <c r="T221" s="190">
        <f>S221*H221</f>
        <v>0</v>
      </c>
      <c r="AR221" s="92" t="s">
        <v>148</v>
      </c>
      <c r="AT221" s="92" t="s">
        <v>143</v>
      </c>
      <c r="AU221" s="92" t="s">
        <v>79</v>
      </c>
      <c r="AY221" s="92" t="s">
        <v>140</v>
      </c>
      <c r="BE221" s="191">
        <f>IF(N221="základní",J221,0)</f>
        <v>0</v>
      </c>
      <c r="BF221" s="191">
        <f>IF(N221="snížená",J221,0)</f>
        <v>0</v>
      </c>
      <c r="BG221" s="191">
        <f>IF(N221="zákl. přenesená",J221,0)</f>
        <v>0</v>
      </c>
      <c r="BH221" s="191">
        <f>IF(N221="sníž. přenesená",J221,0)</f>
        <v>0</v>
      </c>
      <c r="BI221" s="191">
        <f>IF(N221="nulová",J221,0)</f>
        <v>0</v>
      </c>
      <c r="BJ221" s="92" t="s">
        <v>77</v>
      </c>
      <c r="BK221" s="192">
        <f>ROUND(I221*H221,15)</f>
        <v>0</v>
      </c>
      <c r="BL221" s="92" t="s">
        <v>148</v>
      </c>
      <c r="BM221" s="92" t="s">
        <v>312</v>
      </c>
    </row>
    <row r="222" spans="2:65" s="102" customFormat="1" ht="16.5" customHeight="1">
      <c r="B222" s="103"/>
      <c r="C222" s="182" t="s">
        <v>10</v>
      </c>
      <c r="D222" s="182" t="s">
        <v>143</v>
      </c>
      <c r="E222" s="183" t="s">
        <v>313</v>
      </c>
      <c r="F222" s="184" t="s">
        <v>314</v>
      </c>
      <c r="G222" s="185" t="s">
        <v>146</v>
      </c>
      <c r="H222" s="186">
        <v>52.007</v>
      </c>
      <c r="I222" s="8"/>
      <c r="J222" s="186">
        <f>ROUND(I222*H222,15)</f>
        <v>0</v>
      </c>
      <c r="K222" s="184" t="s">
        <v>147</v>
      </c>
      <c r="L222" s="103"/>
      <c r="M222" s="187" t="s">
        <v>5</v>
      </c>
      <c r="N222" s="188" t="s">
        <v>41</v>
      </c>
      <c r="O222" s="104"/>
      <c r="P222" s="189">
        <f>O222*H222</f>
        <v>0</v>
      </c>
      <c r="Q222" s="189">
        <v>0</v>
      </c>
      <c r="R222" s="189">
        <f>Q222*H222</f>
        <v>0</v>
      </c>
      <c r="S222" s="189">
        <v>0.131</v>
      </c>
      <c r="T222" s="190">
        <f>S222*H222</f>
        <v>6.812917</v>
      </c>
      <c r="AR222" s="92" t="s">
        <v>148</v>
      </c>
      <c r="AT222" s="92" t="s">
        <v>143</v>
      </c>
      <c r="AU222" s="92" t="s">
        <v>79</v>
      </c>
      <c r="AY222" s="92" t="s">
        <v>140</v>
      </c>
      <c r="BE222" s="191">
        <f>IF(N222="základní",J222,0)</f>
        <v>0</v>
      </c>
      <c r="BF222" s="191">
        <f>IF(N222="snížená",J222,0)</f>
        <v>0</v>
      </c>
      <c r="BG222" s="191">
        <f>IF(N222="zákl. přenesená",J222,0)</f>
        <v>0</v>
      </c>
      <c r="BH222" s="191">
        <f>IF(N222="sníž. přenesená",J222,0)</f>
        <v>0</v>
      </c>
      <c r="BI222" s="191">
        <f>IF(N222="nulová",J222,0)</f>
        <v>0</v>
      </c>
      <c r="BJ222" s="92" t="s">
        <v>77</v>
      </c>
      <c r="BK222" s="192">
        <f>ROUND(I222*H222,15)</f>
        <v>0</v>
      </c>
      <c r="BL222" s="92" t="s">
        <v>148</v>
      </c>
      <c r="BM222" s="92" t="s">
        <v>315</v>
      </c>
    </row>
    <row r="223" spans="2:51" s="211" customFormat="1" ht="13.5">
      <c r="B223" s="210"/>
      <c r="D223" s="195" t="s">
        <v>154</v>
      </c>
      <c r="E223" s="212" t="s">
        <v>5</v>
      </c>
      <c r="F223" s="213" t="s">
        <v>316</v>
      </c>
      <c r="H223" s="212" t="s">
        <v>5</v>
      </c>
      <c r="L223" s="210"/>
      <c r="M223" s="214"/>
      <c r="N223" s="215"/>
      <c r="O223" s="215"/>
      <c r="P223" s="215"/>
      <c r="Q223" s="215"/>
      <c r="R223" s="215"/>
      <c r="S223" s="215"/>
      <c r="T223" s="216"/>
      <c r="AT223" s="212" t="s">
        <v>154</v>
      </c>
      <c r="AU223" s="212" t="s">
        <v>79</v>
      </c>
      <c r="AV223" s="211" t="s">
        <v>77</v>
      </c>
      <c r="AW223" s="211" t="s">
        <v>34</v>
      </c>
      <c r="AX223" s="211" t="s">
        <v>9</v>
      </c>
      <c r="AY223" s="212" t="s">
        <v>140</v>
      </c>
    </row>
    <row r="224" spans="2:51" s="194" customFormat="1" ht="13.5">
      <c r="B224" s="193"/>
      <c r="D224" s="195" t="s">
        <v>154</v>
      </c>
      <c r="E224" s="196" t="s">
        <v>5</v>
      </c>
      <c r="F224" s="197" t="s">
        <v>317</v>
      </c>
      <c r="H224" s="198">
        <v>7.854</v>
      </c>
      <c r="L224" s="193"/>
      <c r="M224" s="199"/>
      <c r="N224" s="200"/>
      <c r="O224" s="200"/>
      <c r="P224" s="200"/>
      <c r="Q224" s="200"/>
      <c r="R224" s="200"/>
      <c r="S224" s="200"/>
      <c r="T224" s="201"/>
      <c r="AT224" s="196" t="s">
        <v>154</v>
      </c>
      <c r="AU224" s="196" t="s">
        <v>79</v>
      </c>
      <c r="AV224" s="194" t="s">
        <v>79</v>
      </c>
      <c r="AW224" s="194" t="s">
        <v>34</v>
      </c>
      <c r="AX224" s="194" t="s">
        <v>9</v>
      </c>
      <c r="AY224" s="196" t="s">
        <v>140</v>
      </c>
    </row>
    <row r="225" spans="2:51" s="194" customFormat="1" ht="13.5">
      <c r="B225" s="193"/>
      <c r="D225" s="195" t="s">
        <v>154</v>
      </c>
      <c r="E225" s="196" t="s">
        <v>5</v>
      </c>
      <c r="F225" s="197" t="s">
        <v>318</v>
      </c>
      <c r="H225" s="198">
        <v>6.363</v>
      </c>
      <c r="L225" s="193"/>
      <c r="M225" s="199"/>
      <c r="N225" s="200"/>
      <c r="O225" s="200"/>
      <c r="P225" s="200"/>
      <c r="Q225" s="200"/>
      <c r="R225" s="200"/>
      <c r="S225" s="200"/>
      <c r="T225" s="201"/>
      <c r="AT225" s="196" t="s">
        <v>154</v>
      </c>
      <c r="AU225" s="196" t="s">
        <v>79</v>
      </c>
      <c r="AV225" s="194" t="s">
        <v>79</v>
      </c>
      <c r="AW225" s="194" t="s">
        <v>34</v>
      </c>
      <c r="AX225" s="194" t="s">
        <v>9</v>
      </c>
      <c r="AY225" s="196" t="s">
        <v>140</v>
      </c>
    </row>
    <row r="226" spans="2:51" s="194" customFormat="1" ht="13.5">
      <c r="B226" s="193"/>
      <c r="D226" s="195" t="s">
        <v>154</v>
      </c>
      <c r="E226" s="196" t="s">
        <v>5</v>
      </c>
      <c r="F226" s="197" t="s">
        <v>319</v>
      </c>
      <c r="H226" s="198">
        <v>-2.364</v>
      </c>
      <c r="L226" s="193"/>
      <c r="M226" s="199"/>
      <c r="N226" s="200"/>
      <c r="O226" s="200"/>
      <c r="P226" s="200"/>
      <c r="Q226" s="200"/>
      <c r="R226" s="200"/>
      <c r="S226" s="200"/>
      <c r="T226" s="201"/>
      <c r="AT226" s="196" t="s">
        <v>154</v>
      </c>
      <c r="AU226" s="196" t="s">
        <v>79</v>
      </c>
      <c r="AV226" s="194" t="s">
        <v>79</v>
      </c>
      <c r="AW226" s="194" t="s">
        <v>34</v>
      </c>
      <c r="AX226" s="194" t="s">
        <v>9</v>
      </c>
      <c r="AY226" s="196" t="s">
        <v>140</v>
      </c>
    </row>
    <row r="227" spans="2:51" s="194" customFormat="1" ht="13.5">
      <c r="B227" s="193"/>
      <c r="D227" s="195" t="s">
        <v>154</v>
      </c>
      <c r="E227" s="196" t="s">
        <v>5</v>
      </c>
      <c r="F227" s="197" t="s">
        <v>320</v>
      </c>
      <c r="H227" s="198">
        <v>5.984</v>
      </c>
      <c r="L227" s="193"/>
      <c r="M227" s="199"/>
      <c r="N227" s="200"/>
      <c r="O227" s="200"/>
      <c r="P227" s="200"/>
      <c r="Q227" s="200"/>
      <c r="R227" s="200"/>
      <c r="S227" s="200"/>
      <c r="T227" s="201"/>
      <c r="AT227" s="196" t="s">
        <v>154</v>
      </c>
      <c r="AU227" s="196" t="s">
        <v>79</v>
      </c>
      <c r="AV227" s="194" t="s">
        <v>79</v>
      </c>
      <c r="AW227" s="194" t="s">
        <v>34</v>
      </c>
      <c r="AX227" s="194" t="s">
        <v>9</v>
      </c>
      <c r="AY227" s="196" t="s">
        <v>140</v>
      </c>
    </row>
    <row r="228" spans="2:51" s="194" customFormat="1" ht="13.5">
      <c r="B228" s="193"/>
      <c r="D228" s="195" t="s">
        <v>154</v>
      </c>
      <c r="E228" s="196" t="s">
        <v>5</v>
      </c>
      <c r="F228" s="197" t="s">
        <v>321</v>
      </c>
      <c r="H228" s="198">
        <v>2.24</v>
      </c>
      <c r="L228" s="193"/>
      <c r="M228" s="199"/>
      <c r="N228" s="200"/>
      <c r="O228" s="200"/>
      <c r="P228" s="200"/>
      <c r="Q228" s="200"/>
      <c r="R228" s="200"/>
      <c r="S228" s="200"/>
      <c r="T228" s="201"/>
      <c r="AT228" s="196" t="s">
        <v>154</v>
      </c>
      <c r="AU228" s="196" t="s">
        <v>79</v>
      </c>
      <c r="AV228" s="194" t="s">
        <v>79</v>
      </c>
      <c r="AW228" s="194" t="s">
        <v>34</v>
      </c>
      <c r="AX228" s="194" t="s">
        <v>9</v>
      </c>
      <c r="AY228" s="196" t="s">
        <v>140</v>
      </c>
    </row>
    <row r="229" spans="2:51" s="211" customFormat="1" ht="13.5">
      <c r="B229" s="210"/>
      <c r="D229" s="195" t="s">
        <v>154</v>
      </c>
      <c r="E229" s="212" t="s">
        <v>5</v>
      </c>
      <c r="F229" s="213" t="s">
        <v>322</v>
      </c>
      <c r="H229" s="212" t="s">
        <v>5</v>
      </c>
      <c r="L229" s="210"/>
      <c r="M229" s="214"/>
      <c r="N229" s="215"/>
      <c r="O229" s="215"/>
      <c r="P229" s="215"/>
      <c r="Q229" s="215"/>
      <c r="R229" s="215"/>
      <c r="S229" s="215"/>
      <c r="T229" s="216"/>
      <c r="AT229" s="212" t="s">
        <v>154</v>
      </c>
      <c r="AU229" s="212" t="s">
        <v>79</v>
      </c>
      <c r="AV229" s="211" t="s">
        <v>77</v>
      </c>
      <c r="AW229" s="211" t="s">
        <v>34</v>
      </c>
      <c r="AX229" s="211" t="s">
        <v>9</v>
      </c>
      <c r="AY229" s="212" t="s">
        <v>140</v>
      </c>
    </row>
    <row r="230" spans="2:51" s="194" customFormat="1" ht="13.5">
      <c r="B230" s="193"/>
      <c r="D230" s="195" t="s">
        <v>154</v>
      </c>
      <c r="E230" s="196" t="s">
        <v>5</v>
      </c>
      <c r="F230" s="197" t="s">
        <v>317</v>
      </c>
      <c r="H230" s="198">
        <v>7.854</v>
      </c>
      <c r="L230" s="193"/>
      <c r="M230" s="199"/>
      <c r="N230" s="200"/>
      <c r="O230" s="200"/>
      <c r="P230" s="200"/>
      <c r="Q230" s="200"/>
      <c r="R230" s="200"/>
      <c r="S230" s="200"/>
      <c r="T230" s="201"/>
      <c r="AT230" s="196" t="s">
        <v>154</v>
      </c>
      <c r="AU230" s="196" t="s">
        <v>79</v>
      </c>
      <c r="AV230" s="194" t="s">
        <v>79</v>
      </c>
      <c r="AW230" s="194" t="s">
        <v>34</v>
      </c>
      <c r="AX230" s="194" t="s">
        <v>9</v>
      </c>
      <c r="AY230" s="196" t="s">
        <v>140</v>
      </c>
    </row>
    <row r="231" spans="2:51" s="194" customFormat="1" ht="13.5">
      <c r="B231" s="193"/>
      <c r="D231" s="195" t="s">
        <v>154</v>
      </c>
      <c r="E231" s="196" t="s">
        <v>5</v>
      </c>
      <c r="F231" s="197" t="s">
        <v>318</v>
      </c>
      <c r="H231" s="198">
        <v>6.363</v>
      </c>
      <c r="L231" s="193"/>
      <c r="M231" s="199"/>
      <c r="N231" s="200"/>
      <c r="O231" s="200"/>
      <c r="P231" s="200"/>
      <c r="Q231" s="200"/>
      <c r="R231" s="200"/>
      <c r="S231" s="200"/>
      <c r="T231" s="201"/>
      <c r="AT231" s="196" t="s">
        <v>154</v>
      </c>
      <c r="AU231" s="196" t="s">
        <v>79</v>
      </c>
      <c r="AV231" s="194" t="s">
        <v>79</v>
      </c>
      <c r="AW231" s="194" t="s">
        <v>34</v>
      </c>
      <c r="AX231" s="194" t="s">
        <v>9</v>
      </c>
      <c r="AY231" s="196" t="s">
        <v>140</v>
      </c>
    </row>
    <row r="232" spans="2:51" s="194" customFormat="1" ht="13.5">
      <c r="B232" s="193"/>
      <c r="D232" s="195" t="s">
        <v>154</v>
      </c>
      <c r="E232" s="196" t="s">
        <v>5</v>
      </c>
      <c r="F232" s="197" t="s">
        <v>319</v>
      </c>
      <c r="H232" s="198">
        <v>-2.364</v>
      </c>
      <c r="L232" s="193"/>
      <c r="M232" s="199"/>
      <c r="N232" s="200"/>
      <c r="O232" s="200"/>
      <c r="P232" s="200"/>
      <c r="Q232" s="200"/>
      <c r="R232" s="200"/>
      <c r="S232" s="200"/>
      <c r="T232" s="201"/>
      <c r="AT232" s="196" t="s">
        <v>154</v>
      </c>
      <c r="AU232" s="196" t="s">
        <v>79</v>
      </c>
      <c r="AV232" s="194" t="s">
        <v>79</v>
      </c>
      <c r="AW232" s="194" t="s">
        <v>34</v>
      </c>
      <c r="AX232" s="194" t="s">
        <v>9</v>
      </c>
      <c r="AY232" s="196" t="s">
        <v>140</v>
      </c>
    </row>
    <row r="233" spans="2:51" s="194" customFormat="1" ht="13.5">
      <c r="B233" s="193"/>
      <c r="D233" s="195" t="s">
        <v>154</v>
      </c>
      <c r="E233" s="196" t="s">
        <v>5</v>
      </c>
      <c r="F233" s="197" t="s">
        <v>320</v>
      </c>
      <c r="H233" s="198">
        <v>5.984</v>
      </c>
      <c r="L233" s="193"/>
      <c r="M233" s="199"/>
      <c r="N233" s="200"/>
      <c r="O233" s="200"/>
      <c r="P233" s="200"/>
      <c r="Q233" s="200"/>
      <c r="R233" s="200"/>
      <c r="S233" s="200"/>
      <c r="T233" s="201"/>
      <c r="AT233" s="196" t="s">
        <v>154</v>
      </c>
      <c r="AU233" s="196" t="s">
        <v>79</v>
      </c>
      <c r="AV233" s="194" t="s">
        <v>79</v>
      </c>
      <c r="AW233" s="194" t="s">
        <v>34</v>
      </c>
      <c r="AX233" s="194" t="s">
        <v>9</v>
      </c>
      <c r="AY233" s="196" t="s">
        <v>140</v>
      </c>
    </row>
    <row r="234" spans="2:51" s="194" customFormat="1" ht="13.5">
      <c r="B234" s="193"/>
      <c r="D234" s="195" t="s">
        <v>154</v>
      </c>
      <c r="E234" s="196" t="s">
        <v>5</v>
      </c>
      <c r="F234" s="197" t="s">
        <v>321</v>
      </c>
      <c r="H234" s="198">
        <v>2.24</v>
      </c>
      <c r="L234" s="193"/>
      <c r="M234" s="199"/>
      <c r="N234" s="200"/>
      <c r="O234" s="200"/>
      <c r="P234" s="200"/>
      <c r="Q234" s="200"/>
      <c r="R234" s="200"/>
      <c r="S234" s="200"/>
      <c r="T234" s="201"/>
      <c r="AT234" s="196" t="s">
        <v>154</v>
      </c>
      <c r="AU234" s="196" t="s">
        <v>79</v>
      </c>
      <c r="AV234" s="194" t="s">
        <v>79</v>
      </c>
      <c r="AW234" s="194" t="s">
        <v>34</v>
      </c>
      <c r="AX234" s="194" t="s">
        <v>9</v>
      </c>
      <c r="AY234" s="196" t="s">
        <v>140</v>
      </c>
    </row>
    <row r="235" spans="2:51" s="211" customFormat="1" ht="13.5">
      <c r="B235" s="210"/>
      <c r="D235" s="195" t="s">
        <v>154</v>
      </c>
      <c r="E235" s="212" t="s">
        <v>5</v>
      </c>
      <c r="F235" s="213" t="s">
        <v>323</v>
      </c>
      <c r="H235" s="212" t="s">
        <v>5</v>
      </c>
      <c r="L235" s="210"/>
      <c r="M235" s="214"/>
      <c r="N235" s="215"/>
      <c r="O235" s="215"/>
      <c r="P235" s="215"/>
      <c r="Q235" s="215"/>
      <c r="R235" s="215"/>
      <c r="S235" s="215"/>
      <c r="T235" s="216"/>
      <c r="AT235" s="212" t="s">
        <v>154</v>
      </c>
      <c r="AU235" s="212" t="s">
        <v>79</v>
      </c>
      <c r="AV235" s="211" t="s">
        <v>77</v>
      </c>
      <c r="AW235" s="211" t="s">
        <v>34</v>
      </c>
      <c r="AX235" s="211" t="s">
        <v>9</v>
      </c>
      <c r="AY235" s="212" t="s">
        <v>140</v>
      </c>
    </row>
    <row r="236" spans="2:51" s="194" customFormat="1" ht="13.5">
      <c r="B236" s="193"/>
      <c r="D236" s="195" t="s">
        <v>154</v>
      </c>
      <c r="E236" s="196" t="s">
        <v>5</v>
      </c>
      <c r="F236" s="197" t="s">
        <v>317</v>
      </c>
      <c r="H236" s="198">
        <v>7.854</v>
      </c>
      <c r="L236" s="193"/>
      <c r="M236" s="199"/>
      <c r="N236" s="200"/>
      <c r="O236" s="200"/>
      <c r="P236" s="200"/>
      <c r="Q236" s="200"/>
      <c r="R236" s="200"/>
      <c r="S236" s="200"/>
      <c r="T236" s="201"/>
      <c r="AT236" s="196" t="s">
        <v>154</v>
      </c>
      <c r="AU236" s="196" t="s">
        <v>79</v>
      </c>
      <c r="AV236" s="194" t="s">
        <v>79</v>
      </c>
      <c r="AW236" s="194" t="s">
        <v>34</v>
      </c>
      <c r="AX236" s="194" t="s">
        <v>9</v>
      </c>
      <c r="AY236" s="196" t="s">
        <v>140</v>
      </c>
    </row>
    <row r="237" spans="2:51" s="194" customFormat="1" ht="13.5">
      <c r="B237" s="193"/>
      <c r="D237" s="195" t="s">
        <v>154</v>
      </c>
      <c r="E237" s="196" t="s">
        <v>5</v>
      </c>
      <c r="F237" s="197" t="s">
        <v>318</v>
      </c>
      <c r="H237" s="198">
        <v>6.363</v>
      </c>
      <c r="L237" s="193"/>
      <c r="M237" s="199"/>
      <c r="N237" s="200"/>
      <c r="O237" s="200"/>
      <c r="P237" s="200"/>
      <c r="Q237" s="200"/>
      <c r="R237" s="200"/>
      <c r="S237" s="200"/>
      <c r="T237" s="201"/>
      <c r="AT237" s="196" t="s">
        <v>154</v>
      </c>
      <c r="AU237" s="196" t="s">
        <v>79</v>
      </c>
      <c r="AV237" s="194" t="s">
        <v>79</v>
      </c>
      <c r="AW237" s="194" t="s">
        <v>34</v>
      </c>
      <c r="AX237" s="194" t="s">
        <v>9</v>
      </c>
      <c r="AY237" s="196" t="s">
        <v>140</v>
      </c>
    </row>
    <row r="238" spans="2:51" s="194" customFormat="1" ht="13.5">
      <c r="B238" s="193"/>
      <c r="D238" s="195" t="s">
        <v>154</v>
      </c>
      <c r="E238" s="196" t="s">
        <v>5</v>
      </c>
      <c r="F238" s="197" t="s">
        <v>319</v>
      </c>
      <c r="H238" s="198">
        <v>-2.364</v>
      </c>
      <c r="L238" s="193"/>
      <c r="M238" s="199"/>
      <c r="N238" s="200"/>
      <c r="O238" s="200"/>
      <c r="P238" s="200"/>
      <c r="Q238" s="200"/>
      <c r="R238" s="200"/>
      <c r="S238" s="200"/>
      <c r="T238" s="201"/>
      <c r="AT238" s="196" t="s">
        <v>154</v>
      </c>
      <c r="AU238" s="196" t="s">
        <v>79</v>
      </c>
      <c r="AV238" s="194" t="s">
        <v>79</v>
      </c>
      <c r="AW238" s="194" t="s">
        <v>34</v>
      </c>
      <c r="AX238" s="194" t="s">
        <v>9</v>
      </c>
      <c r="AY238" s="196" t="s">
        <v>140</v>
      </c>
    </row>
    <row r="239" spans="2:51" s="203" customFormat="1" ht="13.5">
      <c r="B239" s="202"/>
      <c r="D239" s="195" t="s">
        <v>154</v>
      </c>
      <c r="E239" s="204" t="s">
        <v>5</v>
      </c>
      <c r="F239" s="205" t="s">
        <v>157</v>
      </c>
      <c r="H239" s="206">
        <v>52.007</v>
      </c>
      <c r="L239" s="202"/>
      <c r="M239" s="207"/>
      <c r="N239" s="208"/>
      <c r="O239" s="208"/>
      <c r="P239" s="208"/>
      <c r="Q239" s="208"/>
      <c r="R239" s="208"/>
      <c r="S239" s="208"/>
      <c r="T239" s="209"/>
      <c r="AT239" s="204" t="s">
        <v>154</v>
      </c>
      <c r="AU239" s="204" t="s">
        <v>79</v>
      </c>
      <c r="AV239" s="203" t="s">
        <v>148</v>
      </c>
      <c r="AW239" s="203" t="s">
        <v>34</v>
      </c>
      <c r="AX239" s="203" t="s">
        <v>77</v>
      </c>
      <c r="AY239" s="204" t="s">
        <v>140</v>
      </c>
    </row>
    <row r="240" spans="2:65" s="102" customFormat="1" ht="25.5" customHeight="1">
      <c r="B240" s="103"/>
      <c r="C240" s="182" t="s">
        <v>324</v>
      </c>
      <c r="D240" s="182" t="s">
        <v>143</v>
      </c>
      <c r="E240" s="183" t="s">
        <v>325</v>
      </c>
      <c r="F240" s="184" t="s">
        <v>326</v>
      </c>
      <c r="G240" s="185" t="s">
        <v>162</v>
      </c>
      <c r="H240" s="186">
        <v>0.074</v>
      </c>
      <c r="I240" s="8"/>
      <c r="J240" s="186">
        <f>ROUND(I240*H240,15)</f>
        <v>0</v>
      </c>
      <c r="K240" s="184" t="s">
        <v>147</v>
      </c>
      <c r="L240" s="103"/>
      <c r="M240" s="187" t="s">
        <v>5</v>
      </c>
      <c r="N240" s="188" t="s">
        <v>41</v>
      </c>
      <c r="O240" s="104"/>
      <c r="P240" s="189">
        <f>O240*H240</f>
        <v>0</v>
      </c>
      <c r="Q240" s="189">
        <v>0</v>
      </c>
      <c r="R240" s="189">
        <f>Q240*H240</f>
        <v>0</v>
      </c>
      <c r="S240" s="189">
        <v>2.2</v>
      </c>
      <c r="T240" s="190">
        <f>S240*H240</f>
        <v>0.1628</v>
      </c>
      <c r="AR240" s="92" t="s">
        <v>148</v>
      </c>
      <c r="AT240" s="92" t="s">
        <v>143</v>
      </c>
      <c r="AU240" s="92" t="s">
        <v>79</v>
      </c>
      <c r="AY240" s="92" t="s">
        <v>140</v>
      </c>
      <c r="BE240" s="191">
        <f>IF(N240="základní",J240,0)</f>
        <v>0</v>
      </c>
      <c r="BF240" s="191">
        <f>IF(N240="snížená",J240,0)</f>
        <v>0</v>
      </c>
      <c r="BG240" s="191">
        <f>IF(N240="zákl. přenesená",J240,0)</f>
        <v>0</v>
      </c>
      <c r="BH240" s="191">
        <f>IF(N240="sníž. přenesená",J240,0)</f>
        <v>0</v>
      </c>
      <c r="BI240" s="191">
        <f>IF(N240="nulová",J240,0)</f>
        <v>0</v>
      </c>
      <c r="BJ240" s="92" t="s">
        <v>77</v>
      </c>
      <c r="BK240" s="192">
        <f>ROUND(I240*H240,15)</f>
        <v>0</v>
      </c>
      <c r="BL240" s="92" t="s">
        <v>148</v>
      </c>
      <c r="BM240" s="92" t="s">
        <v>327</v>
      </c>
    </row>
    <row r="241" spans="2:65" s="102" customFormat="1" ht="25.5" customHeight="1">
      <c r="B241" s="103"/>
      <c r="C241" s="182" t="s">
        <v>328</v>
      </c>
      <c r="D241" s="182" t="s">
        <v>143</v>
      </c>
      <c r="E241" s="183" t="s">
        <v>329</v>
      </c>
      <c r="F241" s="184" t="s">
        <v>330</v>
      </c>
      <c r="G241" s="185" t="s">
        <v>146</v>
      </c>
      <c r="H241" s="186">
        <v>177.66</v>
      </c>
      <c r="I241" s="8"/>
      <c r="J241" s="186">
        <f>ROUND(I241*H241,15)</f>
        <v>0</v>
      </c>
      <c r="K241" s="184" t="s">
        <v>147</v>
      </c>
      <c r="L241" s="103"/>
      <c r="M241" s="187" t="s">
        <v>5</v>
      </c>
      <c r="N241" s="188" t="s">
        <v>41</v>
      </c>
      <c r="O241" s="104"/>
      <c r="P241" s="189">
        <f>O241*H241</f>
        <v>0</v>
      </c>
      <c r="Q241" s="189">
        <v>0</v>
      </c>
      <c r="R241" s="189">
        <f>Q241*H241</f>
        <v>0</v>
      </c>
      <c r="S241" s="189">
        <v>0.09</v>
      </c>
      <c r="T241" s="190">
        <f>S241*H241</f>
        <v>15.9894</v>
      </c>
      <c r="AR241" s="92" t="s">
        <v>148</v>
      </c>
      <c r="AT241" s="92" t="s">
        <v>143</v>
      </c>
      <c r="AU241" s="92" t="s">
        <v>79</v>
      </c>
      <c r="AY241" s="92" t="s">
        <v>140</v>
      </c>
      <c r="BE241" s="191">
        <f>IF(N241="základní",J241,0)</f>
        <v>0</v>
      </c>
      <c r="BF241" s="191">
        <f>IF(N241="snížená",J241,0)</f>
        <v>0</v>
      </c>
      <c r="BG241" s="191">
        <f>IF(N241="zákl. přenesená",J241,0)</f>
        <v>0</v>
      </c>
      <c r="BH241" s="191">
        <f>IF(N241="sníž. přenesená",J241,0)</f>
        <v>0</v>
      </c>
      <c r="BI241" s="191">
        <f>IF(N241="nulová",J241,0)</f>
        <v>0</v>
      </c>
      <c r="BJ241" s="92" t="s">
        <v>77</v>
      </c>
      <c r="BK241" s="192">
        <f>ROUND(I241*H241,15)</f>
        <v>0</v>
      </c>
      <c r="BL241" s="92" t="s">
        <v>148</v>
      </c>
      <c r="BM241" s="92" t="s">
        <v>331</v>
      </c>
    </row>
    <row r="242" spans="2:51" s="211" customFormat="1" ht="13.5">
      <c r="B242" s="210"/>
      <c r="D242" s="195" t="s">
        <v>154</v>
      </c>
      <c r="E242" s="212" t="s">
        <v>5</v>
      </c>
      <c r="F242" s="213" t="s">
        <v>316</v>
      </c>
      <c r="H242" s="212" t="s">
        <v>5</v>
      </c>
      <c r="L242" s="210"/>
      <c r="M242" s="214"/>
      <c r="N242" s="215"/>
      <c r="O242" s="215"/>
      <c r="P242" s="215"/>
      <c r="Q242" s="215"/>
      <c r="R242" s="215"/>
      <c r="S242" s="215"/>
      <c r="T242" s="216"/>
      <c r="AT242" s="212" t="s">
        <v>154</v>
      </c>
      <c r="AU242" s="212" t="s">
        <v>79</v>
      </c>
      <c r="AV242" s="211" t="s">
        <v>77</v>
      </c>
      <c r="AW242" s="211" t="s">
        <v>34</v>
      </c>
      <c r="AX242" s="211" t="s">
        <v>9</v>
      </c>
      <c r="AY242" s="212" t="s">
        <v>140</v>
      </c>
    </row>
    <row r="243" spans="2:51" s="211" customFormat="1" ht="13.5">
      <c r="B243" s="210"/>
      <c r="D243" s="195" t="s">
        <v>154</v>
      </c>
      <c r="E243" s="212" t="s">
        <v>5</v>
      </c>
      <c r="F243" s="213" t="s">
        <v>332</v>
      </c>
      <c r="H243" s="212" t="s">
        <v>5</v>
      </c>
      <c r="L243" s="210"/>
      <c r="M243" s="214"/>
      <c r="N243" s="215"/>
      <c r="O243" s="215"/>
      <c r="P243" s="215"/>
      <c r="Q243" s="215"/>
      <c r="R243" s="215"/>
      <c r="S243" s="215"/>
      <c r="T243" s="216"/>
      <c r="AT243" s="212" t="s">
        <v>154</v>
      </c>
      <c r="AU243" s="212" t="s">
        <v>79</v>
      </c>
      <c r="AV243" s="211" t="s">
        <v>77</v>
      </c>
      <c r="AW243" s="211" t="s">
        <v>34</v>
      </c>
      <c r="AX243" s="211" t="s">
        <v>9</v>
      </c>
      <c r="AY243" s="212" t="s">
        <v>140</v>
      </c>
    </row>
    <row r="244" spans="2:51" s="194" customFormat="1" ht="13.5">
      <c r="B244" s="193"/>
      <c r="D244" s="195" t="s">
        <v>154</v>
      </c>
      <c r="E244" s="196" t="s">
        <v>5</v>
      </c>
      <c r="F244" s="197" t="s">
        <v>333</v>
      </c>
      <c r="H244" s="198">
        <v>59.22</v>
      </c>
      <c r="L244" s="193"/>
      <c r="M244" s="199"/>
      <c r="N244" s="200"/>
      <c r="O244" s="200"/>
      <c r="P244" s="200"/>
      <c r="Q244" s="200"/>
      <c r="R244" s="200"/>
      <c r="S244" s="200"/>
      <c r="T244" s="201"/>
      <c r="AT244" s="196" t="s">
        <v>154</v>
      </c>
      <c r="AU244" s="196" t="s">
        <v>79</v>
      </c>
      <c r="AV244" s="194" t="s">
        <v>79</v>
      </c>
      <c r="AW244" s="194" t="s">
        <v>34</v>
      </c>
      <c r="AX244" s="194" t="s">
        <v>9</v>
      </c>
      <c r="AY244" s="196" t="s">
        <v>140</v>
      </c>
    </row>
    <row r="245" spans="2:51" s="211" customFormat="1" ht="13.5">
      <c r="B245" s="210"/>
      <c r="D245" s="195" t="s">
        <v>154</v>
      </c>
      <c r="E245" s="212" t="s">
        <v>5</v>
      </c>
      <c r="F245" s="213" t="s">
        <v>322</v>
      </c>
      <c r="H245" s="212" t="s">
        <v>5</v>
      </c>
      <c r="L245" s="210"/>
      <c r="M245" s="214"/>
      <c r="N245" s="215"/>
      <c r="O245" s="215"/>
      <c r="P245" s="215"/>
      <c r="Q245" s="215"/>
      <c r="R245" s="215"/>
      <c r="S245" s="215"/>
      <c r="T245" s="216"/>
      <c r="AT245" s="212" t="s">
        <v>154</v>
      </c>
      <c r="AU245" s="212" t="s">
        <v>79</v>
      </c>
      <c r="AV245" s="211" t="s">
        <v>77</v>
      </c>
      <c r="AW245" s="211" t="s">
        <v>34</v>
      </c>
      <c r="AX245" s="211" t="s">
        <v>9</v>
      </c>
      <c r="AY245" s="212" t="s">
        <v>140</v>
      </c>
    </row>
    <row r="246" spans="2:51" s="194" customFormat="1" ht="13.5">
      <c r="B246" s="193"/>
      <c r="D246" s="195" t="s">
        <v>154</v>
      </c>
      <c r="E246" s="196" t="s">
        <v>5</v>
      </c>
      <c r="F246" s="197" t="s">
        <v>334</v>
      </c>
      <c r="H246" s="198">
        <v>59.22</v>
      </c>
      <c r="L246" s="193"/>
      <c r="M246" s="199"/>
      <c r="N246" s="200"/>
      <c r="O246" s="200"/>
      <c r="P246" s="200"/>
      <c r="Q246" s="200"/>
      <c r="R246" s="200"/>
      <c r="S246" s="200"/>
      <c r="T246" s="201"/>
      <c r="AT246" s="196" t="s">
        <v>154</v>
      </c>
      <c r="AU246" s="196" t="s">
        <v>79</v>
      </c>
      <c r="AV246" s="194" t="s">
        <v>79</v>
      </c>
      <c r="AW246" s="194" t="s">
        <v>34</v>
      </c>
      <c r="AX246" s="194" t="s">
        <v>9</v>
      </c>
      <c r="AY246" s="196" t="s">
        <v>140</v>
      </c>
    </row>
    <row r="247" spans="2:51" s="211" customFormat="1" ht="13.5">
      <c r="B247" s="210"/>
      <c r="D247" s="195" t="s">
        <v>154</v>
      </c>
      <c r="E247" s="212" t="s">
        <v>5</v>
      </c>
      <c r="F247" s="213" t="s">
        <v>323</v>
      </c>
      <c r="H247" s="212" t="s">
        <v>5</v>
      </c>
      <c r="L247" s="210"/>
      <c r="M247" s="214"/>
      <c r="N247" s="215"/>
      <c r="O247" s="215"/>
      <c r="P247" s="215"/>
      <c r="Q247" s="215"/>
      <c r="R247" s="215"/>
      <c r="S247" s="215"/>
      <c r="T247" s="216"/>
      <c r="AT247" s="212" t="s">
        <v>154</v>
      </c>
      <c r="AU247" s="212" t="s">
        <v>79</v>
      </c>
      <c r="AV247" s="211" t="s">
        <v>77</v>
      </c>
      <c r="AW247" s="211" t="s">
        <v>34</v>
      </c>
      <c r="AX247" s="211" t="s">
        <v>9</v>
      </c>
      <c r="AY247" s="212" t="s">
        <v>140</v>
      </c>
    </row>
    <row r="248" spans="2:51" s="194" customFormat="1" ht="13.5">
      <c r="B248" s="193"/>
      <c r="D248" s="195" t="s">
        <v>154</v>
      </c>
      <c r="E248" s="196" t="s">
        <v>5</v>
      </c>
      <c r="F248" s="197" t="s">
        <v>334</v>
      </c>
      <c r="H248" s="198">
        <v>59.22</v>
      </c>
      <c r="L248" s="193"/>
      <c r="M248" s="199"/>
      <c r="N248" s="200"/>
      <c r="O248" s="200"/>
      <c r="P248" s="200"/>
      <c r="Q248" s="200"/>
      <c r="R248" s="200"/>
      <c r="S248" s="200"/>
      <c r="T248" s="201"/>
      <c r="AT248" s="196" t="s">
        <v>154</v>
      </c>
      <c r="AU248" s="196" t="s">
        <v>79</v>
      </c>
      <c r="AV248" s="194" t="s">
        <v>79</v>
      </c>
      <c r="AW248" s="194" t="s">
        <v>34</v>
      </c>
      <c r="AX248" s="194" t="s">
        <v>9</v>
      </c>
      <c r="AY248" s="196" t="s">
        <v>140</v>
      </c>
    </row>
    <row r="249" spans="2:51" s="203" customFormat="1" ht="13.5">
      <c r="B249" s="202"/>
      <c r="D249" s="195" t="s">
        <v>154</v>
      </c>
      <c r="E249" s="204" t="s">
        <v>5</v>
      </c>
      <c r="F249" s="205" t="s">
        <v>157</v>
      </c>
      <c r="H249" s="206">
        <v>177.66</v>
      </c>
      <c r="L249" s="202"/>
      <c r="M249" s="207"/>
      <c r="N249" s="208"/>
      <c r="O249" s="208"/>
      <c r="P249" s="208"/>
      <c r="Q249" s="208"/>
      <c r="R249" s="208"/>
      <c r="S249" s="208"/>
      <c r="T249" s="209"/>
      <c r="AT249" s="204" t="s">
        <v>154</v>
      </c>
      <c r="AU249" s="204" t="s">
        <v>79</v>
      </c>
      <c r="AV249" s="203" t="s">
        <v>148</v>
      </c>
      <c r="AW249" s="203" t="s">
        <v>34</v>
      </c>
      <c r="AX249" s="203" t="s">
        <v>77</v>
      </c>
      <c r="AY249" s="204" t="s">
        <v>140</v>
      </c>
    </row>
    <row r="250" spans="2:65" s="102" customFormat="1" ht="16.5" customHeight="1">
      <c r="B250" s="103"/>
      <c r="C250" s="182" t="s">
        <v>335</v>
      </c>
      <c r="D250" s="182" t="s">
        <v>143</v>
      </c>
      <c r="E250" s="183" t="s">
        <v>336</v>
      </c>
      <c r="F250" s="184" t="s">
        <v>337</v>
      </c>
      <c r="G250" s="185" t="s">
        <v>146</v>
      </c>
      <c r="H250" s="186">
        <v>11.82</v>
      </c>
      <c r="I250" s="8"/>
      <c r="J250" s="186">
        <f>ROUND(I250*H250,15)</f>
        <v>0</v>
      </c>
      <c r="K250" s="184" t="s">
        <v>147</v>
      </c>
      <c r="L250" s="103"/>
      <c r="M250" s="187" t="s">
        <v>5</v>
      </c>
      <c r="N250" s="188" t="s">
        <v>41</v>
      </c>
      <c r="O250" s="104"/>
      <c r="P250" s="189">
        <f>O250*H250</f>
        <v>0</v>
      </c>
      <c r="Q250" s="189">
        <v>0</v>
      </c>
      <c r="R250" s="189">
        <f>Q250*H250</f>
        <v>0</v>
      </c>
      <c r="S250" s="189">
        <v>0.076</v>
      </c>
      <c r="T250" s="190">
        <f>S250*H250</f>
        <v>0.89832</v>
      </c>
      <c r="AR250" s="92" t="s">
        <v>148</v>
      </c>
      <c r="AT250" s="92" t="s">
        <v>143</v>
      </c>
      <c r="AU250" s="92" t="s">
        <v>79</v>
      </c>
      <c r="AY250" s="92" t="s">
        <v>140</v>
      </c>
      <c r="BE250" s="191">
        <f>IF(N250="základní",J250,0)</f>
        <v>0</v>
      </c>
      <c r="BF250" s="191">
        <f>IF(N250="snížená",J250,0)</f>
        <v>0</v>
      </c>
      <c r="BG250" s="191">
        <f>IF(N250="zákl. přenesená",J250,0)</f>
        <v>0</v>
      </c>
      <c r="BH250" s="191">
        <f>IF(N250="sníž. přenesená",J250,0)</f>
        <v>0</v>
      </c>
      <c r="BI250" s="191">
        <f>IF(N250="nulová",J250,0)</f>
        <v>0</v>
      </c>
      <c r="BJ250" s="92" t="s">
        <v>77</v>
      </c>
      <c r="BK250" s="192">
        <f>ROUND(I250*H250,15)</f>
        <v>0</v>
      </c>
      <c r="BL250" s="92" t="s">
        <v>148</v>
      </c>
      <c r="BM250" s="92" t="s">
        <v>338</v>
      </c>
    </row>
    <row r="251" spans="2:51" s="211" customFormat="1" ht="13.5">
      <c r="B251" s="210"/>
      <c r="D251" s="195" t="s">
        <v>154</v>
      </c>
      <c r="E251" s="212" t="s">
        <v>5</v>
      </c>
      <c r="F251" s="213" t="s">
        <v>339</v>
      </c>
      <c r="H251" s="212" t="s">
        <v>5</v>
      </c>
      <c r="L251" s="210"/>
      <c r="M251" s="214"/>
      <c r="N251" s="215"/>
      <c r="O251" s="215"/>
      <c r="P251" s="215"/>
      <c r="Q251" s="215"/>
      <c r="R251" s="215"/>
      <c r="S251" s="215"/>
      <c r="T251" s="216"/>
      <c r="AT251" s="212" t="s">
        <v>154</v>
      </c>
      <c r="AU251" s="212" t="s">
        <v>79</v>
      </c>
      <c r="AV251" s="211" t="s">
        <v>77</v>
      </c>
      <c r="AW251" s="211" t="s">
        <v>34</v>
      </c>
      <c r="AX251" s="211" t="s">
        <v>9</v>
      </c>
      <c r="AY251" s="212" t="s">
        <v>140</v>
      </c>
    </row>
    <row r="252" spans="2:51" s="194" customFormat="1" ht="13.5">
      <c r="B252" s="193"/>
      <c r="D252" s="195" t="s">
        <v>154</v>
      </c>
      <c r="E252" s="196" t="s">
        <v>5</v>
      </c>
      <c r="F252" s="197" t="s">
        <v>340</v>
      </c>
      <c r="H252" s="198">
        <v>1.576</v>
      </c>
      <c r="L252" s="193"/>
      <c r="M252" s="199"/>
      <c r="N252" s="200"/>
      <c r="O252" s="200"/>
      <c r="P252" s="200"/>
      <c r="Q252" s="200"/>
      <c r="R252" s="200"/>
      <c r="S252" s="200"/>
      <c r="T252" s="201"/>
      <c r="AT252" s="196" t="s">
        <v>154</v>
      </c>
      <c r="AU252" s="196" t="s">
        <v>79</v>
      </c>
      <c r="AV252" s="194" t="s">
        <v>79</v>
      </c>
      <c r="AW252" s="194" t="s">
        <v>34</v>
      </c>
      <c r="AX252" s="194" t="s">
        <v>9</v>
      </c>
      <c r="AY252" s="196" t="s">
        <v>140</v>
      </c>
    </row>
    <row r="253" spans="2:51" s="194" customFormat="1" ht="13.5">
      <c r="B253" s="193"/>
      <c r="D253" s="195" t="s">
        <v>154</v>
      </c>
      <c r="E253" s="196" t="s">
        <v>5</v>
      </c>
      <c r="F253" s="197" t="s">
        <v>341</v>
      </c>
      <c r="H253" s="198">
        <v>2.364</v>
      </c>
      <c r="L253" s="193"/>
      <c r="M253" s="199"/>
      <c r="N253" s="200"/>
      <c r="O253" s="200"/>
      <c r="P253" s="200"/>
      <c r="Q253" s="200"/>
      <c r="R253" s="200"/>
      <c r="S253" s="200"/>
      <c r="T253" s="201"/>
      <c r="AT253" s="196" t="s">
        <v>154</v>
      </c>
      <c r="AU253" s="196" t="s">
        <v>79</v>
      </c>
      <c r="AV253" s="194" t="s">
        <v>79</v>
      </c>
      <c r="AW253" s="194" t="s">
        <v>34</v>
      </c>
      <c r="AX253" s="194" t="s">
        <v>9</v>
      </c>
      <c r="AY253" s="196" t="s">
        <v>140</v>
      </c>
    </row>
    <row r="254" spans="2:51" s="226" customFormat="1" ht="13.5">
      <c r="B254" s="225"/>
      <c r="D254" s="195" t="s">
        <v>154</v>
      </c>
      <c r="E254" s="227" t="s">
        <v>5</v>
      </c>
      <c r="F254" s="228" t="s">
        <v>342</v>
      </c>
      <c r="H254" s="229">
        <v>3.94</v>
      </c>
      <c r="L254" s="225"/>
      <c r="M254" s="230"/>
      <c r="N254" s="231"/>
      <c r="O254" s="231"/>
      <c r="P254" s="231"/>
      <c r="Q254" s="231"/>
      <c r="R254" s="231"/>
      <c r="S254" s="231"/>
      <c r="T254" s="232"/>
      <c r="AT254" s="227" t="s">
        <v>154</v>
      </c>
      <c r="AU254" s="227" t="s">
        <v>79</v>
      </c>
      <c r="AV254" s="226" t="s">
        <v>141</v>
      </c>
      <c r="AW254" s="226" t="s">
        <v>34</v>
      </c>
      <c r="AX254" s="226" t="s">
        <v>9</v>
      </c>
      <c r="AY254" s="227" t="s">
        <v>140</v>
      </c>
    </row>
    <row r="255" spans="2:51" s="211" customFormat="1" ht="13.5">
      <c r="B255" s="210"/>
      <c r="D255" s="195" t="s">
        <v>154</v>
      </c>
      <c r="E255" s="212" t="s">
        <v>5</v>
      </c>
      <c r="F255" s="213" t="s">
        <v>322</v>
      </c>
      <c r="H255" s="212" t="s">
        <v>5</v>
      </c>
      <c r="L255" s="210"/>
      <c r="M255" s="214"/>
      <c r="N255" s="215"/>
      <c r="O255" s="215"/>
      <c r="P255" s="215"/>
      <c r="Q255" s="215"/>
      <c r="R255" s="215"/>
      <c r="S255" s="215"/>
      <c r="T255" s="216"/>
      <c r="AT255" s="212" t="s">
        <v>154</v>
      </c>
      <c r="AU255" s="212" t="s">
        <v>79</v>
      </c>
      <c r="AV255" s="211" t="s">
        <v>77</v>
      </c>
      <c r="AW255" s="211" t="s">
        <v>34</v>
      </c>
      <c r="AX255" s="211" t="s">
        <v>9</v>
      </c>
      <c r="AY255" s="212" t="s">
        <v>140</v>
      </c>
    </row>
    <row r="256" spans="2:51" s="194" customFormat="1" ht="13.5">
      <c r="B256" s="193"/>
      <c r="D256" s="195" t="s">
        <v>154</v>
      </c>
      <c r="E256" s="196" t="s">
        <v>5</v>
      </c>
      <c r="F256" s="197" t="s">
        <v>343</v>
      </c>
      <c r="H256" s="198">
        <v>3.94</v>
      </c>
      <c r="L256" s="193"/>
      <c r="M256" s="199"/>
      <c r="N256" s="200"/>
      <c r="O256" s="200"/>
      <c r="P256" s="200"/>
      <c r="Q256" s="200"/>
      <c r="R256" s="200"/>
      <c r="S256" s="200"/>
      <c r="T256" s="201"/>
      <c r="AT256" s="196" t="s">
        <v>154</v>
      </c>
      <c r="AU256" s="196" t="s">
        <v>79</v>
      </c>
      <c r="AV256" s="194" t="s">
        <v>79</v>
      </c>
      <c r="AW256" s="194" t="s">
        <v>34</v>
      </c>
      <c r="AX256" s="194" t="s">
        <v>9</v>
      </c>
      <c r="AY256" s="196" t="s">
        <v>140</v>
      </c>
    </row>
    <row r="257" spans="2:51" s="211" customFormat="1" ht="13.5">
      <c r="B257" s="210"/>
      <c r="D257" s="195" t="s">
        <v>154</v>
      </c>
      <c r="E257" s="212" t="s">
        <v>5</v>
      </c>
      <c r="F257" s="213" t="s">
        <v>323</v>
      </c>
      <c r="H257" s="212" t="s">
        <v>5</v>
      </c>
      <c r="L257" s="210"/>
      <c r="M257" s="214"/>
      <c r="N257" s="215"/>
      <c r="O257" s="215"/>
      <c r="P257" s="215"/>
      <c r="Q257" s="215"/>
      <c r="R257" s="215"/>
      <c r="S257" s="215"/>
      <c r="T257" s="216"/>
      <c r="AT257" s="212" t="s">
        <v>154</v>
      </c>
      <c r="AU257" s="212" t="s">
        <v>79</v>
      </c>
      <c r="AV257" s="211" t="s">
        <v>77</v>
      </c>
      <c r="AW257" s="211" t="s">
        <v>34</v>
      </c>
      <c r="AX257" s="211" t="s">
        <v>9</v>
      </c>
      <c r="AY257" s="212" t="s">
        <v>140</v>
      </c>
    </row>
    <row r="258" spans="2:51" s="194" customFormat="1" ht="13.5">
      <c r="B258" s="193"/>
      <c r="D258" s="195" t="s">
        <v>154</v>
      </c>
      <c r="E258" s="196" t="s">
        <v>5</v>
      </c>
      <c r="F258" s="197" t="s">
        <v>343</v>
      </c>
      <c r="H258" s="198">
        <v>3.94</v>
      </c>
      <c r="L258" s="193"/>
      <c r="M258" s="199"/>
      <c r="N258" s="200"/>
      <c r="O258" s="200"/>
      <c r="P258" s="200"/>
      <c r="Q258" s="200"/>
      <c r="R258" s="200"/>
      <c r="S258" s="200"/>
      <c r="T258" s="201"/>
      <c r="AT258" s="196" t="s">
        <v>154</v>
      </c>
      <c r="AU258" s="196" t="s">
        <v>79</v>
      </c>
      <c r="AV258" s="194" t="s">
        <v>79</v>
      </c>
      <c r="AW258" s="194" t="s">
        <v>34</v>
      </c>
      <c r="AX258" s="194" t="s">
        <v>9</v>
      </c>
      <c r="AY258" s="196" t="s">
        <v>140</v>
      </c>
    </row>
    <row r="259" spans="2:51" s="203" customFormat="1" ht="13.5">
      <c r="B259" s="202"/>
      <c r="D259" s="195" t="s">
        <v>154</v>
      </c>
      <c r="E259" s="204" t="s">
        <v>5</v>
      </c>
      <c r="F259" s="205" t="s">
        <v>157</v>
      </c>
      <c r="H259" s="206">
        <v>11.82</v>
      </c>
      <c r="L259" s="202"/>
      <c r="M259" s="207"/>
      <c r="N259" s="208"/>
      <c r="O259" s="208"/>
      <c r="P259" s="208"/>
      <c r="Q259" s="208"/>
      <c r="R259" s="208"/>
      <c r="S259" s="208"/>
      <c r="T259" s="209"/>
      <c r="AT259" s="204" t="s">
        <v>154</v>
      </c>
      <c r="AU259" s="204" t="s">
        <v>79</v>
      </c>
      <c r="AV259" s="203" t="s">
        <v>148</v>
      </c>
      <c r="AW259" s="203" t="s">
        <v>34</v>
      </c>
      <c r="AX259" s="203" t="s">
        <v>77</v>
      </c>
      <c r="AY259" s="204" t="s">
        <v>140</v>
      </c>
    </row>
    <row r="260" spans="2:65" s="102" customFormat="1" ht="38.25" customHeight="1">
      <c r="B260" s="103"/>
      <c r="C260" s="182" t="s">
        <v>344</v>
      </c>
      <c r="D260" s="182" t="s">
        <v>143</v>
      </c>
      <c r="E260" s="183" t="s">
        <v>345</v>
      </c>
      <c r="F260" s="184" t="s">
        <v>346</v>
      </c>
      <c r="G260" s="185" t="s">
        <v>284</v>
      </c>
      <c r="H260" s="186">
        <v>20</v>
      </c>
      <c r="I260" s="8"/>
      <c r="J260" s="186">
        <f>ROUND(I260*H260,15)</f>
        <v>0</v>
      </c>
      <c r="K260" s="184" t="s">
        <v>163</v>
      </c>
      <c r="L260" s="103"/>
      <c r="M260" s="187" t="s">
        <v>5</v>
      </c>
      <c r="N260" s="188" t="s">
        <v>41</v>
      </c>
      <c r="O260" s="104"/>
      <c r="P260" s="189">
        <f>O260*H260</f>
        <v>0</v>
      </c>
      <c r="Q260" s="189">
        <v>0</v>
      </c>
      <c r="R260" s="189">
        <f>Q260*H260</f>
        <v>0</v>
      </c>
      <c r="S260" s="189">
        <v>0.025</v>
      </c>
      <c r="T260" s="190">
        <f>S260*H260</f>
        <v>0.5</v>
      </c>
      <c r="AR260" s="92" t="s">
        <v>148</v>
      </c>
      <c r="AT260" s="92" t="s">
        <v>143</v>
      </c>
      <c r="AU260" s="92" t="s">
        <v>79</v>
      </c>
      <c r="AY260" s="92" t="s">
        <v>140</v>
      </c>
      <c r="BE260" s="191">
        <f>IF(N260="základní",J260,0)</f>
        <v>0</v>
      </c>
      <c r="BF260" s="191">
        <f>IF(N260="snížená",J260,0)</f>
        <v>0</v>
      </c>
      <c r="BG260" s="191">
        <f>IF(N260="zákl. přenesená",J260,0)</f>
        <v>0</v>
      </c>
      <c r="BH260" s="191">
        <f>IF(N260="sníž. přenesená",J260,0)</f>
        <v>0</v>
      </c>
      <c r="BI260" s="191">
        <f>IF(N260="nulová",J260,0)</f>
        <v>0</v>
      </c>
      <c r="BJ260" s="92" t="s">
        <v>77</v>
      </c>
      <c r="BK260" s="192">
        <f>ROUND(I260*H260,15)</f>
        <v>0</v>
      </c>
      <c r="BL260" s="92" t="s">
        <v>148</v>
      </c>
      <c r="BM260" s="92" t="s">
        <v>347</v>
      </c>
    </row>
    <row r="261" spans="2:51" s="194" customFormat="1" ht="13.5">
      <c r="B261" s="193"/>
      <c r="D261" s="195" t="s">
        <v>154</v>
      </c>
      <c r="E261" s="196" t="s">
        <v>5</v>
      </c>
      <c r="F261" s="197" t="s">
        <v>309</v>
      </c>
      <c r="H261" s="198">
        <v>20</v>
      </c>
      <c r="L261" s="193"/>
      <c r="M261" s="199"/>
      <c r="N261" s="200"/>
      <c r="O261" s="200"/>
      <c r="P261" s="200"/>
      <c r="Q261" s="200"/>
      <c r="R261" s="200"/>
      <c r="S261" s="200"/>
      <c r="T261" s="201"/>
      <c r="AT261" s="196" t="s">
        <v>154</v>
      </c>
      <c r="AU261" s="196" t="s">
        <v>79</v>
      </c>
      <c r="AV261" s="194" t="s">
        <v>79</v>
      </c>
      <c r="AW261" s="194" t="s">
        <v>34</v>
      </c>
      <c r="AX261" s="194" t="s">
        <v>77</v>
      </c>
      <c r="AY261" s="196" t="s">
        <v>140</v>
      </c>
    </row>
    <row r="262" spans="2:51" s="211" customFormat="1" ht="13.5">
      <c r="B262" s="210"/>
      <c r="D262" s="195" t="s">
        <v>154</v>
      </c>
      <c r="E262" s="212" t="s">
        <v>5</v>
      </c>
      <c r="F262" s="213" t="s">
        <v>348</v>
      </c>
      <c r="H262" s="212" t="s">
        <v>5</v>
      </c>
      <c r="L262" s="210"/>
      <c r="M262" s="214"/>
      <c r="N262" s="215"/>
      <c r="O262" s="215"/>
      <c r="P262" s="215"/>
      <c r="Q262" s="215"/>
      <c r="R262" s="215"/>
      <c r="S262" s="215"/>
      <c r="T262" s="216"/>
      <c r="AT262" s="212" t="s">
        <v>154</v>
      </c>
      <c r="AU262" s="212" t="s">
        <v>79</v>
      </c>
      <c r="AV262" s="211" t="s">
        <v>77</v>
      </c>
      <c r="AW262" s="211" t="s">
        <v>34</v>
      </c>
      <c r="AX262" s="211" t="s">
        <v>9</v>
      </c>
      <c r="AY262" s="212" t="s">
        <v>140</v>
      </c>
    </row>
    <row r="263" spans="2:65" s="102" customFormat="1" ht="38.25" customHeight="1">
      <c r="B263" s="103"/>
      <c r="C263" s="182" t="s">
        <v>349</v>
      </c>
      <c r="D263" s="182" t="s">
        <v>143</v>
      </c>
      <c r="E263" s="183" t="s">
        <v>350</v>
      </c>
      <c r="F263" s="184" t="s">
        <v>351</v>
      </c>
      <c r="G263" s="185" t="s">
        <v>284</v>
      </c>
      <c r="H263" s="186">
        <v>6</v>
      </c>
      <c r="I263" s="8"/>
      <c r="J263" s="186">
        <f>ROUND(I263*H263,15)</f>
        <v>0</v>
      </c>
      <c r="K263" s="184" t="s">
        <v>163</v>
      </c>
      <c r="L263" s="103"/>
      <c r="M263" s="187" t="s">
        <v>5</v>
      </c>
      <c r="N263" s="188" t="s">
        <v>41</v>
      </c>
      <c r="O263" s="104"/>
      <c r="P263" s="189">
        <f>O263*H263</f>
        <v>0</v>
      </c>
      <c r="Q263" s="189">
        <v>0</v>
      </c>
      <c r="R263" s="189">
        <f>Q263*H263</f>
        <v>0</v>
      </c>
      <c r="S263" s="189">
        <v>0.054</v>
      </c>
      <c r="T263" s="190">
        <f>S263*H263</f>
        <v>0.324</v>
      </c>
      <c r="AR263" s="92" t="s">
        <v>148</v>
      </c>
      <c r="AT263" s="92" t="s">
        <v>143</v>
      </c>
      <c r="AU263" s="92" t="s">
        <v>79</v>
      </c>
      <c r="AY263" s="92" t="s">
        <v>140</v>
      </c>
      <c r="BE263" s="191">
        <f>IF(N263="základní",J263,0)</f>
        <v>0</v>
      </c>
      <c r="BF263" s="191">
        <f>IF(N263="snížená",J263,0)</f>
        <v>0</v>
      </c>
      <c r="BG263" s="191">
        <f>IF(N263="zákl. přenesená",J263,0)</f>
        <v>0</v>
      </c>
      <c r="BH263" s="191">
        <f>IF(N263="sníž. přenesená",J263,0)</f>
        <v>0</v>
      </c>
      <c r="BI263" s="191">
        <f>IF(N263="nulová",J263,0)</f>
        <v>0</v>
      </c>
      <c r="BJ263" s="92" t="s">
        <v>77</v>
      </c>
      <c r="BK263" s="192">
        <f>ROUND(I263*H263,15)</f>
        <v>0</v>
      </c>
      <c r="BL263" s="92" t="s">
        <v>148</v>
      </c>
      <c r="BM263" s="92" t="s">
        <v>352</v>
      </c>
    </row>
    <row r="264" spans="2:51" s="194" customFormat="1" ht="13.5">
      <c r="B264" s="193"/>
      <c r="D264" s="195" t="s">
        <v>154</v>
      </c>
      <c r="E264" s="196" t="s">
        <v>5</v>
      </c>
      <c r="F264" s="197" t="s">
        <v>176</v>
      </c>
      <c r="H264" s="198">
        <v>6</v>
      </c>
      <c r="L264" s="193"/>
      <c r="M264" s="199"/>
      <c r="N264" s="200"/>
      <c r="O264" s="200"/>
      <c r="P264" s="200"/>
      <c r="Q264" s="200"/>
      <c r="R264" s="200"/>
      <c r="S264" s="200"/>
      <c r="T264" s="201"/>
      <c r="AT264" s="196" t="s">
        <v>154</v>
      </c>
      <c r="AU264" s="196" t="s">
        <v>79</v>
      </c>
      <c r="AV264" s="194" t="s">
        <v>79</v>
      </c>
      <c r="AW264" s="194" t="s">
        <v>34</v>
      </c>
      <c r="AX264" s="194" t="s">
        <v>77</v>
      </c>
      <c r="AY264" s="196" t="s">
        <v>140</v>
      </c>
    </row>
    <row r="265" spans="2:51" s="211" customFormat="1" ht="13.5">
      <c r="B265" s="210"/>
      <c r="D265" s="195" t="s">
        <v>154</v>
      </c>
      <c r="E265" s="212" t="s">
        <v>5</v>
      </c>
      <c r="F265" s="213" t="s">
        <v>348</v>
      </c>
      <c r="H265" s="212" t="s">
        <v>5</v>
      </c>
      <c r="L265" s="210"/>
      <c r="M265" s="214"/>
      <c r="N265" s="215"/>
      <c r="O265" s="215"/>
      <c r="P265" s="215"/>
      <c r="Q265" s="215"/>
      <c r="R265" s="215"/>
      <c r="S265" s="215"/>
      <c r="T265" s="216"/>
      <c r="AT265" s="212" t="s">
        <v>154</v>
      </c>
      <c r="AU265" s="212" t="s">
        <v>79</v>
      </c>
      <c r="AV265" s="211" t="s">
        <v>77</v>
      </c>
      <c r="AW265" s="211" t="s">
        <v>34</v>
      </c>
      <c r="AX265" s="211" t="s">
        <v>9</v>
      </c>
      <c r="AY265" s="212" t="s">
        <v>140</v>
      </c>
    </row>
    <row r="266" spans="2:65" s="102" customFormat="1" ht="25.5" customHeight="1">
      <c r="B266" s="103"/>
      <c r="C266" s="182" t="s">
        <v>353</v>
      </c>
      <c r="D266" s="182" t="s">
        <v>143</v>
      </c>
      <c r="E266" s="183" t="s">
        <v>354</v>
      </c>
      <c r="F266" s="184" t="s">
        <v>355</v>
      </c>
      <c r="G266" s="185" t="s">
        <v>146</v>
      </c>
      <c r="H266" s="186">
        <v>196.907</v>
      </c>
      <c r="I266" s="8"/>
      <c r="J266" s="186">
        <f>ROUND(I266*H266,15)</f>
        <v>0</v>
      </c>
      <c r="K266" s="184" t="s">
        <v>147</v>
      </c>
      <c r="L266" s="103"/>
      <c r="M266" s="187" t="s">
        <v>5</v>
      </c>
      <c r="N266" s="188" t="s">
        <v>41</v>
      </c>
      <c r="O266" s="104"/>
      <c r="P266" s="189">
        <f>O266*H266</f>
        <v>0</v>
      </c>
      <c r="Q266" s="189">
        <v>0</v>
      </c>
      <c r="R266" s="189">
        <f>Q266*H266</f>
        <v>0</v>
      </c>
      <c r="S266" s="189">
        <v>0.046</v>
      </c>
      <c r="T266" s="190">
        <f>S266*H266</f>
        <v>9.057722</v>
      </c>
      <c r="AR266" s="92" t="s">
        <v>148</v>
      </c>
      <c r="AT266" s="92" t="s">
        <v>143</v>
      </c>
      <c r="AU266" s="92" t="s">
        <v>79</v>
      </c>
      <c r="AY266" s="92" t="s">
        <v>140</v>
      </c>
      <c r="BE266" s="191">
        <f>IF(N266="základní",J266,0)</f>
        <v>0</v>
      </c>
      <c r="BF266" s="191">
        <f>IF(N266="snížená",J266,0)</f>
        <v>0</v>
      </c>
      <c r="BG266" s="191">
        <f>IF(N266="zákl. přenesená",J266,0)</f>
        <v>0</v>
      </c>
      <c r="BH266" s="191">
        <f>IF(N266="sníž. přenesená",J266,0)</f>
        <v>0</v>
      </c>
      <c r="BI266" s="191">
        <f>IF(N266="nulová",J266,0)</f>
        <v>0</v>
      </c>
      <c r="BJ266" s="92" t="s">
        <v>77</v>
      </c>
      <c r="BK266" s="192">
        <f>ROUND(I266*H266,15)</f>
        <v>0</v>
      </c>
      <c r="BL266" s="92" t="s">
        <v>148</v>
      </c>
      <c r="BM266" s="92" t="s">
        <v>356</v>
      </c>
    </row>
    <row r="267" spans="2:65" s="102" customFormat="1" ht="25.5" customHeight="1">
      <c r="B267" s="103"/>
      <c r="C267" s="182" t="s">
        <v>357</v>
      </c>
      <c r="D267" s="182" t="s">
        <v>143</v>
      </c>
      <c r="E267" s="183" t="s">
        <v>358</v>
      </c>
      <c r="F267" s="184" t="s">
        <v>359</v>
      </c>
      <c r="G267" s="185" t="s">
        <v>146</v>
      </c>
      <c r="H267" s="186">
        <v>365.248</v>
      </c>
      <c r="I267" s="8"/>
      <c r="J267" s="186">
        <f>ROUND(I267*H267,15)</f>
        <v>0</v>
      </c>
      <c r="K267" s="184" t="s">
        <v>147</v>
      </c>
      <c r="L267" s="103"/>
      <c r="M267" s="187" t="s">
        <v>5</v>
      </c>
      <c r="N267" s="188" t="s">
        <v>41</v>
      </c>
      <c r="O267" s="104"/>
      <c r="P267" s="189">
        <f>O267*H267</f>
        <v>0</v>
      </c>
      <c r="Q267" s="189">
        <v>0</v>
      </c>
      <c r="R267" s="189">
        <f>Q267*H267</f>
        <v>0</v>
      </c>
      <c r="S267" s="189">
        <v>0.005</v>
      </c>
      <c r="T267" s="190">
        <f>S267*H267</f>
        <v>1.82624</v>
      </c>
      <c r="AR267" s="92" t="s">
        <v>148</v>
      </c>
      <c r="AT267" s="92" t="s">
        <v>143</v>
      </c>
      <c r="AU267" s="92" t="s">
        <v>79</v>
      </c>
      <c r="AY267" s="92" t="s">
        <v>140</v>
      </c>
      <c r="BE267" s="191">
        <f>IF(N267="základní",J267,0)</f>
        <v>0</v>
      </c>
      <c r="BF267" s="191">
        <f>IF(N267="snížená",J267,0)</f>
        <v>0</v>
      </c>
      <c r="BG267" s="191">
        <f>IF(N267="zákl. přenesená",J267,0)</f>
        <v>0</v>
      </c>
      <c r="BH267" s="191">
        <f>IF(N267="sníž. přenesená",J267,0)</f>
        <v>0</v>
      </c>
      <c r="BI267" s="191">
        <f>IF(N267="nulová",J267,0)</f>
        <v>0</v>
      </c>
      <c r="BJ267" s="92" t="s">
        <v>77</v>
      </c>
      <c r="BK267" s="192">
        <f>ROUND(I267*H267,15)</f>
        <v>0</v>
      </c>
      <c r="BL267" s="92" t="s">
        <v>148</v>
      </c>
      <c r="BM267" s="92" t="s">
        <v>360</v>
      </c>
    </row>
    <row r="268" spans="2:51" s="211" customFormat="1" ht="13.5">
      <c r="B268" s="210"/>
      <c r="D268" s="195" t="s">
        <v>154</v>
      </c>
      <c r="E268" s="212" t="s">
        <v>5</v>
      </c>
      <c r="F268" s="213" t="s">
        <v>207</v>
      </c>
      <c r="H268" s="212" t="s">
        <v>5</v>
      </c>
      <c r="L268" s="210"/>
      <c r="M268" s="214"/>
      <c r="N268" s="215"/>
      <c r="O268" s="215"/>
      <c r="P268" s="215"/>
      <c r="Q268" s="215"/>
      <c r="R268" s="215"/>
      <c r="S268" s="215"/>
      <c r="T268" s="216"/>
      <c r="AT268" s="212" t="s">
        <v>154</v>
      </c>
      <c r="AU268" s="212" t="s">
        <v>79</v>
      </c>
      <c r="AV268" s="211" t="s">
        <v>77</v>
      </c>
      <c r="AW268" s="211" t="s">
        <v>34</v>
      </c>
      <c r="AX268" s="211" t="s">
        <v>9</v>
      </c>
      <c r="AY268" s="212" t="s">
        <v>140</v>
      </c>
    </row>
    <row r="269" spans="2:51" s="194" customFormat="1" ht="13.5">
      <c r="B269" s="193"/>
      <c r="D269" s="195" t="s">
        <v>154</v>
      </c>
      <c r="E269" s="196" t="s">
        <v>5</v>
      </c>
      <c r="F269" s="197" t="s">
        <v>208</v>
      </c>
      <c r="H269" s="198">
        <v>9.42</v>
      </c>
      <c r="L269" s="193"/>
      <c r="M269" s="199"/>
      <c r="N269" s="200"/>
      <c r="O269" s="200"/>
      <c r="P269" s="200"/>
      <c r="Q269" s="200"/>
      <c r="R269" s="200"/>
      <c r="S269" s="200"/>
      <c r="T269" s="201"/>
      <c r="AT269" s="196" t="s">
        <v>154</v>
      </c>
      <c r="AU269" s="196" t="s">
        <v>79</v>
      </c>
      <c r="AV269" s="194" t="s">
        <v>79</v>
      </c>
      <c r="AW269" s="194" t="s">
        <v>34</v>
      </c>
      <c r="AX269" s="194" t="s">
        <v>9</v>
      </c>
      <c r="AY269" s="196" t="s">
        <v>140</v>
      </c>
    </row>
    <row r="270" spans="2:51" s="211" customFormat="1" ht="13.5">
      <c r="B270" s="210"/>
      <c r="D270" s="195" t="s">
        <v>154</v>
      </c>
      <c r="E270" s="212" t="s">
        <v>5</v>
      </c>
      <c r="F270" s="213" t="s">
        <v>209</v>
      </c>
      <c r="H270" s="212" t="s">
        <v>5</v>
      </c>
      <c r="L270" s="210"/>
      <c r="M270" s="214"/>
      <c r="N270" s="215"/>
      <c r="O270" s="215"/>
      <c r="P270" s="215"/>
      <c r="Q270" s="215"/>
      <c r="R270" s="215"/>
      <c r="S270" s="215"/>
      <c r="T270" s="216"/>
      <c r="AT270" s="212" t="s">
        <v>154</v>
      </c>
      <c r="AU270" s="212" t="s">
        <v>79</v>
      </c>
      <c r="AV270" s="211" t="s">
        <v>77</v>
      </c>
      <c r="AW270" s="211" t="s">
        <v>34</v>
      </c>
      <c r="AX270" s="211" t="s">
        <v>9</v>
      </c>
      <c r="AY270" s="212" t="s">
        <v>140</v>
      </c>
    </row>
    <row r="271" spans="2:51" s="194" customFormat="1" ht="13.5">
      <c r="B271" s="193"/>
      <c r="D271" s="195" t="s">
        <v>154</v>
      </c>
      <c r="E271" s="196" t="s">
        <v>5</v>
      </c>
      <c r="F271" s="197" t="s">
        <v>210</v>
      </c>
      <c r="H271" s="198">
        <v>9.54</v>
      </c>
      <c r="L271" s="193"/>
      <c r="M271" s="199"/>
      <c r="N271" s="200"/>
      <c r="O271" s="200"/>
      <c r="P271" s="200"/>
      <c r="Q271" s="200"/>
      <c r="R271" s="200"/>
      <c r="S271" s="200"/>
      <c r="T271" s="201"/>
      <c r="AT271" s="196" t="s">
        <v>154</v>
      </c>
      <c r="AU271" s="196" t="s">
        <v>79</v>
      </c>
      <c r="AV271" s="194" t="s">
        <v>79</v>
      </c>
      <c r="AW271" s="194" t="s">
        <v>34</v>
      </c>
      <c r="AX271" s="194" t="s">
        <v>9</v>
      </c>
      <c r="AY271" s="196" t="s">
        <v>140</v>
      </c>
    </row>
    <row r="272" spans="2:51" s="211" customFormat="1" ht="13.5">
      <c r="B272" s="210"/>
      <c r="D272" s="195" t="s">
        <v>154</v>
      </c>
      <c r="E272" s="212" t="s">
        <v>5</v>
      </c>
      <c r="F272" s="213" t="s">
        <v>211</v>
      </c>
      <c r="H272" s="212" t="s">
        <v>5</v>
      </c>
      <c r="L272" s="210"/>
      <c r="M272" s="214"/>
      <c r="N272" s="215"/>
      <c r="O272" s="215"/>
      <c r="P272" s="215"/>
      <c r="Q272" s="215"/>
      <c r="R272" s="215"/>
      <c r="S272" s="215"/>
      <c r="T272" s="216"/>
      <c r="AT272" s="212" t="s">
        <v>154</v>
      </c>
      <c r="AU272" s="212" t="s">
        <v>79</v>
      </c>
      <c r="AV272" s="211" t="s">
        <v>77</v>
      </c>
      <c r="AW272" s="211" t="s">
        <v>34</v>
      </c>
      <c r="AX272" s="211" t="s">
        <v>9</v>
      </c>
      <c r="AY272" s="212" t="s">
        <v>140</v>
      </c>
    </row>
    <row r="273" spans="2:51" s="194" customFormat="1" ht="13.5">
      <c r="B273" s="193"/>
      <c r="D273" s="195" t="s">
        <v>154</v>
      </c>
      <c r="E273" s="196" t="s">
        <v>5</v>
      </c>
      <c r="F273" s="197" t="s">
        <v>212</v>
      </c>
      <c r="H273" s="198">
        <v>12.6</v>
      </c>
      <c r="L273" s="193"/>
      <c r="M273" s="199"/>
      <c r="N273" s="200"/>
      <c r="O273" s="200"/>
      <c r="P273" s="200"/>
      <c r="Q273" s="200"/>
      <c r="R273" s="200"/>
      <c r="S273" s="200"/>
      <c r="T273" s="201"/>
      <c r="AT273" s="196" t="s">
        <v>154</v>
      </c>
      <c r="AU273" s="196" t="s">
        <v>79</v>
      </c>
      <c r="AV273" s="194" t="s">
        <v>79</v>
      </c>
      <c r="AW273" s="194" t="s">
        <v>34</v>
      </c>
      <c r="AX273" s="194" t="s">
        <v>9</v>
      </c>
      <c r="AY273" s="196" t="s">
        <v>140</v>
      </c>
    </row>
    <row r="274" spans="2:51" s="211" customFormat="1" ht="13.5">
      <c r="B274" s="210"/>
      <c r="D274" s="195" t="s">
        <v>154</v>
      </c>
      <c r="E274" s="212" t="s">
        <v>5</v>
      </c>
      <c r="F274" s="213" t="s">
        <v>213</v>
      </c>
      <c r="H274" s="212" t="s">
        <v>5</v>
      </c>
      <c r="L274" s="210"/>
      <c r="M274" s="214"/>
      <c r="N274" s="215"/>
      <c r="O274" s="215"/>
      <c r="P274" s="215"/>
      <c r="Q274" s="215"/>
      <c r="R274" s="215"/>
      <c r="S274" s="215"/>
      <c r="T274" s="216"/>
      <c r="AT274" s="212" t="s">
        <v>154</v>
      </c>
      <c r="AU274" s="212" t="s">
        <v>79</v>
      </c>
      <c r="AV274" s="211" t="s">
        <v>77</v>
      </c>
      <c r="AW274" s="211" t="s">
        <v>34</v>
      </c>
      <c r="AX274" s="211" t="s">
        <v>9</v>
      </c>
      <c r="AY274" s="212" t="s">
        <v>140</v>
      </c>
    </row>
    <row r="275" spans="2:51" s="194" customFormat="1" ht="13.5">
      <c r="B275" s="193"/>
      <c r="D275" s="195" t="s">
        <v>154</v>
      </c>
      <c r="E275" s="196" t="s">
        <v>5</v>
      </c>
      <c r="F275" s="197" t="s">
        <v>214</v>
      </c>
      <c r="H275" s="198">
        <v>9.228</v>
      </c>
      <c r="L275" s="193"/>
      <c r="M275" s="199"/>
      <c r="N275" s="200"/>
      <c r="O275" s="200"/>
      <c r="P275" s="200"/>
      <c r="Q275" s="200"/>
      <c r="R275" s="200"/>
      <c r="S275" s="200"/>
      <c r="T275" s="201"/>
      <c r="AT275" s="196" t="s">
        <v>154</v>
      </c>
      <c r="AU275" s="196" t="s">
        <v>79</v>
      </c>
      <c r="AV275" s="194" t="s">
        <v>79</v>
      </c>
      <c r="AW275" s="194" t="s">
        <v>34</v>
      </c>
      <c r="AX275" s="194" t="s">
        <v>9</v>
      </c>
      <c r="AY275" s="196" t="s">
        <v>140</v>
      </c>
    </row>
    <row r="276" spans="2:51" s="194" customFormat="1" ht="13.5">
      <c r="B276" s="193"/>
      <c r="D276" s="195" t="s">
        <v>154</v>
      </c>
      <c r="E276" s="196" t="s">
        <v>5</v>
      </c>
      <c r="F276" s="197" t="s">
        <v>361</v>
      </c>
      <c r="H276" s="198">
        <v>6.03</v>
      </c>
      <c r="L276" s="193"/>
      <c r="M276" s="199"/>
      <c r="N276" s="200"/>
      <c r="O276" s="200"/>
      <c r="P276" s="200"/>
      <c r="Q276" s="200"/>
      <c r="R276" s="200"/>
      <c r="S276" s="200"/>
      <c r="T276" s="201"/>
      <c r="AT276" s="196" t="s">
        <v>154</v>
      </c>
      <c r="AU276" s="196" t="s">
        <v>79</v>
      </c>
      <c r="AV276" s="194" t="s">
        <v>79</v>
      </c>
      <c r="AW276" s="194" t="s">
        <v>34</v>
      </c>
      <c r="AX276" s="194" t="s">
        <v>9</v>
      </c>
      <c r="AY276" s="196" t="s">
        <v>140</v>
      </c>
    </row>
    <row r="277" spans="2:51" s="211" customFormat="1" ht="13.5">
      <c r="B277" s="210"/>
      <c r="D277" s="195" t="s">
        <v>154</v>
      </c>
      <c r="E277" s="212" t="s">
        <v>5</v>
      </c>
      <c r="F277" s="213" t="s">
        <v>216</v>
      </c>
      <c r="H277" s="212" t="s">
        <v>5</v>
      </c>
      <c r="L277" s="210"/>
      <c r="M277" s="214"/>
      <c r="N277" s="215"/>
      <c r="O277" s="215"/>
      <c r="P277" s="215"/>
      <c r="Q277" s="215"/>
      <c r="R277" s="215"/>
      <c r="S277" s="215"/>
      <c r="T277" s="216"/>
      <c r="AT277" s="212" t="s">
        <v>154</v>
      </c>
      <c r="AU277" s="212" t="s">
        <v>79</v>
      </c>
      <c r="AV277" s="211" t="s">
        <v>77</v>
      </c>
      <c r="AW277" s="211" t="s">
        <v>34</v>
      </c>
      <c r="AX277" s="211" t="s">
        <v>9</v>
      </c>
      <c r="AY277" s="212" t="s">
        <v>140</v>
      </c>
    </row>
    <row r="278" spans="2:51" s="194" customFormat="1" ht="13.5">
      <c r="B278" s="193"/>
      <c r="D278" s="195" t="s">
        <v>154</v>
      </c>
      <c r="E278" s="196" t="s">
        <v>5</v>
      </c>
      <c r="F278" s="197" t="s">
        <v>362</v>
      </c>
      <c r="H278" s="198">
        <v>4.9</v>
      </c>
      <c r="L278" s="193"/>
      <c r="M278" s="199"/>
      <c r="N278" s="200"/>
      <c r="O278" s="200"/>
      <c r="P278" s="200"/>
      <c r="Q278" s="200"/>
      <c r="R278" s="200"/>
      <c r="S278" s="200"/>
      <c r="T278" s="201"/>
      <c r="AT278" s="196" t="s">
        <v>154</v>
      </c>
      <c r="AU278" s="196" t="s">
        <v>79</v>
      </c>
      <c r="AV278" s="194" t="s">
        <v>79</v>
      </c>
      <c r="AW278" s="194" t="s">
        <v>34</v>
      </c>
      <c r="AX278" s="194" t="s">
        <v>9</v>
      </c>
      <c r="AY278" s="196" t="s">
        <v>140</v>
      </c>
    </row>
    <row r="279" spans="2:51" s="211" customFormat="1" ht="13.5">
      <c r="B279" s="210"/>
      <c r="D279" s="195" t="s">
        <v>154</v>
      </c>
      <c r="E279" s="212" t="s">
        <v>5</v>
      </c>
      <c r="F279" s="213" t="s">
        <v>218</v>
      </c>
      <c r="H279" s="212" t="s">
        <v>5</v>
      </c>
      <c r="L279" s="210"/>
      <c r="M279" s="214"/>
      <c r="N279" s="215"/>
      <c r="O279" s="215"/>
      <c r="P279" s="215"/>
      <c r="Q279" s="215"/>
      <c r="R279" s="215"/>
      <c r="S279" s="215"/>
      <c r="T279" s="216"/>
      <c r="AT279" s="212" t="s">
        <v>154</v>
      </c>
      <c r="AU279" s="212" t="s">
        <v>79</v>
      </c>
      <c r="AV279" s="211" t="s">
        <v>77</v>
      </c>
      <c r="AW279" s="211" t="s">
        <v>34</v>
      </c>
      <c r="AX279" s="211" t="s">
        <v>9</v>
      </c>
      <c r="AY279" s="212" t="s">
        <v>140</v>
      </c>
    </row>
    <row r="280" spans="2:51" s="194" customFormat="1" ht="13.5">
      <c r="B280" s="193"/>
      <c r="D280" s="195" t="s">
        <v>154</v>
      </c>
      <c r="E280" s="196" t="s">
        <v>5</v>
      </c>
      <c r="F280" s="197" t="s">
        <v>362</v>
      </c>
      <c r="H280" s="198">
        <v>4.9</v>
      </c>
      <c r="L280" s="193"/>
      <c r="M280" s="199"/>
      <c r="N280" s="200"/>
      <c r="O280" s="200"/>
      <c r="P280" s="200"/>
      <c r="Q280" s="200"/>
      <c r="R280" s="200"/>
      <c r="S280" s="200"/>
      <c r="T280" s="201"/>
      <c r="AT280" s="196" t="s">
        <v>154</v>
      </c>
      <c r="AU280" s="196" t="s">
        <v>79</v>
      </c>
      <c r="AV280" s="194" t="s">
        <v>79</v>
      </c>
      <c r="AW280" s="194" t="s">
        <v>34</v>
      </c>
      <c r="AX280" s="194" t="s">
        <v>9</v>
      </c>
      <c r="AY280" s="196" t="s">
        <v>140</v>
      </c>
    </row>
    <row r="281" spans="2:51" s="211" customFormat="1" ht="13.5">
      <c r="B281" s="210"/>
      <c r="D281" s="195" t="s">
        <v>154</v>
      </c>
      <c r="E281" s="212" t="s">
        <v>5</v>
      </c>
      <c r="F281" s="213" t="s">
        <v>220</v>
      </c>
      <c r="H281" s="212" t="s">
        <v>5</v>
      </c>
      <c r="L281" s="210"/>
      <c r="M281" s="214"/>
      <c r="N281" s="215"/>
      <c r="O281" s="215"/>
      <c r="P281" s="215"/>
      <c r="Q281" s="215"/>
      <c r="R281" s="215"/>
      <c r="S281" s="215"/>
      <c r="T281" s="216"/>
      <c r="AT281" s="212" t="s">
        <v>154</v>
      </c>
      <c r="AU281" s="212" t="s">
        <v>79</v>
      </c>
      <c r="AV281" s="211" t="s">
        <v>77</v>
      </c>
      <c r="AW281" s="211" t="s">
        <v>34</v>
      </c>
      <c r="AX281" s="211" t="s">
        <v>9</v>
      </c>
      <c r="AY281" s="212" t="s">
        <v>140</v>
      </c>
    </row>
    <row r="282" spans="2:51" s="194" customFormat="1" ht="13.5">
      <c r="B282" s="193"/>
      <c r="D282" s="195" t="s">
        <v>154</v>
      </c>
      <c r="E282" s="196" t="s">
        <v>5</v>
      </c>
      <c r="F282" s="197" t="s">
        <v>363</v>
      </c>
      <c r="H282" s="198">
        <v>9.09</v>
      </c>
      <c r="L282" s="193"/>
      <c r="M282" s="199"/>
      <c r="N282" s="200"/>
      <c r="O282" s="200"/>
      <c r="P282" s="200"/>
      <c r="Q282" s="200"/>
      <c r="R282" s="200"/>
      <c r="S282" s="200"/>
      <c r="T282" s="201"/>
      <c r="AT282" s="196" t="s">
        <v>154</v>
      </c>
      <c r="AU282" s="196" t="s">
        <v>79</v>
      </c>
      <c r="AV282" s="194" t="s">
        <v>79</v>
      </c>
      <c r="AW282" s="194" t="s">
        <v>34</v>
      </c>
      <c r="AX282" s="194" t="s">
        <v>9</v>
      </c>
      <c r="AY282" s="196" t="s">
        <v>140</v>
      </c>
    </row>
    <row r="283" spans="2:51" s="211" customFormat="1" ht="13.5">
      <c r="B283" s="210"/>
      <c r="D283" s="195" t="s">
        <v>154</v>
      </c>
      <c r="E283" s="212" t="s">
        <v>5</v>
      </c>
      <c r="F283" s="213" t="s">
        <v>222</v>
      </c>
      <c r="H283" s="212" t="s">
        <v>5</v>
      </c>
      <c r="L283" s="210"/>
      <c r="M283" s="214"/>
      <c r="N283" s="215"/>
      <c r="O283" s="215"/>
      <c r="P283" s="215"/>
      <c r="Q283" s="215"/>
      <c r="R283" s="215"/>
      <c r="S283" s="215"/>
      <c r="T283" s="216"/>
      <c r="AT283" s="212" t="s">
        <v>154</v>
      </c>
      <c r="AU283" s="212" t="s">
        <v>79</v>
      </c>
      <c r="AV283" s="211" t="s">
        <v>77</v>
      </c>
      <c r="AW283" s="211" t="s">
        <v>34</v>
      </c>
      <c r="AX283" s="211" t="s">
        <v>9</v>
      </c>
      <c r="AY283" s="212" t="s">
        <v>140</v>
      </c>
    </row>
    <row r="284" spans="2:51" s="194" customFormat="1" ht="13.5">
      <c r="B284" s="193"/>
      <c r="D284" s="195" t="s">
        <v>154</v>
      </c>
      <c r="E284" s="196" t="s">
        <v>5</v>
      </c>
      <c r="F284" s="197" t="s">
        <v>223</v>
      </c>
      <c r="H284" s="198">
        <v>7.9</v>
      </c>
      <c r="L284" s="193"/>
      <c r="M284" s="199"/>
      <c r="N284" s="200"/>
      <c r="O284" s="200"/>
      <c r="P284" s="200"/>
      <c r="Q284" s="200"/>
      <c r="R284" s="200"/>
      <c r="S284" s="200"/>
      <c r="T284" s="201"/>
      <c r="AT284" s="196" t="s">
        <v>154</v>
      </c>
      <c r="AU284" s="196" t="s">
        <v>79</v>
      </c>
      <c r="AV284" s="194" t="s">
        <v>79</v>
      </c>
      <c r="AW284" s="194" t="s">
        <v>34</v>
      </c>
      <c r="AX284" s="194" t="s">
        <v>9</v>
      </c>
      <c r="AY284" s="196" t="s">
        <v>140</v>
      </c>
    </row>
    <row r="285" spans="2:51" s="211" customFormat="1" ht="13.5">
      <c r="B285" s="210"/>
      <c r="D285" s="195" t="s">
        <v>154</v>
      </c>
      <c r="E285" s="212" t="s">
        <v>5</v>
      </c>
      <c r="F285" s="213" t="s">
        <v>224</v>
      </c>
      <c r="H285" s="212" t="s">
        <v>5</v>
      </c>
      <c r="L285" s="210"/>
      <c r="M285" s="214"/>
      <c r="N285" s="215"/>
      <c r="O285" s="215"/>
      <c r="P285" s="215"/>
      <c r="Q285" s="215"/>
      <c r="R285" s="215"/>
      <c r="S285" s="215"/>
      <c r="T285" s="216"/>
      <c r="AT285" s="212" t="s">
        <v>154</v>
      </c>
      <c r="AU285" s="212" t="s">
        <v>79</v>
      </c>
      <c r="AV285" s="211" t="s">
        <v>77</v>
      </c>
      <c r="AW285" s="211" t="s">
        <v>34</v>
      </c>
      <c r="AX285" s="211" t="s">
        <v>9</v>
      </c>
      <c r="AY285" s="212" t="s">
        <v>140</v>
      </c>
    </row>
    <row r="286" spans="2:51" s="194" customFormat="1" ht="13.5">
      <c r="B286" s="193"/>
      <c r="D286" s="195" t="s">
        <v>154</v>
      </c>
      <c r="E286" s="196" t="s">
        <v>5</v>
      </c>
      <c r="F286" s="197" t="s">
        <v>364</v>
      </c>
      <c r="H286" s="198">
        <v>17.77</v>
      </c>
      <c r="L286" s="193"/>
      <c r="M286" s="199"/>
      <c r="N286" s="200"/>
      <c r="O286" s="200"/>
      <c r="P286" s="200"/>
      <c r="Q286" s="200"/>
      <c r="R286" s="200"/>
      <c r="S286" s="200"/>
      <c r="T286" s="201"/>
      <c r="AT286" s="196" t="s">
        <v>154</v>
      </c>
      <c r="AU286" s="196" t="s">
        <v>79</v>
      </c>
      <c r="AV286" s="194" t="s">
        <v>79</v>
      </c>
      <c r="AW286" s="194" t="s">
        <v>34</v>
      </c>
      <c r="AX286" s="194" t="s">
        <v>9</v>
      </c>
      <c r="AY286" s="196" t="s">
        <v>140</v>
      </c>
    </row>
    <row r="287" spans="2:51" s="211" customFormat="1" ht="13.5">
      <c r="B287" s="210"/>
      <c r="D287" s="195" t="s">
        <v>154</v>
      </c>
      <c r="E287" s="212" t="s">
        <v>5</v>
      </c>
      <c r="F287" s="213" t="s">
        <v>226</v>
      </c>
      <c r="H287" s="212" t="s">
        <v>5</v>
      </c>
      <c r="L287" s="210"/>
      <c r="M287" s="214"/>
      <c r="N287" s="215"/>
      <c r="O287" s="215"/>
      <c r="P287" s="215"/>
      <c r="Q287" s="215"/>
      <c r="R287" s="215"/>
      <c r="S287" s="215"/>
      <c r="T287" s="216"/>
      <c r="AT287" s="212" t="s">
        <v>154</v>
      </c>
      <c r="AU287" s="212" t="s">
        <v>79</v>
      </c>
      <c r="AV287" s="211" t="s">
        <v>77</v>
      </c>
      <c r="AW287" s="211" t="s">
        <v>34</v>
      </c>
      <c r="AX287" s="211" t="s">
        <v>9</v>
      </c>
      <c r="AY287" s="212" t="s">
        <v>140</v>
      </c>
    </row>
    <row r="288" spans="2:51" s="194" customFormat="1" ht="13.5">
      <c r="B288" s="193"/>
      <c r="D288" s="195" t="s">
        <v>154</v>
      </c>
      <c r="E288" s="196" t="s">
        <v>5</v>
      </c>
      <c r="F288" s="197" t="s">
        <v>365</v>
      </c>
      <c r="H288" s="198">
        <v>11.208</v>
      </c>
      <c r="L288" s="193"/>
      <c r="M288" s="199"/>
      <c r="N288" s="200"/>
      <c r="O288" s="200"/>
      <c r="P288" s="200"/>
      <c r="Q288" s="200"/>
      <c r="R288" s="200"/>
      <c r="S288" s="200"/>
      <c r="T288" s="201"/>
      <c r="AT288" s="196" t="s">
        <v>154</v>
      </c>
      <c r="AU288" s="196" t="s">
        <v>79</v>
      </c>
      <c r="AV288" s="194" t="s">
        <v>79</v>
      </c>
      <c r="AW288" s="194" t="s">
        <v>34</v>
      </c>
      <c r="AX288" s="194" t="s">
        <v>9</v>
      </c>
      <c r="AY288" s="196" t="s">
        <v>140</v>
      </c>
    </row>
    <row r="289" spans="2:51" s="211" customFormat="1" ht="13.5">
      <c r="B289" s="210"/>
      <c r="D289" s="195" t="s">
        <v>154</v>
      </c>
      <c r="E289" s="212" t="s">
        <v>5</v>
      </c>
      <c r="F289" s="213" t="s">
        <v>228</v>
      </c>
      <c r="H289" s="212" t="s">
        <v>5</v>
      </c>
      <c r="L289" s="210"/>
      <c r="M289" s="214"/>
      <c r="N289" s="215"/>
      <c r="O289" s="215"/>
      <c r="P289" s="215"/>
      <c r="Q289" s="215"/>
      <c r="R289" s="215"/>
      <c r="S289" s="215"/>
      <c r="T289" s="216"/>
      <c r="AT289" s="212" t="s">
        <v>154</v>
      </c>
      <c r="AU289" s="212" t="s">
        <v>79</v>
      </c>
      <c r="AV289" s="211" t="s">
        <v>77</v>
      </c>
      <c r="AW289" s="211" t="s">
        <v>34</v>
      </c>
      <c r="AX289" s="211" t="s">
        <v>9</v>
      </c>
      <c r="AY289" s="212" t="s">
        <v>140</v>
      </c>
    </row>
    <row r="290" spans="2:51" s="194" customFormat="1" ht="13.5">
      <c r="B290" s="193"/>
      <c r="D290" s="195" t="s">
        <v>154</v>
      </c>
      <c r="E290" s="196" t="s">
        <v>5</v>
      </c>
      <c r="F290" s="197" t="s">
        <v>229</v>
      </c>
      <c r="H290" s="198">
        <v>8.62</v>
      </c>
      <c r="L290" s="193"/>
      <c r="M290" s="199"/>
      <c r="N290" s="200"/>
      <c r="O290" s="200"/>
      <c r="P290" s="200"/>
      <c r="Q290" s="200"/>
      <c r="R290" s="200"/>
      <c r="S290" s="200"/>
      <c r="T290" s="201"/>
      <c r="AT290" s="196" t="s">
        <v>154</v>
      </c>
      <c r="AU290" s="196" t="s">
        <v>79</v>
      </c>
      <c r="AV290" s="194" t="s">
        <v>79</v>
      </c>
      <c r="AW290" s="194" t="s">
        <v>34</v>
      </c>
      <c r="AX290" s="194" t="s">
        <v>9</v>
      </c>
      <c r="AY290" s="196" t="s">
        <v>140</v>
      </c>
    </row>
    <row r="291" spans="2:51" s="211" customFormat="1" ht="13.5">
      <c r="B291" s="210"/>
      <c r="D291" s="195" t="s">
        <v>154</v>
      </c>
      <c r="E291" s="212" t="s">
        <v>5</v>
      </c>
      <c r="F291" s="213" t="s">
        <v>230</v>
      </c>
      <c r="H291" s="212" t="s">
        <v>5</v>
      </c>
      <c r="L291" s="210"/>
      <c r="M291" s="214"/>
      <c r="N291" s="215"/>
      <c r="O291" s="215"/>
      <c r="P291" s="215"/>
      <c r="Q291" s="215"/>
      <c r="R291" s="215"/>
      <c r="S291" s="215"/>
      <c r="T291" s="216"/>
      <c r="AT291" s="212" t="s">
        <v>154</v>
      </c>
      <c r="AU291" s="212" t="s">
        <v>79</v>
      </c>
      <c r="AV291" s="211" t="s">
        <v>77</v>
      </c>
      <c r="AW291" s="211" t="s">
        <v>34</v>
      </c>
      <c r="AX291" s="211" t="s">
        <v>9</v>
      </c>
      <c r="AY291" s="212" t="s">
        <v>140</v>
      </c>
    </row>
    <row r="292" spans="2:51" s="194" customFormat="1" ht="13.5">
      <c r="B292" s="193"/>
      <c r="D292" s="195" t="s">
        <v>154</v>
      </c>
      <c r="E292" s="196" t="s">
        <v>5</v>
      </c>
      <c r="F292" s="197" t="s">
        <v>366</v>
      </c>
      <c r="H292" s="198">
        <v>11.54</v>
      </c>
      <c r="L292" s="193"/>
      <c r="M292" s="199"/>
      <c r="N292" s="200"/>
      <c r="O292" s="200"/>
      <c r="P292" s="200"/>
      <c r="Q292" s="200"/>
      <c r="R292" s="200"/>
      <c r="S292" s="200"/>
      <c r="T292" s="201"/>
      <c r="AT292" s="196" t="s">
        <v>154</v>
      </c>
      <c r="AU292" s="196" t="s">
        <v>79</v>
      </c>
      <c r="AV292" s="194" t="s">
        <v>79</v>
      </c>
      <c r="AW292" s="194" t="s">
        <v>34</v>
      </c>
      <c r="AX292" s="194" t="s">
        <v>9</v>
      </c>
      <c r="AY292" s="196" t="s">
        <v>140</v>
      </c>
    </row>
    <row r="293" spans="2:51" s="211" customFormat="1" ht="13.5">
      <c r="B293" s="210"/>
      <c r="D293" s="195" t="s">
        <v>154</v>
      </c>
      <c r="E293" s="212" t="s">
        <v>5</v>
      </c>
      <c r="F293" s="213" t="s">
        <v>232</v>
      </c>
      <c r="H293" s="212" t="s">
        <v>5</v>
      </c>
      <c r="L293" s="210"/>
      <c r="M293" s="214"/>
      <c r="N293" s="215"/>
      <c r="O293" s="215"/>
      <c r="P293" s="215"/>
      <c r="Q293" s="215"/>
      <c r="R293" s="215"/>
      <c r="S293" s="215"/>
      <c r="T293" s="216"/>
      <c r="AT293" s="212" t="s">
        <v>154</v>
      </c>
      <c r="AU293" s="212" t="s">
        <v>79</v>
      </c>
      <c r="AV293" s="211" t="s">
        <v>77</v>
      </c>
      <c r="AW293" s="211" t="s">
        <v>34</v>
      </c>
      <c r="AX293" s="211" t="s">
        <v>9</v>
      </c>
      <c r="AY293" s="212" t="s">
        <v>140</v>
      </c>
    </row>
    <row r="294" spans="2:51" s="194" customFormat="1" ht="13.5">
      <c r="B294" s="193"/>
      <c r="D294" s="195" t="s">
        <v>154</v>
      </c>
      <c r="E294" s="196" t="s">
        <v>5</v>
      </c>
      <c r="F294" s="197" t="s">
        <v>367</v>
      </c>
      <c r="H294" s="198">
        <v>10.6</v>
      </c>
      <c r="L294" s="193"/>
      <c r="M294" s="199"/>
      <c r="N294" s="200"/>
      <c r="O294" s="200"/>
      <c r="P294" s="200"/>
      <c r="Q294" s="200"/>
      <c r="R294" s="200"/>
      <c r="S294" s="200"/>
      <c r="T294" s="201"/>
      <c r="AT294" s="196" t="s">
        <v>154</v>
      </c>
      <c r="AU294" s="196" t="s">
        <v>79</v>
      </c>
      <c r="AV294" s="194" t="s">
        <v>79</v>
      </c>
      <c r="AW294" s="194" t="s">
        <v>34</v>
      </c>
      <c r="AX294" s="194" t="s">
        <v>9</v>
      </c>
      <c r="AY294" s="196" t="s">
        <v>140</v>
      </c>
    </row>
    <row r="295" spans="2:51" s="211" customFormat="1" ht="13.5">
      <c r="B295" s="210"/>
      <c r="D295" s="195" t="s">
        <v>154</v>
      </c>
      <c r="E295" s="212" t="s">
        <v>5</v>
      </c>
      <c r="F295" s="213" t="s">
        <v>234</v>
      </c>
      <c r="H295" s="212" t="s">
        <v>5</v>
      </c>
      <c r="L295" s="210"/>
      <c r="M295" s="214"/>
      <c r="N295" s="215"/>
      <c r="O295" s="215"/>
      <c r="P295" s="215"/>
      <c r="Q295" s="215"/>
      <c r="R295" s="215"/>
      <c r="S295" s="215"/>
      <c r="T295" s="216"/>
      <c r="AT295" s="212" t="s">
        <v>154</v>
      </c>
      <c r="AU295" s="212" t="s">
        <v>79</v>
      </c>
      <c r="AV295" s="211" t="s">
        <v>77</v>
      </c>
      <c r="AW295" s="211" t="s">
        <v>34</v>
      </c>
      <c r="AX295" s="211" t="s">
        <v>9</v>
      </c>
      <c r="AY295" s="212" t="s">
        <v>140</v>
      </c>
    </row>
    <row r="296" spans="2:51" s="194" customFormat="1" ht="13.5">
      <c r="B296" s="193"/>
      <c r="D296" s="195" t="s">
        <v>154</v>
      </c>
      <c r="E296" s="196" t="s">
        <v>5</v>
      </c>
      <c r="F296" s="197" t="s">
        <v>214</v>
      </c>
      <c r="H296" s="198">
        <v>9.228</v>
      </c>
      <c r="L296" s="193"/>
      <c r="M296" s="199"/>
      <c r="N296" s="200"/>
      <c r="O296" s="200"/>
      <c r="P296" s="200"/>
      <c r="Q296" s="200"/>
      <c r="R296" s="200"/>
      <c r="S296" s="200"/>
      <c r="T296" s="201"/>
      <c r="AT296" s="196" t="s">
        <v>154</v>
      </c>
      <c r="AU296" s="196" t="s">
        <v>79</v>
      </c>
      <c r="AV296" s="194" t="s">
        <v>79</v>
      </c>
      <c r="AW296" s="194" t="s">
        <v>34</v>
      </c>
      <c r="AX296" s="194" t="s">
        <v>9</v>
      </c>
      <c r="AY296" s="196" t="s">
        <v>140</v>
      </c>
    </row>
    <row r="297" spans="2:51" s="194" customFormat="1" ht="13.5">
      <c r="B297" s="193"/>
      <c r="D297" s="195" t="s">
        <v>154</v>
      </c>
      <c r="E297" s="196" t="s">
        <v>5</v>
      </c>
      <c r="F297" s="197" t="s">
        <v>368</v>
      </c>
      <c r="H297" s="198">
        <v>5.928</v>
      </c>
      <c r="L297" s="193"/>
      <c r="M297" s="199"/>
      <c r="N297" s="200"/>
      <c r="O297" s="200"/>
      <c r="P297" s="200"/>
      <c r="Q297" s="200"/>
      <c r="R297" s="200"/>
      <c r="S297" s="200"/>
      <c r="T297" s="201"/>
      <c r="AT297" s="196" t="s">
        <v>154</v>
      </c>
      <c r="AU297" s="196" t="s">
        <v>79</v>
      </c>
      <c r="AV297" s="194" t="s">
        <v>79</v>
      </c>
      <c r="AW297" s="194" t="s">
        <v>34</v>
      </c>
      <c r="AX297" s="194" t="s">
        <v>9</v>
      </c>
      <c r="AY297" s="196" t="s">
        <v>140</v>
      </c>
    </row>
    <row r="298" spans="2:51" s="211" customFormat="1" ht="13.5">
      <c r="B298" s="210"/>
      <c r="D298" s="195" t="s">
        <v>154</v>
      </c>
      <c r="E298" s="212" t="s">
        <v>5</v>
      </c>
      <c r="F298" s="213" t="s">
        <v>236</v>
      </c>
      <c r="H298" s="212" t="s">
        <v>5</v>
      </c>
      <c r="L298" s="210"/>
      <c r="M298" s="214"/>
      <c r="N298" s="215"/>
      <c r="O298" s="215"/>
      <c r="P298" s="215"/>
      <c r="Q298" s="215"/>
      <c r="R298" s="215"/>
      <c r="S298" s="215"/>
      <c r="T298" s="216"/>
      <c r="AT298" s="212" t="s">
        <v>154</v>
      </c>
      <c r="AU298" s="212" t="s">
        <v>79</v>
      </c>
      <c r="AV298" s="211" t="s">
        <v>77</v>
      </c>
      <c r="AW298" s="211" t="s">
        <v>34</v>
      </c>
      <c r="AX298" s="211" t="s">
        <v>9</v>
      </c>
      <c r="AY298" s="212" t="s">
        <v>140</v>
      </c>
    </row>
    <row r="299" spans="2:51" s="194" customFormat="1" ht="13.5">
      <c r="B299" s="193"/>
      <c r="D299" s="195" t="s">
        <v>154</v>
      </c>
      <c r="E299" s="196" t="s">
        <v>5</v>
      </c>
      <c r="F299" s="197" t="s">
        <v>362</v>
      </c>
      <c r="H299" s="198">
        <v>4.9</v>
      </c>
      <c r="L299" s="193"/>
      <c r="M299" s="199"/>
      <c r="N299" s="200"/>
      <c r="O299" s="200"/>
      <c r="P299" s="200"/>
      <c r="Q299" s="200"/>
      <c r="R299" s="200"/>
      <c r="S299" s="200"/>
      <c r="T299" s="201"/>
      <c r="AT299" s="196" t="s">
        <v>154</v>
      </c>
      <c r="AU299" s="196" t="s">
        <v>79</v>
      </c>
      <c r="AV299" s="194" t="s">
        <v>79</v>
      </c>
      <c r="AW299" s="194" t="s">
        <v>34</v>
      </c>
      <c r="AX299" s="194" t="s">
        <v>9</v>
      </c>
      <c r="AY299" s="196" t="s">
        <v>140</v>
      </c>
    </row>
    <row r="300" spans="2:51" s="211" customFormat="1" ht="13.5">
      <c r="B300" s="210"/>
      <c r="D300" s="195" t="s">
        <v>154</v>
      </c>
      <c r="E300" s="212" t="s">
        <v>5</v>
      </c>
      <c r="F300" s="213" t="s">
        <v>237</v>
      </c>
      <c r="H300" s="212" t="s">
        <v>5</v>
      </c>
      <c r="L300" s="210"/>
      <c r="M300" s="214"/>
      <c r="N300" s="215"/>
      <c r="O300" s="215"/>
      <c r="P300" s="215"/>
      <c r="Q300" s="215"/>
      <c r="R300" s="215"/>
      <c r="S300" s="215"/>
      <c r="T300" s="216"/>
      <c r="AT300" s="212" t="s">
        <v>154</v>
      </c>
      <c r="AU300" s="212" t="s">
        <v>79</v>
      </c>
      <c r="AV300" s="211" t="s">
        <v>77</v>
      </c>
      <c r="AW300" s="211" t="s">
        <v>34</v>
      </c>
      <c r="AX300" s="211" t="s">
        <v>9</v>
      </c>
      <c r="AY300" s="212" t="s">
        <v>140</v>
      </c>
    </row>
    <row r="301" spans="2:51" s="194" customFormat="1" ht="13.5">
      <c r="B301" s="193"/>
      <c r="D301" s="195" t="s">
        <v>154</v>
      </c>
      <c r="E301" s="196" t="s">
        <v>5</v>
      </c>
      <c r="F301" s="197" t="s">
        <v>362</v>
      </c>
      <c r="H301" s="198">
        <v>4.9</v>
      </c>
      <c r="L301" s="193"/>
      <c r="M301" s="199"/>
      <c r="N301" s="200"/>
      <c r="O301" s="200"/>
      <c r="P301" s="200"/>
      <c r="Q301" s="200"/>
      <c r="R301" s="200"/>
      <c r="S301" s="200"/>
      <c r="T301" s="201"/>
      <c r="AT301" s="196" t="s">
        <v>154</v>
      </c>
      <c r="AU301" s="196" t="s">
        <v>79</v>
      </c>
      <c r="AV301" s="194" t="s">
        <v>79</v>
      </c>
      <c r="AW301" s="194" t="s">
        <v>34</v>
      </c>
      <c r="AX301" s="194" t="s">
        <v>9</v>
      </c>
      <c r="AY301" s="196" t="s">
        <v>140</v>
      </c>
    </row>
    <row r="302" spans="2:51" s="211" customFormat="1" ht="13.5">
      <c r="B302" s="210"/>
      <c r="D302" s="195" t="s">
        <v>154</v>
      </c>
      <c r="E302" s="212" t="s">
        <v>5</v>
      </c>
      <c r="F302" s="213" t="s">
        <v>238</v>
      </c>
      <c r="H302" s="212" t="s">
        <v>5</v>
      </c>
      <c r="L302" s="210"/>
      <c r="M302" s="214"/>
      <c r="N302" s="215"/>
      <c r="O302" s="215"/>
      <c r="P302" s="215"/>
      <c r="Q302" s="215"/>
      <c r="R302" s="215"/>
      <c r="S302" s="215"/>
      <c r="T302" s="216"/>
      <c r="AT302" s="212" t="s">
        <v>154</v>
      </c>
      <c r="AU302" s="212" t="s">
        <v>79</v>
      </c>
      <c r="AV302" s="211" t="s">
        <v>77</v>
      </c>
      <c r="AW302" s="211" t="s">
        <v>34</v>
      </c>
      <c r="AX302" s="211" t="s">
        <v>9</v>
      </c>
      <c r="AY302" s="212" t="s">
        <v>140</v>
      </c>
    </row>
    <row r="303" spans="2:51" s="194" customFormat="1" ht="13.5">
      <c r="B303" s="193"/>
      <c r="D303" s="195" t="s">
        <v>154</v>
      </c>
      <c r="E303" s="196" t="s">
        <v>5</v>
      </c>
      <c r="F303" s="197" t="s">
        <v>363</v>
      </c>
      <c r="H303" s="198">
        <v>9.09</v>
      </c>
      <c r="L303" s="193"/>
      <c r="M303" s="199"/>
      <c r="N303" s="200"/>
      <c r="O303" s="200"/>
      <c r="P303" s="200"/>
      <c r="Q303" s="200"/>
      <c r="R303" s="200"/>
      <c r="S303" s="200"/>
      <c r="T303" s="201"/>
      <c r="AT303" s="196" t="s">
        <v>154</v>
      </c>
      <c r="AU303" s="196" t="s">
        <v>79</v>
      </c>
      <c r="AV303" s="194" t="s">
        <v>79</v>
      </c>
      <c r="AW303" s="194" t="s">
        <v>34</v>
      </c>
      <c r="AX303" s="194" t="s">
        <v>9</v>
      </c>
      <c r="AY303" s="196" t="s">
        <v>140</v>
      </c>
    </row>
    <row r="304" spans="2:51" s="211" customFormat="1" ht="13.5">
      <c r="B304" s="210"/>
      <c r="D304" s="195" t="s">
        <v>154</v>
      </c>
      <c r="E304" s="212" t="s">
        <v>5</v>
      </c>
      <c r="F304" s="213" t="s">
        <v>239</v>
      </c>
      <c r="H304" s="212" t="s">
        <v>5</v>
      </c>
      <c r="L304" s="210"/>
      <c r="M304" s="214"/>
      <c r="N304" s="215"/>
      <c r="O304" s="215"/>
      <c r="P304" s="215"/>
      <c r="Q304" s="215"/>
      <c r="R304" s="215"/>
      <c r="S304" s="215"/>
      <c r="T304" s="216"/>
      <c r="AT304" s="212" t="s">
        <v>154</v>
      </c>
      <c r="AU304" s="212" t="s">
        <v>79</v>
      </c>
      <c r="AV304" s="211" t="s">
        <v>77</v>
      </c>
      <c r="AW304" s="211" t="s">
        <v>34</v>
      </c>
      <c r="AX304" s="211" t="s">
        <v>9</v>
      </c>
      <c r="AY304" s="212" t="s">
        <v>140</v>
      </c>
    </row>
    <row r="305" spans="2:51" s="194" customFormat="1" ht="13.5">
      <c r="B305" s="193"/>
      <c r="D305" s="195" t="s">
        <v>154</v>
      </c>
      <c r="E305" s="196" t="s">
        <v>5</v>
      </c>
      <c r="F305" s="197" t="s">
        <v>223</v>
      </c>
      <c r="H305" s="198">
        <v>7.9</v>
      </c>
      <c r="L305" s="193"/>
      <c r="M305" s="199"/>
      <c r="N305" s="200"/>
      <c r="O305" s="200"/>
      <c r="P305" s="200"/>
      <c r="Q305" s="200"/>
      <c r="R305" s="200"/>
      <c r="S305" s="200"/>
      <c r="T305" s="201"/>
      <c r="AT305" s="196" t="s">
        <v>154</v>
      </c>
      <c r="AU305" s="196" t="s">
        <v>79</v>
      </c>
      <c r="AV305" s="194" t="s">
        <v>79</v>
      </c>
      <c r="AW305" s="194" t="s">
        <v>34</v>
      </c>
      <c r="AX305" s="194" t="s">
        <v>9</v>
      </c>
      <c r="AY305" s="196" t="s">
        <v>140</v>
      </c>
    </row>
    <row r="306" spans="2:51" s="211" customFormat="1" ht="13.5">
      <c r="B306" s="210"/>
      <c r="D306" s="195" t="s">
        <v>154</v>
      </c>
      <c r="E306" s="212" t="s">
        <v>5</v>
      </c>
      <c r="F306" s="213" t="s">
        <v>240</v>
      </c>
      <c r="H306" s="212" t="s">
        <v>5</v>
      </c>
      <c r="L306" s="210"/>
      <c r="M306" s="214"/>
      <c r="N306" s="215"/>
      <c r="O306" s="215"/>
      <c r="P306" s="215"/>
      <c r="Q306" s="215"/>
      <c r="R306" s="215"/>
      <c r="S306" s="215"/>
      <c r="T306" s="216"/>
      <c r="AT306" s="212" t="s">
        <v>154</v>
      </c>
      <c r="AU306" s="212" t="s">
        <v>79</v>
      </c>
      <c r="AV306" s="211" t="s">
        <v>77</v>
      </c>
      <c r="AW306" s="211" t="s">
        <v>34</v>
      </c>
      <c r="AX306" s="211" t="s">
        <v>9</v>
      </c>
      <c r="AY306" s="212" t="s">
        <v>140</v>
      </c>
    </row>
    <row r="307" spans="2:51" s="194" customFormat="1" ht="13.5">
      <c r="B307" s="193"/>
      <c r="D307" s="195" t="s">
        <v>154</v>
      </c>
      <c r="E307" s="196" t="s">
        <v>5</v>
      </c>
      <c r="F307" s="197" t="s">
        <v>241</v>
      </c>
      <c r="H307" s="198">
        <v>17.768</v>
      </c>
      <c r="L307" s="193"/>
      <c r="M307" s="199"/>
      <c r="N307" s="200"/>
      <c r="O307" s="200"/>
      <c r="P307" s="200"/>
      <c r="Q307" s="200"/>
      <c r="R307" s="200"/>
      <c r="S307" s="200"/>
      <c r="T307" s="201"/>
      <c r="AT307" s="196" t="s">
        <v>154</v>
      </c>
      <c r="AU307" s="196" t="s">
        <v>79</v>
      </c>
      <c r="AV307" s="194" t="s">
        <v>79</v>
      </c>
      <c r="AW307" s="194" t="s">
        <v>34</v>
      </c>
      <c r="AX307" s="194" t="s">
        <v>9</v>
      </c>
      <c r="AY307" s="196" t="s">
        <v>140</v>
      </c>
    </row>
    <row r="308" spans="2:51" s="211" customFormat="1" ht="13.5">
      <c r="B308" s="210"/>
      <c r="D308" s="195" t="s">
        <v>154</v>
      </c>
      <c r="E308" s="212" t="s">
        <v>5</v>
      </c>
      <c r="F308" s="213" t="s">
        <v>242</v>
      </c>
      <c r="H308" s="212" t="s">
        <v>5</v>
      </c>
      <c r="L308" s="210"/>
      <c r="M308" s="214"/>
      <c r="N308" s="215"/>
      <c r="O308" s="215"/>
      <c r="P308" s="215"/>
      <c r="Q308" s="215"/>
      <c r="R308" s="215"/>
      <c r="S308" s="215"/>
      <c r="T308" s="216"/>
      <c r="AT308" s="212" t="s">
        <v>154</v>
      </c>
      <c r="AU308" s="212" t="s">
        <v>79</v>
      </c>
      <c r="AV308" s="211" t="s">
        <v>77</v>
      </c>
      <c r="AW308" s="211" t="s">
        <v>34</v>
      </c>
      <c r="AX308" s="211" t="s">
        <v>9</v>
      </c>
      <c r="AY308" s="212" t="s">
        <v>140</v>
      </c>
    </row>
    <row r="309" spans="2:51" s="194" customFormat="1" ht="13.5">
      <c r="B309" s="193"/>
      <c r="D309" s="195" t="s">
        <v>154</v>
      </c>
      <c r="E309" s="196" t="s">
        <v>5</v>
      </c>
      <c r="F309" s="197" t="s">
        <v>369</v>
      </c>
      <c r="H309" s="198">
        <v>11.008</v>
      </c>
      <c r="L309" s="193"/>
      <c r="M309" s="199"/>
      <c r="N309" s="200"/>
      <c r="O309" s="200"/>
      <c r="P309" s="200"/>
      <c r="Q309" s="200"/>
      <c r="R309" s="200"/>
      <c r="S309" s="200"/>
      <c r="T309" s="201"/>
      <c r="AT309" s="196" t="s">
        <v>154</v>
      </c>
      <c r="AU309" s="196" t="s">
        <v>79</v>
      </c>
      <c r="AV309" s="194" t="s">
        <v>79</v>
      </c>
      <c r="AW309" s="194" t="s">
        <v>34</v>
      </c>
      <c r="AX309" s="194" t="s">
        <v>9</v>
      </c>
      <c r="AY309" s="196" t="s">
        <v>140</v>
      </c>
    </row>
    <row r="310" spans="2:51" s="211" customFormat="1" ht="13.5">
      <c r="B310" s="210"/>
      <c r="D310" s="195" t="s">
        <v>154</v>
      </c>
      <c r="E310" s="212" t="s">
        <v>5</v>
      </c>
      <c r="F310" s="213" t="s">
        <v>244</v>
      </c>
      <c r="H310" s="212" t="s">
        <v>5</v>
      </c>
      <c r="L310" s="210"/>
      <c r="M310" s="214"/>
      <c r="N310" s="215"/>
      <c r="O310" s="215"/>
      <c r="P310" s="215"/>
      <c r="Q310" s="215"/>
      <c r="R310" s="215"/>
      <c r="S310" s="215"/>
      <c r="T310" s="216"/>
      <c r="AT310" s="212" t="s">
        <v>154</v>
      </c>
      <c r="AU310" s="212" t="s">
        <v>79</v>
      </c>
      <c r="AV310" s="211" t="s">
        <v>77</v>
      </c>
      <c r="AW310" s="211" t="s">
        <v>34</v>
      </c>
      <c r="AX310" s="211" t="s">
        <v>9</v>
      </c>
      <c r="AY310" s="212" t="s">
        <v>140</v>
      </c>
    </row>
    <row r="311" spans="2:51" s="194" customFormat="1" ht="13.5">
      <c r="B311" s="193"/>
      <c r="D311" s="195" t="s">
        <v>154</v>
      </c>
      <c r="E311" s="196" t="s">
        <v>5</v>
      </c>
      <c r="F311" s="197" t="s">
        <v>229</v>
      </c>
      <c r="H311" s="198">
        <v>8.62</v>
      </c>
      <c r="L311" s="193"/>
      <c r="M311" s="199"/>
      <c r="N311" s="200"/>
      <c r="O311" s="200"/>
      <c r="P311" s="200"/>
      <c r="Q311" s="200"/>
      <c r="R311" s="200"/>
      <c r="S311" s="200"/>
      <c r="T311" s="201"/>
      <c r="AT311" s="196" t="s">
        <v>154</v>
      </c>
      <c r="AU311" s="196" t="s">
        <v>79</v>
      </c>
      <c r="AV311" s="194" t="s">
        <v>79</v>
      </c>
      <c r="AW311" s="194" t="s">
        <v>34</v>
      </c>
      <c r="AX311" s="194" t="s">
        <v>9</v>
      </c>
      <c r="AY311" s="196" t="s">
        <v>140</v>
      </c>
    </row>
    <row r="312" spans="2:51" s="211" customFormat="1" ht="13.5">
      <c r="B312" s="210"/>
      <c r="D312" s="195" t="s">
        <v>154</v>
      </c>
      <c r="E312" s="212" t="s">
        <v>5</v>
      </c>
      <c r="F312" s="213" t="s">
        <v>245</v>
      </c>
      <c r="H312" s="212" t="s">
        <v>5</v>
      </c>
      <c r="L312" s="210"/>
      <c r="M312" s="214"/>
      <c r="N312" s="215"/>
      <c r="O312" s="215"/>
      <c r="P312" s="215"/>
      <c r="Q312" s="215"/>
      <c r="R312" s="215"/>
      <c r="S312" s="215"/>
      <c r="T312" s="216"/>
      <c r="AT312" s="212" t="s">
        <v>154</v>
      </c>
      <c r="AU312" s="212" t="s">
        <v>79</v>
      </c>
      <c r="AV312" s="211" t="s">
        <v>77</v>
      </c>
      <c r="AW312" s="211" t="s">
        <v>34</v>
      </c>
      <c r="AX312" s="211" t="s">
        <v>9</v>
      </c>
      <c r="AY312" s="212" t="s">
        <v>140</v>
      </c>
    </row>
    <row r="313" spans="2:51" s="194" customFormat="1" ht="13.5">
      <c r="B313" s="193"/>
      <c r="D313" s="195" t="s">
        <v>154</v>
      </c>
      <c r="E313" s="196" t="s">
        <v>5</v>
      </c>
      <c r="F313" s="197" t="s">
        <v>246</v>
      </c>
      <c r="H313" s="198">
        <v>16.8</v>
      </c>
      <c r="L313" s="193"/>
      <c r="M313" s="199"/>
      <c r="N313" s="200"/>
      <c r="O313" s="200"/>
      <c r="P313" s="200"/>
      <c r="Q313" s="200"/>
      <c r="R313" s="200"/>
      <c r="S313" s="200"/>
      <c r="T313" s="201"/>
      <c r="AT313" s="196" t="s">
        <v>154</v>
      </c>
      <c r="AU313" s="196" t="s">
        <v>79</v>
      </c>
      <c r="AV313" s="194" t="s">
        <v>79</v>
      </c>
      <c r="AW313" s="194" t="s">
        <v>34</v>
      </c>
      <c r="AX313" s="194" t="s">
        <v>9</v>
      </c>
      <c r="AY313" s="196" t="s">
        <v>140</v>
      </c>
    </row>
    <row r="314" spans="2:51" s="211" customFormat="1" ht="13.5">
      <c r="B314" s="210"/>
      <c r="D314" s="195" t="s">
        <v>154</v>
      </c>
      <c r="E314" s="212" t="s">
        <v>5</v>
      </c>
      <c r="F314" s="213" t="s">
        <v>247</v>
      </c>
      <c r="H314" s="212" t="s">
        <v>5</v>
      </c>
      <c r="L314" s="210"/>
      <c r="M314" s="214"/>
      <c r="N314" s="215"/>
      <c r="O314" s="215"/>
      <c r="P314" s="215"/>
      <c r="Q314" s="215"/>
      <c r="R314" s="215"/>
      <c r="S314" s="215"/>
      <c r="T314" s="216"/>
      <c r="AT314" s="212" t="s">
        <v>154</v>
      </c>
      <c r="AU314" s="212" t="s">
        <v>79</v>
      </c>
      <c r="AV314" s="211" t="s">
        <v>77</v>
      </c>
      <c r="AW314" s="211" t="s">
        <v>34</v>
      </c>
      <c r="AX314" s="211" t="s">
        <v>9</v>
      </c>
      <c r="AY314" s="212" t="s">
        <v>140</v>
      </c>
    </row>
    <row r="315" spans="2:51" s="194" customFormat="1" ht="13.5">
      <c r="B315" s="193"/>
      <c r="D315" s="195" t="s">
        <v>154</v>
      </c>
      <c r="E315" s="196" t="s">
        <v>5</v>
      </c>
      <c r="F315" s="197" t="s">
        <v>214</v>
      </c>
      <c r="H315" s="198">
        <v>9.228</v>
      </c>
      <c r="L315" s="193"/>
      <c r="M315" s="199"/>
      <c r="N315" s="200"/>
      <c r="O315" s="200"/>
      <c r="P315" s="200"/>
      <c r="Q315" s="200"/>
      <c r="R315" s="200"/>
      <c r="S315" s="200"/>
      <c r="T315" s="201"/>
      <c r="AT315" s="196" t="s">
        <v>154</v>
      </c>
      <c r="AU315" s="196" t="s">
        <v>79</v>
      </c>
      <c r="AV315" s="194" t="s">
        <v>79</v>
      </c>
      <c r="AW315" s="194" t="s">
        <v>34</v>
      </c>
      <c r="AX315" s="194" t="s">
        <v>9</v>
      </c>
      <c r="AY315" s="196" t="s">
        <v>140</v>
      </c>
    </row>
    <row r="316" spans="2:51" s="194" customFormat="1" ht="13.5">
      <c r="B316" s="193"/>
      <c r="D316" s="195" t="s">
        <v>154</v>
      </c>
      <c r="E316" s="196" t="s">
        <v>5</v>
      </c>
      <c r="F316" s="197" t="s">
        <v>368</v>
      </c>
      <c r="H316" s="198">
        <v>5.928</v>
      </c>
      <c r="L316" s="193"/>
      <c r="M316" s="199"/>
      <c r="N316" s="200"/>
      <c r="O316" s="200"/>
      <c r="P316" s="200"/>
      <c r="Q316" s="200"/>
      <c r="R316" s="200"/>
      <c r="S316" s="200"/>
      <c r="T316" s="201"/>
      <c r="AT316" s="196" t="s">
        <v>154</v>
      </c>
      <c r="AU316" s="196" t="s">
        <v>79</v>
      </c>
      <c r="AV316" s="194" t="s">
        <v>79</v>
      </c>
      <c r="AW316" s="194" t="s">
        <v>34</v>
      </c>
      <c r="AX316" s="194" t="s">
        <v>9</v>
      </c>
      <c r="AY316" s="196" t="s">
        <v>140</v>
      </c>
    </row>
    <row r="317" spans="2:51" s="211" customFormat="1" ht="13.5">
      <c r="B317" s="210"/>
      <c r="D317" s="195" t="s">
        <v>154</v>
      </c>
      <c r="E317" s="212" t="s">
        <v>5</v>
      </c>
      <c r="F317" s="213" t="s">
        <v>249</v>
      </c>
      <c r="H317" s="212" t="s">
        <v>5</v>
      </c>
      <c r="L317" s="210"/>
      <c r="M317" s="214"/>
      <c r="N317" s="215"/>
      <c r="O317" s="215"/>
      <c r="P317" s="215"/>
      <c r="Q317" s="215"/>
      <c r="R317" s="215"/>
      <c r="S317" s="215"/>
      <c r="T317" s="216"/>
      <c r="AT317" s="212" t="s">
        <v>154</v>
      </c>
      <c r="AU317" s="212" t="s">
        <v>79</v>
      </c>
      <c r="AV317" s="211" t="s">
        <v>77</v>
      </c>
      <c r="AW317" s="211" t="s">
        <v>34</v>
      </c>
      <c r="AX317" s="211" t="s">
        <v>9</v>
      </c>
      <c r="AY317" s="212" t="s">
        <v>140</v>
      </c>
    </row>
    <row r="318" spans="2:51" s="194" customFormat="1" ht="13.5">
      <c r="B318" s="193"/>
      <c r="D318" s="195" t="s">
        <v>154</v>
      </c>
      <c r="E318" s="196" t="s">
        <v>5</v>
      </c>
      <c r="F318" s="197" t="s">
        <v>362</v>
      </c>
      <c r="H318" s="198">
        <v>4.9</v>
      </c>
      <c r="L318" s="193"/>
      <c r="M318" s="199"/>
      <c r="N318" s="200"/>
      <c r="O318" s="200"/>
      <c r="P318" s="200"/>
      <c r="Q318" s="200"/>
      <c r="R318" s="200"/>
      <c r="S318" s="200"/>
      <c r="T318" s="201"/>
      <c r="AT318" s="196" t="s">
        <v>154</v>
      </c>
      <c r="AU318" s="196" t="s">
        <v>79</v>
      </c>
      <c r="AV318" s="194" t="s">
        <v>79</v>
      </c>
      <c r="AW318" s="194" t="s">
        <v>34</v>
      </c>
      <c r="AX318" s="194" t="s">
        <v>9</v>
      </c>
      <c r="AY318" s="196" t="s">
        <v>140</v>
      </c>
    </row>
    <row r="319" spans="2:51" s="211" customFormat="1" ht="13.5">
      <c r="B319" s="210"/>
      <c r="D319" s="195" t="s">
        <v>154</v>
      </c>
      <c r="E319" s="212" t="s">
        <v>5</v>
      </c>
      <c r="F319" s="213" t="s">
        <v>250</v>
      </c>
      <c r="H319" s="212" t="s">
        <v>5</v>
      </c>
      <c r="L319" s="210"/>
      <c r="M319" s="214"/>
      <c r="N319" s="215"/>
      <c r="O319" s="215"/>
      <c r="P319" s="215"/>
      <c r="Q319" s="215"/>
      <c r="R319" s="215"/>
      <c r="S319" s="215"/>
      <c r="T319" s="216"/>
      <c r="AT319" s="212" t="s">
        <v>154</v>
      </c>
      <c r="AU319" s="212" t="s">
        <v>79</v>
      </c>
      <c r="AV319" s="211" t="s">
        <v>77</v>
      </c>
      <c r="AW319" s="211" t="s">
        <v>34</v>
      </c>
      <c r="AX319" s="211" t="s">
        <v>9</v>
      </c>
      <c r="AY319" s="212" t="s">
        <v>140</v>
      </c>
    </row>
    <row r="320" spans="2:51" s="194" customFormat="1" ht="13.5">
      <c r="B320" s="193"/>
      <c r="D320" s="195" t="s">
        <v>154</v>
      </c>
      <c r="E320" s="196" t="s">
        <v>5</v>
      </c>
      <c r="F320" s="197" t="s">
        <v>362</v>
      </c>
      <c r="H320" s="198">
        <v>4.9</v>
      </c>
      <c r="L320" s="193"/>
      <c r="M320" s="199"/>
      <c r="N320" s="200"/>
      <c r="O320" s="200"/>
      <c r="P320" s="200"/>
      <c r="Q320" s="200"/>
      <c r="R320" s="200"/>
      <c r="S320" s="200"/>
      <c r="T320" s="201"/>
      <c r="AT320" s="196" t="s">
        <v>154</v>
      </c>
      <c r="AU320" s="196" t="s">
        <v>79</v>
      </c>
      <c r="AV320" s="194" t="s">
        <v>79</v>
      </c>
      <c r="AW320" s="194" t="s">
        <v>34</v>
      </c>
      <c r="AX320" s="194" t="s">
        <v>9</v>
      </c>
      <c r="AY320" s="196" t="s">
        <v>140</v>
      </c>
    </row>
    <row r="321" spans="2:51" s="211" customFormat="1" ht="13.5">
      <c r="B321" s="210"/>
      <c r="D321" s="195" t="s">
        <v>154</v>
      </c>
      <c r="E321" s="212" t="s">
        <v>5</v>
      </c>
      <c r="F321" s="213" t="s">
        <v>251</v>
      </c>
      <c r="H321" s="212" t="s">
        <v>5</v>
      </c>
      <c r="L321" s="210"/>
      <c r="M321" s="214"/>
      <c r="N321" s="215"/>
      <c r="O321" s="215"/>
      <c r="P321" s="215"/>
      <c r="Q321" s="215"/>
      <c r="R321" s="215"/>
      <c r="S321" s="215"/>
      <c r="T321" s="216"/>
      <c r="AT321" s="212" t="s">
        <v>154</v>
      </c>
      <c r="AU321" s="212" t="s">
        <v>79</v>
      </c>
      <c r="AV321" s="211" t="s">
        <v>77</v>
      </c>
      <c r="AW321" s="211" t="s">
        <v>34</v>
      </c>
      <c r="AX321" s="211" t="s">
        <v>9</v>
      </c>
      <c r="AY321" s="212" t="s">
        <v>140</v>
      </c>
    </row>
    <row r="322" spans="2:51" s="194" customFormat="1" ht="13.5">
      <c r="B322" s="193"/>
      <c r="D322" s="195" t="s">
        <v>154</v>
      </c>
      <c r="E322" s="196" t="s">
        <v>5</v>
      </c>
      <c r="F322" s="197" t="s">
        <v>370</v>
      </c>
      <c r="H322" s="198">
        <v>9.09</v>
      </c>
      <c r="L322" s="193"/>
      <c r="M322" s="199"/>
      <c r="N322" s="200"/>
      <c r="O322" s="200"/>
      <c r="P322" s="200"/>
      <c r="Q322" s="200"/>
      <c r="R322" s="200"/>
      <c r="S322" s="200"/>
      <c r="T322" s="201"/>
      <c r="AT322" s="196" t="s">
        <v>154</v>
      </c>
      <c r="AU322" s="196" t="s">
        <v>79</v>
      </c>
      <c r="AV322" s="194" t="s">
        <v>79</v>
      </c>
      <c r="AW322" s="194" t="s">
        <v>34</v>
      </c>
      <c r="AX322" s="194" t="s">
        <v>9</v>
      </c>
      <c r="AY322" s="196" t="s">
        <v>140</v>
      </c>
    </row>
    <row r="323" spans="2:51" s="211" customFormat="1" ht="13.5">
      <c r="B323" s="210"/>
      <c r="D323" s="195" t="s">
        <v>154</v>
      </c>
      <c r="E323" s="212" t="s">
        <v>5</v>
      </c>
      <c r="F323" s="213" t="s">
        <v>253</v>
      </c>
      <c r="H323" s="212" t="s">
        <v>5</v>
      </c>
      <c r="L323" s="210"/>
      <c r="M323" s="214"/>
      <c r="N323" s="215"/>
      <c r="O323" s="215"/>
      <c r="P323" s="215"/>
      <c r="Q323" s="215"/>
      <c r="R323" s="215"/>
      <c r="S323" s="215"/>
      <c r="T323" s="216"/>
      <c r="AT323" s="212" t="s">
        <v>154</v>
      </c>
      <c r="AU323" s="212" t="s">
        <v>79</v>
      </c>
      <c r="AV323" s="211" t="s">
        <v>77</v>
      </c>
      <c r="AW323" s="211" t="s">
        <v>34</v>
      </c>
      <c r="AX323" s="211" t="s">
        <v>9</v>
      </c>
      <c r="AY323" s="212" t="s">
        <v>140</v>
      </c>
    </row>
    <row r="324" spans="2:51" s="194" customFormat="1" ht="13.5">
      <c r="B324" s="193"/>
      <c r="D324" s="195" t="s">
        <v>154</v>
      </c>
      <c r="E324" s="196" t="s">
        <v>5</v>
      </c>
      <c r="F324" s="197" t="s">
        <v>371</v>
      </c>
      <c r="H324" s="198">
        <v>7.5</v>
      </c>
      <c r="L324" s="193"/>
      <c r="M324" s="199"/>
      <c r="N324" s="200"/>
      <c r="O324" s="200"/>
      <c r="P324" s="200"/>
      <c r="Q324" s="200"/>
      <c r="R324" s="200"/>
      <c r="S324" s="200"/>
      <c r="T324" s="201"/>
      <c r="AT324" s="196" t="s">
        <v>154</v>
      </c>
      <c r="AU324" s="196" t="s">
        <v>79</v>
      </c>
      <c r="AV324" s="194" t="s">
        <v>79</v>
      </c>
      <c r="AW324" s="194" t="s">
        <v>34</v>
      </c>
      <c r="AX324" s="194" t="s">
        <v>9</v>
      </c>
      <c r="AY324" s="196" t="s">
        <v>140</v>
      </c>
    </row>
    <row r="325" spans="2:51" s="211" customFormat="1" ht="13.5">
      <c r="B325" s="210"/>
      <c r="D325" s="195" t="s">
        <v>154</v>
      </c>
      <c r="E325" s="212" t="s">
        <v>5</v>
      </c>
      <c r="F325" s="213" t="s">
        <v>254</v>
      </c>
      <c r="H325" s="212" t="s">
        <v>5</v>
      </c>
      <c r="L325" s="210"/>
      <c r="M325" s="214"/>
      <c r="N325" s="215"/>
      <c r="O325" s="215"/>
      <c r="P325" s="215"/>
      <c r="Q325" s="215"/>
      <c r="R325" s="215"/>
      <c r="S325" s="215"/>
      <c r="T325" s="216"/>
      <c r="AT325" s="212" t="s">
        <v>154</v>
      </c>
      <c r="AU325" s="212" t="s">
        <v>79</v>
      </c>
      <c r="AV325" s="211" t="s">
        <v>77</v>
      </c>
      <c r="AW325" s="211" t="s">
        <v>34</v>
      </c>
      <c r="AX325" s="211" t="s">
        <v>9</v>
      </c>
      <c r="AY325" s="212" t="s">
        <v>140</v>
      </c>
    </row>
    <row r="326" spans="2:51" s="194" customFormat="1" ht="13.5">
      <c r="B326" s="193"/>
      <c r="D326" s="195" t="s">
        <v>154</v>
      </c>
      <c r="E326" s="196" t="s">
        <v>5</v>
      </c>
      <c r="F326" s="197" t="s">
        <v>255</v>
      </c>
      <c r="H326" s="198">
        <v>17.766</v>
      </c>
      <c r="L326" s="193"/>
      <c r="M326" s="199"/>
      <c r="N326" s="200"/>
      <c r="O326" s="200"/>
      <c r="P326" s="200"/>
      <c r="Q326" s="200"/>
      <c r="R326" s="200"/>
      <c r="S326" s="200"/>
      <c r="T326" s="201"/>
      <c r="AT326" s="196" t="s">
        <v>154</v>
      </c>
      <c r="AU326" s="196" t="s">
        <v>79</v>
      </c>
      <c r="AV326" s="194" t="s">
        <v>79</v>
      </c>
      <c r="AW326" s="194" t="s">
        <v>34</v>
      </c>
      <c r="AX326" s="194" t="s">
        <v>9</v>
      </c>
      <c r="AY326" s="196" t="s">
        <v>140</v>
      </c>
    </row>
    <row r="327" spans="2:51" s="211" customFormat="1" ht="13.5">
      <c r="B327" s="210"/>
      <c r="D327" s="195" t="s">
        <v>154</v>
      </c>
      <c r="E327" s="212" t="s">
        <v>5</v>
      </c>
      <c r="F327" s="213" t="s">
        <v>256</v>
      </c>
      <c r="H327" s="212" t="s">
        <v>5</v>
      </c>
      <c r="L327" s="210"/>
      <c r="M327" s="214"/>
      <c r="N327" s="215"/>
      <c r="O327" s="215"/>
      <c r="P327" s="215"/>
      <c r="Q327" s="215"/>
      <c r="R327" s="215"/>
      <c r="S327" s="215"/>
      <c r="T327" s="216"/>
      <c r="AT327" s="212" t="s">
        <v>154</v>
      </c>
      <c r="AU327" s="212" t="s">
        <v>79</v>
      </c>
      <c r="AV327" s="211" t="s">
        <v>77</v>
      </c>
      <c r="AW327" s="211" t="s">
        <v>34</v>
      </c>
      <c r="AX327" s="211" t="s">
        <v>9</v>
      </c>
      <c r="AY327" s="212" t="s">
        <v>140</v>
      </c>
    </row>
    <row r="328" spans="2:51" s="194" customFormat="1" ht="13.5">
      <c r="B328" s="193"/>
      <c r="D328" s="195" t="s">
        <v>154</v>
      </c>
      <c r="E328" s="196" t="s">
        <v>5</v>
      </c>
      <c r="F328" s="197" t="s">
        <v>257</v>
      </c>
      <c r="H328" s="198">
        <v>7.928</v>
      </c>
      <c r="L328" s="193"/>
      <c r="M328" s="199"/>
      <c r="N328" s="200"/>
      <c r="O328" s="200"/>
      <c r="P328" s="200"/>
      <c r="Q328" s="200"/>
      <c r="R328" s="200"/>
      <c r="S328" s="200"/>
      <c r="T328" s="201"/>
      <c r="AT328" s="196" t="s">
        <v>154</v>
      </c>
      <c r="AU328" s="196" t="s">
        <v>79</v>
      </c>
      <c r="AV328" s="194" t="s">
        <v>79</v>
      </c>
      <c r="AW328" s="194" t="s">
        <v>34</v>
      </c>
      <c r="AX328" s="194" t="s">
        <v>9</v>
      </c>
      <c r="AY328" s="196" t="s">
        <v>140</v>
      </c>
    </row>
    <row r="329" spans="2:51" s="226" customFormat="1" ht="13.5">
      <c r="B329" s="225"/>
      <c r="D329" s="195" t="s">
        <v>154</v>
      </c>
      <c r="E329" s="227" t="s">
        <v>5</v>
      </c>
      <c r="F329" s="228" t="s">
        <v>342</v>
      </c>
      <c r="H329" s="229">
        <v>296.728</v>
      </c>
      <c r="L329" s="225"/>
      <c r="M329" s="230"/>
      <c r="N329" s="231"/>
      <c r="O329" s="231"/>
      <c r="P329" s="231"/>
      <c r="Q329" s="231"/>
      <c r="R329" s="231"/>
      <c r="S329" s="231"/>
      <c r="T329" s="232"/>
      <c r="AT329" s="227" t="s">
        <v>154</v>
      </c>
      <c r="AU329" s="227" t="s">
        <v>79</v>
      </c>
      <c r="AV329" s="226" t="s">
        <v>141</v>
      </c>
      <c r="AW329" s="226" t="s">
        <v>34</v>
      </c>
      <c r="AX329" s="226" t="s">
        <v>9</v>
      </c>
      <c r="AY329" s="227" t="s">
        <v>140</v>
      </c>
    </row>
    <row r="330" spans="2:51" s="211" customFormat="1" ht="13.5">
      <c r="B330" s="210"/>
      <c r="D330" s="195" t="s">
        <v>154</v>
      </c>
      <c r="E330" s="212" t="s">
        <v>5</v>
      </c>
      <c r="F330" s="213" t="s">
        <v>372</v>
      </c>
      <c r="H330" s="212" t="s">
        <v>5</v>
      </c>
      <c r="L330" s="210"/>
      <c r="M330" s="214"/>
      <c r="N330" s="215"/>
      <c r="O330" s="215"/>
      <c r="P330" s="215"/>
      <c r="Q330" s="215"/>
      <c r="R330" s="215"/>
      <c r="S330" s="215"/>
      <c r="T330" s="216"/>
      <c r="AT330" s="212" t="s">
        <v>154</v>
      </c>
      <c r="AU330" s="212" t="s">
        <v>79</v>
      </c>
      <c r="AV330" s="211" t="s">
        <v>77</v>
      </c>
      <c r="AW330" s="211" t="s">
        <v>34</v>
      </c>
      <c r="AX330" s="211" t="s">
        <v>9</v>
      </c>
      <c r="AY330" s="212" t="s">
        <v>140</v>
      </c>
    </row>
    <row r="331" spans="2:51" s="194" customFormat="1" ht="13.5">
      <c r="B331" s="193"/>
      <c r="D331" s="195" t="s">
        <v>154</v>
      </c>
      <c r="E331" s="196" t="s">
        <v>5</v>
      </c>
      <c r="F331" s="197" t="s">
        <v>373</v>
      </c>
      <c r="H331" s="198">
        <v>92.16</v>
      </c>
      <c r="L331" s="193"/>
      <c r="M331" s="199"/>
      <c r="N331" s="200"/>
      <c r="O331" s="200"/>
      <c r="P331" s="200"/>
      <c r="Q331" s="200"/>
      <c r="R331" s="200"/>
      <c r="S331" s="200"/>
      <c r="T331" s="201"/>
      <c r="AT331" s="196" t="s">
        <v>154</v>
      </c>
      <c r="AU331" s="196" t="s">
        <v>79</v>
      </c>
      <c r="AV331" s="194" t="s">
        <v>79</v>
      </c>
      <c r="AW331" s="194" t="s">
        <v>34</v>
      </c>
      <c r="AX331" s="194" t="s">
        <v>9</v>
      </c>
      <c r="AY331" s="196" t="s">
        <v>140</v>
      </c>
    </row>
    <row r="332" spans="2:51" s="194" customFormat="1" ht="13.5">
      <c r="B332" s="193"/>
      <c r="D332" s="195" t="s">
        <v>154</v>
      </c>
      <c r="E332" s="196" t="s">
        <v>5</v>
      </c>
      <c r="F332" s="197" t="s">
        <v>374</v>
      </c>
      <c r="H332" s="198">
        <v>-23.64</v>
      </c>
      <c r="L332" s="193"/>
      <c r="M332" s="199"/>
      <c r="N332" s="200"/>
      <c r="O332" s="200"/>
      <c r="P332" s="200"/>
      <c r="Q332" s="200"/>
      <c r="R332" s="200"/>
      <c r="S332" s="200"/>
      <c r="T332" s="201"/>
      <c r="AT332" s="196" t="s">
        <v>154</v>
      </c>
      <c r="AU332" s="196" t="s">
        <v>79</v>
      </c>
      <c r="AV332" s="194" t="s">
        <v>79</v>
      </c>
      <c r="AW332" s="194" t="s">
        <v>34</v>
      </c>
      <c r="AX332" s="194" t="s">
        <v>9</v>
      </c>
      <c r="AY332" s="196" t="s">
        <v>140</v>
      </c>
    </row>
    <row r="333" spans="2:51" s="203" customFormat="1" ht="13.5">
      <c r="B333" s="202"/>
      <c r="D333" s="195" t="s">
        <v>154</v>
      </c>
      <c r="E333" s="204" t="s">
        <v>5</v>
      </c>
      <c r="F333" s="205" t="s">
        <v>157</v>
      </c>
      <c r="H333" s="206">
        <v>365.248</v>
      </c>
      <c r="L333" s="202"/>
      <c r="M333" s="207"/>
      <c r="N333" s="208"/>
      <c r="O333" s="208"/>
      <c r="P333" s="208"/>
      <c r="Q333" s="208"/>
      <c r="R333" s="208"/>
      <c r="S333" s="208"/>
      <c r="T333" s="209"/>
      <c r="AT333" s="204" t="s">
        <v>154</v>
      </c>
      <c r="AU333" s="204" t="s">
        <v>79</v>
      </c>
      <c r="AV333" s="203" t="s">
        <v>148</v>
      </c>
      <c r="AW333" s="203" t="s">
        <v>34</v>
      </c>
      <c r="AX333" s="203" t="s">
        <v>77</v>
      </c>
      <c r="AY333" s="204" t="s">
        <v>140</v>
      </c>
    </row>
    <row r="334" spans="2:65" s="102" customFormat="1" ht="16.5" customHeight="1">
      <c r="B334" s="103"/>
      <c r="C334" s="182" t="s">
        <v>375</v>
      </c>
      <c r="D334" s="182" t="s">
        <v>143</v>
      </c>
      <c r="E334" s="183" t="s">
        <v>376</v>
      </c>
      <c r="F334" s="184" t="s">
        <v>377</v>
      </c>
      <c r="G334" s="185" t="s">
        <v>146</v>
      </c>
      <c r="H334" s="186">
        <v>385.737</v>
      </c>
      <c r="I334" s="8"/>
      <c r="J334" s="186">
        <f>ROUND(I334*H334,15)</f>
        <v>0</v>
      </c>
      <c r="K334" s="184" t="s">
        <v>147</v>
      </c>
      <c r="L334" s="103"/>
      <c r="M334" s="187" t="s">
        <v>5</v>
      </c>
      <c r="N334" s="188" t="s">
        <v>41</v>
      </c>
      <c r="O334" s="104"/>
      <c r="P334" s="189">
        <f>O334*H334</f>
        <v>0</v>
      </c>
      <c r="Q334" s="189">
        <v>0</v>
      </c>
      <c r="R334" s="189">
        <f>Q334*H334</f>
        <v>0</v>
      </c>
      <c r="S334" s="189">
        <v>0.021</v>
      </c>
      <c r="T334" s="190">
        <f>S334*H334</f>
        <v>8.100477000000001</v>
      </c>
      <c r="AR334" s="92" t="s">
        <v>148</v>
      </c>
      <c r="AT334" s="92" t="s">
        <v>143</v>
      </c>
      <c r="AU334" s="92" t="s">
        <v>79</v>
      </c>
      <c r="AY334" s="92" t="s">
        <v>140</v>
      </c>
      <c r="BE334" s="191">
        <f>IF(N334="základní",J334,0)</f>
        <v>0</v>
      </c>
      <c r="BF334" s="191">
        <f>IF(N334="snížená",J334,0)</f>
        <v>0</v>
      </c>
      <c r="BG334" s="191">
        <f>IF(N334="zákl. přenesená",J334,0)</f>
        <v>0</v>
      </c>
      <c r="BH334" s="191">
        <f>IF(N334="sníž. přenesená",J334,0)</f>
        <v>0</v>
      </c>
      <c r="BI334" s="191">
        <f>IF(N334="nulová",J334,0)</f>
        <v>0</v>
      </c>
      <c r="BJ334" s="92" t="s">
        <v>77</v>
      </c>
      <c r="BK334" s="192">
        <f>ROUND(I334*H334,15)</f>
        <v>0</v>
      </c>
      <c r="BL334" s="92" t="s">
        <v>148</v>
      </c>
      <c r="BM334" s="92" t="s">
        <v>378</v>
      </c>
    </row>
    <row r="335" spans="2:65" s="102" customFormat="1" ht="16.5" customHeight="1">
      <c r="B335" s="103"/>
      <c r="C335" s="182" t="s">
        <v>379</v>
      </c>
      <c r="D335" s="182" t="s">
        <v>143</v>
      </c>
      <c r="E335" s="183" t="s">
        <v>380</v>
      </c>
      <c r="F335" s="184" t="s">
        <v>381</v>
      </c>
      <c r="G335" s="185" t="s">
        <v>146</v>
      </c>
      <c r="H335" s="186">
        <v>4.2785</v>
      </c>
      <c r="I335" s="8"/>
      <c r="J335" s="186">
        <f>ROUND(I335*H335,15)</f>
        <v>0</v>
      </c>
      <c r="K335" s="184" t="s">
        <v>163</v>
      </c>
      <c r="L335" s="103"/>
      <c r="M335" s="187" t="s">
        <v>5</v>
      </c>
      <c r="N335" s="188" t="s">
        <v>41</v>
      </c>
      <c r="O335" s="104"/>
      <c r="P335" s="189">
        <f>O335*H335</f>
        <v>0</v>
      </c>
      <c r="Q335" s="189">
        <v>0.01208</v>
      </c>
      <c r="R335" s="189">
        <f>Q335*H335</f>
        <v>0.051684280000000006</v>
      </c>
      <c r="S335" s="189">
        <v>0</v>
      </c>
      <c r="T335" s="190">
        <f>S335*H335</f>
        <v>0</v>
      </c>
      <c r="AR335" s="92" t="s">
        <v>148</v>
      </c>
      <c r="AT335" s="92" t="s">
        <v>143</v>
      </c>
      <c r="AU335" s="92" t="s">
        <v>79</v>
      </c>
      <c r="AY335" s="92" t="s">
        <v>140</v>
      </c>
      <c r="BE335" s="191">
        <f>IF(N335="základní",J335,0)</f>
        <v>0</v>
      </c>
      <c r="BF335" s="191">
        <f>IF(N335="snížená",J335,0)</f>
        <v>0</v>
      </c>
      <c r="BG335" s="191">
        <f>IF(N335="zákl. přenesená",J335,0)</f>
        <v>0</v>
      </c>
      <c r="BH335" s="191">
        <f>IF(N335="sníž. přenesená",J335,0)</f>
        <v>0</v>
      </c>
      <c r="BI335" s="191">
        <f>IF(N335="nulová",J335,0)</f>
        <v>0</v>
      </c>
      <c r="BJ335" s="92" t="s">
        <v>77</v>
      </c>
      <c r="BK335" s="192">
        <f>ROUND(I335*H335,15)</f>
        <v>0</v>
      </c>
      <c r="BL335" s="92" t="s">
        <v>148</v>
      </c>
      <c r="BM335" s="92" t="s">
        <v>382</v>
      </c>
    </row>
    <row r="336" spans="2:51" s="211" customFormat="1" ht="13.5">
      <c r="B336" s="210"/>
      <c r="D336" s="195" t="s">
        <v>154</v>
      </c>
      <c r="E336" s="212" t="s">
        <v>5</v>
      </c>
      <c r="F336" s="213" t="s">
        <v>165</v>
      </c>
      <c r="H336" s="212" t="s">
        <v>5</v>
      </c>
      <c r="L336" s="210"/>
      <c r="M336" s="214"/>
      <c r="N336" s="215"/>
      <c r="O336" s="215"/>
      <c r="P336" s="215"/>
      <c r="Q336" s="215"/>
      <c r="R336" s="215"/>
      <c r="S336" s="215"/>
      <c r="T336" s="216"/>
      <c r="AT336" s="212" t="s">
        <v>154</v>
      </c>
      <c r="AU336" s="212" t="s">
        <v>79</v>
      </c>
      <c r="AV336" s="211" t="s">
        <v>77</v>
      </c>
      <c r="AW336" s="211" t="s">
        <v>34</v>
      </c>
      <c r="AX336" s="211" t="s">
        <v>9</v>
      </c>
      <c r="AY336" s="212" t="s">
        <v>140</v>
      </c>
    </row>
    <row r="337" spans="2:51" s="194" customFormat="1" ht="13.5">
      <c r="B337" s="193"/>
      <c r="D337" s="195" t="s">
        <v>154</v>
      </c>
      <c r="E337" s="196" t="s">
        <v>5</v>
      </c>
      <c r="F337" s="197" t="s">
        <v>383</v>
      </c>
      <c r="H337" s="198">
        <v>1.831</v>
      </c>
      <c r="L337" s="193"/>
      <c r="M337" s="199"/>
      <c r="N337" s="200"/>
      <c r="O337" s="200"/>
      <c r="P337" s="200"/>
      <c r="Q337" s="200"/>
      <c r="R337" s="200"/>
      <c r="S337" s="200"/>
      <c r="T337" s="201"/>
      <c r="AT337" s="196" t="s">
        <v>154</v>
      </c>
      <c r="AU337" s="196" t="s">
        <v>79</v>
      </c>
      <c r="AV337" s="194" t="s">
        <v>79</v>
      </c>
      <c r="AW337" s="194" t="s">
        <v>34</v>
      </c>
      <c r="AX337" s="194" t="s">
        <v>9</v>
      </c>
      <c r="AY337" s="196" t="s">
        <v>140</v>
      </c>
    </row>
    <row r="338" spans="2:51" s="211" customFormat="1" ht="13.5">
      <c r="B338" s="210"/>
      <c r="D338" s="195" t="s">
        <v>154</v>
      </c>
      <c r="E338" s="212" t="s">
        <v>5</v>
      </c>
      <c r="F338" s="213" t="s">
        <v>167</v>
      </c>
      <c r="H338" s="212" t="s">
        <v>5</v>
      </c>
      <c r="L338" s="210"/>
      <c r="M338" s="214"/>
      <c r="N338" s="215"/>
      <c r="O338" s="215"/>
      <c r="P338" s="215"/>
      <c r="Q338" s="215"/>
      <c r="R338" s="215"/>
      <c r="S338" s="215"/>
      <c r="T338" s="216"/>
      <c r="AT338" s="212" t="s">
        <v>154</v>
      </c>
      <c r="AU338" s="212" t="s">
        <v>79</v>
      </c>
      <c r="AV338" s="211" t="s">
        <v>77</v>
      </c>
      <c r="AW338" s="211" t="s">
        <v>34</v>
      </c>
      <c r="AX338" s="211" t="s">
        <v>9</v>
      </c>
      <c r="AY338" s="212" t="s">
        <v>140</v>
      </c>
    </row>
    <row r="339" spans="2:51" s="194" customFormat="1" ht="13.5">
      <c r="B339" s="193"/>
      <c r="D339" s="195" t="s">
        <v>154</v>
      </c>
      <c r="E339" s="196" t="s">
        <v>5</v>
      </c>
      <c r="F339" s="197" t="s">
        <v>383</v>
      </c>
      <c r="H339" s="198">
        <v>1.831</v>
      </c>
      <c r="L339" s="193"/>
      <c r="M339" s="199"/>
      <c r="N339" s="200"/>
      <c r="O339" s="200"/>
      <c r="P339" s="200"/>
      <c r="Q339" s="200"/>
      <c r="R339" s="200"/>
      <c r="S339" s="200"/>
      <c r="T339" s="201"/>
      <c r="AT339" s="196" t="s">
        <v>154</v>
      </c>
      <c r="AU339" s="196" t="s">
        <v>79</v>
      </c>
      <c r="AV339" s="194" t="s">
        <v>79</v>
      </c>
      <c r="AW339" s="194" t="s">
        <v>34</v>
      </c>
      <c r="AX339" s="194" t="s">
        <v>9</v>
      </c>
      <c r="AY339" s="196" t="s">
        <v>140</v>
      </c>
    </row>
    <row r="340" spans="2:51" s="211" customFormat="1" ht="13.5">
      <c r="B340" s="210"/>
      <c r="D340" s="195" t="s">
        <v>154</v>
      </c>
      <c r="E340" s="212" t="s">
        <v>5</v>
      </c>
      <c r="F340" s="213" t="s">
        <v>168</v>
      </c>
      <c r="H340" s="212" t="s">
        <v>5</v>
      </c>
      <c r="L340" s="210"/>
      <c r="M340" s="214"/>
      <c r="N340" s="215"/>
      <c r="O340" s="215"/>
      <c r="P340" s="215"/>
      <c r="Q340" s="215"/>
      <c r="R340" s="215"/>
      <c r="S340" s="215"/>
      <c r="T340" s="216"/>
      <c r="AT340" s="212" t="s">
        <v>154</v>
      </c>
      <c r="AU340" s="212" t="s">
        <v>79</v>
      </c>
      <c r="AV340" s="211" t="s">
        <v>77</v>
      </c>
      <c r="AW340" s="211" t="s">
        <v>34</v>
      </c>
      <c r="AX340" s="211" t="s">
        <v>9</v>
      </c>
      <c r="AY340" s="212" t="s">
        <v>140</v>
      </c>
    </row>
    <row r="341" spans="2:51" s="194" customFormat="1" ht="13.5">
      <c r="B341" s="193"/>
      <c r="D341" s="195" t="s">
        <v>154</v>
      </c>
      <c r="E341" s="196" t="s">
        <v>5</v>
      </c>
      <c r="F341" s="197" t="s">
        <v>384</v>
      </c>
      <c r="H341" s="198">
        <v>0.6165</v>
      </c>
      <c r="L341" s="193"/>
      <c r="M341" s="199"/>
      <c r="N341" s="200"/>
      <c r="O341" s="200"/>
      <c r="P341" s="200"/>
      <c r="Q341" s="200"/>
      <c r="R341" s="200"/>
      <c r="S341" s="200"/>
      <c r="T341" s="201"/>
      <c r="AT341" s="196" t="s">
        <v>154</v>
      </c>
      <c r="AU341" s="196" t="s">
        <v>79</v>
      </c>
      <c r="AV341" s="194" t="s">
        <v>79</v>
      </c>
      <c r="AW341" s="194" t="s">
        <v>34</v>
      </c>
      <c r="AX341" s="194" t="s">
        <v>9</v>
      </c>
      <c r="AY341" s="196" t="s">
        <v>140</v>
      </c>
    </row>
    <row r="342" spans="2:51" s="203" customFormat="1" ht="13.5">
      <c r="B342" s="202"/>
      <c r="D342" s="195" t="s">
        <v>154</v>
      </c>
      <c r="E342" s="204" t="s">
        <v>5</v>
      </c>
      <c r="F342" s="205" t="s">
        <v>157</v>
      </c>
      <c r="H342" s="206">
        <v>4.2785</v>
      </c>
      <c r="L342" s="202"/>
      <c r="M342" s="207"/>
      <c r="N342" s="208"/>
      <c r="O342" s="208"/>
      <c r="P342" s="208"/>
      <c r="Q342" s="208"/>
      <c r="R342" s="208"/>
      <c r="S342" s="208"/>
      <c r="T342" s="209"/>
      <c r="AT342" s="204" t="s">
        <v>154</v>
      </c>
      <c r="AU342" s="204" t="s">
        <v>79</v>
      </c>
      <c r="AV342" s="203" t="s">
        <v>148</v>
      </c>
      <c r="AW342" s="203" t="s">
        <v>34</v>
      </c>
      <c r="AX342" s="203" t="s">
        <v>77</v>
      </c>
      <c r="AY342" s="204" t="s">
        <v>140</v>
      </c>
    </row>
    <row r="343" spans="2:65" s="102" customFormat="1" ht="16.5" customHeight="1">
      <c r="B343" s="103"/>
      <c r="C343" s="182" t="s">
        <v>385</v>
      </c>
      <c r="D343" s="182" t="s">
        <v>143</v>
      </c>
      <c r="E343" s="183" t="s">
        <v>386</v>
      </c>
      <c r="F343" s="184" t="s">
        <v>387</v>
      </c>
      <c r="G343" s="185" t="s">
        <v>146</v>
      </c>
      <c r="H343" s="186">
        <v>4.2785</v>
      </c>
      <c r="I343" s="8"/>
      <c r="J343" s="186">
        <f>ROUND(I343*H343,15)</f>
        <v>0</v>
      </c>
      <c r="K343" s="184" t="s">
        <v>163</v>
      </c>
      <c r="L343" s="103"/>
      <c r="M343" s="187" t="s">
        <v>5</v>
      </c>
      <c r="N343" s="188" t="s">
        <v>41</v>
      </c>
      <c r="O343" s="104"/>
      <c r="P343" s="189">
        <f>O343*H343</f>
        <v>0</v>
      </c>
      <c r="Q343" s="189">
        <v>0</v>
      </c>
      <c r="R343" s="189">
        <f>Q343*H343</f>
        <v>0</v>
      </c>
      <c r="S343" s="189">
        <v>0</v>
      </c>
      <c r="T343" s="190">
        <f>S343*H343</f>
        <v>0</v>
      </c>
      <c r="AR343" s="92" t="s">
        <v>148</v>
      </c>
      <c r="AT343" s="92" t="s">
        <v>143</v>
      </c>
      <c r="AU343" s="92" t="s">
        <v>79</v>
      </c>
      <c r="AY343" s="92" t="s">
        <v>140</v>
      </c>
      <c r="BE343" s="191">
        <f>IF(N343="základní",J343,0)</f>
        <v>0</v>
      </c>
      <c r="BF343" s="191">
        <f>IF(N343="snížená",J343,0)</f>
        <v>0</v>
      </c>
      <c r="BG343" s="191">
        <f>IF(N343="zákl. přenesená",J343,0)</f>
        <v>0</v>
      </c>
      <c r="BH343" s="191">
        <f>IF(N343="sníž. přenesená",J343,0)</f>
        <v>0</v>
      </c>
      <c r="BI343" s="191">
        <f>IF(N343="nulová",J343,0)</f>
        <v>0</v>
      </c>
      <c r="BJ343" s="92" t="s">
        <v>77</v>
      </c>
      <c r="BK343" s="192">
        <f>ROUND(I343*H343,15)</f>
        <v>0</v>
      </c>
      <c r="BL343" s="92" t="s">
        <v>148</v>
      </c>
      <c r="BM343" s="92" t="s">
        <v>388</v>
      </c>
    </row>
    <row r="344" spans="2:51" s="211" customFormat="1" ht="13.5">
      <c r="B344" s="210"/>
      <c r="D344" s="195" t="s">
        <v>154</v>
      </c>
      <c r="E344" s="212" t="s">
        <v>5</v>
      </c>
      <c r="F344" s="213" t="s">
        <v>165</v>
      </c>
      <c r="H344" s="212" t="s">
        <v>5</v>
      </c>
      <c r="L344" s="210"/>
      <c r="M344" s="214"/>
      <c r="N344" s="215"/>
      <c r="O344" s="215"/>
      <c r="P344" s="215"/>
      <c r="Q344" s="215"/>
      <c r="R344" s="215"/>
      <c r="S344" s="215"/>
      <c r="T344" s="216"/>
      <c r="AT344" s="212" t="s">
        <v>154</v>
      </c>
      <c r="AU344" s="212" t="s">
        <v>79</v>
      </c>
      <c r="AV344" s="211" t="s">
        <v>77</v>
      </c>
      <c r="AW344" s="211" t="s">
        <v>34</v>
      </c>
      <c r="AX344" s="211" t="s">
        <v>9</v>
      </c>
      <c r="AY344" s="212" t="s">
        <v>140</v>
      </c>
    </row>
    <row r="345" spans="2:51" s="194" customFormat="1" ht="13.5">
      <c r="B345" s="193"/>
      <c r="D345" s="195" t="s">
        <v>154</v>
      </c>
      <c r="E345" s="196" t="s">
        <v>5</v>
      </c>
      <c r="F345" s="197" t="s">
        <v>383</v>
      </c>
      <c r="H345" s="198">
        <v>1.831</v>
      </c>
      <c r="L345" s="193"/>
      <c r="M345" s="199"/>
      <c r="N345" s="200"/>
      <c r="O345" s="200"/>
      <c r="P345" s="200"/>
      <c r="Q345" s="200"/>
      <c r="R345" s="200"/>
      <c r="S345" s="200"/>
      <c r="T345" s="201"/>
      <c r="AT345" s="196" t="s">
        <v>154</v>
      </c>
      <c r="AU345" s="196" t="s">
        <v>79</v>
      </c>
      <c r="AV345" s="194" t="s">
        <v>79</v>
      </c>
      <c r="AW345" s="194" t="s">
        <v>34</v>
      </c>
      <c r="AX345" s="194" t="s">
        <v>9</v>
      </c>
      <c r="AY345" s="196" t="s">
        <v>140</v>
      </c>
    </row>
    <row r="346" spans="2:51" s="211" customFormat="1" ht="13.5">
      <c r="B346" s="210"/>
      <c r="D346" s="195" t="s">
        <v>154</v>
      </c>
      <c r="E346" s="212" t="s">
        <v>5</v>
      </c>
      <c r="F346" s="213" t="s">
        <v>167</v>
      </c>
      <c r="H346" s="212" t="s">
        <v>5</v>
      </c>
      <c r="L346" s="210"/>
      <c r="M346" s="214"/>
      <c r="N346" s="215"/>
      <c r="O346" s="215"/>
      <c r="P346" s="215"/>
      <c r="Q346" s="215"/>
      <c r="R346" s="215"/>
      <c r="S346" s="215"/>
      <c r="T346" s="216"/>
      <c r="AT346" s="212" t="s">
        <v>154</v>
      </c>
      <c r="AU346" s="212" t="s">
        <v>79</v>
      </c>
      <c r="AV346" s="211" t="s">
        <v>77</v>
      </c>
      <c r="AW346" s="211" t="s">
        <v>34</v>
      </c>
      <c r="AX346" s="211" t="s">
        <v>9</v>
      </c>
      <c r="AY346" s="212" t="s">
        <v>140</v>
      </c>
    </row>
    <row r="347" spans="2:51" s="194" customFormat="1" ht="13.5">
      <c r="B347" s="193"/>
      <c r="D347" s="195" t="s">
        <v>154</v>
      </c>
      <c r="E347" s="196" t="s">
        <v>5</v>
      </c>
      <c r="F347" s="197" t="s">
        <v>383</v>
      </c>
      <c r="H347" s="198">
        <v>1.831</v>
      </c>
      <c r="L347" s="193"/>
      <c r="M347" s="199"/>
      <c r="N347" s="200"/>
      <c r="O347" s="200"/>
      <c r="P347" s="200"/>
      <c r="Q347" s="200"/>
      <c r="R347" s="200"/>
      <c r="S347" s="200"/>
      <c r="T347" s="201"/>
      <c r="AT347" s="196" t="s">
        <v>154</v>
      </c>
      <c r="AU347" s="196" t="s">
        <v>79</v>
      </c>
      <c r="AV347" s="194" t="s">
        <v>79</v>
      </c>
      <c r="AW347" s="194" t="s">
        <v>34</v>
      </c>
      <c r="AX347" s="194" t="s">
        <v>9</v>
      </c>
      <c r="AY347" s="196" t="s">
        <v>140</v>
      </c>
    </row>
    <row r="348" spans="2:51" s="211" customFormat="1" ht="13.5">
      <c r="B348" s="210"/>
      <c r="D348" s="195" t="s">
        <v>154</v>
      </c>
      <c r="E348" s="212" t="s">
        <v>5</v>
      </c>
      <c r="F348" s="213" t="s">
        <v>168</v>
      </c>
      <c r="H348" s="212" t="s">
        <v>5</v>
      </c>
      <c r="L348" s="210"/>
      <c r="M348" s="214"/>
      <c r="N348" s="215"/>
      <c r="O348" s="215"/>
      <c r="P348" s="215"/>
      <c r="Q348" s="215"/>
      <c r="R348" s="215"/>
      <c r="S348" s="215"/>
      <c r="T348" s="216"/>
      <c r="AT348" s="212" t="s">
        <v>154</v>
      </c>
      <c r="AU348" s="212" t="s">
        <v>79</v>
      </c>
      <c r="AV348" s="211" t="s">
        <v>77</v>
      </c>
      <c r="AW348" s="211" t="s">
        <v>34</v>
      </c>
      <c r="AX348" s="211" t="s">
        <v>9</v>
      </c>
      <c r="AY348" s="212" t="s">
        <v>140</v>
      </c>
    </row>
    <row r="349" spans="2:51" s="194" customFormat="1" ht="13.5">
      <c r="B349" s="193"/>
      <c r="D349" s="195" t="s">
        <v>154</v>
      </c>
      <c r="E349" s="196" t="s">
        <v>5</v>
      </c>
      <c r="F349" s="197" t="s">
        <v>384</v>
      </c>
      <c r="H349" s="198">
        <v>0.6165</v>
      </c>
      <c r="L349" s="193"/>
      <c r="M349" s="199"/>
      <c r="N349" s="200"/>
      <c r="O349" s="200"/>
      <c r="P349" s="200"/>
      <c r="Q349" s="200"/>
      <c r="R349" s="200"/>
      <c r="S349" s="200"/>
      <c r="T349" s="201"/>
      <c r="AT349" s="196" t="s">
        <v>154</v>
      </c>
      <c r="AU349" s="196" t="s">
        <v>79</v>
      </c>
      <c r="AV349" s="194" t="s">
        <v>79</v>
      </c>
      <c r="AW349" s="194" t="s">
        <v>34</v>
      </c>
      <c r="AX349" s="194" t="s">
        <v>9</v>
      </c>
      <c r="AY349" s="196" t="s">
        <v>140</v>
      </c>
    </row>
    <row r="350" spans="2:51" s="203" customFormat="1" ht="13.5">
      <c r="B350" s="202"/>
      <c r="D350" s="195" t="s">
        <v>154</v>
      </c>
      <c r="E350" s="204" t="s">
        <v>5</v>
      </c>
      <c r="F350" s="205" t="s">
        <v>157</v>
      </c>
      <c r="H350" s="206">
        <v>4.2785</v>
      </c>
      <c r="L350" s="202"/>
      <c r="M350" s="207"/>
      <c r="N350" s="208"/>
      <c r="O350" s="208"/>
      <c r="P350" s="208"/>
      <c r="Q350" s="208"/>
      <c r="R350" s="208"/>
      <c r="S350" s="208"/>
      <c r="T350" s="209"/>
      <c r="AT350" s="204" t="s">
        <v>154</v>
      </c>
      <c r="AU350" s="204" t="s">
        <v>79</v>
      </c>
      <c r="AV350" s="203" t="s">
        <v>148</v>
      </c>
      <c r="AW350" s="203" t="s">
        <v>34</v>
      </c>
      <c r="AX350" s="203" t="s">
        <v>77</v>
      </c>
      <c r="AY350" s="204" t="s">
        <v>140</v>
      </c>
    </row>
    <row r="351" spans="2:63" s="170" customFormat="1" ht="29.85" customHeight="1">
      <c r="B351" s="169"/>
      <c r="D351" s="171" t="s">
        <v>69</v>
      </c>
      <c r="E351" s="180" t="s">
        <v>389</v>
      </c>
      <c r="F351" s="180" t="s">
        <v>390</v>
      </c>
      <c r="J351" s="181">
        <f>BK351</f>
        <v>0</v>
      </c>
      <c r="L351" s="169"/>
      <c r="M351" s="174"/>
      <c r="N351" s="175"/>
      <c r="O351" s="175"/>
      <c r="P351" s="176">
        <f>SUM(P352:P356)</f>
        <v>0</v>
      </c>
      <c r="Q351" s="175"/>
      <c r="R351" s="176">
        <f>SUM(R352:R356)</f>
        <v>0</v>
      </c>
      <c r="S351" s="175"/>
      <c r="T351" s="177">
        <f>SUM(T352:T356)</f>
        <v>0</v>
      </c>
      <c r="AR351" s="171" t="s">
        <v>77</v>
      </c>
      <c r="AT351" s="178" t="s">
        <v>69</v>
      </c>
      <c r="AU351" s="178" t="s">
        <v>77</v>
      </c>
      <c r="AY351" s="171" t="s">
        <v>140</v>
      </c>
      <c r="BK351" s="179">
        <f>SUM(BK352:BK356)</f>
        <v>0</v>
      </c>
    </row>
    <row r="352" spans="2:65" s="102" customFormat="1" ht="25.5" customHeight="1">
      <c r="B352" s="103"/>
      <c r="C352" s="182" t="s">
        <v>391</v>
      </c>
      <c r="D352" s="182" t="s">
        <v>143</v>
      </c>
      <c r="E352" s="183" t="s">
        <v>392</v>
      </c>
      <c r="F352" s="184" t="s">
        <v>393</v>
      </c>
      <c r="G352" s="185" t="s">
        <v>173</v>
      </c>
      <c r="H352" s="186">
        <v>49.686</v>
      </c>
      <c r="I352" s="8"/>
      <c r="J352" s="186">
        <f>ROUND(I352*H352,15)</f>
        <v>0</v>
      </c>
      <c r="K352" s="184" t="s">
        <v>147</v>
      </c>
      <c r="L352" s="103"/>
      <c r="M352" s="187" t="s">
        <v>5</v>
      </c>
      <c r="N352" s="188" t="s">
        <v>41</v>
      </c>
      <c r="O352" s="104"/>
      <c r="P352" s="189">
        <f>O352*H352</f>
        <v>0</v>
      </c>
      <c r="Q352" s="189">
        <v>0</v>
      </c>
      <c r="R352" s="189">
        <f>Q352*H352</f>
        <v>0</v>
      </c>
      <c r="S352" s="189">
        <v>0</v>
      </c>
      <c r="T352" s="190">
        <f>S352*H352</f>
        <v>0</v>
      </c>
      <c r="AR352" s="92" t="s">
        <v>148</v>
      </c>
      <c r="AT352" s="92" t="s">
        <v>143</v>
      </c>
      <c r="AU352" s="92" t="s">
        <v>79</v>
      </c>
      <c r="AY352" s="92" t="s">
        <v>140</v>
      </c>
      <c r="BE352" s="191">
        <f>IF(N352="základní",J352,0)</f>
        <v>0</v>
      </c>
      <c r="BF352" s="191">
        <f>IF(N352="snížená",J352,0)</f>
        <v>0</v>
      </c>
      <c r="BG352" s="191">
        <f>IF(N352="zákl. přenesená",J352,0)</f>
        <v>0</v>
      </c>
      <c r="BH352" s="191">
        <f>IF(N352="sníž. přenesená",J352,0)</f>
        <v>0</v>
      </c>
      <c r="BI352" s="191">
        <f>IF(N352="nulová",J352,0)</f>
        <v>0</v>
      </c>
      <c r="BJ352" s="92" t="s">
        <v>77</v>
      </c>
      <c r="BK352" s="192">
        <f>ROUND(I352*H352,15)</f>
        <v>0</v>
      </c>
      <c r="BL352" s="92" t="s">
        <v>148</v>
      </c>
      <c r="BM352" s="92" t="s">
        <v>394</v>
      </c>
    </row>
    <row r="353" spans="2:65" s="102" customFormat="1" ht="25.5" customHeight="1">
      <c r="B353" s="103"/>
      <c r="C353" s="182" t="s">
        <v>395</v>
      </c>
      <c r="D353" s="182" t="s">
        <v>143</v>
      </c>
      <c r="E353" s="183" t="s">
        <v>396</v>
      </c>
      <c r="F353" s="184" t="s">
        <v>397</v>
      </c>
      <c r="G353" s="185" t="s">
        <v>173</v>
      </c>
      <c r="H353" s="186">
        <v>49.686</v>
      </c>
      <c r="I353" s="8"/>
      <c r="J353" s="186">
        <f>ROUND(I353*H353,15)</f>
        <v>0</v>
      </c>
      <c r="K353" s="184" t="s">
        <v>147</v>
      </c>
      <c r="L353" s="103"/>
      <c r="M353" s="187" t="s">
        <v>5</v>
      </c>
      <c r="N353" s="188" t="s">
        <v>41</v>
      </c>
      <c r="O353" s="104"/>
      <c r="P353" s="189">
        <f>O353*H353</f>
        <v>0</v>
      </c>
      <c r="Q353" s="189">
        <v>0</v>
      </c>
      <c r="R353" s="189">
        <f>Q353*H353</f>
        <v>0</v>
      </c>
      <c r="S353" s="189">
        <v>0</v>
      </c>
      <c r="T353" s="190">
        <f>S353*H353</f>
        <v>0</v>
      </c>
      <c r="AR353" s="92" t="s">
        <v>148</v>
      </c>
      <c r="AT353" s="92" t="s">
        <v>143</v>
      </c>
      <c r="AU353" s="92" t="s">
        <v>79</v>
      </c>
      <c r="AY353" s="92" t="s">
        <v>140</v>
      </c>
      <c r="BE353" s="191">
        <f>IF(N353="základní",J353,0)</f>
        <v>0</v>
      </c>
      <c r="BF353" s="191">
        <f>IF(N353="snížená",J353,0)</f>
        <v>0</v>
      </c>
      <c r="BG353" s="191">
        <f>IF(N353="zákl. přenesená",J353,0)</f>
        <v>0</v>
      </c>
      <c r="BH353" s="191">
        <f>IF(N353="sníž. přenesená",J353,0)</f>
        <v>0</v>
      </c>
      <c r="BI353" s="191">
        <f>IF(N353="nulová",J353,0)</f>
        <v>0</v>
      </c>
      <c r="BJ353" s="92" t="s">
        <v>77</v>
      </c>
      <c r="BK353" s="192">
        <f>ROUND(I353*H353,15)</f>
        <v>0</v>
      </c>
      <c r="BL353" s="92" t="s">
        <v>148</v>
      </c>
      <c r="BM353" s="92" t="s">
        <v>398</v>
      </c>
    </row>
    <row r="354" spans="2:65" s="102" customFormat="1" ht="25.5" customHeight="1">
      <c r="B354" s="103"/>
      <c r="C354" s="182" t="s">
        <v>399</v>
      </c>
      <c r="D354" s="182" t="s">
        <v>143</v>
      </c>
      <c r="E354" s="183" t="s">
        <v>400</v>
      </c>
      <c r="F354" s="184" t="s">
        <v>401</v>
      </c>
      <c r="G354" s="185" t="s">
        <v>173</v>
      </c>
      <c r="H354" s="186">
        <v>420.174</v>
      </c>
      <c r="I354" s="8"/>
      <c r="J354" s="186">
        <f>ROUND(I354*H354,15)</f>
        <v>0</v>
      </c>
      <c r="K354" s="184" t="s">
        <v>147</v>
      </c>
      <c r="L354" s="103"/>
      <c r="M354" s="187" t="s">
        <v>5</v>
      </c>
      <c r="N354" s="188" t="s">
        <v>41</v>
      </c>
      <c r="O354" s="104"/>
      <c r="P354" s="189">
        <f>O354*H354</f>
        <v>0</v>
      </c>
      <c r="Q354" s="189">
        <v>0</v>
      </c>
      <c r="R354" s="189">
        <f>Q354*H354</f>
        <v>0</v>
      </c>
      <c r="S354" s="189">
        <v>0</v>
      </c>
      <c r="T354" s="190">
        <f>S354*H354</f>
        <v>0</v>
      </c>
      <c r="AR354" s="92" t="s">
        <v>148</v>
      </c>
      <c r="AT354" s="92" t="s">
        <v>143</v>
      </c>
      <c r="AU354" s="92" t="s">
        <v>79</v>
      </c>
      <c r="AY354" s="92" t="s">
        <v>140</v>
      </c>
      <c r="BE354" s="191">
        <f>IF(N354="základní",J354,0)</f>
        <v>0</v>
      </c>
      <c r="BF354" s="191">
        <f>IF(N354="snížená",J354,0)</f>
        <v>0</v>
      </c>
      <c r="BG354" s="191">
        <f>IF(N354="zákl. přenesená",J354,0)</f>
        <v>0</v>
      </c>
      <c r="BH354" s="191">
        <f>IF(N354="sníž. přenesená",J354,0)</f>
        <v>0</v>
      </c>
      <c r="BI354" s="191">
        <f>IF(N354="nulová",J354,0)</f>
        <v>0</v>
      </c>
      <c r="BJ354" s="92" t="s">
        <v>77</v>
      </c>
      <c r="BK354" s="192">
        <f>ROUND(I354*H354,15)</f>
        <v>0</v>
      </c>
      <c r="BL354" s="92" t="s">
        <v>148</v>
      </c>
      <c r="BM354" s="92" t="s">
        <v>402</v>
      </c>
    </row>
    <row r="355" spans="2:51" s="194" customFormat="1" ht="13.5">
      <c r="B355" s="193"/>
      <c r="D355" s="195" t="s">
        <v>154</v>
      </c>
      <c r="E355" s="196" t="s">
        <v>5</v>
      </c>
      <c r="F355" s="197" t="s">
        <v>403</v>
      </c>
      <c r="H355" s="198">
        <v>420.174</v>
      </c>
      <c r="L355" s="193"/>
      <c r="M355" s="199"/>
      <c r="N355" s="200"/>
      <c r="O355" s="200"/>
      <c r="P355" s="200"/>
      <c r="Q355" s="200"/>
      <c r="R355" s="200"/>
      <c r="S355" s="200"/>
      <c r="T355" s="201"/>
      <c r="AT355" s="196" t="s">
        <v>154</v>
      </c>
      <c r="AU355" s="196" t="s">
        <v>79</v>
      </c>
      <c r="AV355" s="194" t="s">
        <v>79</v>
      </c>
      <c r="AW355" s="194" t="s">
        <v>34</v>
      </c>
      <c r="AX355" s="194" t="s">
        <v>77</v>
      </c>
      <c r="AY355" s="196" t="s">
        <v>140</v>
      </c>
    </row>
    <row r="356" spans="2:65" s="102" customFormat="1" ht="25.5" customHeight="1">
      <c r="B356" s="103"/>
      <c r="C356" s="182" t="s">
        <v>404</v>
      </c>
      <c r="D356" s="182" t="s">
        <v>143</v>
      </c>
      <c r="E356" s="183" t="s">
        <v>405</v>
      </c>
      <c r="F356" s="184" t="s">
        <v>406</v>
      </c>
      <c r="G356" s="185" t="s">
        <v>173</v>
      </c>
      <c r="H356" s="186">
        <v>49.346</v>
      </c>
      <c r="I356" s="8"/>
      <c r="J356" s="186">
        <f>ROUND(I356*H356,15)</f>
        <v>0</v>
      </c>
      <c r="K356" s="184" t="s">
        <v>147</v>
      </c>
      <c r="L356" s="103"/>
      <c r="M356" s="187" t="s">
        <v>5</v>
      </c>
      <c r="N356" s="188" t="s">
        <v>41</v>
      </c>
      <c r="O356" s="104"/>
      <c r="P356" s="189">
        <f>O356*H356</f>
        <v>0</v>
      </c>
      <c r="Q356" s="189">
        <v>0</v>
      </c>
      <c r="R356" s="189">
        <f>Q356*H356</f>
        <v>0</v>
      </c>
      <c r="S356" s="189">
        <v>0</v>
      </c>
      <c r="T356" s="190">
        <f>S356*H356</f>
        <v>0</v>
      </c>
      <c r="AR356" s="92" t="s">
        <v>148</v>
      </c>
      <c r="AT356" s="92" t="s">
        <v>143</v>
      </c>
      <c r="AU356" s="92" t="s">
        <v>79</v>
      </c>
      <c r="AY356" s="92" t="s">
        <v>140</v>
      </c>
      <c r="BE356" s="191">
        <f>IF(N356="základní",J356,0)</f>
        <v>0</v>
      </c>
      <c r="BF356" s="191">
        <f>IF(N356="snížená",J356,0)</f>
        <v>0</v>
      </c>
      <c r="BG356" s="191">
        <f>IF(N356="zákl. přenesená",J356,0)</f>
        <v>0</v>
      </c>
      <c r="BH356" s="191">
        <f>IF(N356="sníž. přenesená",J356,0)</f>
        <v>0</v>
      </c>
      <c r="BI356" s="191">
        <f>IF(N356="nulová",J356,0)</f>
        <v>0</v>
      </c>
      <c r="BJ356" s="92" t="s">
        <v>77</v>
      </c>
      <c r="BK356" s="192">
        <f>ROUND(I356*H356,15)</f>
        <v>0</v>
      </c>
      <c r="BL356" s="92" t="s">
        <v>148</v>
      </c>
      <c r="BM356" s="92" t="s">
        <v>407</v>
      </c>
    </row>
    <row r="357" spans="2:63" s="170" customFormat="1" ht="29.85" customHeight="1">
      <c r="B357" s="169"/>
      <c r="D357" s="171" t="s">
        <v>69</v>
      </c>
      <c r="E357" s="180" t="s">
        <v>408</v>
      </c>
      <c r="F357" s="180" t="s">
        <v>409</v>
      </c>
      <c r="J357" s="181">
        <f>BK357</f>
        <v>0</v>
      </c>
      <c r="L357" s="169"/>
      <c r="M357" s="174"/>
      <c r="N357" s="175"/>
      <c r="O357" s="175"/>
      <c r="P357" s="176">
        <f>P358</f>
        <v>0</v>
      </c>
      <c r="Q357" s="175"/>
      <c r="R357" s="176">
        <f>R358</f>
        <v>0</v>
      </c>
      <c r="S357" s="175"/>
      <c r="T357" s="177">
        <f>T358</f>
        <v>0</v>
      </c>
      <c r="AR357" s="171" t="s">
        <v>77</v>
      </c>
      <c r="AT357" s="178" t="s">
        <v>69</v>
      </c>
      <c r="AU357" s="178" t="s">
        <v>77</v>
      </c>
      <c r="AY357" s="171" t="s">
        <v>140</v>
      </c>
      <c r="BK357" s="179">
        <f>BK358</f>
        <v>0</v>
      </c>
    </row>
    <row r="358" spans="2:65" s="102" customFormat="1" ht="16.5" customHeight="1">
      <c r="B358" s="103"/>
      <c r="C358" s="182" t="s">
        <v>410</v>
      </c>
      <c r="D358" s="182" t="s">
        <v>143</v>
      </c>
      <c r="E358" s="183" t="s">
        <v>411</v>
      </c>
      <c r="F358" s="184" t="s">
        <v>412</v>
      </c>
      <c r="G358" s="185" t="s">
        <v>173</v>
      </c>
      <c r="H358" s="186">
        <v>42.958</v>
      </c>
      <c r="I358" s="8"/>
      <c r="J358" s="186">
        <f>ROUND(I358*H358,15)</f>
        <v>0</v>
      </c>
      <c r="K358" s="184" t="s">
        <v>147</v>
      </c>
      <c r="L358" s="103"/>
      <c r="M358" s="187" t="s">
        <v>5</v>
      </c>
      <c r="N358" s="188" t="s">
        <v>41</v>
      </c>
      <c r="O358" s="104"/>
      <c r="P358" s="189">
        <f>O358*H358</f>
        <v>0</v>
      </c>
      <c r="Q358" s="189">
        <v>0</v>
      </c>
      <c r="R358" s="189">
        <f>Q358*H358</f>
        <v>0</v>
      </c>
      <c r="S358" s="189">
        <v>0</v>
      </c>
      <c r="T358" s="190">
        <f>S358*H358</f>
        <v>0</v>
      </c>
      <c r="AR358" s="92" t="s">
        <v>148</v>
      </c>
      <c r="AT358" s="92" t="s">
        <v>143</v>
      </c>
      <c r="AU358" s="92" t="s">
        <v>79</v>
      </c>
      <c r="AY358" s="92" t="s">
        <v>140</v>
      </c>
      <c r="BE358" s="191">
        <f>IF(N358="základní",J358,0)</f>
        <v>0</v>
      </c>
      <c r="BF358" s="191">
        <f>IF(N358="snížená",J358,0)</f>
        <v>0</v>
      </c>
      <c r="BG358" s="191">
        <f>IF(N358="zákl. přenesená",J358,0)</f>
        <v>0</v>
      </c>
      <c r="BH358" s="191">
        <f>IF(N358="sníž. přenesená",J358,0)</f>
        <v>0</v>
      </c>
      <c r="BI358" s="191">
        <f>IF(N358="nulová",J358,0)</f>
        <v>0</v>
      </c>
      <c r="BJ358" s="92" t="s">
        <v>77</v>
      </c>
      <c r="BK358" s="192">
        <f>ROUND(I358*H358,15)</f>
        <v>0</v>
      </c>
      <c r="BL358" s="92" t="s">
        <v>148</v>
      </c>
      <c r="BM358" s="92" t="s">
        <v>413</v>
      </c>
    </row>
    <row r="359" spans="2:63" s="170" customFormat="1" ht="37.35" customHeight="1">
      <c r="B359" s="169"/>
      <c r="D359" s="171" t="s">
        <v>69</v>
      </c>
      <c r="E359" s="172" t="s">
        <v>414</v>
      </c>
      <c r="F359" s="172" t="s">
        <v>415</v>
      </c>
      <c r="J359" s="173">
        <f>BK359</f>
        <v>0</v>
      </c>
      <c r="L359" s="169"/>
      <c r="M359" s="174"/>
      <c r="N359" s="175"/>
      <c r="O359" s="175"/>
      <c r="P359" s="176">
        <f>P360+P388+P414+P418+P436+P448+P479+P503+P576+P589+P604</f>
        <v>0</v>
      </c>
      <c r="Q359" s="175"/>
      <c r="R359" s="176">
        <f>R360+R388+R414+R418+R436+R448+R479+R503+R576+R589+R604</f>
        <v>22.247509030000003</v>
      </c>
      <c r="S359" s="175"/>
      <c r="T359" s="177">
        <f>T360+T388+T414+T418+T436+T448+T479+T503+T576+T589+T604</f>
        <v>6.8376725</v>
      </c>
      <c r="AR359" s="171" t="s">
        <v>79</v>
      </c>
      <c r="AT359" s="178" t="s">
        <v>69</v>
      </c>
      <c r="AU359" s="178" t="s">
        <v>9</v>
      </c>
      <c r="AY359" s="171" t="s">
        <v>140</v>
      </c>
      <c r="BK359" s="179">
        <f>BK360+BK388+BK414+BK418+BK436+BK448+BK479+BK503+BK576+BK589+BK604</f>
        <v>0</v>
      </c>
    </row>
    <row r="360" spans="2:63" s="170" customFormat="1" ht="19.95" customHeight="1">
      <c r="B360" s="169"/>
      <c r="D360" s="171" t="s">
        <v>69</v>
      </c>
      <c r="E360" s="180" t="s">
        <v>416</v>
      </c>
      <c r="F360" s="180" t="s">
        <v>417</v>
      </c>
      <c r="J360" s="181">
        <f>BK360</f>
        <v>0</v>
      </c>
      <c r="L360" s="169"/>
      <c r="M360" s="174"/>
      <c r="N360" s="175"/>
      <c r="O360" s="175"/>
      <c r="P360" s="176">
        <f>SUM(P361:P387)</f>
        <v>0</v>
      </c>
      <c r="Q360" s="175"/>
      <c r="R360" s="176">
        <f>SUM(R361:R387)</f>
        <v>0.18964992</v>
      </c>
      <c r="S360" s="175"/>
      <c r="T360" s="177">
        <f>SUM(T361:T387)</f>
        <v>0</v>
      </c>
      <c r="AR360" s="171" t="s">
        <v>79</v>
      </c>
      <c r="AT360" s="178" t="s">
        <v>69</v>
      </c>
      <c r="AU360" s="178" t="s">
        <v>77</v>
      </c>
      <c r="AY360" s="171" t="s">
        <v>140</v>
      </c>
      <c r="BK360" s="179">
        <f>SUM(BK361:BK387)</f>
        <v>0</v>
      </c>
    </row>
    <row r="361" spans="2:65" s="102" customFormat="1" ht="25.5" customHeight="1">
      <c r="B361" s="103"/>
      <c r="C361" s="182" t="s">
        <v>418</v>
      </c>
      <c r="D361" s="182" t="s">
        <v>143</v>
      </c>
      <c r="E361" s="183" t="s">
        <v>419</v>
      </c>
      <c r="F361" s="184" t="s">
        <v>420</v>
      </c>
      <c r="G361" s="185" t="s">
        <v>146</v>
      </c>
      <c r="H361" s="186">
        <v>0.744</v>
      </c>
      <c r="I361" s="8"/>
      <c r="J361" s="186">
        <f>ROUND(I361*H361,15)</f>
        <v>0</v>
      </c>
      <c r="K361" s="184" t="s">
        <v>147</v>
      </c>
      <c r="L361" s="103"/>
      <c r="M361" s="187" t="s">
        <v>5</v>
      </c>
      <c r="N361" s="188" t="s">
        <v>41</v>
      </c>
      <c r="O361" s="104"/>
      <c r="P361" s="189">
        <f>O361*H361</f>
        <v>0</v>
      </c>
      <c r="Q361" s="189">
        <v>0</v>
      </c>
      <c r="R361" s="189">
        <f>Q361*H361</f>
        <v>0</v>
      </c>
      <c r="S361" s="189">
        <v>0</v>
      </c>
      <c r="T361" s="190">
        <f>S361*H361</f>
        <v>0</v>
      </c>
      <c r="AR361" s="92" t="s">
        <v>291</v>
      </c>
      <c r="AT361" s="92" t="s">
        <v>143</v>
      </c>
      <c r="AU361" s="92" t="s">
        <v>79</v>
      </c>
      <c r="AY361" s="92" t="s">
        <v>140</v>
      </c>
      <c r="BE361" s="191">
        <f>IF(N361="základní",J361,0)</f>
        <v>0</v>
      </c>
      <c r="BF361" s="191">
        <f>IF(N361="snížená",J361,0)</f>
        <v>0</v>
      </c>
      <c r="BG361" s="191">
        <f>IF(N361="zákl. přenesená",J361,0)</f>
        <v>0</v>
      </c>
      <c r="BH361" s="191">
        <f>IF(N361="sníž. přenesená",J361,0)</f>
        <v>0</v>
      </c>
      <c r="BI361" s="191">
        <f>IF(N361="nulová",J361,0)</f>
        <v>0</v>
      </c>
      <c r="BJ361" s="92" t="s">
        <v>77</v>
      </c>
      <c r="BK361" s="192">
        <f>ROUND(I361*H361,15)</f>
        <v>0</v>
      </c>
      <c r="BL361" s="92" t="s">
        <v>291</v>
      </c>
      <c r="BM361" s="92" t="s">
        <v>421</v>
      </c>
    </row>
    <row r="362" spans="2:51" s="194" customFormat="1" ht="13.5">
      <c r="B362" s="193"/>
      <c r="D362" s="195" t="s">
        <v>154</v>
      </c>
      <c r="E362" s="196" t="s">
        <v>5</v>
      </c>
      <c r="F362" s="197" t="s">
        <v>422</v>
      </c>
      <c r="H362" s="198">
        <v>0.744</v>
      </c>
      <c r="L362" s="193"/>
      <c r="M362" s="199"/>
      <c r="N362" s="200"/>
      <c r="O362" s="200"/>
      <c r="P362" s="200"/>
      <c r="Q362" s="200"/>
      <c r="R362" s="200"/>
      <c r="S362" s="200"/>
      <c r="T362" s="201"/>
      <c r="AT362" s="196" t="s">
        <v>154</v>
      </c>
      <c r="AU362" s="196" t="s">
        <v>79</v>
      </c>
      <c r="AV362" s="194" t="s">
        <v>79</v>
      </c>
      <c r="AW362" s="194" t="s">
        <v>34</v>
      </c>
      <c r="AX362" s="194" t="s">
        <v>77</v>
      </c>
      <c r="AY362" s="196" t="s">
        <v>140</v>
      </c>
    </row>
    <row r="363" spans="2:65" s="102" customFormat="1" ht="16.5" customHeight="1">
      <c r="B363" s="103"/>
      <c r="C363" s="217" t="s">
        <v>423</v>
      </c>
      <c r="D363" s="217" t="s">
        <v>287</v>
      </c>
      <c r="E363" s="218" t="s">
        <v>424</v>
      </c>
      <c r="F363" s="219" t="s">
        <v>425</v>
      </c>
      <c r="G363" s="220" t="s">
        <v>173</v>
      </c>
      <c r="H363" s="221">
        <v>0.001</v>
      </c>
      <c r="I363" s="9"/>
      <c r="J363" s="221">
        <f>ROUND(I363*H363,15)</f>
        <v>0</v>
      </c>
      <c r="K363" s="219" t="s">
        <v>147</v>
      </c>
      <c r="L363" s="222"/>
      <c r="M363" s="223" t="s">
        <v>5</v>
      </c>
      <c r="N363" s="224" t="s">
        <v>41</v>
      </c>
      <c r="O363" s="104"/>
      <c r="P363" s="189">
        <f>O363*H363</f>
        <v>0</v>
      </c>
      <c r="Q363" s="189">
        <v>1</v>
      </c>
      <c r="R363" s="189">
        <f>Q363*H363</f>
        <v>0.001</v>
      </c>
      <c r="S363" s="189">
        <v>0</v>
      </c>
      <c r="T363" s="190">
        <f>S363*H363</f>
        <v>0</v>
      </c>
      <c r="AR363" s="92" t="s">
        <v>410</v>
      </c>
      <c r="AT363" s="92" t="s">
        <v>287</v>
      </c>
      <c r="AU363" s="92" t="s">
        <v>79</v>
      </c>
      <c r="AY363" s="92" t="s">
        <v>140</v>
      </c>
      <c r="BE363" s="191">
        <f>IF(N363="základní",J363,0)</f>
        <v>0</v>
      </c>
      <c r="BF363" s="191">
        <f>IF(N363="snížená",J363,0)</f>
        <v>0</v>
      </c>
      <c r="BG363" s="191">
        <f>IF(N363="zákl. přenesená",J363,0)</f>
        <v>0</v>
      </c>
      <c r="BH363" s="191">
        <f>IF(N363="sníž. přenesená",J363,0)</f>
        <v>0</v>
      </c>
      <c r="BI363" s="191">
        <f>IF(N363="nulová",J363,0)</f>
        <v>0</v>
      </c>
      <c r="BJ363" s="92" t="s">
        <v>77</v>
      </c>
      <c r="BK363" s="192">
        <f>ROUND(I363*H363,15)</f>
        <v>0</v>
      </c>
      <c r="BL363" s="92" t="s">
        <v>291</v>
      </c>
      <c r="BM363" s="92" t="s">
        <v>426</v>
      </c>
    </row>
    <row r="364" spans="2:65" s="102" customFormat="1" ht="16.5" customHeight="1">
      <c r="B364" s="103"/>
      <c r="C364" s="182" t="s">
        <v>427</v>
      </c>
      <c r="D364" s="182" t="s">
        <v>143</v>
      </c>
      <c r="E364" s="183" t="s">
        <v>428</v>
      </c>
      <c r="F364" s="184" t="s">
        <v>429</v>
      </c>
      <c r="G364" s="185" t="s">
        <v>146</v>
      </c>
      <c r="H364" s="186">
        <v>0.745</v>
      </c>
      <c r="I364" s="8"/>
      <c r="J364" s="186">
        <f>ROUND(I364*H364,15)</f>
        <v>0</v>
      </c>
      <c r="K364" s="184" t="s">
        <v>147</v>
      </c>
      <c r="L364" s="103"/>
      <c r="M364" s="187" t="s">
        <v>5</v>
      </c>
      <c r="N364" s="188" t="s">
        <v>41</v>
      </c>
      <c r="O364" s="104"/>
      <c r="P364" s="189">
        <f>O364*H364</f>
        <v>0</v>
      </c>
      <c r="Q364" s="189">
        <v>0.0004</v>
      </c>
      <c r="R364" s="189">
        <f>Q364*H364</f>
        <v>0.00029800000000000003</v>
      </c>
      <c r="S364" s="189">
        <v>0</v>
      </c>
      <c r="T364" s="190">
        <f>S364*H364</f>
        <v>0</v>
      </c>
      <c r="AR364" s="92" t="s">
        <v>291</v>
      </c>
      <c r="AT364" s="92" t="s">
        <v>143</v>
      </c>
      <c r="AU364" s="92" t="s">
        <v>79</v>
      </c>
      <c r="AY364" s="92" t="s">
        <v>140</v>
      </c>
      <c r="BE364" s="191">
        <f>IF(N364="základní",J364,0)</f>
        <v>0</v>
      </c>
      <c r="BF364" s="191">
        <f>IF(N364="snížená",J364,0)</f>
        <v>0</v>
      </c>
      <c r="BG364" s="191">
        <f>IF(N364="zákl. přenesená",J364,0)</f>
        <v>0</v>
      </c>
      <c r="BH364" s="191">
        <f>IF(N364="sníž. přenesená",J364,0)</f>
        <v>0</v>
      </c>
      <c r="BI364" s="191">
        <f>IF(N364="nulová",J364,0)</f>
        <v>0</v>
      </c>
      <c r="BJ364" s="92" t="s">
        <v>77</v>
      </c>
      <c r="BK364" s="192">
        <f>ROUND(I364*H364,15)</f>
        <v>0</v>
      </c>
      <c r="BL364" s="92" t="s">
        <v>291</v>
      </c>
      <c r="BM364" s="92" t="s">
        <v>430</v>
      </c>
    </row>
    <row r="365" spans="2:65" s="102" customFormat="1" ht="25.5" customHeight="1">
      <c r="B365" s="103"/>
      <c r="C365" s="217" t="s">
        <v>431</v>
      </c>
      <c r="D365" s="217" t="s">
        <v>287</v>
      </c>
      <c r="E365" s="218" t="s">
        <v>432</v>
      </c>
      <c r="F365" s="219" t="s">
        <v>433</v>
      </c>
      <c r="G365" s="220" t="s">
        <v>146</v>
      </c>
      <c r="H365" s="221">
        <v>0.984</v>
      </c>
      <c r="I365" s="9"/>
      <c r="J365" s="221">
        <f>ROUND(I365*H365,15)</f>
        <v>0</v>
      </c>
      <c r="K365" s="219" t="s">
        <v>147</v>
      </c>
      <c r="L365" s="222"/>
      <c r="M365" s="223" t="s">
        <v>5</v>
      </c>
      <c r="N365" s="224" t="s">
        <v>41</v>
      </c>
      <c r="O365" s="104"/>
      <c r="P365" s="189">
        <f>O365*H365</f>
        <v>0</v>
      </c>
      <c r="Q365" s="189">
        <v>0.00388</v>
      </c>
      <c r="R365" s="189">
        <f>Q365*H365</f>
        <v>0.0038179200000000003</v>
      </c>
      <c r="S365" s="189">
        <v>0</v>
      </c>
      <c r="T365" s="190">
        <f>S365*H365</f>
        <v>0</v>
      </c>
      <c r="AR365" s="92" t="s">
        <v>410</v>
      </c>
      <c r="AT365" s="92" t="s">
        <v>287</v>
      </c>
      <c r="AU365" s="92" t="s">
        <v>79</v>
      </c>
      <c r="AY365" s="92" t="s">
        <v>140</v>
      </c>
      <c r="BE365" s="191">
        <f>IF(N365="základní",J365,0)</f>
        <v>0</v>
      </c>
      <c r="BF365" s="191">
        <f>IF(N365="snížená",J365,0)</f>
        <v>0</v>
      </c>
      <c r="BG365" s="191">
        <f>IF(N365="zákl. přenesená",J365,0)</f>
        <v>0</v>
      </c>
      <c r="BH365" s="191">
        <f>IF(N365="sníž. přenesená",J365,0)</f>
        <v>0</v>
      </c>
      <c r="BI365" s="191">
        <f>IF(N365="nulová",J365,0)</f>
        <v>0</v>
      </c>
      <c r="BJ365" s="92" t="s">
        <v>77</v>
      </c>
      <c r="BK365" s="192">
        <f>ROUND(I365*H365,15)</f>
        <v>0</v>
      </c>
      <c r="BL365" s="92" t="s">
        <v>291</v>
      </c>
      <c r="BM365" s="92" t="s">
        <v>434</v>
      </c>
    </row>
    <row r="366" spans="2:65" s="102" customFormat="1" ht="25.5" customHeight="1">
      <c r="B366" s="103"/>
      <c r="C366" s="182" t="s">
        <v>435</v>
      </c>
      <c r="D366" s="182" t="s">
        <v>143</v>
      </c>
      <c r="E366" s="183" t="s">
        <v>436</v>
      </c>
      <c r="F366" s="184" t="s">
        <v>437</v>
      </c>
      <c r="G366" s="185" t="s">
        <v>146</v>
      </c>
      <c r="H366" s="186">
        <v>24.839</v>
      </c>
      <c r="I366" s="8"/>
      <c r="J366" s="186">
        <f>ROUND(I366*H366,15)</f>
        <v>0</v>
      </c>
      <c r="K366" s="184" t="s">
        <v>147</v>
      </c>
      <c r="L366" s="103"/>
      <c r="M366" s="187" t="s">
        <v>5</v>
      </c>
      <c r="N366" s="188" t="s">
        <v>41</v>
      </c>
      <c r="O366" s="104"/>
      <c r="P366" s="189">
        <f>O366*H366</f>
        <v>0</v>
      </c>
      <c r="Q366" s="189">
        <v>0.0035</v>
      </c>
      <c r="R366" s="189">
        <f>Q366*H366</f>
        <v>0.0869365</v>
      </c>
      <c r="S366" s="189">
        <v>0</v>
      </c>
      <c r="T366" s="190">
        <f>S366*H366</f>
        <v>0</v>
      </c>
      <c r="AR366" s="92" t="s">
        <v>291</v>
      </c>
      <c r="AT366" s="92" t="s">
        <v>143</v>
      </c>
      <c r="AU366" s="92" t="s">
        <v>79</v>
      </c>
      <c r="AY366" s="92" t="s">
        <v>140</v>
      </c>
      <c r="BE366" s="191">
        <f>IF(N366="základní",J366,0)</f>
        <v>0</v>
      </c>
      <c r="BF366" s="191">
        <f>IF(N366="snížená",J366,0)</f>
        <v>0</v>
      </c>
      <c r="BG366" s="191">
        <f>IF(N366="zákl. přenesená",J366,0)</f>
        <v>0</v>
      </c>
      <c r="BH366" s="191">
        <f>IF(N366="sníž. přenesená",J366,0)</f>
        <v>0</v>
      </c>
      <c r="BI366" s="191">
        <f>IF(N366="nulová",J366,0)</f>
        <v>0</v>
      </c>
      <c r="BJ366" s="92" t="s">
        <v>77</v>
      </c>
      <c r="BK366" s="192">
        <f>ROUND(I366*H366,15)</f>
        <v>0</v>
      </c>
      <c r="BL366" s="92" t="s">
        <v>291</v>
      </c>
      <c r="BM366" s="92" t="s">
        <v>438</v>
      </c>
    </row>
    <row r="367" spans="2:65" s="102" customFormat="1" ht="25.5" customHeight="1">
      <c r="B367" s="103"/>
      <c r="C367" s="182" t="s">
        <v>439</v>
      </c>
      <c r="D367" s="182" t="s">
        <v>143</v>
      </c>
      <c r="E367" s="183" t="s">
        <v>440</v>
      </c>
      <c r="F367" s="184" t="s">
        <v>441</v>
      </c>
      <c r="G367" s="185" t="s">
        <v>146</v>
      </c>
      <c r="H367" s="186">
        <v>27.885</v>
      </c>
      <c r="I367" s="8"/>
      <c r="J367" s="186">
        <f>ROUND(I367*H367,15)</f>
        <v>0</v>
      </c>
      <c r="K367" s="184" t="s">
        <v>147</v>
      </c>
      <c r="L367" s="103"/>
      <c r="M367" s="187" t="s">
        <v>5</v>
      </c>
      <c r="N367" s="188" t="s">
        <v>41</v>
      </c>
      <c r="O367" s="104"/>
      <c r="P367" s="189">
        <f>O367*H367</f>
        <v>0</v>
      </c>
      <c r="Q367" s="189">
        <v>0.0035</v>
      </c>
      <c r="R367" s="189">
        <f>Q367*H367</f>
        <v>0.0975975</v>
      </c>
      <c r="S367" s="189">
        <v>0</v>
      </c>
      <c r="T367" s="190">
        <f>S367*H367</f>
        <v>0</v>
      </c>
      <c r="AR367" s="92" t="s">
        <v>291</v>
      </c>
      <c r="AT367" s="92" t="s">
        <v>143</v>
      </c>
      <c r="AU367" s="92" t="s">
        <v>79</v>
      </c>
      <c r="AY367" s="92" t="s">
        <v>140</v>
      </c>
      <c r="BE367" s="191">
        <f>IF(N367="základní",J367,0)</f>
        <v>0</v>
      </c>
      <c r="BF367" s="191">
        <f>IF(N367="snížená",J367,0)</f>
        <v>0</v>
      </c>
      <c r="BG367" s="191">
        <f>IF(N367="zákl. přenesená",J367,0)</f>
        <v>0</v>
      </c>
      <c r="BH367" s="191">
        <f>IF(N367="sníž. přenesená",J367,0)</f>
        <v>0</v>
      </c>
      <c r="BI367" s="191">
        <f>IF(N367="nulová",J367,0)</f>
        <v>0</v>
      </c>
      <c r="BJ367" s="92" t="s">
        <v>77</v>
      </c>
      <c r="BK367" s="192">
        <f>ROUND(I367*H367,15)</f>
        <v>0</v>
      </c>
      <c r="BL367" s="92" t="s">
        <v>291</v>
      </c>
      <c r="BM367" s="92" t="s">
        <v>442</v>
      </c>
    </row>
    <row r="368" spans="2:51" s="211" customFormat="1" ht="13.5">
      <c r="B368" s="210"/>
      <c r="D368" s="195" t="s">
        <v>154</v>
      </c>
      <c r="E368" s="212" t="s">
        <v>5</v>
      </c>
      <c r="F368" s="213" t="s">
        <v>211</v>
      </c>
      <c r="H368" s="212" t="s">
        <v>5</v>
      </c>
      <c r="L368" s="210"/>
      <c r="M368" s="214"/>
      <c r="N368" s="215"/>
      <c r="O368" s="215"/>
      <c r="P368" s="215"/>
      <c r="Q368" s="215"/>
      <c r="R368" s="215"/>
      <c r="S368" s="215"/>
      <c r="T368" s="216"/>
      <c r="AT368" s="212" t="s">
        <v>154</v>
      </c>
      <c r="AU368" s="212" t="s">
        <v>79</v>
      </c>
      <c r="AV368" s="211" t="s">
        <v>77</v>
      </c>
      <c r="AW368" s="211" t="s">
        <v>34</v>
      </c>
      <c r="AX368" s="211" t="s">
        <v>9</v>
      </c>
      <c r="AY368" s="212" t="s">
        <v>140</v>
      </c>
    </row>
    <row r="369" spans="2:51" s="194" customFormat="1" ht="13.5">
      <c r="B369" s="193"/>
      <c r="D369" s="195" t="s">
        <v>154</v>
      </c>
      <c r="E369" s="196" t="s">
        <v>5</v>
      </c>
      <c r="F369" s="197" t="s">
        <v>443</v>
      </c>
      <c r="H369" s="198">
        <v>4.4</v>
      </c>
      <c r="L369" s="193"/>
      <c r="M369" s="199"/>
      <c r="N369" s="200"/>
      <c r="O369" s="200"/>
      <c r="P369" s="200"/>
      <c r="Q369" s="200"/>
      <c r="R369" s="200"/>
      <c r="S369" s="200"/>
      <c r="T369" s="201"/>
      <c r="AT369" s="196" t="s">
        <v>154</v>
      </c>
      <c r="AU369" s="196" t="s">
        <v>79</v>
      </c>
      <c r="AV369" s="194" t="s">
        <v>79</v>
      </c>
      <c r="AW369" s="194" t="s">
        <v>34</v>
      </c>
      <c r="AX369" s="194" t="s">
        <v>9</v>
      </c>
      <c r="AY369" s="196" t="s">
        <v>140</v>
      </c>
    </row>
    <row r="370" spans="2:51" s="211" customFormat="1" ht="13.5">
      <c r="B370" s="210"/>
      <c r="D370" s="195" t="s">
        <v>154</v>
      </c>
      <c r="E370" s="212" t="s">
        <v>5</v>
      </c>
      <c r="F370" s="213" t="s">
        <v>226</v>
      </c>
      <c r="H370" s="212" t="s">
        <v>5</v>
      </c>
      <c r="L370" s="210"/>
      <c r="M370" s="214"/>
      <c r="N370" s="215"/>
      <c r="O370" s="215"/>
      <c r="P370" s="215"/>
      <c r="Q370" s="215"/>
      <c r="R370" s="215"/>
      <c r="S370" s="215"/>
      <c r="T370" s="216"/>
      <c r="AT370" s="212" t="s">
        <v>154</v>
      </c>
      <c r="AU370" s="212" t="s">
        <v>79</v>
      </c>
      <c r="AV370" s="211" t="s">
        <v>77</v>
      </c>
      <c r="AW370" s="211" t="s">
        <v>34</v>
      </c>
      <c r="AX370" s="211" t="s">
        <v>9</v>
      </c>
      <c r="AY370" s="212" t="s">
        <v>140</v>
      </c>
    </row>
    <row r="371" spans="2:51" s="194" customFormat="1" ht="13.5">
      <c r="B371" s="193"/>
      <c r="D371" s="195" t="s">
        <v>154</v>
      </c>
      <c r="E371" s="196" t="s">
        <v>5</v>
      </c>
      <c r="F371" s="197" t="s">
        <v>443</v>
      </c>
      <c r="H371" s="198">
        <v>4.4</v>
      </c>
      <c r="L371" s="193"/>
      <c r="M371" s="199"/>
      <c r="N371" s="200"/>
      <c r="O371" s="200"/>
      <c r="P371" s="200"/>
      <c r="Q371" s="200"/>
      <c r="R371" s="200"/>
      <c r="S371" s="200"/>
      <c r="T371" s="201"/>
      <c r="AT371" s="196" t="s">
        <v>154</v>
      </c>
      <c r="AU371" s="196" t="s">
        <v>79</v>
      </c>
      <c r="AV371" s="194" t="s">
        <v>79</v>
      </c>
      <c r="AW371" s="194" t="s">
        <v>34</v>
      </c>
      <c r="AX371" s="194" t="s">
        <v>9</v>
      </c>
      <c r="AY371" s="196" t="s">
        <v>140</v>
      </c>
    </row>
    <row r="372" spans="2:51" s="211" customFormat="1" ht="13.5">
      <c r="B372" s="210"/>
      <c r="D372" s="195" t="s">
        <v>154</v>
      </c>
      <c r="E372" s="212" t="s">
        <v>5</v>
      </c>
      <c r="F372" s="213" t="s">
        <v>232</v>
      </c>
      <c r="H372" s="212" t="s">
        <v>5</v>
      </c>
      <c r="L372" s="210"/>
      <c r="M372" s="214"/>
      <c r="N372" s="215"/>
      <c r="O372" s="215"/>
      <c r="P372" s="215"/>
      <c r="Q372" s="215"/>
      <c r="R372" s="215"/>
      <c r="S372" s="215"/>
      <c r="T372" s="216"/>
      <c r="AT372" s="212" t="s">
        <v>154</v>
      </c>
      <c r="AU372" s="212" t="s">
        <v>79</v>
      </c>
      <c r="AV372" s="211" t="s">
        <v>77</v>
      </c>
      <c r="AW372" s="211" t="s">
        <v>34</v>
      </c>
      <c r="AX372" s="211" t="s">
        <v>9</v>
      </c>
      <c r="AY372" s="212" t="s">
        <v>140</v>
      </c>
    </row>
    <row r="373" spans="2:51" s="194" customFormat="1" ht="13.5">
      <c r="B373" s="193"/>
      <c r="D373" s="195" t="s">
        <v>154</v>
      </c>
      <c r="E373" s="196" t="s">
        <v>5</v>
      </c>
      <c r="F373" s="197" t="s">
        <v>443</v>
      </c>
      <c r="H373" s="198">
        <v>4.4</v>
      </c>
      <c r="L373" s="193"/>
      <c r="M373" s="199"/>
      <c r="N373" s="200"/>
      <c r="O373" s="200"/>
      <c r="P373" s="200"/>
      <c r="Q373" s="200"/>
      <c r="R373" s="200"/>
      <c r="S373" s="200"/>
      <c r="T373" s="201"/>
      <c r="AT373" s="196" t="s">
        <v>154</v>
      </c>
      <c r="AU373" s="196" t="s">
        <v>79</v>
      </c>
      <c r="AV373" s="194" t="s">
        <v>79</v>
      </c>
      <c r="AW373" s="194" t="s">
        <v>34</v>
      </c>
      <c r="AX373" s="194" t="s">
        <v>9</v>
      </c>
      <c r="AY373" s="196" t="s">
        <v>140</v>
      </c>
    </row>
    <row r="374" spans="2:51" s="211" customFormat="1" ht="13.5">
      <c r="B374" s="210"/>
      <c r="D374" s="195" t="s">
        <v>154</v>
      </c>
      <c r="E374" s="212" t="s">
        <v>5</v>
      </c>
      <c r="F374" s="213" t="s">
        <v>444</v>
      </c>
      <c r="H374" s="212" t="s">
        <v>5</v>
      </c>
      <c r="L374" s="210"/>
      <c r="M374" s="214"/>
      <c r="N374" s="215"/>
      <c r="O374" s="215"/>
      <c r="P374" s="215"/>
      <c r="Q374" s="215"/>
      <c r="R374" s="215"/>
      <c r="S374" s="215"/>
      <c r="T374" s="216"/>
      <c r="AT374" s="212" t="s">
        <v>154</v>
      </c>
      <c r="AU374" s="212" t="s">
        <v>79</v>
      </c>
      <c r="AV374" s="211" t="s">
        <v>77</v>
      </c>
      <c r="AW374" s="211" t="s">
        <v>34</v>
      </c>
      <c r="AX374" s="211" t="s">
        <v>9</v>
      </c>
      <c r="AY374" s="212" t="s">
        <v>140</v>
      </c>
    </row>
    <row r="375" spans="2:51" s="194" customFormat="1" ht="13.5">
      <c r="B375" s="193"/>
      <c r="D375" s="195" t="s">
        <v>154</v>
      </c>
      <c r="E375" s="196" t="s">
        <v>5</v>
      </c>
      <c r="F375" s="197" t="s">
        <v>445</v>
      </c>
      <c r="H375" s="198">
        <v>5.885</v>
      </c>
      <c r="L375" s="193"/>
      <c r="M375" s="199"/>
      <c r="N375" s="200"/>
      <c r="O375" s="200"/>
      <c r="P375" s="200"/>
      <c r="Q375" s="200"/>
      <c r="R375" s="200"/>
      <c r="S375" s="200"/>
      <c r="T375" s="201"/>
      <c r="AT375" s="196" t="s">
        <v>154</v>
      </c>
      <c r="AU375" s="196" t="s">
        <v>79</v>
      </c>
      <c r="AV375" s="194" t="s">
        <v>79</v>
      </c>
      <c r="AW375" s="194" t="s">
        <v>34</v>
      </c>
      <c r="AX375" s="194" t="s">
        <v>9</v>
      </c>
      <c r="AY375" s="196" t="s">
        <v>140</v>
      </c>
    </row>
    <row r="376" spans="2:51" s="211" customFormat="1" ht="13.5">
      <c r="B376" s="210"/>
      <c r="D376" s="195" t="s">
        <v>154</v>
      </c>
      <c r="E376" s="212" t="s">
        <v>5</v>
      </c>
      <c r="F376" s="213" t="s">
        <v>242</v>
      </c>
      <c r="H376" s="212" t="s">
        <v>5</v>
      </c>
      <c r="L376" s="210"/>
      <c r="M376" s="214"/>
      <c r="N376" s="215"/>
      <c r="O376" s="215"/>
      <c r="P376" s="215"/>
      <c r="Q376" s="215"/>
      <c r="R376" s="215"/>
      <c r="S376" s="215"/>
      <c r="T376" s="216"/>
      <c r="AT376" s="212" t="s">
        <v>154</v>
      </c>
      <c r="AU376" s="212" t="s">
        <v>79</v>
      </c>
      <c r="AV376" s="211" t="s">
        <v>77</v>
      </c>
      <c r="AW376" s="211" t="s">
        <v>34</v>
      </c>
      <c r="AX376" s="211" t="s">
        <v>9</v>
      </c>
      <c r="AY376" s="212" t="s">
        <v>140</v>
      </c>
    </row>
    <row r="377" spans="2:51" s="194" customFormat="1" ht="13.5">
      <c r="B377" s="193"/>
      <c r="D377" s="195" t="s">
        <v>154</v>
      </c>
      <c r="E377" s="196" t="s">
        <v>5</v>
      </c>
      <c r="F377" s="197" t="s">
        <v>443</v>
      </c>
      <c r="H377" s="198">
        <v>4.4</v>
      </c>
      <c r="L377" s="193"/>
      <c r="M377" s="199"/>
      <c r="N377" s="200"/>
      <c r="O377" s="200"/>
      <c r="P377" s="200"/>
      <c r="Q377" s="200"/>
      <c r="R377" s="200"/>
      <c r="S377" s="200"/>
      <c r="T377" s="201"/>
      <c r="AT377" s="196" t="s">
        <v>154</v>
      </c>
      <c r="AU377" s="196" t="s">
        <v>79</v>
      </c>
      <c r="AV377" s="194" t="s">
        <v>79</v>
      </c>
      <c r="AW377" s="194" t="s">
        <v>34</v>
      </c>
      <c r="AX377" s="194" t="s">
        <v>9</v>
      </c>
      <c r="AY377" s="196" t="s">
        <v>140</v>
      </c>
    </row>
    <row r="378" spans="2:51" s="211" customFormat="1" ht="13.5">
      <c r="B378" s="210"/>
      <c r="D378" s="195" t="s">
        <v>154</v>
      </c>
      <c r="E378" s="212" t="s">
        <v>5</v>
      </c>
      <c r="F378" s="213" t="s">
        <v>446</v>
      </c>
      <c r="H378" s="212" t="s">
        <v>5</v>
      </c>
      <c r="L378" s="210"/>
      <c r="M378" s="214"/>
      <c r="N378" s="215"/>
      <c r="O378" s="215"/>
      <c r="P378" s="215"/>
      <c r="Q378" s="215"/>
      <c r="R378" s="215"/>
      <c r="S378" s="215"/>
      <c r="T378" s="216"/>
      <c r="AT378" s="212" t="s">
        <v>154</v>
      </c>
      <c r="AU378" s="212" t="s">
        <v>79</v>
      </c>
      <c r="AV378" s="211" t="s">
        <v>77</v>
      </c>
      <c r="AW378" s="211" t="s">
        <v>34</v>
      </c>
      <c r="AX378" s="211" t="s">
        <v>9</v>
      </c>
      <c r="AY378" s="212" t="s">
        <v>140</v>
      </c>
    </row>
    <row r="379" spans="2:51" s="194" customFormat="1" ht="13.5">
      <c r="B379" s="193"/>
      <c r="D379" s="195" t="s">
        <v>154</v>
      </c>
      <c r="E379" s="196" t="s">
        <v>5</v>
      </c>
      <c r="F379" s="197" t="s">
        <v>447</v>
      </c>
      <c r="H379" s="198">
        <v>2.42</v>
      </c>
      <c r="L379" s="193"/>
      <c r="M379" s="199"/>
      <c r="N379" s="200"/>
      <c r="O379" s="200"/>
      <c r="P379" s="200"/>
      <c r="Q379" s="200"/>
      <c r="R379" s="200"/>
      <c r="S379" s="200"/>
      <c r="T379" s="201"/>
      <c r="AT379" s="196" t="s">
        <v>154</v>
      </c>
      <c r="AU379" s="196" t="s">
        <v>79</v>
      </c>
      <c r="AV379" s="194" t="s">
        <v>79</v>
      </c>
      <c r="AW379" s="194" t="s">
        <v>34</v>
      </c>
      <c r="AX379" s="194" t="s">
        <v>9</v>
      </c>
      <c r="AY379" s="196" t="s">
        <v>140</v>
      </c>
    </row>
    <row r="380" spans="2:51" s="211" customFormat="1" ht="13.5">
      <c r="B380" s="210"/>
      <c r="D380" s="195" t="s">
        <v>154</v>
      </c>
      <c r="E380" s="212" t="s">
        <v>5</v>
      </c>
      <c r="F380" s="213" t="s">
        <v>448</v>
      </c>
      <c r="H380" s="212" t="s">
        <v>5</v>
      </c>
      <c r="L380" s="210"/>
      <c r="M380" s="214"/>
      <c r="N380" s="215"/>
      <c r="O380" s="215"/>
      <c r="P380" s="215"/>
      <c r="Q380" s="215"/>
      <c r="R380" s="215"/>
      <c r="S380" s="215"/>
      <c r="T380" s="216"/>
      <c r="AT380" s="212" t="s">
        <v>154</v>
      </c>
      <c r="AU380" s="212" t="s">
        <v>79</v>
      </c>
      <c r="AV380" s="211" t="s">
        <v>77</v>
      </c>
      <c r="AW380" s="211" t="s">
        <v>34</v>
      </c>
      <c r="AX380" s="211" t="s">
        <v>9</v>
      </c>
      <c r="AY380" s="212" t="s">
        <v>140</v>
      </c>
    </row>
    <row r="381" spans="2:51" s="194" customFormat="1" ht="13.5">
      <c r="B381" s="193"/>
      <c r="D381" s="195" t="s">
        <v>154</v>
      </c>
      <c r="E381" s="196" t="s">
        <v>5</v>
      </c>
      <c r="F381" s="197" t="s">
        <v>449</v>
      </c>
      <c r="H381" s="198">
        <v>1.98</v>
      </c>
      <c r="L381" s="193"/>
      <c r="M381" s="199"/>
      <c r="N381" s="200"/>
      <c r="O381" s="200"/>
      <c r="P381" s="200"/>
      <c r="Q381" s="200"/>
      <c r="R381" s="200"/>
      <c r="S381" s="200"/>
      <c r="T381" s="201"/>
      <c r="AT381" s="196" t="s">
        <v>154</v>
      </c>
      <c r="AU381" s="196" t="s">
        <v>79</v>
      </c>
      <c r="AV381" s="194" t="s">
        <v>79</v>
      </c>
      <c r="AW381" s="194" t="s">
        <v>34</v>
      </c>
      <c r="AX381" s="194" t="s">
        <v>9</v>
      </c>
      <c r="AY381" s="196" t="s">
        <v>140</v>
      </c>
    </row>
    <row r="382" spans="2:51" s="203" customFormat="1" ht="13.5">
      <c r="B382" s="202"/>
      <c r="D382" s="195" t="s">
        <v>154</v>
      </c>
      <c r="E382" s="204" t="s">
        <v>5</v>
      </c>
      <c r="F382" s="205" t="s">
        <v>157</v>
      </c>
      <c r="H382" s="206">
        <v>27.885</v>
      </c>
      <c r="L382" s="202"/>
      <c r="M382" s="207"/>
      <c r="N382" s="208"/>
      <c r="O382" s="208"/>
      <c r="P382" s="208"/>
      <c r="Q382" s="208"/>
      <c r="R382" s="208"/>
      <c r="S382" s="208"/>
      <c r="T382" s="209"/>
      <c r="AT382" s="204" t="s">
        <v>154</v>
      </c>
      <c r="AU382" s="204" t="s">
        <v>79</v>
      </c>
      <c r="AV382" s="203" t="s">
        <v>148</v>
      </c>
      <c r="AW382" s="203" t="s">
        <v>34</v>
      </c>
      <c r="AX382" s="203" t="s">
        <v>77</v>
      </c>
      <c r="AY382" s="204" t="s">
        <v>140</v>
      </c>
    </row>
    <row r="383" spans="2:65" s="102" customFormat="1" ht="25.5" customHeight="1">
      <c r="B383" s="103"/>
      <c r="C383" s="182" t="s">
        <v>450</v>
      </c>
      <c r="D383" s="182" t="s">
        <v>143</v>
      </c>
      <c r="E383" s="183" t="s">
        <v>451</v>
      </c>
      <c r="F383" s="184" t="s">
        <v>452</v>
      </c>
      <c r="G383" s="185" t="s">
        <v>146</v>
      </c>
      <c r="H383" s="186">
        <v>0.744</v>
      </c>
      <c r="I383" s="8"/>
      <c r="J383" s="186">
        <f>ROUND(I383*H383,15)</f>
        <v>0</v>
      </c>
      <c r="K383" s="184" t="s">
        <v>147</v>
      </c>
      <c r="L383" s="103"/>
      <c r="M383" s="187" t="s">
        <v>5</v>
      </c>
      <c r="N383" s="188" t="s">
        <v>41</v>
      </c>
      <c r="O383" s="104"/>
      <c r="P383" s="189">
        <f>O383*H383</f>
        <v>0</v>
      </c>
      <c r="Q383" s="189">
        <v>0</v>
      </c>
      <c r="R383" s="189">
        <f>Q383*H383</f>
        <v>0</v>
      </c>
      <c r="S383" s="189">
        <v>0</v>
      </c>
      <c r="T383" s="190">
        <f>S383*H383</f>
        <v>0</v>
      </c>
      <c r="AR383" s="92" t="s">
        <v>291</v>
      </c>
      <c r="AT383" s="92" t="s">
        <v>143</v>
      </c>
      <c r="AU383" s="92" t="s">
        <v>79</v>
      </c>
      <c r="AY383" s="92" t="s">
        <v>140</v>
      </c>
      <c r="BE383" s="191">
        <f>IF(N383="základní",J383,0)</f>
        <v>0</v>
      </c>
      <c r="BF383" s="191">
        <f>IF(N383="snížená",J383,0)</f>
        <v>0</v>
      </c>
      <c r="BG383" s="191">
        <f>IF(N383="zákl. přenesená",J383,0)</f>
        <v>0</v>
      </c>
      <c r="BH383" s="191">
        <f>IF(N383="sníž. přenesená",J383,0)</f>
        <v>0</v>
      </c>
      <c r="BI383" s="191">
        <f>IF(N383="nulová",J383,0)</f>
        <v>0</v>
      </c>
      <c r="BJ383" s="92" t="s">
        <v>77</v>
      </c>
      <c r="BK383" s="192">
        <f>ROUND(I383*H383,15)</f>
        <v>0</v>
      </c>
      <c r="BL383" s="92" t="s">
        <v>291</v>
      </c>
      <c r="BM383" s="92" t="s">
        <v>453</v>
      </c>
    </row>
    <row r="384" spans="2:51" s="194" customFormat="1" ht="13.5">
      <c r="B384" s="193"/>
      <c r="D384" s="195" t="s">
        <v>154</v>
      </c>
      <c r="E384" s="196" t="s">
        <v>5</v>
      </c>
      <c r="F384" s="197" t="s">
        <v>454</v>
      </c>
      <c r="H384" s="198">
        <v>0.744</v>
      </c>
      <c r="L384" s="193"/>
      <c r="M384" s="199"/>
      <c r="N384" s="200"/>
      <c r="O384" s="200"/>
      <c r="P384" s="200"/>
      <c r="Q384" s="200"/>
      <c r="R384" s="200"/>
      <c r="S384" s="200"/>
      <c r="T384" s="201"/>
      <c r="AT384" s="196" t="s">
        <v>154</v>
      </c>
      <c r="AU384" s="196" t="s">
        <v>79</v>
      </c>
      <c r="AV384" s="194" t="s">
        <v>79</v>
      </c>
      <c r="AW384" s="194" t="s">
        <v>34</v>
      </c>
      <c r="AX384" s="194" t="s">
        <v>77</v>
      </c>
      <c r="AY384" s="196" t="s">
        <v>140</v>
      </c>
    </row>
    <row r="385" spans="2:65" s="102" customFormat="1" ht="25.5" customHeight="1">
      <c r="B385" s="103"/>
      <c r="C385" s="182" t="s">
        <v>455</v>
      </c>
      <c r="D385" s="182" t="s">
        <v>143</v>
      </c>
      <c r="E385" s="183" t="s">
        <v>456</v>
      </c>
      <c r="F385" s="184" t="s">
        <v>457</v>
      </c>
      <c r="G385" s="185" t="s">
        <v>146</v>
      </c>
      <c r="H385" s="186">
        <v>0.744</v>
      </c>
      <c r="I385" s="8"/>
      <c r="J385" s="186">
        <f>ROUND(I385*H385,15)</f>
        <v>0</v>
      </c>
      <c r="K385" s="184" t="s">
        <v>147</v>
      </c>
      <c r="L385" s="103"/>
      <c r="M385" s="187" t="s">
        <v>5</v>
      </c>
      <c r="N385" s="188" t="s">
        <v>41</v>
      </c>
      <c r="O385" s="104"/>
      <c r="P385" s="189">
        <f>O385*H385</f>
        <v>0</v>
      </c>
      <c r="Q385" s="189">
        <v>0</v>
      </c>
      <c r="R385" s="189">
        <f>Q385*H385</f>
        <v>0</v>
      </c>
      <c r="S385" s="189">
        <v>0</v>
      </c>
      <c r="T385" s="190">
        <f>S385*H385</f>
        <v>0</v>
      </c>
      <c r="AR385" s="92" t="s">
        <v>291</v>
      </c>
      <c r="AT385" s="92" t="s">
        <v>143</v>
      </c>
      <c r="AU385" s="92" t="s">
        <v>79</v>
      </c>
      <c r="AY385" s="92" t="s">
        <v>140</v>
      </c>
      <c r="BE385" s="191">
        <f>IF(N385="základní",J385,0)</f>
        <v>0</v>
      </c>
      <c r="BF385" s="191">
        <f>IF(N385="snížená",J385,0)</f>
        <v>0</v>
      </c>
      <c r="BG385" s="191">
        <f>IF(N385="zákl. přenesená",J385,0)</f>
        <v>0</v>
      </c>
      <c r="BH385" s="191">
        <f>IF(N385="sníž. přenesená",J385,0)</f>
        <v>0</v>
      </c>
      <c r="BI385" s="191">
        <f>IF(N385="nulová",J385,0)</f>
        <v>0</v>
      </c>
      <c r="BJ385" s="92" t="s">
        <v>77</v>
      </c>
      <c r="BK385" s="192">
        <f>ROUND(I385*H385,15)</f>
        <v>0</v>
      </c>
      <c r="BL385" s="92" t="s">
        <v>291</v>
      </c>
      <c r="BM385" s="92" t="s">
        <v>458</v>
      </c>
    </row>
    <row r="386" spans="2:65" s="102" customFormat="1" ht="38.25" customHeight="1">
      <c r="B386" s="103"/>
      <c r="C386" s="182" t="s">
        <v>459</v>
      </c>
      <c r="D386" s="182" t="s">
        <v>143</v>
      </c>
      <c r="E386" s="183" t="s">
        <v>460</v>
      </c>
      <c r="F386" s="184" t="s">
        <v>461</v>
      </c>
      <c r="G386" s="185" t="s">
        <v>173</v>
      </c>
      <c r="H386" s="186">
        <v>0.18964992</v>
      </c>
      <c r="I386" s="8"/>
      <c r="J386" s="186">
        <f>ROUND(I386*H386,15)</f>
        <v>0</v>
      </c>
      <c r="K386" s="184" t="s">
        <v>163</v>
      </c>
      <c r="L386" s="103"/>
      <c r="M386" s="187" t="s">
        <v>5</v>
      </c>
      <c r="N386" s="188" t="s">
        <v>41</v>
      </c>
      <c r="O386" s="104"/>
      <c r="P386" s="189">
        <f>O386*H386</f>
        <v>0</v>
      </c>
      <c r="Q386" s="189">
        <v>0</v>
      </c>
      <c r="R386" s="189">
        <f>Q386*H386</f>
        <v>0</v>
      </c>
      <c r="S386" s="189">
        <v>0</v>
      </c>
      <c r="T386" s="190">
        <f>S386*H386</f>
        <v>0</v>
      </c>
      <c r="AR386" s="92" t="s">
        <v>291</v>
      </c>
      <c r="AT386" s="92" t="s">
        <v>143</v>
      </c>
      <c r="AU386" s="92" t="s">
        <v>79</v>
      </c>
      <c r="AY386" s="92" t="s">
        <v>140</v>
      </c>
      <c r="BE386" s="191">
        <f>IF(N386="základní",J386,0)</f>
        <v>0</v>
      </c>
      <c r="BF386" s="191">
        <f>IF(N386="snížená",J386,0)</f>
        <v>0</v>
      </c>
      <c r="BG386" s="191">
        <f>IF(N386="zákl. přenesená",J386,0)</f>
        <v>0</v>
      </c>
      <c r="BH386" s="191">
        <f>IF(N386="sníž. přenesená",J386,0)</f>
        <v>0</v>
      </c>
      <c r="BI386" s="191">
        <f>IF(N386="nulová",J386,0)</f>
        <v>0</v>
      </c>
      <c r="BJ386" s="92" t="s">
        <v>77</v>
      </c>
      <c r="BK386" s="192">
        <f>ROUND(I386*H386,15)</f>
        <v>0</v>
      </c>
      <c r="BL386" s="92" t="s">
        <v>291</v>
      </c>
      <c r="BM386" s="92" t="s">
        <v>462</v>
      </c>
    </row>
    <row r="387" spans="2:65" s="102" customFormat="1" ht="38.25" customHeight="1">
      <c r="B387" s="103"/>
      <c r="C387" s="182" t="s">
        <v>463</v>
      </c>
      <c r="D387" s="182" t="s">
        <v>143</v>
      </c>
      <c r="E387" s="183" t="s">
        <v>464</v>
      </c>
      <c r="F387" s="184" t="s">
        <v>465</v>
      </c>
      <c r="G387" s="185" t="s">
        <v>173</v>
      </c>
      <c r="H387" s="186">
        <v>0.18964992</v>
      </c>
      <c r="I387" s="8"/>
      <c r="J387" s="186">
        <f>ROUND(I387*H387,15)</f>
        <v>0</v>
      </c>
      <c r="K387" s="184" t="s">
        <v>163</v>
      </c>
      <c r="L387" s="103"/>
      <c r="M387" s="187" t="s">
        <v>5</v>
      </c>
      <c r="N387" s="188" t="s">
        <v>41</v>
      </c>
      <c r="O387" s="104"/>
      <c r="P387" s="189">
        <f>O387*H387</f>
        <v>0</v>
      </c>
      <c r="Q387" s="189">
        <v>0</v>
      </c>
      <c r="R387" s="189">
        <f>Q387*H387</f>
        <v>0</v>
      </c>
      <c r="S387" s="189">
        <v>0</v>
      </c>
      <c r="T387" s="190">
        <f>S387*H387</f>
        <v>0</v>
      </c>
      <c r="AR387" s="92" t="s">
        <v>291</v>
      </c>
      <c r="AT387" s="92" t="s">
        <v>143</v>
      </c>
      <c r="AU387" s="92" t="s">
        <v>79</v>
      </c>
      <c r="AY387" s="92" t="s">
        <v>140</v>
      </c>
      <c r="BE387" s="191">
        <f>IF(N387="základní",J387,0)</f>
        <v>0</v>
      </c>
      <c r="BF387" s="191">
        <f>IF(N387="snížená",J387,0)</f>
        <v>0</v>
      </c>
      <c r="BG387" s="191">
        <f>IF(N387="zákl. přenesená",J387,0)</f>
        <v>0</v>
      </c>
      <c r="BH387" s="191">
        <f>IF(N387="sníž. přenesená",J387,0)</f>
        <v>0</v>
      </c>
      <c r="BI387" s="191">
        <f>IF(N387="nulová",J387,0)</f>
        <v>0</v>
      </c>
      <c r="BJ387" s="92" t="s">
        <v>77</v>
      </c>
      <c r="BK387" s="192">
        <f>ROUND(I387*H387,15)</f>
        <v>0</v>
      </c>
      <c r="BL387" s="92" t="s">
        <v>291</v>
      </c>
      <c r="BM387" s="92" t="s">
        <v>466</v>
      </c>
    </row>
    <row r="388" spans="2:63" s="170" customFormat="1" ht="29.85" customHeight="1">
      <c r="B388" s="169"/>
      <c r="D388" s="171" t="s">
        <v>69</v>
      </c>
      <c r="E388" s="180" t="s">
        <v>467</v>
      </c>
      <c r="F388" s="180" t="s">
        <v>468</v>
      </c>
      <c r="J388" s="181">
        <f>BK388</f>
        <v>0</v>
      </c>
      <c r="L388" s="169"/>
      <c r="M388" s="174"/>
      <c r="N388" s="175"/>
      <c r="O388" s="175"/>
      <c r="P388" s="176">
        <f>SUM(P389:P413)</f>
        <v>0</v>
      </c>
      <c r="Q388" s="175"/>
      <c r="R388" s="176">
        <f>SUM(R389:R413)</f>
        <v>0.12463</v>
      </c>
      <c r="S388" s="175"/>
      <c r="T388" s="177">
        <f>SUM(T389:T413)</f>
        <v>0</v>
      </c>
      <c r="AR388" s="171" t="s">
        <v>79</v>
      </c>
      <c r="AT388" s="178" t="s">
        <v>69</v>
      </c>
      <c r="AU388" s="178" t="s">
        <v>77</v>
      </c>
      <c r="AY388" s="171" t="s">
        <v>140</v>
      </c>
      <c r="BK388" s="179">
        <f>SUM(BK389:BK413)</f>
        <v>0</v>
      </c>
    </row>
    <row r="389" spans="2:65" s="102" customFormat="1" ht="25.5" customHeight="1">
      <c r="B389" s="103"/>
      <c r="C389" s="182" t="s">
        <v>469</v>
      </c>
      <c r="D389" s="182" t="s">
        <v>143</v>
      </c>
      <c r="E389" s="183" t="s">
        <v>470</v>
      </c>
      <c r="F389" s="184" t="s">
        <v>471</v>
      </c>
      <c r="G389" s="185" t="s">
        <v>472</v>
      </c>
      <c r="H389" s="186">
        <v>2</v>
      </c>
      <c r="I389" s="8"/>
      <c r="J389" s="186">
        <f>ROUND(I389*H389,15)</f>
        <v>0</v>
      </c>
      <c r="K389" s="184" t="s">
        <v>163</v>
      </c>
      <c r="L389" s="103"/>
      <c r="M389" s="187" t="s">
        <v>5</v>
      </c>
      <c r="N389" s="188" t="s">
        <v>41</v>
      </c>
      <c r="O389" s="104"/>
      <c r="P389" s="189">
        <f>O389*H389</f>
        <v>0</v>
      </c>
      <c r="Q389" s="189">
        <v>0.01034</v>
      </c>
      <c r="R389" s="189">
        <f>Q389*H389</f>
        <v>0.02068</v>
      </c>
      <c r="S389" s="189">
        <v>0</v>
      </c>
      <c r="T389" s="190">
        <f>S389*H389</f>
        <v>0</v>
      </c>
      <c r="AR389" s="92" t="s">
        <v>291</v>
      </c>
      <c r="AT389" s="92" t="s">
        <v>143</v>
      </c>
      <c r="AU389" s="92" t="s">
        <v>79</v>
      </c>
      <c r="AY389" s="92" t="s">
        <v>140</v>
      </c>
      <c r="BE389" s="191">
        <f>IF(N389="základní",J389,0)</f>
        <v>0</v>
      </c>
      <c r="BF389" s="191">
        <f>IF(N389="snížená",J389,0)</f>
        <v>0</v>
      </c>
      <c r="BG389" s="191">
        <f>IF(N389="zákl. přenesená",J389,0)</f>
        <v>0</v>
      </c>
      <c r="BH389" s="191">
        <f>IF(N389="sníž. přenesená",J389,0)</f>
        <v>0</v>
      </c>
      <c r="BI389" s="191">
        <f>IF(N389="nulová",J389,0)</f>
        <v>0</v>
      </c>
      <c r="BJ389" s="92" t="s">
        <v>77</v>
      </c>
      <c r="BK389" s="192">
        <f>ROUND(I389*H389,15)</f>
        <v>0</v>
      </c>
      <c r="BL389" s="92" t="s">
        <v>291</v>
      </c>
      <c r="BM389" s="92" t="s">
        <v>473</v>
      </c>
    </row>
    <row r="390" spans="2:51" s="194" customFormat="1" ht="13.5">
      <c r="B390" s="193"/>
      <c r="D390" s="195" t="s">
        <v>154</v>
      </c>
      <c r="E390" s="196" t="s">
        <v>5</v>
      </c>
      <c r="F390" s="197" t="s">
        <v>79</v>
      </c>
      <c r="H390" s="198">
        <v>2</v>
      </c>
      <c r="L390" s="193"/>
      <c r="M390" s="199"/>
      <c r="N390" s="200"/>
      <c r="O390" s="200"/>
      <c r="P390" s="200"/>
      <c r="Q390" s="200"/>
      <c r="R390" s="200"/>
      <c r="S390" s="200"/>
      <c r="T390" s="201"/>
      <c r="AT390" s="196" t="s">
        <v>154</v>
      </c>
      <c r="AU390" s="196" t="s">
        <v>79</v>
      </c>
      <c r="AV390" s="194" t="s">
        <v>79</v>
      </c>
      <c r="AW390" s="194" t="s">
        <v>34</v>
      </c>
      <c r="AX390" s="194" t="s">
        <v>77</v>
      </c>
      <c r="AY390" s="196" t="s">
        <v>140</v>
      </c>
    </row>
    <row r="391" spans="2:65" s="102" customFormat="1" ht="25.5" customHeight="1">
      <c r="B391" s="103"/>
      <c r="C391" s="182" t="s">
        <v>474</v>
      </c>
      <c r="D391" s="182" t="s">
        <v>143</v>
      </c>
      <c r="E391" s="183" t="s">
        <v>475</v>
      </c>
      <c r="F391" s="184" t="s">
        <v>476</v>
      </c>
      <c r="G391" s="185" t="s">
        <v>472</v>
      </c>
      <c r="H391" s="186">
        <v>2</v>
      </c>
      <c r="I391" s="8"/>
      <c r="J391" s="186">
        <f>ROUND(I391*H391,15)</f>
        <v>0</v>
      </c>
      <c r="K391" s="184" t="s">
        <v>1533</v>
      </c>
      <c r="L391" s="103"/>
      <c r="M391" s="187" t="s">
        <v>5</v>
      </c>
      <c r="N391" s="188" t="s">
        <v>41</v>
      </c>
      <c r="O391" s="104"/>
      <c r="P391" s="189">
        <f>O391*H391</f>
        <v>0</v>
      </c>
      <c r="Q391" s="189">
        <v>0.01534</v>
      </c>
      <c r="R391" s="189">
        <f>Q391*H391</f>
        <v>0.03068</v>
      </c>
      <c r="S391" s="189">
        <v>0</v>
      </c>
      <c r="T391" s="190">
        <f>S391*H391</f>
        <v>0</v>
      </c>
      <c r="AR391" s="92" t="s">
        <v>291</v>
      </c>
      <c r="AT391" s="92" t="s">
        <v>143</v>
      </c>
      <c r="AU391" s="92" t="s">
        <v>79</v>
      </c>
      <c r="AY391" s="92" t="s">
        <v>140</v>
      </c>
      <c r="BE391" s="191">
        <f>IF(N391="základní",J391,0)</f>
        <v>0</v>
      </c>
      <c r="BF391" s="191">
        <f>IF(N391="snížená",J391,0)</f>
        <v>0</v>
      </c>
      <c r="BG391" s="191">
        <f>IF(N391="zákl. přenesená",J391,0)</f>
        <v>0</v>
      </c>
      <c r="BH391" s="191">
        <f>IF(N391="sníž. přenesená",J391,0)</f>
        <v>0</v>
      </c>
      <c r="BI391" s="191">
        <f>IF(N391="nulová",J391,0)</f>
        <v>0</v>
      </c>
      <c r="BJ391" s="92" t="s">
        <v>77</v>
      </c>
      <c r="BK391" s="192">
        <f>ROUND(I391*H391,15)</f>
        <v>0</v>
      </c>
      <c r="BL391" s="92" t="s">
        <v>291</v>
      </c>
      <c r="BM391" s="92" t="s">
        <v>477</v>
      </c>
    </row>
    <row r="392" spans="2:65" s="102" customFormat="1" ht="25.5" customHeight="1">
      <c r="B392" s="103"/>
      <c r="C392" s="182" t="s">
        <v>478</v>
      </c>
      <c r="D392" s="182" t="s">
        <v>143</v>
      </c>
      <c r="E392" s="183" t="s">
        <v>479</v>
      </c>
      <c r="F392" s="184" t="s">
        <v>480</v>
      </c>
      <c r="G392" s="185" t="s">
        <v>472</v>
      </c>
      <c r="H392" s="186">
        <v>24</v>
      </c>
      <c r="I392" s="8"/>
      <c r="J392" s="186">
        <f>ROUND(I392*H392,15)</f>
        <v>0</v>
      </c>
      <c r="K392" s="184" t="s">
        <v>147</v>
      </c>
      <c r="L392" s="103"/>
      <c r="M392" s="187" t="s">
        <v>5</v>
      </c>
      <c r="N392" s="188" t="s">
        <v>41</v>
      </c>
      <c r="O392" s="104"/>
      <c r="P392" s="189">
        <f>O392*H392</f>
        <v>0</v>
      </c>
      <c r="Q392" s="189">
        <v>0.00052</v>
      </c>
      <c r="R392" s="189">
        <f>Q392*H392</f>
        <v>0.012479999999999998</v>
      </c>
      <c r="S392" s="189">
        <v>0</v>
      </c>
      <c r="T392" s="190">
        <f>S392*H392</f>
        <v>0</v>
      </c>
      <c r="AR392" s="92" t="s">
        <v>291</v>
      </c>
      <c r="AT392" s="92" t="s">
        <v>143</v>
      </c>
      <c r="AU392" s="92" t="s">
        <v>79</v>
      </c>
      <c r="AY392" s="92" t="s">
        <v>140</v>
      </c>
      <c r="BE392" s="191">
        <f>IF(N392="základní",J392,0)</f>
        <v>0</v>
      </c>
      <c r="BF392" s="191">
        <f>IF(N392="snížená",J392,0)</f>
        <v>0</v>
      </c>
      <c r="BG392" s="191">
        <f>IF(N392="zákl. přenesená",J392,0)</f>
        <v>0</v>
      </c>
      <c r="BH392" s="191">
        <f>IF(N392="sníž. přenesená",J392,0)</f>
        <v>0</v>
      </c>
      <c r="BI392" s="191">
        <f>IF(N392="nulová",J392,0)</f>
        <v>0</v>
      </c>
      <c r="BJ392" s="92" t="s">
        <v>77</v>
      </c>
      <c r="BK392" s="192">
        <f>ROUND(I392*H392,15)</f>
        <v>0</v>
      </c>
      <c r="BL392" s="92" t="s">
        <v>291</v>
      </c>
      <c r="BM392" s="92" t="s">
        <v>481</v>
      </c>
    </row>
    <row r="393" spans="2:47" s="102" customFormat="1" ht="24">
      <c r="B393" s="103"/>
      <c r="D393" s="195" t="s">
        <v>482</v>
      </c>
      <c r="F393" s="233" t="s">
        <v>483</v>
      </c>
      <c r="L393" s="103"/>
      <c r="M393" s="234"/>
      <c r="N393" s="104"/>
      <c r="O393" s="104"/>
      <c r="P393" s="104"/>
      <c r="Q393" s="104"/>
      <c r="R393" s="104"/>
      <c r="S393" s="104"/>
      <c r="T393" s="235"/>
      <c r="AT393" s="92" t="s">
        <v>482</v>
      </c>
      <c r="AU393" s="92" t="s">
        <v>79</v>
      </c>
    </row>
    <row r="394" spans="2:65" s="102" customFormat="1" ht="16.5" customHeight="1">
      <c r="B394" s="103"/>
      <c r="C394" s="182" t="s">
        <v>484</v>
      </c>
      <c r="D394" s="182" t="s">
        <v>143</v>
      </c>
      <c r="E394" s="183" t="s">
        <v>485</v>
      </c>
      <c r="F394" s="184" t="s">
        <v>486</v>
      </c>
      <c r="G394" s="185" t="s">
        <v>472</v>
      </c>
      <c r="H394" s="186">
        <v>13</v>
      </c>
      <c r="I394" s="8"/>
      <c r="J394" s="186">
        <f>ROUND(I394*H394,15)</f>
        <v>0</v>
      </c>
      <c r="K394" s="184" t="s">
        <v>147</v>
      </c>
      <c r="L394" s="103"/>
      <c r="M394" s="187" t="s">
        <v>5</v>
      </c>
      <c r="N394" s="188" t="s">
        <v>41</v>
      </c>
      <c r="O394" s="104"/>
      <c r="P394" s="189">
        <f>O394*H394</f>
        <v>0</v>
      </c>
      <c r="Q394" s="189">
        <v>0.00052</v>
      </c>
      <c r="R394" s="189">
        <f>Q394*H394</f>
        <v>0.0067599999999999995</v>
      </c>
      <c r="S394" s="189">
        <v>0</v>
      </c>
      <c r="T394" s="190">
        <f>S394*H394</f>
        <v>0</v>
      </c>
      <c r="AR394" s="92" t="s">
        <v>291</v>
      </c>
      <c r="AT394" s="92" t="s">
        <v>143</v>
      </c>
      <c r="AU394" s="92" t="s">
        <v>79</v>
      </c>
      <c r="AY394" s="92" t="s">
        <v>140</v>
      </c>
      <c r="BE394" s="191">
        <f>IF(N394="základní",J394,0)</f>
        <v>0</v>
      </c>
      <c r="BF394" s="191">
        <f>IF(N394="snížená",J394,0)</f>
        <v>0</v>
      </c>
      <c r="BG394" s="191">
        <f>IF(N394="zákl. přenesená",J394,0)</f>
        <v>0</v>
      </c>
      <c r="BH394" s="191">
        <f>IF(N394="sníž. přenesená",J394,0)</f>
        <v>0</v>
      </c>
      <c r="BI394" s="191">
        <f>IF(N394="nulová",J394,0)</f>
        <v>0</v>
      </c>
      <c r="BJ394" s="92" t="s">
        <v>77</v>
      </c>
      <c r="BK394" s="192">
        <f>ROUND(I394*H394,15)</f>
        <v>0</v>
      </c>
      <c r="BL394" s="92" t="s">
        <v>291</v>
      </c>
      <c r="BM394" s="92" t="s">
        <v>487</v>
      </c>
    </row>
    <row r="395" spans="2:47" s="102" customFormat="1" ht="24">
      <c r="B395" s="103"/>
      <c r="D395" s="195" t="s">
        <v>482</v>
      </c>
      <c r="F395" s="233" t="s">
        <v>483</v>
      </c>
      <c r="L395" s="103"/>
      <c r="M395" s="234"/>
      <c r="N395" s="104"/>
      <c r="O395" s="104"/>
      <c r="P395" s="104"/>
      <c r="Q395" s="104"/>
      <c r="R395" s="104"/>
      <c r="S395" s="104"/>
      <c r="T395" s="235"/>
      <c r="AT395" s="92" t="s">
        <v>482</v>
      </c>
      <c r="AU395" s="92" t="s">
        <v>79</v>
      </c>
    </row>
    <row r="396" spans="2:65" s="102" customFormat="1" ht="16.5" customHeight="1">
      <c r="B396" s="103"/>
      <c r="C396" s="182" t="s">
        <v>488</v>
      </c>
      <c r="D396" s="182" t="s">
        <v>143</v>
      </c>
      <c r="E396" s="183" t="s">
        <v>489</v>
      </c>
      <c r="F396" s="184" t="s">
        <v>490</v>
      </c>
      <c r="G396" s="185" t="s">
        <v>472</v>
      </c>
      <c r="H396" s="186">
        <v>4</v>
      </c>
      <c r="I396" s="8"/>
      <c r="J396" s="186">
        <f>ROUND(I396*H396,15)</f>
        <v>0</v>
      </c>
      <c r="K396" s="184" t="s">
        <v>147</v>
      </c>
      <c r="L396" s="103"/>
      <c r="M396" s="187" t="s">
        <v>5</v>
      </c>
      <c r="N396" s="188" t="s">
        <v>41</v>
      </c>
      <c r="O396" s="104"/>
      <c r="P396" s="189">
        <f>O396*H396</f>
        <v>0</v>
      </c>
      <c r="Q396" s="189">
        <v>0.00052</v>
      </c>
      <c r="R396" s="189">
        <f>Q396*H396</f>
        <v>0.00208</v>
      </c>
      <c r="S396" s="189">
        <v>0</v>
      </c>
      <c r="T396" s="190">
        <f>S396*H396</f>
        <v>0</v>
      </c>
      <c r="AR396" s="92" t="s">
        <v>291</v>
      </c>
      <c r="AT396" s="92" t="s">
        <v>143</v>
      </c>
      <c r="AU396" s="92" t="s">
        <v>79</v>
      </c>
      <c r="AY396" s="92" t="s">
        <v>140</v>
      </c>
      <c r="BE396" s="191">
        <f>IF(N396="základní",J396,0)</f>
        <v>0</v>
      </c>
      <c r="BF396" s="191">
        <f>IF(N396="snížená",J396,0)</f>
        <v>0</v>
      </c>
      <c r="BG396" s="191">
        <f>IF(N396="zákl. přenesená",J396,0)</f>
        <v>0</v>
      </c>
      <c r="BH396" s="191">
        <f>IF(N396="sníž. přenesená",J396,0)</f>
        <v>0</v>
      </c>
      <c r="BI396" s="191">
        <f>IF(N396="nulová",J396,0)</f>
        <v>0</v>
      </c>
      <c r="BJ396" s="92" t="s">
        <v>77</v>
      </c>
      <c r="BK396" s="192">
        <f>ROUND(I396*H396,15)</f>
        <v>0</v>
      </c>
      <c r="BL396" s="92" t="s">
        <v>291</v>
      </c>
      <c r="BM396" s="92" t="s">
        <v>491</v>
      </c>
    </row>
    <row r="397" spans="2:47" s="102" customFormat="1" ht="24">
      <c r="B397" s="103"/>
      <c r="D397" s="195" t="s">
        <v>482</v>
      </c>
      <c r="F397" s="233" t="s">
        <v>483</v>
      </c>
      <c r="L397" s="103"/>
      <c r="M397" s="234"/>
      <c r="N397" s="104"/>
      <c r="O397" s="104"/>
      <c r="P397" s="104"/>
      <c r="Q397" s="104"/>
      <c r="R397" s="104"/>
      <c r="S397" s="104"/>
      <c r="T397" s="235"/>
      <c r="AT397" s="92" t="s">
        <v>482</v>
      </c>
      <c r="AU397" s="92" t="s">
        <v>79</v>
      </c>
    </row>
    <row r="398" spans="2:65" s="102" customFormat="1" ht="16.5" customHeight="1">
      <c r="B398" s="103"/>
      <c r="C398" s="182" t="s">
        <v>492</v>
      </c>
      <c r="D398" s="182" t="s">
        <v>143</v>
      </c>
      <c r="E398" s="183" t="s">
        <v>493</v>
      </c>
      <c r="F398" s="184" t="s">
        <v>494</v>
      </c>
      <c r="G398" s="185" t="s">
        <v>472</v>
      </c>
      <c r="H398" s="186">
        <v>4</v>
      </c>
      <c r="I398" s="8"/>
      <c r="J398" s="186">
        <f>ROUND(I398*H398,15)</f>
        <v>0</v>
      </c>
      <c r="K398" s="184" t="s">
        <v>147</v>
      </c>
      <c r="L398" s="103"/>
      <c r="M398" s="187" t="s">
        <v>5</v>
      </c>
      <c r="N398" s="188" t="s">
        <v>41</v>
      </c>
      <c r="O398" s="104"/>
      <c r="P398" s="189">
        <f>O398*H398</f>
        <v>0</v>
      </c>
      <c r="Q398" s="189">
        <v>0.003</v>
      </c>
      <c r="R398" s="189">
        <f>Q398*H398</f>
        <v>0.012</v>
      </c>
      <c r="S398" s="189">
        <v>0</v>
      </c>
      <c r="T398" s="190">
        <f>S398*H398</f>
        <v>0</v>
      </c>
      <c r="AR398" s="92" t="s">
        <v>291</v>
      </c>
      <c r="AT398" s="92" t="s">
        <v>143</v>
      </c>
      <c r="AU398" s="92" t="s">
        <v>79</v>
      </c>
      <c r="AY398" s="92" t="s">
        <v>140</v>
      </c>
      <c r="BE398" s="191">
        <f>IF(N398="základní",J398,0)</f>
        <v>0</v>
      </c>
      <c r="BF398" s="191">
        <f>IF(N398="snížená",J398,0)</f>
        <v>0</v>
      </c>
      <c r="BG398" s="191">
        <f>IF(N398="zákl. přenesená",J398,0)</f>
        <v>0</v>
      </c>
      <c r="BH398" s="191">
        <f>IF(N398="sníž. přenesená",J398,0)</f>
        <v>0</v>
      </c>
      <c r="BI398" s="191">
        <f>IF(N398="nulová",J398,0)</f>
        <v>0</v>
      </c>
      <c r="BJ398" s="92" t="s">
        <v>77</v>
      </c>
      <c r="BK398" s="192">
        <f>ROUND(I398*H398,15)</f>
        <v>0</v>
      </c>
      <c r="BL398" s="92" t="s">
        <v>291</v>
      </c>
      <c r="BM398" s="92" t="s">
        <v>495</v>
      </c>
    </row>
    <row r="399" spans="2:47" s="102" customFormat="1" ht="24">
      <c r="B399" s="103"/>
      <c r="D399" s="195" t="s">
        <v>482</v>
      </c>
      <c r="F399" s="233" t="s">
        <v>483</v>
      </c>
      <c r="L399" s="103"/>
      <c r="M399" s="234"/>
      <c r="N399" s="104"/>
      <c r="O399" s="104"/>
      <c r="P399" s="104"/>
      <c r="Q399" s="104"/>
      <c r="R399" s="104"/>
      <c r="S399" s="104"/>
      <c r="T399" s="235"/>
      <c r="AT399" s="92" t="s">
        <v>482</v>
      </c>
      <c r="AU399" s="92" t="s">
        <v>79</v>
      </c>
    </row>
    <row r="400" spans="2:65" s="102" customFormat="1" ht="16.5" customHeight="1">
      <c r="B400" s="103"/>
      <c r="C400" s="182" t="s">
        <v>496</v>
      </c>
      <c r="D400" s="182" t="s">
        <v>143</v>
      </c>
      <c r="E400" s="183" t="s">
        <v>497</v>
      </c>
      <c r="F400" s="184" t="s">
        <v>498</v>
      </c>
      <c r="G400" s="185" t="s">
        <v>472</v>
      </c>
      <c r="H400" s="186">
        <v>11</v>
      </c>
      <c r="I400" s="8"/>
      <c r="J400" s="186">
        <f>ROUND(I400*H400,15)</f>
        <v>0</v>
      </c>
      <c r="K400" s="184" t="s">
        <v>1533</v>
      </c>
      <c r="L400" s="103"/>
      <c r="M400" s="187" t="s">
        <v>5</v>
      </c>
      <c r="N400" s="188" t="s">
        <v>41</v>
      </c>
      <c r="O400" s="104"/>
      <c r="P400" s="189">
        <f>O400*H400</f>
        <v>0</v>
      </c>
      <c r="Q400" s="189">
        <v>0.00085</v>
      </c>
      <c r="R400" s="189">
        <f>Q400*H400</f>
        <v>0.009349999999999999</v>
      </c>
      <c r="S400" s="189">
        <v>0</v>
      </c>
      <c r="T400" s="190">
        <f>S400*H400</f>
        <v>0</v>
      </c>
      <c r="AR400" s="92" t="s">
        <v>291</v>
      </c>
      <c r="AT400" s="92" t="s">
        <v>143</v>
      </c>
      <c r="AU400" s="92" t="s">
        <v>79</v>
      </c>
      <c r="AY400" s="92" t="s">
        <v>140</v>
      </c>
      <c r="BE400" s="191">
        <f>IF(N400="základní",J400,0)</f>
        <v>0</v>
      </c>
      <c r="BF400" s="191">
        <f>IF(N400="snížená",J400,0)</f>
        <v>0</v>
      </c>
      <c r="BG400" s="191">
        <f>IF(N400="zákl. přenesená",J400,0)</f>
        <v>0</v>
      </c>
      <c r="BH400" s="191">
        <f>IF(N400="sníž. přenesená",J400,0)</f>
        <v>0</v>
      </c>
      <c r="BI400" s="191">
        <f>IF(N400="nulová",J400,0)</f>
        <v>0</v>
      </c>
      <c r="BJ400" s="92" t="s">
        <v>77</v>
      </c>
      <c r="BK400" s="192">
        <f>ROUND(I400*H400,15)</f>
        <v>0</v>
      </c>
      <c r="BL400" s="92" t="s">
        <v>291</v>
      </c>
      <c r="BM400" s="92" t="s">
        <v>499</v>
      </c>
    </row>
    <row r="401" spans="2:47" s="102" customFormat="1" ht="24">
      <c r="B401" s="103"/>
      <c r="D401" s="195" t="s">
        <v>482</v>
      </c>
      <c r="F401" s="233" t="s">
        <v>483</v>
      </c>
      <c r="L401" s="103"/>
      <c r="M401" s="234"/>
      <c r="N401" s="104"/>
      <c r="O401" s="104"/>
      <c r="P401" s="104"/>
      <c r="Q401" s="104"/>
      <c r="R401" s="104"/>
      <c r="S401" s="104"/>
      <c r="T401" s="235"/>
      <c r="AT401" s="92" t="s">
        <v>482</v>
      </c>
      <c r="AU401" s="92" t="s">
        <v>79</v>
      </c>
    </row>
    <row r="402" spans="2:65" s="102" customFormat="1" ht="16.5" customHeight="1">
      <c r="B402" s="103"/>
      <c r="C402" s="182" t="s">
        <v>500</v>
      </c>
      <c r="D402" s="182" t="s">
        <v>143</v>
      </c>
      <c r="E402" s="183" t="s">
        <v>501</v>
      </c>
      <c r="F402" s="184" t="s">
        <v>502</v>
      </c>
      <c r="G402" s="185" t="s">
        <v>472</v>
      </c>
      <c r="H402" s="186">
        <v>1</v>
      </c>
      <c r="I402" s="8"/>
      <c r="J402" s="186">
        <f>ROUND(I402*H402,15)</f>
        <v>0</v>
      </c>
      <c r="K402" s="184" t="s">
        <v>1533</v>
      </c>
      <c r="L402" s="103"/>
      <c r="M402" s="187" t="s">
        <v>5</v>
      </c>
      <c r="N402" s="188" t="s">
        <v>41</v>
      </c>
      <c r="O402" s="104"/>
      <c r="P402" s="189">
        <f>O402*H402</f>
        <v>0</v>
      </c>
      <c r="Q402" s="189">
        <v>0.00085</v>
      </c>
      <c r="R402" s="189">
        <f>Q402*H402</f>
        <v>0.00085</v>
      </c>
      <c r="S402" s="189">
        <v>0</v>
      </c>
      <c r="T402" s="190">
        <f>S402*H402</f>
        <v>0</v>
      </c>
      <c r="AR402" s="92" t="s">
        <v>291</v>
      </c>
      <c r="AT402" s="92" t="s">
        <v>143</v>
      </c>
      <c r="AU402" s="92" t="s">
        <v>79</v>
      </c>
      <c r="AY402" s="92" t="s">
        <v>140</v>
      </c>
      <c r="BE402" s="191">
        <f>IF(N402="základní",J402,0)</f>
        <v>0</v>
      </c>
      <c r="BF402" s="191">
        <f>IF(N402="snížená",J402,0)</f>
        <v>0</v>
      </c>
      <c r="BG402" s="191">
        <f>IF(N402="zákl. přenesená",J402,0)</f>
        <v>0</v>
      </c>
      <c r="BH402" s="191">
        <f>IF(N402="sníž. přenesená",J402,0)</f>
        <v>0</v>
      </c>
      <c r="BI402" s="191">
        <f>IF(N402="nulová",J402,0)</f>
        <v>0</v>
      </c>
      <c r="BJ402" s="92" t="s">
        <v>77</v>
      </c>
      <c r="BK402" s="192">
        <f>ROUND(I402*H402,15)</f>
        <v>0</v>
      </c>
      <c r="BL402" s="92" t="s">
        <v>291</v>
      </c>
      <c r="BM402" s="92" t="s">
        <v>503</v>
      </c>
    </row>
    <row r="403" spans="2:47" s="102" customFormat="1" ht="24">
      <c r="B403" s="103"/>
      <c r="D403" s="195" t="s">
        <v>482</v>
      </c>
      <c r="F403" s="233" t="s">
        <v>483</v>
      </c>
      <c r="L403" s="103"/>
      <c r="M403" s="234"/>
      <c r="N403" s="104"/>
      <c r="O403" s="104"/>
      <c r="P403" s="104"/>
      <c r="Q403" s="104"/>
      <c r="R403" s="104"/>
      <c r="S403" s="104"/>
      <c r="T403" s="235"/>
      <c r="AT403" s="92" t="s">
        <v>482</v>
      </c>
      <c r="AU403" s="92" t="s">
        <v>79</v>
      </c>
    </row>
    <row r="404" spans="2:65" s="102" customFormat="1" ht="16.5" customHeight="1">
      <c r="B404" s="103"/>
      <c r="C404" s="182" t="s">
        <v>504</v>
      </c>
      <c r="D404" s="182" t="s">
        <v>143</v>
      </c>
      <c r="E404" s="183" t="s">
        <v>505</v>
      </c>
      <c r="F404" s="184" t="s">
        <v>506</v>
      </c>
      <c r="G404" s="185" t="s">
        <v>472</v>
      </c>
      <c r="H404" s="186">
        <v>7</v>
      </c>
      <c r="I404" s="8"/>
      <c r="J404" s="186">
        <f>ROUND(I404*H404,15)</f>
        <v>0</v>
      </c>
      <c r="K404" s="184" t="s">
        <v>1533</v>
      </c>
      <c r="L404" s="103"/>
      <c r="M404" s="187" t="s">
        <v>5</v>
      </c>
      <c r="N404" s="188" t="s">
        <v>41</v>
      </c>
      <c r="O404" s="104"/>
      <c r="P404" s="189">
        <f>O404*H404</f>
        <v>0</v>
      </c>
      <c r="Q404" s="189">
        <v>0.00085</v>
      </c>
      <c r="R404" s="189">
        <f>Q404*H404</f>
        <v>0.0059499999999999996</v>
      </c>
      <c r="S404" s="189">
        <v>0</v>
      </c>
      <c r="T404" s="190">
        <f>S404*H404</f>
        <v>0</v>
      </c>
      <c r="AR404" s="92" t="s">
        <v>291</v>
      </c>
      <c r="AT404" s="92" t="s">
        <v>143</v>
      </c>
      <c r="AU404" s="92" t="s">
        <v>79</v>
      </c>
      <c r="AY404" s="92" t="s">
        <v>140</v>
      </c>
      <c r="BE404" s="191">
        <f>IF(N404="základní",J404,0)</f>
        <v>0</v>
      </c>
      <c r="BF404" s="191">
        <f>IF(N404="snížená",J404,0)</f>
        <v>0</v>
      </c>
      <c r="BG404" s="191">
        <f>IF(N404="zákl. přenesená",J404,0)</f>
        <v>0</v>
      </c>
      <c r="BH404" s="191">
        <f>IF(N404="sníž. přenesená",J404,0)</f>
        <v>0</v>
      </c>
      <c r="BI404" s="191">
        <f>IF(N404="nulová",J404,0)</f>
        <v>0</v>
      </c>
      <c r="BJ404" s="92" t="s">
        <v>77</v>
      </c>
      <c r="BK404" s="192">
        <f>ROUND(I404*H404,15)</f>
        <v>0</v>
      </c>
      <c r="BL404" s="92" t="s">
        <v>291</v>
      </c>
      <c r="BM404" s="92" t="s">
        <v>507</v>
      </c>
    </row>
    <row r="405" spans="2:47" s="102" customFormat="1" ht="24">
      <c r="B405" s="103"/>
      <c r="D405" s="195" t="s">
        <v>482</v>
      </c>
      <c r="F405" s="233" t="s">
        <v>483</v>
      </c>
      <c r="L405" s="103"/>
      <c r="M405" s="234"/>
      <c r="N405" s="104"/>
      <c r="O405" s="104"/>
      <c r="P405" s="104"/>
      <c r="Q405" s="104"/>
      <c r="R405" s="104"/>
      <c r="S405" s="104"/>
      <c r="T405" s="235"/>
      <c r="AT405" s="92" t="s">
        <v>482</v>
      </c>
      <c r="AU405" s="92" t="s">
        <v>79</v>
      </c>
    </row>
    <row r="406" spans="2:65" s="102" customFormat="1" ht="16.5" customHeight="1">
      <c r="B406" s="103"/>
      <c r="C406" s="182" t="s">
        <v>508</v>
      </c>
      <c r="D406" s="182" t="s">
        <v>143</v>
      </c>
      <c r="E406" s="183" t="s">
        <v>509</v>
      </c>
      <c r="F406" s="184" t="s">
        <v>510</v>
      </c>
      <c r="G406" s="185" t="s">
        <v>472</v>
      </c>
      <c r="H406" s="186">
        <v>21</v>
      </c>
      <c r="I406" s="8"/>
      <c r="J406" s="186">
        <f>ROUND(I406*H406,15)</f>
        <v>0</v>
      </c>
      <c r="K406" s="184" t="s">
        <v>1533</v>
      </c>
      <c r="L406" s="103"/>
      <c r="M406" s="187" t="s">
        <v>5</v>
      </c>
      <c r="N406" s="188" t="s">
        <v>41</v>
      </c>
      <c r="O406" s="104"/>
      <c r="P406" s="189">
        <f>O406*H406</f>
        <v>0</v>
      </c>
      <c r="Q406" s="189">
        <v>0.00085</v>
      </c>
      <c r="R406" s="189">
        <f>Q406*H406</f>
        <v>0.017849999999999998</v>
      </c>
      <c r="S406" s="189">
        <v>0</v>
      </c>
      <c r="T406" s="190">
        <f>S406*H406</f>
        <v>0</v>
      </c>
      <c r="AR406" s="92" t="s">
        <v>291</v>
      </c>
      <c r="AT406" s="92" t="s">
        <v>143</v>
      </c>
      <c r="AU406" s="92" t="s">
        <v>79</v>
      </c>
      <c r="AY406" s="92" t="s">
        <v>140</v>
      </c>
      <c r="BE406" s="191">
        <f>IF(N406="základní",J406,0)</f>
        <v>0</v>
      </c>
      <c r="BF406" s="191">
        <f>IF(N406="snížená",J406,0)</f>
        <v>0</v>
      </c>
      <c r="BG406" s="191">
        <f>IF(N406="zákl. přenesená",J406,0)</f>
        <v>0</v>
      </c>
      <c r="BH406" s="191">
        <f>IF(N406="sníž. přenesená",J406,0)</f>
        <v>0</v>
      </c>
      <c r="BI406" s="191">
        <f>IF(N406="nulová",J406,0)</f>
        <v>0</v>
      </c>
      <c r="BJ406" s="92" t="s">
        <v>77</v>
      </c>
      <c r="BK406" s="192">
        <f>ROUND(I406*H406,15)</f>
        <v>0</v>
      </c>
      <c r="BL406" s="92" t="s">
        <v>291</v>
      </c>
      <c r="BM406" s="92" t="s">
        <v>511</v>
      </c>
    </row>
    <row r="407" spans="2:47" s="102" customFormat="1" ht="24">
      <c r="B407" s="103"/>
      <c r="D407" s="195" t="s">
        <v>482</v>
      </c>
      <c r="F407" s="233" t="s">
        <v>483</v>
      </c>
      <c r="L407" s="103"/>
      <c r="M407" s="234"/>
      <c r="N407" s="104"/>
      <c r="O407" s="104"/>
      <c r="P407" s="104"/>
      <c r="Q407" s="104"/>
      <c r="R407" s="104"/>
      <c r="S407" s="104"/>
      <c r="T407" s="235"/>
      <c r="AT407" s="92" t="s">
        <v>482</v>
      </c>
      <c r="AU407" s="92" t="s">
        <v>79</v>
      </c>
    </row>
    <row r="408" spans="2:65" s="102" customFormat="1" ht="16.5" customHeight="1">
      <c r="B408" s="103"/>
      <c r="C408" s="182" t="s">
        <v>512</v>
      </c>
      <c r="D408" s="182" t="s">
        <v>143</v>
      </c>
      <c r="E408" s="183" t="s">
        <v>513</v>
      </c>
      <c r="F408" s="184" t="s">
        <v>514</v>
      </c>
      <c r="G408" s="185" t="s">
        <v>472</v>
      </c>
      <c r="H408" s="186">
        <v>3</v>
      </c>
      <c r="I408" s="8"/>
      <c r="J408" s="186">
        <f>ROUND(I408*H408,15)</f>
        <v>0</v>
      </c>
      <c r="K408" s="184" t="s">
        <v>1533</v>
      </c>
      <c r="L408" s="103"/>
      <c r="M408" s="187" t="s">
        <v>5</v>
      </c>
      <c r="N408" s="188" t="s">
        <v>41</v>
      </c>
      <c r="O408" s="104"/>
      <c r="P408" s="189">
        <f>O408*H408</f>
        <v>0</v>
      </c>
      <c r="Q408" s="189">
        <v>0.00085</v>
      </c>
      <c r="R408" s="189">
        <f>Q408*H408</f>
        <v>0.0025499999999999997</v>
      </c>
      <c r="S408" s="189">
        <v>0</v>
      </c>
      <c r="T408" s="190">
        <f>S408*H408</f>
        <v>0</v>
      </c>
      <c r="AR408" s="92" t="s">
        <v>291</v>
      </c>
      <c r="AT408" s="92" t="s">
        <v>143</v>
      </c>
      <c r="AU408" s="92" t="s">
        <v>79</v>
      </c>
      <c r="AY408" s="92" t="s">
        <v>140</v>
      </c>
      <c r="BE408" s="191">
        <f>IF(N408="základní",J408,0)</f>
        <v>0</v>
      </c>
      <c r="BF408" s="191">
        <f>IF(N408="snížená",J408,0)</f>
        <v>0</v>
      </c>
      <c r="BG408" s="191">
        <f>IF(N408="zákl. přenesená",J408,0)</f>
        <v>0</v>
      </c>
      <c r="BH408" s="191">
        <f>IF(N408="sníž. přenesená",J408,0)</f>
        <v>0</v>
      </c>
      <c r="BI408" s="191">
        <f>IF(N408="nulová",J408,0)</f>
        <v>0</v>
      </c>
      <c r="BJ408" s="92" t="s">
        <v>77</v>
      </c>
      <c r="BK408" s="192">
        <f>ROUND(I408*H408,15)</f>
        <v>0</v>
      </c>
      <c r="BL408" s="92" t="s">
        <v>291</v>
      </c>
      <c r="BM408" s="92" t="s">
        <v>515</v>
      </c>
    </row>
    <row r="409" spans="2:47" s="102" customFormat="1" ht="24">
      <c r="B409" s="103"/>
      <c r="D409" s="195" t="s">
        <v>482</v>
      </c>
      <c r="F409" s="233" t="s">
        <v>483</v>
      </c>
      <c r="L409" s="103"/>
      <c r="M409" s="234"/>
      <c r="N409" s="104"/>
      <c r="O409" s="104"/>
      <c r="P409" s="104"/>
      <c r="Q409" s="104"/>
      <c r="R409" s="104"/>
      <c r="S409" s="104"/>
      <c r="T409" s="235"/>
      <c r="AT409" s="92" t="s">
        <v>482</v>
      </c>
      <c r="AU409" s="92" t="s">
        <v>79</v>
      </c>
    </row>
    <row r="410" spans="2:65" s="102" customFormat="1" ht="16.5" customHeight="1">
      <c r="B410" s="103"/>
      <c r="C410" s="182" t="s">
        <v>516</v>
      </c>
      <c r="D410" s="182" t="s">
        <v>143</v>
      </c>
      <c r="E410" s="183" t="s">
        <v>517</v>
      </c>
      <c r="F410" s="184" t="s">
        <v>518</v>
      </c>
      <c r="G410" s="185" t="s">
        <v>472</v>
      </c>
      <c r="H410" s="186">
        <v>4</v>
      </c>
      <c r="I410" s="8"/>
      <c r="J410" s="186">
        <f>ROUND(I410*H410,15)</f>
        <v>0</v>
      </c>
      <c r="K410" s="184" t="s">
        <v>1533</v>
      </c>
      <c r="L410" s="103"/>
      <c r="M410" s="187" t="s">
        <v>5</v>
      </c>
      <c r="N410" s="188" t="s">
        <v>41</v>
      </c>
      <c r="O410" s="104"/>
      <c r="P410" s="189">
        <f>O410*H410</f>
        <v>0</v>
      </c>
      <c r="Q410" s="189">
        <v>0.00085</v>
      </c>
      <c r="R410" s="189">
        <f>Q410*H410</f>
        <v>0.0034</v>
      </c>
      <c r="S410" s="189">
        <v>0</v>
      </c>
      <c r="T410" s="190">
        <f>S410*H410</f>
        <v>0</v>
      </c>
      <c r="AR410" s="92" t="s">
        <v>291</v>
      </c>
      <c r="AT410" s="92" t="s">
        <v>143</v>
      </c>
      <c r="AU410" s="92" t="s">
        <v>79</v>
      </c>
      <c r="AY410" s="92" t="s">
        <v>140</v>
      </c>
      <c r="BE410" s="191">
        <f>IF(N410="základní",J410,0)</f>
        <v>0</v>
      </c>
      <c r="BF410" s="191">
        <f>IF(N410="snížená",J410,0)</f>
        <v>0</v>
      </c>
      <c r="BG410" s="191">
        <f>IF(N410="zákl. přenesená",J410,0)</f>
        <v>0</v>
      </c>
      <c r="BH410" s="191">
        <f>IF(N410="sníž. přenesená",J410,0)</f>
        <v>0</v>
      </c>
      <c r="BI410" s="191">
        <f>IF(N410="nulová",J410,0)</f>
        <v>0</v>
      </c>
      <c r="BJ410" s="92" t="s">
        <v>77</v>
      </c>
      <c r="BK410" s="192">
        <f>ROUND(I410*H410,15)</f>
        <v>0</v>
      </c>
      <c r="BL410" s="92" t="s">
        <v>291</v>
      </c>
      <c r="BM410" s="92" t="s">
        <v>519</v>
      </c>
    </row>
    <row r="411" spans="2:47" s="102" customFormat="1" ht="24">
      <c r="B411" s="103"/>
      <c r="D411" s="195" t="s">
        <v>482</v>
      </c>
      <c r="F411" s="233" t="s">
        <v>483</v>
      </c>
      <c r="L411" s="103"/>
      <c r="M411" s="234"/>
      <c r="N411" s="104"/>
      <c r="O411" s="104"/>
      <c r="P411" s="104"/>
      <c r="Q411" s="104"/>
      <c r="R411" s="104"/>
      <c r="S411" s="104"/>
      <c r="T411" s="235"/>
      <c r="AT411" s="92" t="s">
        <v>482</v>
      </c>
      <c r="AU411" s="92" t="s">
        <v>79</v>
      </c>
    </row>
    <row r="412" spans="2:65" s="102" customFormat="1" ht="38.25" customHeight="1">
      <c r="B412" s="103"/>
      <c r="C412" s="182" t="s">
        <v>520</v>
      </c>
      <c r="D412" s="182" t="s">
        <v>143</v>
      </c>
      <c r="E412" s="183" t="s">
        <v>521</v>
      </c>
      <c r="F412" s="184" t="s">
        <v>522</v>
      </c>
      <c r="G412" s="185" t="s">
        <v>173</v>
      </c>
      <c r="H412" s="186">
        <v>0.12463</v>
      </c>
      <c r="I412" s="8"/>
      <c r="J412" s="186">
        <f>ROUND(I412*H412,15)</f>
        <v>0</v>
      </c>
      <c r="K412" s="184" t="s">
        <v>163</v>
      </c>
      <c r="L412" s="103"/>
      <c r="M412" s="187" t="s">
        <v>5</v>
      </c>
      <c r="N412" s="188" t="s">
        <v>41</v>
      </c>
      <c r="O412" s="104"/>
      <c r="P412" s="189">
        <f>O412*H412</f>
        <v>0</v>
      </c>
      <c r="Q412" s="189">
        <v>0</v>
      </c>
      <c r="R412" s="189">
        <f>Q412*H412</f>
        <v>0</v>
      </c>
      <c r="S412" s="189">
        <v>0</v>
      </c>
      <c r="T412" s="190">
        <f>S412*H412</f>
        <v>0</v>
      </c>
      <c r="AR412" s="92" t="s">
        <v>291</v>
      </c>
      <c r="AT412" s="92" t="s">
        <v>143</v>
      </c>
      <c r="AU412" s="92" t="s">
        <v>79</v>
      </c>
      <c r="AY412" s="92" t="s">
        <v>140</v>
      </c>
      <c r="BE412" s="191">
        <f>IF(N412="základní",J412,0)</f>
        <v>0</v>
      </c>
      <c r="BF412" s="191">
        <f>IF(N412="snížená",J412,0)</f>
        <v>0</v>
      </c>
      <c r="BG412" s="191">
        <f>IF(N412="zákl. přenesená",J412,0)</f>
        <v>0</v>
      </c>
      <c r="BH412" s="191">
        <f>IF(N412="sníž. přenesená",J412,0)</f>
        <v>0</v>
      </c>
      <c r="BI412" s="191">
        <f>IF(N412="nulová",J412,0)</f>
        <v>0</v>
      </c>
      <c r="BJ412" s="92" t="s">
        <v>77</v>
      </c>
      <c r="BK412" s="192">
        <f>ROUND(I412*H412,15)</f>
        <v>0</v>
      </c>
      <c r="BL412" s="92" t="s">
        <v>291</v>
      </c>
      <c r="BM412" s="92" t="s">
        <v>523</v>
      </c>
    </row>
    <row r="413" spans="2:65" s="102" customFormat="1" ht="38.25" customHeight="1">
      <c r="B413" s="103"/>
      <c r="C413" s="182" t="s">
        <v>524</v>
      </c>
      <c r="D413" s="182" t="s">
        <v>143</v>
      </c>
      <c r="E413" s="183" t="s">
        <v>525</v>
      </c>
      <c r="F413" s="184" t="s">
        <v>526</v>
      </c>
      <c r="G413" s="185" t="s">
        <v>173</v>
      </c>
      <c r="H413" s="186">
        <v>0.12463</v>
      </c>
      <c r="I413" s="8"/>
      <c r="J413" s="186">
        <f>ROUND(I413*H413,15)</f>
        <v>0</v>
      </c>
      <c r="K413" s="184" t="s">
        <v>163</v>
      </c>
      <c r="L413" s="103"/>
      <c r="M413" s="187" t="s">
        <v>5</v>
      </c>
      <c r="N413" s="188" t="s">
        <v>41</v>
      </c>
      <c r="O413" s="104"/>
      <c r="P413" s="189">
        <f>O413*H413</f>
        <v>0</v>
      </c>
      <c r="Q413" s="189">
        <v>0</v>
      </c>
      <c r="R413" s="189">
        <f>Q413*H413</f>
        <v>0</v>
      </c>
      <c r="S413" s="189">
        <v>0</v>
      </c>
      <c r="T413" s="190">
        <f>S413*H413</f>
        <v>0</v>
      </c>
      <c r="AR413" s="92" t="s">
        <v>291</v>
      </c>
      <c r="AT413" s="92" t="s">
        <v>143</v>
      </c>
      <c r="AU413" s="92" t="s">
        <v>79</v>
      </c>
      <c r="AY413" s="92" t="s">
        <v>140</v>
      </c>
      <c r="BE413" s="191">
        <f>IF(N413="základní",J413,0)</f>
        <v>0</v>
      </c>
      <c r="BF413" s="191">
        <f>IF(N413="snížená",J413,0)</f>
        <v>0</v>
      </c>
      <c r="BG413" s="191">
        <f>IF(N413="zákl. přenesená",J413,0)</f>
        <v>0</v>
      </c>
      <c r="BH413" s="191">
        <f>IF(N413="sníž. přenesená",J413,0)</f>
        <v>0</v>
      </c>
      <c r="BI413" s="191">
        <f>IF(N413="nulová",J413,0)</f>
        <v>0</v>
      </c>
      <c r="BJ413" s="92" t="s">
        <v>77</v>
      </c>
      <c r="BK413" s="192">
        <f>ROUND(I413*H413,15)</f>
        <v>0</v>
      </c>
      <c r="BL413" s="92" t="s">
        <v>291</v>
      </c>
      <c r="BM413" s="92" t="s">
        <v>527</v>
      </c>
    </row>
    <row r="414" spans="2:63" s="170" customFormat="1" ht="29.85" customHeight="1">
      <c r="B414" s="169"/>
      <c r="D414" s="171" t="s">
        <v>69</v>
      </c>
      <c r="E414" s="180" t="s">
        <v>528</v>
      </c>
      <c r="F414" s="180" t="s">
        <v>529</v>
      </c>
      <c r="J414" s="181">
        <f>BK414</f>
        <v>0</v>
      </c>
      <c r="L414" s="169"/>
      <c r="M414" s="174"/>
      <c r="N414" s="175"/>
      <c r="O414" s="175"/>
      <c r="P414" s="176">
        <f>SUM(P415:P417)</f>
        <v>0</v>
      </c>
      <c r="Q414" s="175"/>
      <c r="R414" s="176">
        <f>SUM(R415:R417)</f>
        <v>0.0009000000000000001</v>
      </c>
      <c r="S414" s="175"/>
      <c r="T414" s="177">
        <f>SUM(T415:T417)</f>
        <v>0.22437</v>
      </c>
      <c r="AR414" s="171" t="s">
        <v>79</v>
      </c>
      <c r="AT414" s="178" t="s">
        <v>69</v>
      </c>
      <c r="AU414" s="178" t="s">
        <v>77</v>
      </c>
      <c r="AY414" s="171" t="s">
        <v>140</v>
      </c>
      <c r="BK414" s="179">
        <f>SUM(BK415:BK417)</f>
        <v>0</v>
      </c>
    </row>
    <row r="415" spans="2:65" s="102" customFormat="1" ht="16.5" customHeight="1">
      <c r="B415" s="103"/>
      <c r="C415" s="182" t="s">
        <v>530</v>
      </c>
      <c r="D415" s="182" t="s">
        <v>143</v>
      </c>
      <c r="E415" s="183" t="s">
        <v>531</v>
      </c>
      <c r="F415" s="184" t="s">
        <v>532</v>
      </c>
      <c r="G415" s="185" t="s">
        <v>284</v>
      </c>
      <c r="H415" s="186">
        <v>9</v>
      </c>
      <c r="I415" s="8"/>
      <c r="J415" s="186">
        <f>ROUND(I415*H415,15)</f>
        <v>0</v>
      </c>
      <c r="K415" s="184" t="s">
        <v>147</v>
      </c>
      <c r="L415" s="103"/>
      <c r="M415" s="187" t="s">
        <v>5</v>
      </c>
      <c r="N415" s="188" t="s">
        <v>41</v>
      </c>
      <c r="O415" s="104"/>
      <c r="P415" s="189">
        <f>O415*H415</f>
        <v>0</v>
      </c>
      <c r="Q415" s="189">
        <v>8E-05</v>
      </c>
      <c r="R415" s="189">
        <f>Q415*H415</f>
        <v>0.00072</v>
      </c>
      <c r="S415" s="189">
        <v>0.02493</v>
      </c>
      <c r="T415" s="190">
        <f>S415*H415</f>
        <v>0.22437</v>
      </c>
      <c r="AR415" s="92" t="s">
        <v>291</v>
      </c>
      <c r="AT415" s="92" t="s">
        <v>143</v>
      </c>
      <c r="AU415" s="92" t="s">
        <v>79</v>
      </c>
      <c r="AY415" s="92" t="s">
        <v>140</v>
      </c>
      <c r="BE415" s="191">
        <f>IF(N415="základní",J415,0)</f>
        <v>0</v>
      </c>
      <c r="BF415" s="191">
        <f>IF(N415="snížená",J415,0)</f>
        <v>0</v>
      </c>
      <c r="BG415" s="191">
        <f>IF(N415="zákl. přenesená",J415,0)</f>
        <v>0</v>
      </c>
      <c r="BH415" s="191">
        <f>IF(N415="sníž. přenesená",J415,0)</f>
        <v>0</v>
      </c>
      <c r="BI415" s="191">
        <f>IF(N415="nulová",J415,0)</f>
        <v>0</v>
      </c>
      <c r="BJ415" s="92" t="s">
        <v>77</v>
      </c>
      <c r="BK415" s="192">
        <f>ROUND(I415*H415,15)</f>
        <v>0</v>
      </c>
      <c r="BL415" s="92" t="s">
        <v>291</v>
      </c>
      <c r="BM415" s="92" t="s">
        <v>533</v>
      </c>
    </row>
    <row r="416" spans="2:65" s="102" customFormat="1" ht="16.5" customHeight="1">
      <c r="B416" s="103"/>
      <c r="C416" s="182" t="s">
        <v>534</v>
      </c>
      <c r="D416" s="182" t="s">
        <v>143</v>
      </c>
      <c r="E416" s="183" t="s">
        <v>535</v>
      </c>
      <c r="F416" s="184" t="s">
        <v>536</v>
      </c>
      <c r="G416" s="185" t="s">
        <v>284</v>
      </c>
      <c r="H416" s="186">
        <v>9</v>
      </c>
      <c r="I416" s="8"/>
      <c r="J416" s="186">
        <f>ROUND(I416*H416,15)</f>
        <v>0</v>
      </c>
      <c r="K416" s="184" t="s">
        <v>147</v>
      </c>
      <c r="L416" s="103"/>
      <c r="M416" s="187" t="s">
        <v>5</v>
      </c>
      <c r="N416" s="188" t="s">
        <v>41</v>
      </c>
      <c r="O416" s="104"/>
      <c r="P416" s="189">
        <f>O416*H416</f>
        <v>0</v>
      </c>
      <c r="Q416" s="189">
        <v>2E-05</v>
      </c>
      <c r="R416" s="189">
        <f>Q416*H416</f>
        <v>0.00018</v>
      </c>
      <c r="S416" s="189">
        <v>0</v>
      </c>
      <c r="T416" s="190">
        <f>S416*H416</f>
        <v>0</v>
      </c>
      <c r="AR416" s="92" t="s">
        <v>291</v>
      </c>
      <c r="AT416" s="92" t="s">
        <v>143</v>
      </c>
      <c r="AU416" s="92" t="s">
        <v>79</v>
      </c>
      <c r="AY416" s="92" t="s">
        <v>140</v>
      </c>
      <c r="BE416" s="191">
        <f>IF(N416="základní",J416,0)</f>
        <v>0</v>
      </c>
      <c r="BF416" s="191">
        <f>IF(N416="snížená",J416,0)</f>
        <v>0</v>
      </c>
      <c r="BG416" s="191">
        <f>IF(N416="zákl. přenesená",J416,0)</f>
        <v>0</v>
      </c>
      <c r="BH416" s="191">
        <f>IF(N416="sníž. přenesená",J416,0)</f>
        <v>0</v>
      </c>
      <c r="BI416" s="191">
        <f>IF(N416="nulová",J416,0)</f>
        <v>0</v>
      </c>
      <c r="BJ416" s="92" t="s">
        <v>77</v>
      </c>
      <c r="BK416" s="192">
        <f>ROUND(I416*H416,15)</f>
        <v>0</v>
      </c>
      <c r="BL416" s="92" t="s">
        <v>291</v>
      </c>
      <c r="BM416" s="92" t="s">
        <v>537</v>
      </c>
    </row>
    <row r="417" spans="2:65" s="102" customFormat="1" ht="38.25" customHeight="1">
      <c r="B417" s="103"/>
      <c r="C417" s="182" t="s">
        <v>538</v>
      </c>
      <c r="D417" s="182" t="s">
        <v>143</v>
      </c>
      <c r="E417" s="183" t="s">
        <v>539</v>
      </c>
      <c r="F417" s="184" t="s">
        <v>540</v>
      </c>
      <c r="G417" s="185" t="s">
        <v>173</v>
      </c>
      <c r="H417" s="186">
        <v>0.0009</v>
      </c>
      <c r="I417" s="8"/>
      <c r="J417" s="186">
        <f>ROUND(I417*H417,15)</f>
        <v>0</v>
      </c>
      <c r="K417" s="184" t="s">
        <v>163</v>
      </c>
      <c r="L417" s="103"/>
      <c r="M417" s="187" t="s">
        <v>5</v>
      </c>
      <c r="N417" s="188" t="s">
        <v>41</v>
      </c>
      <c r="O417" s="104"/>
      <c r="P417" s="189">
        <f>O417*H417</f>
        <v>0</v>
      </c>
      <c r="Q417" s="189">
        <v>0</v>
      </c>
      <c r="R417" s="189">
        <f>Q417*H417</f>
        <v>0</v>
      </c>
      <c r="S417" s="189">
        <v>0</v>
      </c>
      <c r="T417" s="190">
        <f>S417*H417</f>
        <v>0</v>
      </c>
      <c r="AR417" s="92" t="s">
        <v>291</v>
      </c>
      <c r="AT417" s="92" t="s">
        <v>143</v>
      </c>
      <c r="AU417" s="92" t="s">
        <v>79</v>
      </c>
      <c r="AY417" s="92" t="s">
        <v>140</v>
      </c>
      <c r="BE417" s="191">
        <f>IF(N417="základní",J417,0)</f>
        <v>0</v>
      </c>
      <c r="BF417" s="191">
        <f>IF(N417="snížená",J417,0)</f>
        <v>0</v>
      </c>
      <c r="BG417" s="191">
        <f>IF(N417="zákl. přenesená",J417,0)</f>
        <v>0</v>
      </c>
      <c r="BH417" s="191">
        <f>IF(N417="sníž. přenesená",J417,0)</f>
        <v>0</v>
      </c>
      <c r="BI417" s="191">
        <f>IF(N417="nulová",J417,0)</f>
        <v>0</v>
      </c>
      <c r="BJ417" s="92" t="s">
        <v>77</v>
      </c>
      <c r="BK417" s="192">
        <f>ROUND(I417*H417,15)</f>
        <v>0</v>
      </c>
      <c r="BL417" s="92" t="s">
        <v>291</v>
      </c>
      <c r="BM417" s="92" t="s">
        <v>541</v>
      </c>
    </row>
    <row r="418" spans="2:63" s="170" customFormat="1" ht="29.85" customHeight="1">
      <c r="B418" s="169"/>
      <c r="D418" s="171" t="s">
        <v>69</v>
      </c>
      <c r="E418" s="180" t="s">
        <v>542</v>
      </c>
      <c r="F418" s="180" t="s">
        <v>543</v>
      </c>
      <c r="J418" s="181">
        <f>BK418</f>
        <v>0</v>
      </c>
      <c r="L418" s="169"/>
      <c r="M418" s="174"/>
      <c r="N418" s="175"/>
      <c r="O418" s="175"/>
      <c r="P418" s="176">
        <f>SUM(P419:P435)</f>
        <v>0</v>
      </c>
      <c r="Q418" s="175"/>
      <c r="R418" s="176">
        <f>SUM(R419:R435)</f>
        <v>3.9481998</v>
      </c>
      <c r="S418" s="175"/>
      <c r="T418" s="177">
        <f>SUM(T419:T435)</f>
        <v>0</v>
      </c>
      <c r="AR418" s="171" t="s">
        <v>79</v>
      </c>
      <c r="AT418" s="178" t="s">
        <v>69</v>
      </c>
      <c r="AU418" s="178" t="s">
        <v>77</v>
      </c>
      <c r="AY418" s="171" t="s">
        <v>140</v>
      </c>
      <c r="BK418" s="179">
        <f>SUM(BK419:BK435)</f>
        <v>0</v>
      </c>
    </row>
    <row r="419" spans="2:65" s="102" customFormat="1" ht="25.5" customHeight="1">
      <c r="B419" s="103"/>
      <c r="C419" s="182" t="s">
        <v>544</v>
      </c>
      <c r="D419" s="182" t="s">
        <v>143</v>
      </c>
      <c r="E419" s="183" t="s">
        <v>545</v>
      </c>
      <c r="F419" s="184" t="s">
        <v>546</v>
      </c>
      <c r="G419" s="185" t="s">
        <v>146</v>
      </c>
      <c r="H419" s="186">
        <v>34.228</v>
      </c>
      <c r="I419" s="8"/>
      <c r="J419" s="186">
        <f>ROUND(I419*H419,15)</f>
        <v>0</v>
      </c>
      <c r="K419" s="184" t="s">
        <v>163</v>
      </c>
      <c r="L419" s="103"/>
      <c r="M419" s="187" t="s">
        <v>5</v>
      </c>
      <c r="N419" s="188" t="s">
        <v>41</v>
      </c>
      <c r="O419" s="104"/>
      <c r="P419" s="189">
        <f>O419*H419</f>
        <v>0</v>
      </c>
      <c r="Q419" s="189">
        <v>0.11535</v>
      </c>
      <c r="R419" s="189">
        <f>Q419*H419</f>
        <v>3.9481998</v>
      </c>
      <c r="S419" s="189">
        <v>0</v>
      </c>
      <c r="T419" s="190">
        <f>S419*H419</f>
        <v>0</v>
      </c>
      <c r="AR419" s="92" t="s">
        <v>291</v>
      </c>
      <c r="AT419" s="92" t="s">
        <v>143</v>
      </c>
      <c r="AU419" s="92" t="s">
        <v>79</v>
      </c>
      <c r="AY419" s="92" t="s">
        <v>140</v>
      </c>
      <c r="BE419" s="191">
        <f>IF(N419="základní",J419,0)</f>
        <v>0</v>
      </c>
      <c r="BF419" s="191">
        <f>IF(N419="snížená",J419,0)</f>
        <v>0</v>
      </c>
      <c r="BG419" s="191">
        <f>IF(N419="zákl. přenesená",J419,0)</f>
        <v>0</v>
      </c>
      <c r="BH419" s="191">
        <f>IF(N419="sníž. přenesená",J419,0)</f>
        <v>0</v>
      </c>
      <c r="BI419" s="191">
        <f>IF(N419="nulová",J419,0)</f>
        <v>0</v>
      </c>
      <c r="BJ419" s="92" t="s">
        <v>77</v>
      </c>
      <c r="BK419" s="192">
        <f>ROUND(I419*H419,15)</f>
        <v>0</v>
      </c>
      <c r="BL419" s="92" t="s">
        <v>291</v>
      </c>
      <c r="BM419" s="92" t="s">
        <v>547</v>
      </c>
    </row>
    <row r="420" spans="2:51" s="194" customFormat="1" ht="13.5">
      <c r="B420" s="193"/>
      <c r="D420" s="195" t="s">
        <v>154</v>
      </c>
      <c r="E420" s="196" t="s">
        <v>5</v>
      </c>
      <c r="F420" s="197" t="s">
        <v>548</v>
      </c>
      <c r="H420" s="198">
        <v>2.216</v>
      </c>
      <c r="L420" s="193"/>
      <c r="M420" s="199"/>
      <c r="N420" s="200"/>
      <c r="O420" s="200"/>
      <c r="P420" s="200"/>
      <c r="Q420" s="200"/>
      <c r="R420" s="200"/>
      <c r="S420" s="200"/>
      <c r="T420" s="201"/>
      <c r="AT420" s="196" t="s">
        <v>154</v>
      </c>
      <c r="AU420" s="196" t="s">
        <v>79</v>
      </c>
      <c r="AV420" s="194" t="s">
        <v>79</v>
      </c>
      <c r="AW420" s="194" t="s">
        <v>34</v>
      </c>
      <c r="AX420" s="194" t="s">
        <v>9</v>
      </c>
      <c r="AY420" s="196" t="s">
        <v>140</v>
      </c>
    </row>
    <row r="421" spans="2:51" s="194" customFormat="1" ht="13.5">
      <c r="B421" s="193"/>
      <c r="D421" s="195" t="s">
        <v>154</v>
      </c>
      <c r="E421" s="196" t="s">
        <v>5</v>
      </c>
      <c r="F421" s="197" t="s">
        <v>549</v>
      </c>
      <c r="H421" s="198">
        <v>2.172</v>
      </c>
      <c r="L421" s="193"/>
      <c r="M421" s="199"/>
      <c r="N421" s="200"/>
      <c r="O421" s="200"/>
      <c r="P421" s="200"/>
      <c r="Q421" s="200"/>
      <c r="R421" s="200"/>
      <c r="S421" s="200"/>
      <c r="T421" s="201"/>
      <c r="AT421" s="196" t="s">
        <v>154</v>
      </c>
      <c r="AU421" s="196" t="s">
        <v>79</v>
      </c>
      <c r="AV421" s="194" t="s">
        <v>79</v>
      </c>
      <c r="AW421" s="194" t="s">
        <v>34</v>
      </c>
      <c r="AX421" s="194" t="s">
        <v>9</v>
      </c>
      <c r="AY421" s="196" t="s">
        <v>140</v>
      </c>
    </row>
    <row r="422" spans="2:51" s="194" customFormat="1" ht="13.5">
      <c r="B422" s="193"/>
      <c r="D422" s="195" t="s">
        <v>154</v>
      </c>
      <c r="E422" s="196" t="s">
        <v>5</v>
      </c>
      <c r="F422" s="197" t="s">
        <v>550</v>
      </c>
      <c r="H422" s="198">
        <v>2.76</v>
      </c>
      <c r="L422" s="193"/>
      <c r="M422" s="199"/>
      <c r="N422" s="200"/>
      <c r="O422" s="200"/>
      <c r="P422" s="200"/>
      <c r="Q422" s="200"/>
      <c r="R422" s="200"/>
      <c r="S422" s="200"/>
      <c r="T422" s="201"/>
      <c r="AT422" s="196" t="s">
        <v>154</v>
      </c>
      <c r="AU422" s="196" t="s">
        <v>79</v>
      </c>
      <c r="AV422" s="194" t="s">
        <v>79</v>
      </c>
      <c r="AW422" s="194" t="s">
        <v>34</v>
      </c>
      <c r="AX422" s="194" t="s">
        <v>9</v>
      </c>
      <c r="AY422" s="196" t="s">
        <v>140</v>
      </c>
    </row>
    <row r="423" spans="2:51" s="194" customFormat="1" ht="13.5">
      <c r="B423" s="193"/>
      <c r="D423" s="195" t="s">
        <v>154</v>
      </c>
      <c r="E423" s="196" t="s">
        <v>5</v>
      </c>
      <c r="F423" s="197" t="s">
        <v>551</v>
      </c>
      <c r="H423" s="198">
        <v>4.524</v>
      </c>
      <c r="L423" s="193"/>
      <c r="M423" s="199"/>
      <c r="N423" s="200"/>
      <c r="O423" s="200"/>
      <c r="P423" s="200"/>
      <c r="Q423" s="200"/>
      <c r="R423" s="200"/>
      <c r="S423" s="200"/>
      <c r="T423" s="201"/>
      <c r="AT423" s="196" t="s">
        <v>154</v>
      </c>
      <c r="AU423" s="196" t="s">
        <v>79</v>
      </c>
      <c r="AV423" s="194" t="s">
        <v>79</v>
      </c>
      <c r="AW423" s="194" t="s">
        <v>34</v>
      </c>
      <c r="AX423" s="194" t="s">
        <v>9</v>
      </c>
      <c r="AY423" s="196" t="s">
        <v>140</v>
      </c>
    </row>
    <row r="424" spans="2:51" s="194" customFormat="1" ht="13.5">
      <c r="B424" s="193"/>
      <c r="D424" s="195" t="s">
        <v>154</v>
      </c>
      <c r="E424" s="196" t="s">
        <v>5</v>
      </c>
      <c r="F424" s="197" t="s">
        <v>552</v>
      </c>
      <c r="H424" s="198">
        <v>2.976</v>
      </c>
      <c r="L424" s="193"/>
      <c r="M424" s="199"/>
      <c r="N424" s="200"/>
      <c r="O424" s="200"/>
      <c r="P424" s="200"/>
      <c r="Q424" s="200"/>
      <c r="R424" s="200"/>
      <c r="S424" s="200"/>
      <c r="T424" s="201"/>
      <c r="AT424" s="196" t="s">
        <v>154</v>
      </c>
      <c r="AU424" s="196" t="s">
        <v>79</v>
      </c>
      <c r="AV424" s="194" t="s">
        <v>79</v>
      </c>
      <c r="AW424" s="194" t="s">
        <v>34</v>
      </c>
      <c r="AX424" s="194" t="s">
        <v>9</v>
      </c>
      <c r="AY424" s="196" t="s">
        <v>140</v>
      </c>
    </row>
    <row r="425" spans="2:51" s="226" customFormat="1" ht="13.5">
      <c r="B425" s="225"/>
      <c r="D425" s="195" t="s">
        <v>154</v>
      </c>
      <c r="E425" s="227" t="s">
        <v>5</v>
      </c>
      <c r="F425" s="228" t="s">
        <v>342</v>
      </c>
      <c r="H425" s="229">
        <v>14.648</v>
      </c>
      <c r="L425" s="225"/>
      <c r="M425" s="230"/>
      <c r="N425" s="231"/>
      <c r="O425" s="231"/>
      <c r="P425" s="231"/>
      <c r="Q425" s="231"/>
      <c r="R425" s="231"/>
      <c r="S425" s="231"/>
      <c r="T425" s="232"/>
      <c r="AT425" s="227" t="s">
        <v>154</v>
      </c>
      <c r="AU425" s="227" t="s">
        <v>79</v>
      </c>
      <c r="AV425" s="226" t="s">
        <v>141</v>
      </c>
      <c r="AW425" s="226" t="s">
        <v>34</v>
      </c>
      <c r="AX425" s="226" t="s">
        <v>9</v>
      </c>
      <c r="AY425" s="227" t="s">
        <v>140</v>
      </c>
    </row>
    <row r="426" spans="2:51" s="194" customFormat="1" ht="13.5">
      <c r="B426" s="193"/>
      <c r="D426" s="195" t="s">
        <v>154</v>
      </c>
      <c r="E426" s="196" t="s">
        <v>5</v>
      </c>
      <c r="F426" s="197" t="s">
        <v>553</v>
      </c>
      <c r="H426" s="198">
        <v>2.216</v>
      </c>
      <c r="L426" s="193"/>
      <c r="M426" s="199"/>
      <c r="N426" s="200"/>
      <c r="O426" s="200"/>
      <c r="P426" s="200"/>
      <c r="Q426" s="200"/>
      <c r="R426" s="200"/>
      <c r="S426" s="200"/>
      <c r="T426" s="201"/>
      <c r="AT426" s="196" t="s">
        <v>154</v>
      </c>
      <c r="AU426" s="196" t="s">
        <v>79</v>
      </c>
      <c r="AV426" s="194" t="s">
        <v>79</v>
      </c>
      <c r="AW426" s="194" t="s">
        <v>34</v>
      </c>
      <c r="AX426" s="194" t="s">
        <v>9</v>
      </c>
      <c r="AY426" s="196" t="s">
        <v>140</v>
      </c>
    </row>
    <row r="427" spans="2:51" s="194" customFormat="1" ht="13.5">
      <c r="B427" s="193"/>
      <c r="D427" s="195" t="s">
        <v>154</v>
      </c>
      <c r="E427" s="196" t="s">
        <v>5</v>
      </c>
      <c r="F427" s="197" t="s">
        <v>554</v>
      </c>
      <c r="H427" s="198">
        <v>2.172</v>
      </c>
      <c r="L427" s="193"/>
      <c r="M427" s="199"/>
      <c r="N427" s="200"/>
      <c r="O427" s="200"/>
      <c r="P427" s="200"/>
      <c r="Q427" s="200"/>
      <c r="R427" s="200"/>
      <c r="S427" s="200"/>
      <c r="T427" s="201"/>
      <c r="AT427" s="196" t="s">
        <v>154</v>
      </c>
      <c r="AU427" s="196" t="s">
        <v>79</v>
      </c>
      <c r="AV427" s="194" t="s">
        <v>79</v>
      </c>
      <c r="AW427" s="194" t="s">
        <v>34</v>
      </c>
      <c r="AX427" s="194" t="s">
        <v>9</v>
      </c>
      <c r="AY427" s="196" t="s">
        <v>140</v>
      </c>
    </row>
    <row r="428" spans="2:51" s="194" customFormat="1" ht="13.5">
      <c r="B428" s="193"/>
      <c r="D428" s="195" t="s">
        <v>154</v>
      </c>
      <c r="E428" s="196" t="s">
        <v>5</v>
      </c>
      <c r="F428" s="197" t="s">
        <v>555</v>
      </c>
      <c r="H428" s="198">
        <v>2.76</v>
      </c>
      <c r="L428" s="193"/>
      <c r="M428" s="199"/>
      <c r="N428" s="200"/>
      <c r="O428" s="200"/>
      <c r="P428" s="200"/>
      <c r="Q428" s="200"/>
      <c r="R428" s="200"/>
      <c r="S428" s="200"/>
      <c r="T428" s="201"/>
      <c r="AT428" s="196" t="s">
        <v>154</v>
      </c>
      <c r="AU428" s="196" t="s">
        <v>79</v>
      </c>
      <c r="AV428" s="194" t="s">
        <v>79</v>
      </c>
      <c r="AW428" s="194" t="s">
        <v>34</v>
      </c>
      <c r="AX428" s="194" t="s">
        <v>9</v>
      </c>
      <c r="AY428" s="196" t="s">
        <v>140</v>
      </c>
    </row>
    <row r="429" spans="2:51" s="194" customFormat="1" ht="13.5">
      <c r="B429" s="193"/>
      <c r="D429" s="195" t="s">
        <v>154</v>
      </c>
      <c r="E429" s="196" t="s">
        <v>5</v>
      </c>
      <c r="F429" s="197" t="s">
        <v>556</v>
      </c>
      <c r="H429" s="198">
        <v>4.524</v>
      </c>
      <c r="L429" s="193"/>
      <c r="M429" s="199"/>
      <c r="N429" s="200"/>
      <c r="O429" s="200"/>
      <c r="P429" s="200"/>
      <c r="Q429" s="200"/>
      <c r="R429" s="200"/>
      <c r="S429" s="200"/>
      <c r="T429" s="201"/>
      <c r="AT429" s="196" t="s">
        <v>154</v>
      </c>
      <c r="AU429" s="196" t="s">
        <v>79</v>
      </c>
      <c r="AV429" s="194" t="s">
        <v>79</v>
      </c>
      <c r="AW429" s="194" t="s">
        <v>34</v>
      </c>
      <c r="AX429" s="194" t="s">
        <v>9</v>
      </c>
      <c r="AY429" s="196" t="s">
        <v>140</v>
      </c>
    </row>
    <row r="430" spans="2:51" s="194" customFormat="1" ht="13.5">
      <c r="B430" s="193"/>
      <c r="D430" s="195" t="s">
        <v>154</v>
      </c>
      <c r="E430" s="196" t="s">
        <v>5</v>
      </c>
      <c r="F430" s="197" t="s">
        <v>557</v>
      </c>
      <c r="H430" s="198">
        <v>2.976</v>
      </c>
      <c r="L430" s="193"/>
      <c r="M430" s="199"/>
      <c r="N430" s="200"/>
      <c r="O430" s="200"/>
      <c r="P430" s="200"/>
      <c r="Q430" s="200"/>
      <c r="R430" s="200"/>
      <c r="S430" s="200"/>
      <c r="T430" s="201"/>
      <c r="AT430" s="196" t="s">
        <v>154</v>
      </c>
      <c r="AU430" s="196" t="s">
        <v>79</v>
      </c>
      <c r="AV430" s="194" t="s">
        <v>79</v>
      </c>
      <c r="AW430" s="194" t="s">
        <v>34</v>
      </c>
      <c r="AX430" s="194" t="s">
        <v>9</v>
      </c>
      <c r="AY430" s="196" t="s">
        <v>140</v>
      </c>
    </row>
    <row r="431" spans="2:51" s="226" customFormat="1" ht="13.5">
      <c r="B431" s="225"/>
      <c r="D431" s="195" t="s">
        <v>154</v>
      </c>
      <c r="E431" s="227" t="s">
        <v>5</v>
      </c>
      <c r="F431" s="228" t="s">
        <v>342</v>
      </c>
      <c r="H431" s="229">
        <v>14.648</v>
      </c>
      <c r="L431" s="225"/>
      <c r="M431" s="230"/>
      <c r="N431" s="231"/>
      <c r="O431" s="231"/>
      <c r="P431" s="231"/>
      <c r="Q431" s="231"/>
      <c r="R431" s="231"/>
      <c r="S431" s="231"/>
      <c r="T431" s="232"/>
      <c r="AT431" s="227" t="s">
        <v>154</v>
      </c>
      <c r="AU431" s="227" t="s">
        <v>79</v>
      </c>
      <c r="AV431" s="226" t="s">
        <v>141</v>
      </c>
      <c r="AW431" s="226" t="s">
        <v>34</v>
      </c>
      <c r="AX431" s="226" t="s">
        <v>9</v>
      </c>
      <c r="AY431" s="227" t="s">
        <v>140</v>
      </c>
    </row>
    <row r="432" spans="2:51" s="194" customFormat="1" ht="13.5">
      <c r="B432" s="193"/>
      <c r="D432" s="195" t="s">
        <v>154</v>
      </c>
      <c r="E432" s="196" t="s">
        <v>5</v>
      </c>
      <c r="F432" s="197" t="s">
        <v>558</v>
      </c>
      <c r="H432" s="198">
        <v>2.172</v>
      </c>
      <c r="L432" s="193"/>
      <c r="M432" s="199"/>
      <c r="N432" s="200"/>
      <c r="O432" s="200"/>
      <c r="P432" s="200"/>
      <c r="Q432" s="200"/>
      <c r="R432" s="200"/>
      <c r="S432" s="200"/>
      <c r="T432" s="201"/>
      <c r="AT432" s="196" t="s">
        <v>154</v>
      </c>
      <c r="AU432" s="196" t="s">
        <v>79</v>
      </c>
      <c r="AV432" s="194" t="s">
        <v>79</v>
      </c>
      <c r="AW432" s="194" t="s">
        <v>34</v>
      </c>
      <c r="AX432" s="194" t="s">
        <v>9</v>
      </c>
      <c r="AY432" s="196" t="s">
        <v>140</v>
      </c>
    </row>
    <row r="433" spans="2:51" s="194" customFormat="1" ht="13.5">
      <c r="B433" s="193"/>
      <c r="D433" s="195" t="s">
        <v>154</v>
      </c>
      <c r="E433" s="196" t="s">
        <v>5</v>
      </c>
      <c r="F433" s="197" t="s">
        <v>559</v>
      </c>
      <c r="H433" s="198">
        <v>2.76</v>
      </c>
      <c r="L433" s="193"/>
      <c r="M433" s="199"/>
      <c r="N433" s="200"/>
      <c r="O433" s="200"/>
      <c r="P433" s="200"/>
      <c r="Q433" s="200"/>
      <c r="R433" s="200"/>
      <c r="S433" s="200"/>
      <c r="T433" s="201"/>
      <c r="AT433" s="196" t="s">
        <v>154</v>
      </c>
      <c r="AU433" s="196" t="s">
        <v>79</v>
      </c>
      <c r="AV433" s="194" t="s">
        <v>79</v>
      </c>
      <c r="AW433" s="194" t="s">
        <v>34</v>
      </c>
      <c r="AX433" s="194" t="s">
        <v>9</v>
      </c>
      <c r="AY433" s="196" t="s">
        <v>140</v>
      </c>
    </row>
    <row r="434" spans="2:51" s="226" customFormat="1" ht="13.5">
      <c r="B434" s="225"/>
      <c r="D434" s="195" t="s">
        <v>154</v>
      </c>
      <c r="E434" s="227" t="s">
        <v>5</v>
      </c>
      <c r="F434" s="228" t="s">
        <v>342</v>
      </c>
      <c r="H434" s="229">
        <v>4.932</v>
      </c>
      <c r="L434" s="225"/>
      <c r="M434" s="230"/>
      <c r="N434" s="231"/>
      <c r="O434" s="231"/>
      <c r="P434" s="231"/>
      <c r="Q434" s="231"/>
      <c r="R434" s="231"/>
      <c r="S434" s="231"/>
      <c r="T434" s="232"/>
      <c r="AT434" s="227" t="s">
        <v>154</v>
      </c>
      <c r="AU434" s="227" t="s">
        <v>79</v>
      </c>
      <c r="AV434" s="226" t="s">
        <v>141</v>
      </c>
      <c r="AW434" s="226" t="s">
        <v>34</v>
      </c>
      <c r="AX434" s="226" t="s">
        <v>9</v>
      </c>
      <c r="AY434" s="227" t="s">
        <v>140</v>
      </c>
    </row>
    <row r="435" spans="2:51" s="203" customFormat="1" ht="13.5">
      <c r="B435" s="202"/>
      <c r="D435" s="195" t="s">
        <v>154</v>
      </c>
      <c r="E435" s="204" t="s">
        <v>5</v>
      </c>
      <c r="F435" s="205" t="s">
        <v>157</v>
      </c>
      <c r="H435" s="206">
        <v>34.228</v>
      </c>
      <c r="L435" s="202"/>
      <c r="M435" s="207"/>
      <c r="N435" s="208"/>
      <c r="O435" s="208"/>
      <c r="P435" s="208"/>
      <c r="Q435" s="208"/>
      <c r="R435" s="208"/>
      <c r="S435" s="208"/>
      <c r="T435" s="209"/>
      <c r="AT435" s="204" t="s">
        <v>154</v>
      </c>
      <c r="AU435" s="204" t="s">
        <v>79</v>
      </c>
      <c r="AV435" s="203" t="s">
        <v>148</v>
      </c>
      <c r="AW435" s="203" t="s">
        <v>34</v>
      </c>
      <c r="AX435" s="203" t="s">
        <v>77</v>
      </c>
      <c r="AY435" s="204" t="s">
        <v>140</v>
      </c>
    </row>
    <row r="436" spans="2:63" s="170" customFormat="1" ht="29.85" customHeight="1">
      <c r="B436" s="169"/>
      <c r="D436" s="171" t="s">
        <v>69</v>
      </c>
      <c r="E436" s="180" t="s">
        <v>560</v>
      </c>
      <c r="F436" s="180" t="s">
        <v>561</v>
      </c>
      <c r="J436" s="181">
        <f>BK436</f>
        <v>0</v>
      </c>
      <c r="L436" s="169"/>
      <c r="M436" s="174"/>
      <c r="N436" s="175"/>
      <c r="O436" s="175"/>
      <c r="P436" s="176">
        <f>SUM(P437:P447)</f>
        <v>0</v>
      </c>
      <c r="Q436" s="175"/>
      <c r="R436" s="176">
        <f>SUM(R437:R447)</f>
        <v>5.16878715</v>
      </c>
      <c r="S436" s="175"/>
      <c r="T436" s="177">
        <f>SUM(T437:T447)</f>
        <v>2.7598025</v>
      </c>
      <c r="AR436" s="171" t="s">
        <v>79</v>
      </c>
      <c r="AT436" s="178" t="s">
        <v>69</v>
      </c>
      <c r="AU436" s="178" t="s">
        <v>77</v>
      </c>
      <c r="AY436" s="171" t="s">
        <v>140</v>
      </c>
      <c r="BK436" s="179">
        <f>SUM(BK437:BK447)</f>
        <v>0</v>
      </c>
    </row>
    <row r="437" spans="2:65" s="102" customFormat="1" ht="16.5" customHeight="1">
      <c r="B437" s="103"/>
      <c r="C437" s="182" t="s">
        <v>562</v>
      </c>
      <c r="D437" s="182" t="s">
        <v>143</v>
      </c>
      <c r="E437" s="183" t="s">
        <v>563</v>
      </c>
      <c r="F437" s="184" t="s">
        <v>564</v>
      </c>
      <c r="G437" s="185" t="s">
        <v>146</v>
      </c>
      <c r="H437" s="186">
        <v>69.961</v>
      </c>
      <c r="I437" s="8"/>
      <c r="J437" s="186">
        <f>ROUND(I437*H437,15)</f>
        <v>0</v>
      </c>
      <c r="K437" s="184" t="s">
        <v>147</v>
      </c>
      <c r="L437" s="103"/>
      <c r="M437" s="187" t="s">
        <v>5</v>
      </c>
      <c r="N437" s="188" t="s">
        <v>41</v>
      </c>
      <c r="O437" s="104"/>
      <c r="P437" s="189">
        <f>O437*H437</f>
        <v>0</v>
      </c>
      <c r="Q437" s="189">
        <v>0.05099</v>
      </c>
      <c r="R437" s="189">
        <f>Q437*H437</f>
        <v>3.56731139</v>
      </c>
      <c r="S437" s="189">
        <v>0</v>
      </c>
      <c r="T437" s="190">
        <f>S437*H437</f>
        <v>0</v>
      </c>
      <c r="AR437" s="92" t="s">
        <v>291</v>
      </c>
      <c r="AT437" s="92" t="s">
        <v>143</v>
      </c>
      <c r="AU437" s="92" t="s">
        <v>79</v>
      </c>
      <c r="AY437" s="92" t="s">
        <v>140</v>
      </c>
      <c r="BE437" s="191">
        <f>IF(N437="základní",J437,0)</f>
        <v>0</v>
      </c>
      <c r="BF437" s="191">
        <f>IF(N437="snížená",J437,0)</f>
        <v>0</v>
      </c>
      <c r="BG437" s="191">
        <f>IF(N437="zákl. přenesená",J437,0)</f>
        <v>0</v>
      </c>
      <c r="BH437" s="191">
        <f>IF(N437="sníž. přenesená",J437,0)</f>
        <v>0</v>
      </c>
      <c r="BI437" s="191">
        <f>IF(N437="nulová",J437,0)</f>
        <v>0</v>
      </c>
      <c r="BJ437" s="92" t="s">
        <v>77</v>
      </c>
      <c r="BK437" s="192">
        <f>ROUND(I437*H437,15)</f>
        <v>0</v>
      </c>
      <c r="BL437" s="92" t="s">
        <v>291</v>
      </c>
      <c r="BM437" s="92" t="s">
        <v>565</v>
      </c>
    </row>
    <row r="438" spans="2:65" s="102" customFormat="1" ht="16.5" customHeight="1">
      <c r="B438" s="103"/>
      <c r="C438" s="182" t="s">
        <v>566</v>
      </c>
      <c r="D438" s="182" t="s">
        <v>143</v>
      </c>
      <c r="E438" s="183" t="s">
        <v>567</v>
      </c>
      <c r="F438" s="184" t="s">
        <v>568</v>
      </c>
      <c r="G438" s="185" t="s">
        <v>146</v>
      </c>
      <c r="H438" s="186">
        <v>56.798</v>
      </c>
      <c r="I438" s="8"/>
      <c r="J438" s="186">
        <f>ROUND(I438*H438,15)</f>
        <v>0</v>
      </c>
      <c r="K438" s="184" t="s">
        <v>147</v>
      </c>
      <c r="L438" s="103"/>
      <c r="M438" s="187" t="s">
        <v>5</v>
      </c>
      <c r="N438" s="188" t="s">
        <v>41</v>
      </c>
      <c r="O438" s="104"/>
      <c r="P438" s="189">
        <f>O438*H438</f>
        <v>0</v>
      </c>
      <c r="Q438" s="189">
        <v>0.02012</v>
      </c>
      <c r="R438" s="189">
        <f>Q438*H438</f>
        <v>1.14277576</v>
      </c>
      <c r="S438" s="189">
        <v>0</v>
      </c>
      <c r="T438" s="190">
        <f>S438*H438</f>
        <v>0</v>
      </c>
      <c r="AR438" s="92" t="s">
        <v>291</v>
      </c>
      <c r="AT438" s="92" t="s">
        <v>143</v>
      </c>
      <c r="AU438" s="92" t="s">
        <v>79</v>
      </c>
      <c r="AY438" s="92" t="s">
        <v>140</v>
      </c>
      <c r="BE438" s="191">
        <f>IF(N438="základní",J438,0)</f>
        <v>0</v>
      </c>
      <c r="BF438" s="191">
        <f>IF(N438="snížená",J438,0)</f>
        <v>0</v>
      </c>
      <c r="BG438" s="191">
        <f>IF(N438="zákl. přenesená",J438,0)</f>
        <v>0</v>
      </c>
      <c r="BH438" s="191">
        <f>IF(N438="sníž. přenesená",J438,0)</f>
        <v>0</v>
      </c>
      <c r="BI438" s="191">
        <f>IF(N438="nulová",J438,0)</f>
        <v>0</v>
      </c>
      <c r="BJ438" s="92" t="s">
        <v>77</v>
      </c>
      <c r="BK438" s="192">
        <f>ROUND(I438*H438,15)</f>
        <v>0</v>
      </c>
      <c r="BL438" s="92" t="s">
        <v>291</v>
      </c>
      <c r="BM438" s="92" t="s">
        <v>569</v>
      </c>
    </row>
    <row r="439" spans="2:47" s="102" customFormat="1" ht="96">
      <c r="B439" s="103"/>
      <c r="D439" s="195" t="s">
        <v>482</v>
      </c>
      <c r="F439" s="233" t="s">
        <v>570</v>
      </c>
      <c r="L439" s="103"/>
      <c r="M439" s="234"/>
      <c r="N439" s="104"/>
      <c r="O439" s="104"/>
      <c r="P439" s="104"/>
      <c r="Q439" s="104"/>
      <c r="R439" s="104"/>
      <c r="S439" s="104"/>
      <c r="T439" s="235"/>
      <c r="AT439" s="92" t="s">
        <v>482</v>
      </c>
      <c r="AU439" s="92" t="s">
        <v>79</v>
      </c>
    </row>
    <row r="440" spans="2:65" s="102" customFormat="1" ht="25.5" customHeight="1">
      <c r="B440" s="103"/>
      <c r="C440" s="182" t="s">
        <v>571</v>
      </c>
      <c r="D440" s="182" t="s">
        <v>143</v>
      </c>
      <c r="E440" s="183" t="s">
        <v>572</v>
      </c>
      <c r="F440" s="184" t="s">
        <v>573</v>
      </c>
      <c r="G440" s="185" t="s">
        <v>284</v>
      </c>
      <c r="H440" s="186">
        <v>15</v>
      </c>
      <c r="I440" s="8"/>
      <c r="J440" s="186">
        <f>ROUND(I440*H440,15)</f>
        <v>0</v>
      </c>
      <c r="K440" s="184" t="s">
        <v>147</v>
      </c>
      <c r="L440" s="103"/>
      <c r="M440" s="187" t="s">
        <v>5</v>
      </c>
      <c r="N440" s="188" t="s">
        <v>41</v>
      </c>
      <c r="O440" s="104"/>
      <c r="P440" s="189">
        <f>O440*H440</f>
        <v>0</v>
      </c>
      <c r="Q440" s="189">
        <v>0.03058</v>
      </c>
      <c r="R440" s="189">
        <f>Q440*H440</f>
        <v>0.4587</v>
      </c>
      <c r="S440" s="189">
        <v>0</v>
      </c>
      <c r="T440" s="190">
        <f>S440*H440</f>
        <v>0</v>
      </c>
      <c r="AR440" s="92" t="s">
        <v>291</v>
      </c>
      <c r="AT440" s="92" t="s">
        <v>143</v>
      </c>
      <c r="AU440" s="92" t="s">
        <v>79</v>
      </c>
      <c r="AY440" s="92" t="s">
        <v>140</v>
      </c>
      <c r="BE440" s="191">
        <f>IF(N440="základní",J440,0)</f>
        <v>0</v>
      </c>
      <c r="BF440" s="191">
        <f>IF(N440="snížená",J440,0)</f>
        <v>0</v>
      </c>
      <c r="BG440" s="191">
        <f>IF(N440="zákl. přenesená",J440,0)</f>
        <v>0</v>
      </c>
      <c r="BH440" s="191">
        <f>IF(N440="sníž. přenesená",J440,0)</f>
        <v>0</v>
      </c>
      <c r="BI440" s="191">
        <f>IF(N440="nulová",J440,0)</f>
        <v>0</v>
      </c>
      <c r="BJ440" s="92" t="s">
        <v>77</v>
      </c>
      <c r="BK440" s="192">
        <f>ROUND(I440*H440,15)</f>
        <v>0</v>
      </c>
      <c r="BL440" s="92" t="s">
        <v>291</v>
      </c>
      <c r="BM440" s="92" t="s">
        <v>574</v>
      </c>
    </row>
    <row r="441" spans="2:47" s="102" customFormat="1" ht="96">
      <c r="B441" s="103"/>
      <c r="D441" s="195" t="s">
        <v>482</v>
      </c>
      <c r="F441" s="233" t="s">
        <v>570</v>
      </c>
      <c r="L441" s="103"/>
      <c r="M441" s="234"/>
      <c r="N441" s="104"/>
      <c r="O441" s="104"/>
      <c r="P441" s="104"/>
      <c r="Q441" s="104"/>
      <c r="R441" s="104"/>
      <c r="S441" s="104"/>
      <c r="T441" s="235"/>
      <c r="AT441" s="92" t="s">
        <v>482</v>
      </c>
      <c r="AU441" s="92" t="s">
        <v>79</v>
      </c>
    </row>
    <row r="442" spans="2:51" s="194" customFormat="1" ht="13.5">
      <c r="B442" s="193"/>
      <c r="D442" s="195" t="s">
        <v>154</v>
      </c>
      <c r="E442" s="196" t="s">
        <v>5</v>
      </c>
      <c r="F442" s="197" t="s">
        <v>575</v>
      </c>
      <c r="H442" s="198">
        <v>15</v>
      </c>
      <c r="L442" s="193"/>
      <c r="M442" s="199"/>
      <c r="N442" s="200"/>
      <c r="O442" s="200"/>
      <c r="P442" s="200"/>
      <c r="Q442" s="200"/>
      <c r="R442" s="200"/>
      <c r="S442" s="200"/>
      <c r="T442" s="201"/>
      <c r="AT442" s="196" t="s">
        <v>154</v>
      </c>
      <c r="AU442" s="196" t="s">
        <v>79</v>
      </c>
      <c r="AV442" s="194" t="s">
        <v>79</v>
      </c>
      <c r="AW442" s="194" t="s">
        <v>34</v>
      </c>
      <c r="AX442" s="194" t="s">
        <v>77</v>
      </c>
      <c r="AY442" s="196" t="s">
        <v>140</v>
      </c>
    </row>
    <row r="443" spans="2:65" s="102" customFormat="1" ht="16.5" customHeight="1">
      <c r="B443" s="103"/>
      <c r="C443" s="182" t="s">
        <v>576</v>
      </c>
      <c r="D443" s="182" t="s">
        <v>143</v>
      </c>
      <c r="E443" s="183" t="s">
        <v>577</v>
      </c>
      <c r="F443" s="184" t="s">
        <v>578</v>
      </c>
      <c r="G443" s="185" t="s">
        <v>146</v>
      </c>
      <c r="H443" s="186">
        <v>74.331</v>
      </c>
      <c r="I443" s="8"/>
      <c r="J443" s="186">
        <f>ROUND(I443*H443,15)</f>
        <v>0</v>
      </c>
      <c r="K443" s="184" t="s">
        <v>147</v>
      </c>
      <c r="L443" s="103"/>
      <c r="M443" s="187" t="s">
        <v>5</v>
      </c>
      <c r="N443" s="188" t="s">
        <v>41</v>
      </c>
      <c r="O443" s="104"/>
      <c r="P443" s="189">
        <f>O443*H443</f>
        <v>0</v>
      </c>
      <c r="Q443" s="189">
        <v>0</v>
      </c>
      <c r="R443" s="189">
        <f>Q443*H443</f>
        <v>0</v>
      </c>
      <c r="S443" s="189">
        <v>0.0275</v>
      </c>
      <c r="T443" s="190">
        <f>S443*H443</f>
        <v>2.0441025</v>
      </c>
      <c r="AR443" s="92" t="s">
        <v>291</v>
      </c>
      <c r="AT443" s="92" t="s">
        <v>143</v>
      </c>
      <c r="AU443" s="92" t="s">
        <v>79</v>
      </c>
      <c r="AY443" s="92" t="s">
        <v>140</v>
      </c>
      <c r="BE443" s="191">
        <f>IF(N443="základní",J443,0)</f>
        <v>0</v>
      </c>
      <c r="BF443" s="191">
        <f>IF(N443="snížená",J443,0)</f>
        <v>0</v>
      </c>
      <c r="BG443" s="191">
        <f>IF(N443="zákl. přenesená",J443,0)</f>
        <v>0</v>
      </c>
      <c r="BH443" s="191">
        <f>IF(N443="sníž. přenesená",J443,0)</f>
        <v>0</v>
      </c>
      <c r="BI443" s="191">
        <f>IF(N443="nulová",J443,0)</f>
        <v>0</v>
      </c>
      <c r="BJ443" s="92" t="s">
        <v>77</v>
      </c>
      <c r="BK443" s="192">
        <f>ROUND(I443*H443,15)</f>
        <v>0</v>
      </c>
      <c r="BL443" s="92" t="s">
        <v>291</v>
      </c>
      <c r="BM443" s="92" t="s">
        <v>579</v>
      </c>
    </row>
    <row r="444" spans="2:65" s="102" customFormat="1" ht="16.5" customHeight="1">
      <c r="B444" s="103"/>
      <c r="C444" s="182" t="s">
        <v>580</v>
      </c>
      <c r="D444" s="182" t="s">
        <v>143</v>
      </c>
      <c r="E444" s="183" t="s">
        <v>581</v>
      </c>
      <c r="F444" s="184" t="s">
        <v>582</v>
      </c>
      <c r="G444" s="185" t="s">
        <v>284</v>
      </c>
      <c r="H444" s="186">
        <v>17</v>
      </c>
      <c r="I444" s="8"/>
      <c r="J444" s="186">
        <f>ROUND(I444*H444,15)</f>
        <v>0</v>
      </c>
      <c r="K444" s="184" t="s">
        <v>147</v>
      </c>
      <c r="L444" s="103"/>
      <c r="M444" s="187" t="s">
        <v>5</v>
      </c>
      <c r="N444" s="188" t="s">
        <v>41</v>
      </c>
      <c r="O444" s="104"/>
      <c r="P444" s="189">
        <f>O444*H444</f>
        <v>0</v>
      </c>
      <c r="Q444" s="189">
        <v>0</v>
      </c>
      <c r="R444" s="189">
        <f>Q444*H444</f>
        <v>0</v>
      </c>
      <c r="S444" s="189">
        <v>0.0421</v>
      </c>
      <c r="T444" s="190">
        <f>S444*H444</f>
        <v>0.7157</v>
      </c>
      <c r="AR444" s="92" t="s">
        <v>291</v>
      </c>
      <c r="AT444" s="92" t="s">
        <v>143</v>
      </c>
      <c r="AU444" s="92" t="s">
        <v>79</v>
      </c>
      <c r="AY444" s="92" t="s">
        <v>140</v>
      </c>
      <c r="BE444" s="191">
        <f>IF(N444="základní",J444,0)</f>
        <v>0</v>
      </c>
      <c r="BF444" s="191">
        <f>IF(N444="snížená",J444,0)</f>
        <v>0</v>
      </c>
      <c r="BG444" s="191">
        <f>IF(N444="zákl. přenesená",J444,0)</f>
        <v>0</v>
      </c>
      <c r="BH444" s="191">
        <f>IF(N444="sníž. přenesená",J444,0)</f>
        <v>0</v>
      </c>
      <c r="BI444" s="191">
        <f>IF(N444="nulová",J444,0)</f>
        <v>0</v>
      </c>
      <c r="BJ444" s="92" t="s">
        <v>77</v>
      </c>
      <c r="BK444" s="192">
        <f>ROUND(I444*H444,15)</f>
        <v>0</v>
      </c>
      <c r="BL444" s="92" t="s">
        <v>291</v>
      </c>
      <c r="BM444" s="92" t="s">
        <v>583</v>
      </c>
    </row>
    <row r="445" spans="2:51" s="194" customFormat="1" ht="13.5">
      <c r="B445" s="193"/>
      <c r="D445" s="195" t="s">
        <v>154</v>
      </c>
      <c r="E445" s="196" t="s">
        <v>5</v>
      </c>
      <c r="F445" s="197" t="s">
        <v>584</v>
      </c>
      <c r="H445" s="198">
        <v>17</v>
      </c>
      <c r="L445" s="193"/>
      <c r="M445" s="199"/>
      <c r="N445" s="200"/>
      <c r="O445" s="200"/>
      <c r="P445" s="200"/>
      <c r="Q445" s="200"/>
      <c r="R445" s="200"/>
      <c r="S445" s="200"/>
      <c r="T445" s="201"/>
      <c r="AT445" s="196" t="s">
        <v>154</v>
      </c>
      <c r="AU445" s="196" t="s">
        <v>79</v>
      </c>
      <c r="AV445" s="194" t="s">
        <v>79</v>
      </c>
      <c r="AW445" s="194" t="s">
        <v>34</v>
      </c>
      <c r="AX445" s="194" t="s">
        <v>77</v>
      </c>
      <c r="AY445" s="196" t="s">
        <v>140</v>
      </c>
    </row>
    <row r="446" spans="2:65" s="102" customFormat="1" ht="51" customHeight="1">
      <c r="B446" s="103"/>
      <c r="C446" s="182" t="s">
        <v>585</v>
      </c>
      <c r="D446" s="182" t="s">
        <v>143</v>
      </c>
      <c r="E446" s="183" t="s">
        <v>586</v>
      </c>
      <c r="F446" s="184" t="s">
        <v>587</v>
      </c>
      <c r="G446" s="185" t="s">
        <v>173</v>
      </c>
      <c r="H446" s="186">
        <v>5.16878715</v>
      </c>
      <c r="I446" s="8"/>
      <c r="J446" s="186">
        <f>ROUND(I446*H446,15)</f>
        <v>0</v>
      </c>
      <c r="K446" s="184" t="s">
        <v>163</v>
      </c>
      <c r="L446" s="103"/>
      <c r="M446" s="187" t="s">
        <v>5</v>
      </c>
      <c r="N446" s="188" t="s">
        <v>41</v>
      </c>
      <c r="O446" s="104"/>
      <c r="P446" s="189">
        <f>O446*H446</f>
        <v>0</v>
      </c>
      <c r="Q446" s="189">
        <v>0</v>
      </c>
      <c r="R446" s="189">
        <f>Q446*H446</f>
        <v>0</v>
      </c>
      <c r="S446" s="189">
        <v>0</v>
      </c>
      <c r="T446" s="190">
        <f>S446*H446</f>
        <v>0</v>
      </c>
      <c r="AR446" s="92" t="s">
        <v>291</v>
      </c>
      <c r="AT446" s="92" t="s">
        <v>143</v>
      </c>
      <c r="AU446" s="92" t="s">
        <v>79</v>
      </c>
      <c r="AY446" s="92" t="s">
        <v>140</v>
      </c>
      <c r="BE446" s="191">
        <f>IF(N446="základní",J446,0)</f>
        <v>0</v>
      </c>
      <c r="BF446" s="191">
        <f>IF(N446="snížená",J446,0)</f>
        <v>0</v>
      </c>
      <c r="BG446" s="191">
        <f>IF(N446="zákl. přenesená",J446,0)</f>
        <v>0</v>
      </c>
      <c r="BH446" s="191">
        <f>IF(N446="sníž. přenesená",J446,0)</f>
        <v>0</v>
      </c>
      <c r="BI446" s="191">
        <f>IF(N446="nulová",J446,0)</f>
        <v>0</v>
      </c>
      <c r="BJ446" s="92" t="s">
        <v>77</v>
      </c>
      <c r="BK446" s="192">
        <f>ROUND(I446*H446,15)</f>
        <v>0</v>
      </c>
      <c r="BL446" s="92" t="s">
        <v>291</v>
      </c>
      <c r="BM446" s="92" t="s">
        <v>588</v>
      </c>
    </row>
    <row r="447" spans="2:65" s="102" customFormat="1" ht="38.25" customHeight="1">
      <c r="B447" s="103"/>
      <c r="C447" s="182" t="s">
        <v>589</v>
      </c>
      <c r="D447" s="182" t="s">
        <v>143</v>
      </c>
      <c r="E447" s="183" t="s">
        <v>590</v>
      </c>
      <c r="F447" s="184" t="s">
        <v>591</v>
      </c>
      <c r="G447" s="185" t="s">
        <v>173</v>
      </c>
      <c r="H447" s="186">
        <v>5.16878715</v>
      </c>
      <c r="I447" s="8"/>
      <c r="J447" s="186">
        <f>ROUND(I447*H447,15)</f>
        <v>0</v>
      </c>
      <c r="K447" s="184" t="s">
        <v>163</v>
      </c>
      <c r="L447" s="103"/>
      <c r="M447" s="187" t="s">
        <v>5</v>
      </c>
      <c r="N447" s="188" t="s">
        <v>41</v>
      </c>
      <c r="O447" s="104"/>
      <c r="P447" s="189">
        <f>O447*H447</f>
        <v>0</v>
      </c>
      <c r="Q447" s="189">
        <v>0</v>
      </c>
      <c r="R447" s="189">
        <f>Q447*H447</f>
        <v>0</v>
      </c>
      <c r="S447" s="189">
        <v>0</v>
      </c>
      <c r="T447" s="190">
        <f>S447*H447</f>
        <v>0</v>
      </c>
      <c r="AR447" s="92" t="s">
        <v>291</v>
      </c>
      <c r="AT447" s="92" t="s">
        <v>143</v>
      </c>
      <c r="AU447" s="92" t="s">
        <v>79</v>
      </c>
      <c r="AY447" s="92" t="s">
        <v>140</v>
      </c>
      <c r="BE447" s="191">
        <f>IF(N447="základní",J447,0)</f>
        <v>0</v>
      </c>
      <c r="BF447" s="191">
        <f>IF(N447="snížená",J447,0)</f>
        <v>0</v>
      </c>
      <c r="BG447" s="191">
        <f>IF(N447="zákl. přenesená",J447,0)</f>
        <v>0</v>
      </c>
      <c r="BH447" s="191">
        <f>IF(N447="sníž. přenesená",J447,0)</f>
        <v>0</v>
      </c>
      <c r="BI447" s="191">
        <f>IF(N447="nulová",J447,0)</f>
        <v>0</v>
      </c>
      <c r="BJ447" s="92" t="s">
        <v>77</v>
      </c>
      <c r="BK447" s="192">
        <f>ROUND(I447*H447,15)</f>
        <v>0</v>
      </c>
      <c r="BL447" s="92" t="s">
        <v>291</v>
      </c>
      <c r="BM447" s="92" t="s">
        <v>592</v>
      </c>
    </row>
    <row r="448" spans="2:63" s="170" customFormat="1" ht="29.85" customHeight="1">
      <c r="B448" s="169"/>
      <c r="D448" s="171" t="s">
        <v>69</v>
      </c>
      <c r="E448" s="180" t="s">
        <v>593</v>
      </c>
      <c r="F448" s="180" t="s">
        <v>594</v>
      </c>
      <c r="J448" s="181">
        <f>BK448</f>
        <v>0</v>
      </c>
      <c r="L448" s="169"/>
      <c r="M448" s="174"/>
      <c r="N448" s="175"/>
      <c r="O448" s="175"/>
      <c r="P448" s="176">
        <f>SUM(P449:P478)</f>
        <v>0</v>
      </c>
      <c r="Q448" s="175"/>
      <c r="R448" s="176">
        <f>SUM(R449:R478)</f>
        <v>0.67435</v>
      </c>
      <c r="S448" s="175"/>
      <c r="T448" s="177">
        <f>SUM(T449:T478)</f>
        <v>0.045</v>
      </c>
      <c r="AR448" s="171" t="s">
        <v>79</v>
      </c>
      <c r="AT448" s="178" t="s">
        <v>69</v>
      </c>
      <c r="AU448" s="178" t="s">
        <v>77</v>
      </c>
      <c r="AY448" s="171" t="s">
        <v>140</v>
      </c>
      <c r="BK448" s="179">
        <f>SUM(BK449:BK478)</f>
        <v>0</v>
      </c>
    </row>
    <row r="449" spans="2:65" s="102" customFormat="1" ht="25.5" customHeight="1">
      <c r="B449" s="103"/>
      <c r="C449" s="182" t="s">
        <v>595</v>
      </c>
      <c r="D449" s="182" t="s">
        <v>143</v>
      </c>
      <c r="E449" s="183" t="s">
        <v>596</v>
      </c>
      <c r="F449" s="184" t="s">
        <v>597</v>
      </c>
      <c r="G449" s="185" t="s">
        <v>284</v>
      </c>
      <c r="H449" s="186">
        <v>9</v>
      </c>
      <c r="I449" s="8"/>
      <c r="J449" s="186">
        <f>ROUND(I449*H449,15)</f>
        <v>0</v>
      </c>
      <c r="K449" s="184" t="s">
        <v>147</v>
      </c>
      <c r="L449" s="103"/>
      <c r="M449" s="187" t="s">
        <v>5</v>
      </c>
      <c r="N449" s="188" t="s">
        <v>41</v>
      </c>
      <c r="O449" s="104"/>
      <c r="P449" s="189">
        <f>O449*H449</f>
        <v>0</v>
      </c>
      <c r="Q449" s="189">
        <v>0</v>
      </c>
      <c r="R449" s="189">
        <f>Q449*H449</f>
        <v>0</v>
      </c>
      <c r="S449" s="189">
        <v>0.005</v>
      </c>
      <c r="T449" s="190">
        <f>S449*H449</f>
        <v>0.045</v>
      </c>
      <c r="AR449" s="92" t="s">
        <v>291</v>
      </c>
      <c r="AT449" s="92" t="s">
        <v>143</v>
      </c>
      <c r="AU449" s="92" t="s">
        <v>79</v>
      </c>
      <c r="AY449" s="92" t="s">
        <v>140</v>
      </c>
      <c r="BE449" s="191">
        <f>IF(N449="základní",J449,0)</f>
        <v>0</v>
      </c>
      <c r="BF449" s="191">
        <f>IF(N449="snížená",J449,0)</f>
        <v>0</v>
      </c>
      <c r="BG449" s="191">
        <f>IF(N449="zákl. přenesená",J449,0)</f>
        <v>0</v>
      </c>
      <c r="BH449" s="191">
        <f>IF(N449="sníž. přenesená",J449,0)</f>
        <v>0</v>
      </c>
      <c r="BI449" s="191">
        <f>IF(N449="nulová",J449,0)</f>
        <v>0</v>
      </c>
      <c r="BJ449" s="92" t="s">
        <v>77</v>
      </c>
      <c r="BK449" s="192">
        <f>ROUND(I449*H449,15)</f>
        <v>0</v>
      </c>
      <c r="BL449" s="92" t="s">
        <v>291</v>
      </c>
      <c r="BM449" s="92" t="s">
        <v>598</v>
      </c>
    </row>
    <row r="450" spans="2:51" s="194" customFormat="1" ht="13.5">
      <c r="B450" s="193"/>
      <c r="D450" s="195" t="s">
        <v>154</v>
      </c>
      <c r="E450" s="196" t="s">
        <v>5</v>
      </c>
      <c r="F450" s="197" t="s">
        <v>203</v>
      </c>
      <c r="H450" s="198">
        <v>9</v>
      </c>
      <c r="L450" s="193"/>
      <c r="M450" s="199"/>
      <c r="N450" s="200"/>
      <c r="O450" s="200"/>
      <c r="P450" s="200"/>
      <c r="Q450" s="200"/>
      <c r="R450" s="200"/>
      <c r="S450" s="200"/>
      <c r="T450" s="201"/>
      <c r="AT450" s="196" t="s">
        <v>154</v>
      </c>
      <c r="AU450" s="196" t="s">
        <v>79</v>
      </c>
      <c r="AV450" s="194" t="s">
        <v>79</v>
      </c>
      <c r="AW450" s="194" t="s">
        <v>34</v>
      </c>
      <c r="AX450" s="194" t="s">
        <v>77</v>
      </c>
      <c r="AY450" s="196" t="s">
        <v>140</v>
      </c>
    </row>
    <row r="451" spans="2:65" s="102" customFormat="1" ht="25.5" customHeight="1">
      <c r="B451" s="103"/>
      <c r="C451" s="182" t="s">
        <v>599</v>
      </c>
      <c r="D451" s="182" t="s">
        <v>143</v>
      </c>
      <c r="E451" s="183" t="s">
        <v>600</v>
      </c>
      <c r="F451" s="184" t="s">
        <v>601</v>
      </c>
      <c r="G451" s="185" t="s">
        <v>284</v>
      </c>
      <c r="H451" s="186">
        <v>36</v>
      </c>
      <c r="I451" s="8"/>
      <c r="J451" s="186">
        <f>ROUND(I451*H451,15)</f>
        <v>0</v>
      </c>
      <c r="K451" s="184" t="s">
        <v>147</v>
      </c>
      <c r="L451" s="103"/>
      <c r="M451" s="187" t="s">
        <v>5</v>
      </c>
      <c r="N451" s="188" t="s">
        <v>41</v>
      </c>
      <c r="O451" s="104"/>
      <c r="P451" s="189">
        <f>O451*H451</f>
        <v>0</v>
      </c>
      <c r="Q451" s="189">
        <v>0</v>
      </c>
      <c r="R451" s="189">
        <f>Q451*H451</f>
        <v>0</v>
      </c>
      <c r="S451" s="189">
        <v>0</v>
      </c>
      <c r="T451" s="190">
        <f>S451*H451</f>
        <v>0</v>
      </c>
      <c r="AR451" s="92" t="s">
        <v>291</v>
      </c>
      <c r="AT451" s="92" t="s">
        <v>143</v>
      </c>
      <c r="AU451" s="92" t="s">
        <v>79</v>
      </c>
      <c r="AY451" s="92" t="s">
        <v>140</v>
      </c>
      <c r="BE451" s="191">
        <f>IF(N451="základní",J451,0)</f>
        <v>0</v>
      </c>
      <c r="BF451" s="191">
        <f>IF(N451="snížená",J451,0)</f>
        <v>0</v>
      </c>
      <c r="BG451" s="191">
        <f>IF(N451="zákl. přenesená",J451,0)</f>
        <v>0</v>
      </c>
      <c r="BH451" s="191">
        <f>IF(N451="sníž. přenesená",J451,0)</f>
        <v>0</v>
      </c>
      <c r="BI451" s="191">
        <f>IF(N451="nulová",J451,0)</f>
        <v>0</v>
      </c>
      <c r="BJ451" s="92" t="s">
        <v>77</v>
      </c>
      <c r="BK451" s="192">
        <f>ROUND(I451*H451,15)</f>
        <v>0</v>
      </c>
      <c r="BL451" s="92" t="s">
        <v>291</v>
      </c>
      <c r="BM451" s="92" t="s">
        <v>602</v>
      </c>
    </row>
    <row r="452" spans="2:51" s="194" customFormat="1" ht="13.5">
      <c r="B452" s="193"/>
      <c r="D452" s="195" t="s">
        <v>154</v>
      </c>
      <c r="E452" s="196" t="s">
        <v>5</v>
      </c>
      <c r="F452" s="197" t="s">
        <v>603</v>
      </c>
      <c r="H452" s="198">
        <v>36</v>
      </c>
      <c r="L452" s="193"/>
      <c r="M452" s="199"/>
      <c r="N452" s="200"/>
      <c r="O452" s="200"/>
      <c r="P452" s="200"/>
      <c r="Q452" s="200"/>
      <c r="R452" s="200"/>
      <c r="S452" s="200"/>
      <c r="T452" s="201"/>
      <c r="AT452" s="196" t="s">
        <v>154</v>
      </c>
      <c r="AU452" s="196" t="s">
        <v>79</v>
      </c>
      <c r="AV452" s="194" t="s">
        <v>79</v>
      </c>
      <c r="AW452" s="194" t="s">
        <v>34</v>
      </c>
      <c r="AX452" s="194" t="s">
        <v>77</v>
      </c>
      <c r="AY452" s="196" t="s">
        <v>140</v>
      </c>
    </row>
    <row r="453" spans="2:65" s="102" customFormat="1" ht="16.5" customHeight="1">
      <c r="B453" s="103"/>
      <c r="C453" s="217" t="s">
        <v>604</v>
      </c>
      <c r="D453" s="217" t="s">
        <v>287</v>
      </c>
      <c r="E453" s="218" t="s">
        <v>605</v>
      </c>
      <c r="F453" s="219" t="s">
        <v>606</v>
      </c>
      <c r="G453" s="220" t="s">
        <v>284</v>
      </c>
      <c r="H453" s="221">
        <v>10</v>
      </c>
      <c r="I453" s="9"/>
      <c r="J453" s="221">
        <f>ROUND(I453*H453,15)</f>
        <v>0</v>
      </c>
      <c r="K453" s="219" t="s">
        <v>147</v>
      </c>
      <c r="L453" s="222"/>
      <c r="M453" s="223" t="s">
        <v>5</v>
      </c>
      <c r="N453" s="224" t="s">
        <v>41</v>
      </c>
      <c r="O453" s="104"/>
      <c r="P453" s="189">
        <f>O453*H453</f>
        <v>0</v>
      </c>
      <c r="Q453" s="189">
        <v>0.0165</v>
      </c>
      <c r="R453" s="189">
        <f>Q453*H453</f>
        <v>0.165</v>
      </c>
      <c r="S453" s="189">
        <v>0</v>
      </c>
      <c r="T453" s="190">
        <f>S453*H453</f>
        <v>0</v>
      </c>
      <c r="AR453" s="92" t="s">
        <v>410</v>
      </c>
      <c r="AT453" s="92" t="s">
        <v>287</v>
      </c>
      <c r="AU453" s="92" t="s">
        <v>79</v>
      </c>
      <c r="AY453" s="92" t="s">
        <v>140</v>
      </c>
      <c r="BE453" s="191">
        <f>IF(N453="základní",J453,0)</f>
        <v>0</v>
      </c>
      <c r="BF453" s="191">
        <f>IF(N453="snížená",J453,0)</f>
        <v>0</v>
      </c>
      <c r="BG453" s="191">
        <f>IF(N453="zákl. přenesená",J453,0)</f>
        <v>0</v>
      </c>
      <c r="BH453" s="191">
        <f>IF(N453="sníž. přenesená",J453,0)</f>
        <v>0</v>
      </c>
      <c r="BI453" s="191">
        <f>IF(N453="nulová",J453,0)</f>
        <v>0</v>
      </c>
      <c r="BJ453" s="92" t="s">
        <v>77</v>
      </c>
      <c r="BK453" s="192">
        <f>ROUND(I453*H453,15)</f>
        <v>0</v>
      </c>
      <c r="BL453" s="92" t="s">
        <v>291</v>
      </c>
      <c r="BM453" s="92" t="s">
        <v>607</v>
      </c>
    </row>
    <row r="454" spans="2:47" s="102" customFormat="1" ht="24">
      <c r="B454" s="103"/>
      <c r="D454" s="195" t="s">
        <v>482</v>
      </c>
      <c r="F454" s="233" t="s">
        <v>608</v>
      </c>
      <c r="L454" s="103"/>
      <c r="M454" s="234"/>
      <c r="N454" s="104"/>
      <c r="O454" s="104"/>
      <c r="P454" s="104"/>
      <c r="Q454" s="104"/>
      <c r="R454" s="104"/>
      <c r="S454" s="104"/>
      <c r="T454" s="235"/>
      <c r="AT454" s="92" t="s">
        <v>482</v>
      </c>
      <c r="AU454" s="92" t="s">
        <v>79</v>
      </c>
    </row>
    <row r="455" spans="2:51" s="194" customFormat="1" ht="13.5">
      <c r="B455" s="193"/>
      <c r="D455" s="195" t="s">
        <v>154</v>
      </c>
      <c r="E455" s="196" t="s">
        <v>5</v>
      </c>
      <c r="F455" s="197" t="s">
        <v>609</v>
      </c>
      <c r="H455" s="198">
        <v>3</v>
      </c>
      <c r="L455" s="193"/>
      <c r="M455" s="199"/>
      <c r="N455" s="200"/>
      <c r="O455" s="200"/>
      <c r="P455" s="200"/>
      <c r="Q455" s="200"/>
      <c r="R455" s="200"/>
      <c r="S455" s="200"/>
      <c r="T455" s="201"/>
      <c r="AT455" s="196" t="s">
        <v>154</v>
      </c>
      <c r="AU455" s="196" t="s">
        <v>79</v>
      </c>
      <c r="AV455" s="194" t="s">
        <v>79</v>
      </c>
      <c r="AW455" s="194" t="s">
        <v>34</v>
      </c>
      <c r="AX455" s="194" t="s">
        <v>9</v>
      </c>
      <c r="AY455" s="196" t="s">
        <v>140</v>
      </c>
    </row>
    <row r="456" spans="2:51" s="194" customFormat="1" ht="13.5">
      <c r="B456" s="193"/>
      <c r="D456" s="195" t="s">
        <v>154</v>
      </c>
      <c r="E456" s="196" t="s">
        <v>5</v>
      </c>
      <c r="F456" s="197" t="s">
        <v>610</v>
      </c>
      <c r="H456" s="198">
        <v>2</v>
      </c>
      <c r="L456" s="193"/>
      <c r="M456" s="199"/>
      <c r="N456" s="200"/>
      <c r="O456" s="200"/>
      <c r="P456" s="200"/>
      <c r="Q456" s="200"/>
      <c r="R456" s="200"/>
      <c r="S456" s="200"/>
      <c r="T456" s="201"/>
      <c r="AT456" s="196" t="s">
        <v>154</v>
      </c>
      <c r="AU456" s="196" t="s">
        <v>79</v>
      </c>
      <c r="AV456" s="194" t="s">
        <v>79</v>
      </c>
      <c r="AW456" s="194" t="s">
        <v>34</v>
      </c>
      <c r="AX456" s="194" t="s">
        <v>9</v>
      </c>
      <c r="AY456" s="196" t="s">
        <v>140</v>
      </c>
    </row>
    <row r="457" spans="2:51" s="194" customFormat="1" ht="13.5">
      <c r="B457" s="193"/>
      <c r="D457" s="195" t="s">
        <v>154</v>
      </c>
      <c r="E457" s="196" t="s">
        <v>5</v>
      </c>
      <c r="F457" s="197" t="s">
        <v>611</v>
      </c>
      <c r="H457" s="198">
        <v>3</v>
      </c>
      <c r="L457" s="193"/>
      <c r="M457" s="199"/>
      <c r="N457" s="200"/>
      <c r="O457" s="200"/>
      <c r="P457" s="200"/>
      <c r="Q457" s="200"/>
      <c r="R457" s="200"/>
      <c r="S457" s="200"/>
      <c r="T457" s="201"/>
      <c r="AT457" s="196" t="s">
        <v>154</v>
      </c>
      <c r="AU457" s="196" t="s">
        <v>79</v>
      </c>
      <c r="AV457" s="194" t="s">
        <v>79</v>
      </c>
      <c r="AW457" s="194" t="s">
        <v>34</v>
      </c>
      <c r="AX457" s="194" t="s">
        <v>9</v>
      </c>
      <c r="AY457" s="196" t="s">
        <v>140</v>
      </c>
    </row>
    <row r="458" spans="2:51" s="194" customFormat="1" ht="13.5">
      <c r="B458" s="193"/>
      <c r="D458" s="195" t="s">
        <v>154</v>
      </c>
      <c r="E458" s="196" t="s">
        <v>5</v>
      </c>
      <c r="F458" s="197" t="s">
        <v>612</v>
      </c>
      <c r="H458" s="198">
        <v>2</v>
      </c>
      <c r="L458" s="193"/>
      <c r="M458" s="199"/>
      <c r="N458" s="200"/>
      <c r="O458" s="200"/>
      <c r="P458" s="200"/>
      <c r="Q458" s="200"/>
      <c r="R458" s="200"/>
      <c r="S458" s="200"/>
      <c r="T458" s="201"/>
      <c r="AT458" s="196" t="s">
        <v>154</v>
      </c>
      <c r="AU458" s="196" t="s">
        <v>79</v>
      </c>
      <c r="AV458" s="194" t="s">
        <v>79</v>
      </c>
      <c r="AW458" s="194" t="s">
        <v>34</v>
      </c>
      <c r="AX458" s="194" t="s">
        <v>9</v>
      </c>
      <c r="AY458" s="196" t="s">
        <v>140</v>
      </c>
    </row>
    <row r="459" spans="2:51" s="203" customFormat="1" ht="13.5">
      <c r="B459" s="202"/>
      <c r="D459" s="195" t="s">
        <v>154</v>
      </c>
      <c r="E459" s="204" t="s">
        <v>5</v>
      </c>
      <c r="F459" s="205" t="s">
        <v>157</v>
      </c>
      <c r="H459" s="206">
        <v>10</v>
      </c>
      <c r="L459" s="202"/>
      <c r="M459" s="207"/>
      <c r="N459" s="208"/>
      <c r="O459" s="208"/>
      <c r="P459" s="208"/>
      <c r="Q459" s="208"/>
      <c r="R459" s="208"/>
      <c r="S459" s="208"/>
      <c r="T459" s="209"/>
      <c r="AT459" s="204" t="s">
        <v>154</v>
      </c>
      <c r="AU459" s="204" t="s">
        <v>79</v>
      </c>
      <c r="AV459" s="203" t="s">
        <v>148</v>
      </c>
      <c r="AW459" s="203" t="s">
        <v>34</v>
      </c>
      <c r="AX459" s="203" t="s">
        <v>77</v>
      </c>
      <c r="AY459" s="204" t="s">
        <v>140</v>
      </c>
    </row>
    <row r="460" spans="2:65" s="102" customFormat="1" ht="16.5" customHeight="1">
      <c r="B460" s="103"/>
      <c r="C460" s="217" t="s">
        <v>613</v>
      </c>
      <c r="D460" s="217" t="s">
        <v>287</v>
      </c>
      <c r="E460" s="218" t="s">
        <v>614</v>
      </c>
      <c r="F460" s="219" t="s">
        <v>615</v>
      </c>
      <c r="G460" s="220" t="s">
        <v>284</v>
      </c>
      <c r="H460" s="221">
        <v>26</v>
      </c>
      <c r="I460" s="9"/>
      <c r="J460" s="221">
        <f>ROUND(I460*H460,15)</f>
        <v>0</v>
      </c>
      <c r="K460" s="219" t="s">
        <v>147</v>
      </c>
      <c r="L460" s="222"/>
      <c r="M460" s="223" t="s">
        <v>5</v>
      </c>
      <c r="N460" s="224" t="s">
        <v>41</v>
      </c>
      <c r="O460" s="104"/>
      <c r="P460" s="189">
        <f>O460*H460</f>
        <v>0</v>
      </c>
      <c r="Q460" s="189">
        <v>0.0185</v>
      </c>
      <c r="R460" s="189">
        <f>Q460*H460</f>
        <v>0.481</v>
      </c>
      <c r="S460" s="189">
        <v>0</v>
      </c>
      <c r="T460" s="190">
        <f>S460*H460</f>
        <v>0</v>
      </c>
      <c r="AR460" s="92" t="s">
        <v>410</v>
      </c>
      <c r="AT460" s="92" t="s">
        <v>287</v>
      </c>
      <c r="AU460" s="92" t="s">
        <v>79</v>
      </c>
      <c r="AY460" s="92" t="s">
        <v>140</v>
      </c>
      <c r="BE460" s="191">
        <f>IF(N460="základní",J460,0)</f>
        <v>0</v>
      </c>
      <c r="BF460" s="191">
        <f>IF(N460="snížená",J460,0)</f>
        <v>0</v>
      </c>
      <c r="BG460" s="191">
        <f>IF(N460="zákl. přenesená",J460,0)</f>
        <v>0</v>
      </c>
      <c r="BH460" s="191">
        <f>IF(N460="sníž. přenesená",J460,0)</f>
        <v>0</v>
      </c>
      <c r="BI460" s="191">
        <f>IF(N460="nulová",J460,0)</f>
        <v>0</v>
      </c>
      <c r="BJ460" s="92" t="s">
        <v>77</v>
      </c>
      <c r="BK460" s="192">
        <f>ROUND(I460*H460,15)</f>
        <v>0</v>
      </c>
      <c r="BL460" s="92" t="s">
        <v>291</v>
      </c>
      <c r="BM460" s="92" t="s">
        <v>616</v>
      </c>
    </row>
    <row r="461" spans="2:47" s="102" customFormat="1" ht="24">
      <c r="B461" s="103"/>
      <c r="D461" s="195" t="s">
        <v>482</v>
      </c>
      <c r="F461" s="233" t="s">
        <v>608</v>
      </c>
      <c r="L461" s="103"/>
      <c r="M461" s="234"/>
      <c r="N461" s="104"/>
      <c r="O461" s="104"/>
      <c r="P461" s="104"/>
      <c r="Q461" s="104"/>
      <c r="R461" s="104"/>
      <c r="S461" s="104"/>
      <c r="T461" s="235"/>
      <c r="AT461" s="92" t="s">
        <v>482</v>
      </c>
      <c r="AU461" s="92" t="s">
        <v>79</v>
      </c>
    </row>
    <row r="462" spans="2:51" s="194" customFormat="1" ht="13.5">
      <c r="B462" s="193"/>
      <c r="D462" s="195" t="s">
        <v>154</v>
      </c>
      <c r="E462" s="196" t="s">
        <v>5</v>
      </c>
      <c r="F462" s="197" t="s">
        <v>617</v>
      </c>
      <c r="H462" s="198">
        <v>15</v>
      </c>
      <c r="L462" s="193"/>
      <c r="M462" s="199"/>
      <c r="N462" s="200"/>
      <c r="O462" s="200"/>
      <c r="P462" s="200"/>
      <c r="Q462" s="200"/>
      <c r="R462" s="200"/>
      <c r="S462" s="200"/>
      <c r="T462" s="201"/>
      <c r="AT462" s="196" t="s">
        <v>154</v>
      </c>
      <c r="AU462" s="196" t="s">
        <v>79</v>
      </c>
      <c r="AV462" s="194" t="s">
        <v>79</v>
      </c>
      <c r="AW462" s="194" t="s">
        <v>34</v>
      </c>
      <c r="AX462" s="194" t="s">
        <v>9</v>
      </c>
      <c r="AY462" s="196" t="s">
        <v>140</v>
      </c>
    </row>
    <row r="463" spans="2:51" s="194" customFormat="1" ht="13.5">
      <c r="B463" s="193"/>
      <c r="D463" s="195" t="s">
        <v>154</v>
      </c>
      <c r="E463" s="196" t="s">
        <v>5</v>
      </c>
      <c r="F463" s="197" t="s">
        <v>618</v>
      </c>
      <c r="H463" s="198">
        <v>2</v>
      </c>
      <c r="L463" s="193"/>
      <c r="M463" s="199"/>
      <c r="N463" s="200"/>
      <c r="O463" s="200"/>
      <c r="P463" s="200"/>
      <c r="Q463" s="200"/>
      <c r="R463" s="200"/>
      <c r="S463" s="200"/>
      <c r="T463" s="201"/>
      <c r="AT463" s="196" t="s">
        <v>154</v>
      </c>
      <c r="AU463" s="196" t="s">
        <v>79</v>
      </c>
      <c r="AV463" s="194" t="s">
        <v>79</v>
      </c>
      <c r="AW463" s="194" t="s">
        <v>34</v>
      </c>
      <c r="AX463" s="194" t="s">
        <v>9</v>
      </c>
      <c r="AY463" s="196" t="s">
        <v>140</v>
      </c>
    </row>
    <row r="464" spans="2:51" s="194" customFormat="1" ht="13.5">
      <c r="B464" s="193"/>
      <c r="D464" s="195" t="s">
        <v>154</v>
      </c>
      <c r="E464" s="196" t="s">
        <v>5</v>
      </c>
      <c r="F464" s="197" t="s">
        <v>619</v>
      </c>
      <c r="H464" s="198">
        <v>1</v>
      </c>
      <c r="L464" s="193"/>
      <c r="M464" s="199"/>
      <c r="N464" s="200"/>
      <c r="O464" s="200"/>
      <c r="P464" s="200"/>
      <c r="Q464" s="200"/>
      <c r="R464" s="200"/>
      <c r="S464" s="200"/>
      <c r="T464" s="201"/>
      <c r="AT464" s="196" t="s">
        <v>154</v>
      </c>
      <c r="AU464" s="196" t="s">
        <v>79</v>
      </c>
      <c r="AV464" s="194" t="s">
        <v>79</v>
      </c>
      <c r="AW464" s="194" t="s">
        <v>34</v>
      </c>
      <c r="AX464" s="194" t="s">
        <v>9</v>
      </c>
      <c r="AY464" s="196" t="s">
        <v>140</v>
      </c>
    </row>
    <row r="465" spans="2:51" s="194" customFormat="1" ht="13.5">
      <c r="B465" s="193"/>
      <c r="D465" s="195" t="s">
        <v>154</v>
      </c>
      <c r="E465" s="196" t="s">
        <v>5</v>
      </c>
      <c r="F465" s="197" t="s">
        <v>620</v>
      </c>
      <c r="H465" s="198">
        <v>2</v>
      </c>
      <c r="L465" s="193"/>
      <c r="M465" s="199"/>
      <c r="N465" s="200"/>
      <c r="O465" s="200"/>
      <c r="P465" s="200"/>
      <c r="Q465" s="200"/>
      <c r="R465" s="200"/>
      <c r="S465" s="200"/>
      <c r="T465" s="201"/>
      <c r="AT465" s="196" t="s">
        <v>154</v>
      </c>
      <c r="AU465" s="196" t="s">
        <v>79</v>
      </c>
      <c r="AV465" s="194" t="s">
        <v>79</v>
      </c>
      <c r="AW465" s="194" t="s">
        <v>34</v>
      </c>
      <c r="AX465" s="194" t="s">
        <v>9</v>
      </c>
      <c r="AY465" s="196" t="s">
        <v>140</v>
      </c>
    </row>
    <row r="466" spans="2:51" s="194" customFormat="1" ht="13.5">
      <c r="B466" s="193"/>
      <c r="D466" s="195" t="s">
        <v>154</v>
      </c>
      <c r="E466" s="196" t="s">
        <v>5</v>
      </c>
      <c r="F466" s="197" t="s">
        <v>621</v>
      </c>
      <c r="H466" s="198">
        <v>1</v>
      </c>
      <c r="L466" s="193"/>
      <c r="M466" s="199"/>
      <c r="N466" s="200"/>
      <c r="O466" s="200"/>
      <c r="P466" s="200"/>
      <c r="Q466" s="200"/>
      <c r="R466" s="200"/>
      <c r="S466" s="200"/>
      <c r="T466" s="201"/>
      <c r="AT466" s="196" t="s">
        <v>154</v>
      </c>
      <c r="AU466" s="196" t="s">
        <v>79</v>
      </c>
      <c r="AV466" s="194" t="s">
        <v>79</v>
      </c>
      <c r="AW466" s="194" t="s">
        <v>34</v>
      </c>
      <c r="AX466" s="194" t="s">
        <v>9</v>
      </c>
      <c r="AY466" s="196" t="s">
        <v>140</v>
      </c>
    </row>
    <row r="467" spans="2:51" s="194" customFormat="1" ht="13.5">
      <c r="B467" s="193"/>
      <c r="D467" s="195" t="s">
        <v>154</v>
      </c>
      <c r="E467" s="196" t="s">
        <v>5</v>
      </c>
      <c r="F467" s="197" t="s">
        <v>622</v>
      </c>
      <c r="H467" s="198">
        <v>2</v>
      </c>
      <c r="L467" s="193"/>
      <c r="M467" s="199"/>
      <c r="N467" s="200"/>
      <c r="O467" s="200"/>
      <c r="P467" s="200"/>
      <c r="Q467" s="200"/>
      <c r="R467" s="200"/>
      <c r="S467" s="200"/>
      <c r="T467" s="201"/>
      <c r="AT467" s="196" t="s">
        <v>154</v>
      </c>
      <c r="AU467" s="196" t="s">
        <v>79</v>
      </c>
      <c r="AV467" s="194" t="s">
        <v>79</v>
      </c>
      <c r="AW467" s="194" t="s">
        <v>34</v>
      </c>
      <c r="AX467" s="194" t="s">
        <v>9</v>
      </c>
      <c r="AY467" s="196" t="s">
        <v>140</v>
      </c>
    </row>
    <row r="468" spans="2:51" s="194" customFormat="1" ht="13.5">
      <c r="B468" s="193"/>
      <c r="D468" s="195" t="s">
        <v>154</v>
      </c>
      <c r="E468" s="196" t="s">
        <v>5</v>
      </c>
      <c r="F468" s="197" t="s">
        <v>623</v>
      </c>
      <c r="H468" s="198">
        <v>3</v>
      </c>
      <c r="L468" s="193"/>
      <c r="M468" s="199"/>
      <c r="N468" s="200"/>
      <c r="O468" s="200"/>
      <c r="P468" s="200"/>
      <c r="Q468" s="200"/>
      <c r="R468" s="200"/>
      <c r="S468" s="200"/>
      <c r="T468" s="201"/>
      <c r="AT468" s="196" t="s">
        <v>154</v>
      </c>
      <c r="AU468" s="196" t="s">
        <v>79</v>
      </c>
      <c r="AV468" s="194" t="s">
        <v>79</v>
      </c>
      <c r="AW468" s="194" t="s">
        <v>34</v>
      </c>
      <c r="AX468" s="194" t="s">
        <v>9</v>
      </c>
      <c r="AY468" s="196" t="s">
        <v>140</v>
      </c>
    </row>
    <row r="469" spans="2:51" s="203" customFormat="1" ht="13.5">
      <c r="B469" s="202"/>
      <c r="D469" s="195" t="s">
        <v>154</v>
      </c>
      <c r="E469" s="204" t="s">
        <v>5</v>
      </c>
      <c r="F469" s="205" t="s">
        <v>157</v>
      </c>
      <c r="H469" s="206">
        <v>26</v>
      </c>
      <c r="L469" s="202"/>
      <c r="M469" s="207"/>
      <c r="N469" s="208"/>
      <c r="O469" s="208"/>
      <c r="P469" s="208"/>
      <c r="Q469" s="208"/>
      <c r="R469" s="208"/>
      <c r="S469" s="208"/>
      <c r="T469" s="209"/>
      <c r="AT469" s="204" t="s">
        <v>154</v>
      </c>
      <c r="AU469" s="204" t="s">
        <v>79</v>
      </c>
      <c r="AV469" s="203" t="s">
        <v>148</v>
      </c>
      <c r="AW469" s="203" t="s">
        <v>34</v>
      </c>
      <c r="AX469" s="203" t="s">
        <v>77</v>
      </c>
      <c r="AY469" s="204" t="s">
        <v>140</v>
      </c>
    </row>
    <row r="470" spans="2:65" s="102" customFormat="1" ht="16.5" customHeight="1">
      <c r="B470" s="103"/>
      <c r="C470" s="182" t="s">
        <v>624</v>
      </c>
      <c r="D470" s="182" t="s">
        <v>143</v>
      </c>
      <c r="E470" s="183" t="s">
        <v>625</v>
      </c>
      <c r="F470" s="184" t="s">
        <v>626</v>
      </c>
      <c r="G470" s="185" t="s">
        <v>284</v>
      </c>
      <c r="H470" s="186">
        <v>36</v>
      </c>
      <c r="I470" s="8"/>
      <c r="J470" s="186">
        <f aca="true" t="shared" si="0" ref="J470:J475">ROUND(I470*H470,15)</f>
        <v>0</v>
      </c>
      <c r="K470" s="184" t="s">
        <v>147</v>
      </c>
      <c r="L470" s="103"/>
      <c r="M470" s="187" t="s">
        <v>5</v>
      </c>
      <c r="N470" s="188" t="s">
        <v>41</v>
      </c>
      <c r="O470" s="104"/>
      <c r="P470" s="189">
        <f aca="true" t="shared" si="1" ref="P470:P475">O470*H470</f>
        <v>0</v>
      </c>
      <c r="Q470" s="189">
        <v>0</v>
      </c>
      <c r="R470" s="189">
        <f aca="true" t="shared" si="2" ref="R470:R475">Q470*H470</f>
        <v>0</v>
      </c>
      <c r="S470" s="189">
        <v>0</v>
      </c>
      <c r="T470" s="190">
        <f aca="true" t="shared" si="3" ref="T470:T475">S470*H470</f>
        <v>0</v>
      </c>
      <c r="AR470" s="92" t="s">
        <v>291</v>
      </c>
      <c r="AT470" s="92" t="s">
        <v>143</v>
      </c>
      <c r="AU470" s="92" t="s">
        <v>79</v>
      </c>
      <c r="AY470" s="92" t="s">
        <v>140</v>
      </c>
      <c r="BE470" s="191">
        <f aca="true" t="shared" si="4" ref="BE470:BE475">IF(N470="základní",J470,0)</f>
        <v>0</v>
      </c>
      <c r="BF470" s="191">
        <f aca="true" t="shared" si="5" ref="BF470:BF475">IF(N470="snížená",J470,0)</f>
        <v>0</v>
      </c>
      <c r="BG470" s="191">
        <f aca="true" t="shared" si="6" ref="BG470:BG475">IF(N470="zákl. přenesená",J470,0)</f>
        <v>0</v>
      </c>
      <c r="BH470" s="191">
        <f aca="true" t="shared" si="7" ref="BH470:BH475">IF(N470="sníž. přenesená",J470,0)</f>
        <v>0</v>
      </c>
      <c r="BI470" s="191">
        <f aca="true" t="shared" si="8" ref="BI470:BI475">IF(N470="nulová",J470,0)</f>
        <v>0</v>
      </c>
      <c r="BJ470" s="92" t="s">
        <v>77</v>
      </c>
      <c r="BK470" s="192">
        <f aca="true" t="shared" si="9" ref="BK470:BK475">ROUND(I470*H470,15)</f>
        <v>0</v>
      </c>
      <c r="BL470" s="92" t="s">
        <v>291</v>
      </c>
      <c r="BM470" s="92" t="s">
        <v>627</v>
      </c>
    </row>
    <row r="471" spans="2:65" s="102" customFormat="1" ht="16.5" customHeight="1">
      <c r="B471" s="103"/>
      <c r="C471" s="217" t="s">
        <v>628</v>
      </c>
      <c r="D471" s="217" t="s">
        <v>287</v>
      </c>
      <c r="E471" s="218" t="s">
        <v>629</v>
      </c>
      <c r="F471" s="219" t="s">
        <v>630</v>
      </c>
      <c r="G471" s="220" t="s">
        <v>284</v>
      </c>
      <c r="H471" s="221">
        <v>36</v>
      </c>
      <c r="I471" s="9"/>
      <c r="J471" s="221">
        <f t="shared" si="0"/>
        <v>0</v>
      </c>
      <c r="K471" s="219" t="s">
        <v>1533</v>
      </c>
      <c r="L471" s="222"/>
      <c r="M471" s="223" t="s">
        <v>5</v>
      </c>
      <c r="N471" s="224" t="s">
        <v>41</v>
      </c>
      <c r="O471" s="104"/>
      <c r="P471" s="189">
        <f t="shared" si="1"/>
        <v>0</v>
      </c>
      <c r="Q471" s="189">
        <v>0</v>
      </c>
      <c r="R471" s="189">
        <f t="shared" si="2"/>
        <v>0</v>
      </c>
      <c r="S471" s="189">
        <v>0</v>
      </c>
      <c r="T471" s="190">
        <f t="shared" si="3"/>
        <v>0</v>
      </c>
      <c r="AR471" s="92" t="s">
        <v>410</v>
      </c>
      <c r="AT471" s="92" t="s">
        <v>287</v>
      </c>
      <c r="AU471" s="92" t="s">
        <v>79</v>
      </c>
      <c r="AY471" s="92" t="s">
        <v>140</v>
      </c>
      <c r="BE471" s="191">
        <f t="shared" si="4"/>
        <v>0</v>
      </c>
      <c r="BF471" s="191">
        <f t="shared" si="5"/>
        <v>0</v>
      </c>
      <c r="BG471" s="191">
        <f t="shared" si="6"/>
        <v>0</v>
      </c>
      <c r="BH471" s="191">
        <f t="shared" si="7"/>
        <v>0</v>
      </c>
      <c r="BI471" s="191">
        <f t="shared" si="8"/>
        <v>0</v>
      </c>
      <c r="BJ471" s="92" t="s">
        <v>77</v>
      </c>
      <c r="BK471" s="192">
        <f t="shared" si="9"/>
        <v>0</v>
      </c>
      <c r="BL471" s="92" t="s">
        <v>291</v>
      </c>
      <c r="BM471" s="92" t="s">
        <v>631</v>
      </c>
    </row>
    <row r="472" spans="2:65" s="102" customFormat="1" ht="16.5" customHeight="1">
      <c r="B472" s="103"/>
      <c r="C472" s="182" t="s">
        <v>632</v>
      </c>
      <c r="D472" s="182" t="s">
        <v>143</v>
      </c>
      <c r="E472" s="183" t="s">
        <v>633</v>
      </c>
      <c r="F472" s="184" t="s">
        <v>634</v>
      </c>
      <c r="G472" s="185" t="s">
        <v>284</v>
      </c>
      <c r="H472" s="186">
        <v>36</v>
      </c>
      <c r="I472" s="8"/>
      <c r="J472" s="186">
        <f t="shared" si="0"/>
        <v>0</v>
      </c>
      <c r="K472" s="184" t="s">
        <v>1533</v>
      </c>
      <c r="L472" s="103"/>
      <c r="M472" s="187" t="s">
        <v>5</v>
      </c>
      <c r="N472" s="188" t="s">
        <v>41</v>
      </c>
      <c r="O472" s="104"/>
      <c r="P472" s="189">
        <f t="shared" si="1"/>
        <v>0</v>
      </c>
      <c r="Q472" s="189">
        <v>0</v>
      </c>
      <c r="R472" s="189">
        <f t="shared" si="2"/>
        <v>0</v>
      </c>
      <c r="S472" s="189">
        <v>0</v>
      </c>
      <c r="T472" s="190">
        <f t="shared" si="3"/>
        <v>0</v>
      </c>
      <c r="AR472" s="92" t="s">
        <v>291</v>
      </c>
      <c r="AT472" s="92" t="s">
        <v>143</v>
      </c>
      <c r="AU472" s="92" t="s">
        <v>79</v>
      </c>
      <c r="AY472" s="92" t="s">
        <v>140</v>
      </c>
      <c r="BE472" s="191">
        <f t="shared" si="4"/>
        <v>0</v>
      </c>
      <c r="BF472" s="191">
        <f t="shared" si="5"/>
        <v>0</v>
      </c>
      <c r="BG472" s="191">
        <f t="shared" si="6"/>
        <v>0</v>
      </c>
      <c r="BH472" s="191">
        <f t="shared" si="7"/>
        <v>0</v>
      </c>
      <c r="BI472" s="191">
        <f t="shared" si="8"/>
        <v>0</v>
      </c>
      <c r="BJ472" s="92" t="s">
        <v>77</v>
      </c>
      <c r="BK472" s="192">
        <f t="shared" si="9"/>
        <v>0</v>
      </c>
      <c r="BL472" s="92" t="s">
        <v>291</v>
      </c>
      <c r="BM472" s="92" t="s">
        <v>635</v>
      </c>
    </row>
    <row r="473" spans="2:65" s="102" customFormat="1" ht="25.5" customHeight="1">
      <c r="B473" s="103"/>
      <c r="C473" s="182" t="s">
        <v>636</v>
      </c>
      <c r="D473" s="182" t="s">
        <v>143</v>
      </c>
      <c r="E473" s="183" t="s">
        <v>637</v>
      </c>
      <c r="F473" s="184" t="s">
        <v>638</v>
      </c>
      <c r="G473" s="185" t="s">
        <v>284</v>
      </c>
      <c r="H473" s="186">
        <v>6</v>
      </c>
      <c r="I473" s="8"/>
      <c r="J473" s="186">
        <f t="shared" si="0"/>
        <v>0</v>
      </c>
      <c r="K473" s="184" t="s">
        <v>147</v>
      </c>
      <c r="L473" s="103"/>
      <c r="M473" s="187" t="s">
        <v>5</v>
      </c>
      <c r="N473" s="188" t="s">
        <v>41</v>
      </c>
      <c r="O473" s="104"/>
      <c r="P473" s="189">
        <f t="shared" si="1"/>
        <v>0</v>
      </c>
      <c r="Q473" s="189">
        <v>0</v>
      </c>
      <c r="R473" s="189">
        <f t="shared" si="2"/>
        <v>0</v>
      </c>
      <c r="S473" s="189">
        <v>0</v>
      </c>
      <c r="T473" s="190">
        <f t="shared" si="3"/>
        <v>0</v>
      </c>
      <c r="AR473" s="92" t="s">
        <v>291</v>
      </c>
      <c r="AT473" s="92" t="s">
        <v>143</v>
      </c>
      <c r="AU473" s="92" t="s">
        <v>79</v>
      </c>
      <c r="AY473" s="92" t="s">
        <v>140</v>
      </c>
      <c r="BE473" s="191">
        <f t="shared" si="4"/>
        <v>0</v>
      </c>
      <c r="BF473" s="191">
        <f t="shared" si="5"/>
        <v>0</v>
      </c>
      <c r="BG473" s="191">
        <f t="shared" si="6"/>
        <v>0</v>
      </c>
      <c r="BH473" s="191">
        <f t="shared" si="7"/>
        <v>0</v>
      </c>
      <c r="BI473" s="191">
        <f t="shared" si="8"/>
        <v>0</v>
      </c>
      <c r="BJ473" s="92" t="s">
        <v>77</v>
      </c>
      <c r="BK473" s="192">
        <f t="shared" si="9"/>
        <v>0</v>
      </c>
      <c r="BL473" s="92" t="s">
        <v>291</v>
      </c>
      <c r="BM473" s="92" t="s">
        <v>639</v>
      </c>
    </row>
    <row r="474" spans="2:65" s="102" customFormat="1" ht="25.5" customHeight="1">
      <c r="B474" s="103"/>
      <c r="C474" s="182" t="s">
        <v>640</v>
      </c>
      <c r="D474" s="182" t="s">
        <v>143</v>
      </c>
      <c r="E474" s="183" t="s">
        <v>641</v>
      </c>
      <c r="F474" s="184" t="s">
        <v>642</v>
      </c>
      <c r="G474" s="185" t="s">
        <v>284</v>
      </c>
      <c r="H474" s="186">
        <v>2</v>
      </c>
      <c r="I474" s="8"/>
      <c r="J474" s="186">
        <f t="shared" si="0"/>
        <v>0</v>
      </c>
      <c r="K474" s="184" t="s">
        <v>147</v>
      </c>
      <c r="L474" s="103"/>
      <c r="M474" s="187" t="s">
        <v>5</v>
      </c>
      <c r="N474" s="188" t="s">
        <v>41</v>
      </c>
      <c r="O474" s="104"/>
      <c r="P474" s="189">
        <f t="shared" si="1"/>
        <v>0</v>
      </c>
      <c r="Q474" s="189">
        <v>0</v>
      </c>
      <c r="R474" s="189">
        <f t="shared" si="2"/>
        <v>0</v>
      </c>
      <c r="S474" s="189">
        <v>0</v>
      </c>
      <c r="T474" s="190">
        <f t="shared" si="3"/>
        <v>0</v>
      </c>
      <c r="AR474" s="92" t="s">
        <v>291</v>
      </c>
      <c r="AT474" s="92" t="s">
        <v>143</v>
      </c>
      <c r="AU474" s="92" t="s">
        <v>79</v>
      </c>
      <c r="AY474" s="92" t="s">
        <v>140</v>
      </c>
      <c r="BE474" s="191">
        <f t="shared" si="4"/>
        <v>0</v>
      </c>
      <c r="BF474" s="191">
        <f t="shared" si="5"/>
        <v>0</v>
      </c>
      <c r="BG474" s="191">
        <f t="shared" si="6"/>
        <v>0</v>
      </c>
      <c r="BH474" s="191">
        <f t="shared" si="7"/>
        <v>0</v>
      </c>
      <c r="BI474" s="191">
        <f t="shared" si="8"/>
        <v>0</v>
      </c>
      <c r="BJ474" s="92" t="s">
        <v>77</v>
      </c>
      <c r="BK474" s="192">
        <f t="shared" si="9"/>
        <v>0</v>
      </c>
      <c r="BL474" s="92" t="s">
        <v>291</v>
      </c>
      <c r="BM474" s="92" t="s">
        <v>643</v>
      </c>
    </row>
    <row r="475" spans="2:65" s="102" customFormat="1" ht="16.5" customHeight="1">
      <c r="B475" s="103"/>
      <c r="C475" s="217" t="s">
        <v>644</v>
      </c>
      <c r="D475" s="217" t="s">
        <v>287</v>
      </c>
      <c r="E475" s="218" t="s">
        <v>645</v>
      </c>
      <c r="F475" s="219" t="s">
        <v>646</v>
      </c>
      <c r="G475" s="220" t="s">
        <v>152</v>
      </c>
      <c r="H475" s="221">
        <v>18.9</v>
      </c>
      <c r="I475" s="9"/>
      <c r="J475" s="221">
        <f t="shared" si="0"/>
        <v>0</v>
      </c>
      <c r="K475" s="219" t="s">
        <v>147</v>
      </c>
      <c r="L475" s="222"/>
      <c r="M475" s="223" t="s">
        <v>5</v>
      </c>
      <c r="N475" s="224" t="s">
        <v>41</v>
      </c>
      <c r="O475" s="104"/>
      <c r="P475" s="189">
        <f t="shared" si="1"/>
        <v>0</v>
      </c>
      <c r="Q475" s="189">
        <v>0.0015</v>
      </c>
      <c r="R475" s="189">
        <f t="shared" si="2"/>
        <v>0.028349999999999997</v>
      </c>
      <c r="S475" s="189">
        <v>0</v>
      </c>
      <c r="T475" s="190">
        <f t="shared" si="3"/>
        <v>0</v>
      </c>
      <c r="AR475" s="92" t="s">
        <v>410</v>
      </c>
      <c r="AT475" s="92" t="s">
        <v>287</v>
      </c>
      <c r="AU475" s="92" t="s">
        <v>79</v>
      </c>
      <c r="AY475" s="92" t="s">
        <v>140</v>
      </c>
      <c r="BE475" s="191">
        <f t="shared" si="4"/>
        <v>0</v>
      </c>
      <c r="BF475" s="191">
        <f t="shared" si="5"/>
        <v>0</v>
      </c>
      <c r="BG475" s="191">
        <f t="shared" si="6"/>
        <v>0</v>
      </c>
      <c r="BH475" s="191">
        <f t="shared" si="7"/>
        <v>0</v>
      </c>
      <c r="BI475" s="191">
        <f t="shared" si="8"/>
        <v>0</v>
      </c>
      <c r="BJ475" s="92" t="s">
        <v>77</v>
      </c>
      <c r="BK475" s="192">
        <f t="shared" si="9"/>
        <v>0</v>
      </c>
      <c r="BL475" s="92" t="s">
        <v>291</v>
      </c>
      <c r="BM475" s="92" t="s">
        <v>647</v>
      </c>
    </row>
    <row r="476" spans="2:51" s="194" customFormat="1" ht="13.5">
      <c r="B476" s="193"/>
      <c r="D476" s="195" t="s">
        <v>154</v>
      </c>
      <c r="E476" s="196" t="s">
        <v>5</v>
      </c>
      <c r="F476" s="197" t="s">
        <v>648</v>
      </c>
      <c r="H476" s="198">
        <v>18.9</v>
      </c>
      <c r="L476" s="193"/>
      <c r="M476" s="199"/>
      <c r="N476" s="200"/>
      <c r="O476" s="200"/>
      <c r="P476" s="200"/>
      <c r="Q476" s="200"/>
      <c r="R476" s="200"/>
      <c r="S476" s="200"/>
      <c r="T476" s="201"/>
      <c r="AT476" s="196" t="s">
        <v>154</v>
      </c>
      <c r="AU476" s="196" t="s">
        <v>79</v>
      </c>
      <c r="AV476" s="194" t="s">
        <v>79</v>
      </c>
      <c r="AW476" s="194" t="s">
        <v>34</v>
      </c>
      <c r="AX476" s="194" t="s">
        <v>77</v>
      </c>
      <c r="AY476" s="196" t="s">
        <v>140</v>
      </c>
    </row>
    <row r="477" spans="2:65" s="102" customFormat="1" ht="38.25" customHeight="1">
      <c r="B477" s="103"/>
      <c r="C477" s="182" t="s">
        <v>649</v>
      </c>
      <c r="D477" s="182" t="s">
        <v>143</v>
      </c>
      <c r="E477" s="183" t="s">
        <v>650</v>
      </c>
      <c r="F477" s="184" t="s">
        <v>651</v>
      </c>
      <c r="G477" s="185" t="s">
        <v>173</v>
      </c>
      <c r="H477" s="186">
        <v>0.67435</v>
      </c>
      <c r="I477" s="8"/>
      <c r="J477" s="186">
        <f>ROUND(I477*H477,15)</f>
        <v>0</v>
      </c>
      <c r="K477" s="184" t="s">
        <v>163</v>
      </c>
      <c r="L477" s="103"/>
      <c r="M477" s="187" t="s">
        <v>5</v>
      </c>
      <c r="N477" s="188" t="s">
        <v>41</v>
      </c>
      <c r="O477" s="104"/>
      <c r="P477" s="189">
        <f>O477*H477</f>
        <v>0</v>
      </c>
      <c r="Q477" s="189">
        <v>0</v>
      </c>
      <c r="R477" s="189">
        <f>Q477*H477</f>
        <v>0</v>
      </c>
      <c r="S477" s="189">
        <v>0</v>
      </c>
      <c r="T477" s="190">
        <f>S477*H477</f>
        <v>0</v>
      </c>
      <c r="AR477" s="92" t="s">
        <v>291</v>
      </c>
      <c r="AT477" s="92" t="s">
        <v>143</v>
      </c>
      <c r="AU477" s="92" t="s">
        <v>79</v>
      </c>
      <c r="AY477" s="92" t="s">
        <v>140</v>
      </c>
      <c r="BE477" s="191">
        <f>IF(N477="základní",J477,0)</f>
        <v>0</v>
      </c>
      <c r="BF477" s="191">
        <f>IF(N477="snížená",J477,0)</f>
        <v>0</v>
      </c>
      <c r="BG477" s="191">
        <f>IF(N477="zákl. přenesená",J477,0)</f>
        <v>0</v>
      </c>
      <c r="BH477" s="191">
        <f>IF(N477="sníž. přenesená",J477,0)</f>
        <v>0</v>
      </c>
      <c r="BI477" s="191">
        <f>IF(N477="nulová",J477,0)</f>
        <v>0</v>
      </c>
      <c r="BJ477" s="92" t="s">
        <v>77</v>
      </c>
      <c r="BK477" s="192">
        <f>ROUND(I477*H477,15)</f>
        <v>0</v>
      </c>
      <c r="BL477" s="92" t="s">
        <v>291</v>
      </c>
      <c r="BM477" s="92" t="s">
        <v>652</v>
      </c>
    </row>
    <row r="478" spans="2:65" s="102" customFormat="1" ht="38.25" customHeight="1">
      <c r="B478" s="103"/>
      <c r="C478" s="182" t="s">
        <v>653</v>
      </c>
      <c r="D478" s="182" t="s">
        <v>143</v>
      </c>
      <c r="E478" s="183" t="s">
        <v>654</v>
      </c>
      <c r="F478" s="184" t="s">
        <v>655</v>
      </c>
      <c r="G478" s="185" t="s">
        <v>173</v>
      </c>
      <c r="H478" s="186">
        <v>0.67435</v>
      </c>
      <c r="I478" s="8"/>
      <c r="J478" s="186">
        <f>ROUND(I478*H478,15)</f>
        <v>0</v>
      </c>
      <c r="K478" s="184" t="s">
        <v>163</v>
      </c>
      <c r="L478" s="103"/>
      <c r="M478" s="187" t="s">
        <v>5</v>
      </c>
      <c r="N478" s="188" t="s">
        <v>41</v>
      </c>
      <c r="O478" s="104"/>
      <c r="P478" s="189">
        <f>O478*H478</f>
        <v>0</v>
      </c>
      <c r="Q478" s="189">
        <v>0</v>
      </c>
      <c r="R478" s="189">
        <f>Q478*H478</f>
        <v>0</v>
      </c>
      <c r="S478" s="189">
        <v>0</v>
      </c>
      <c r="T478" s="190">
        <f>S478*H478</f>
        <v>0</v>
      </c>
      <c r="AR478" s="92" t="s">
        <v>291</v>
      </c>
      <c r="AT478" s="92" t="s">
        <v>143</v>
      </c>
      <c r="AU478" s="92" t="s">
        <v>79</v>
      </c>
      <c r="AY478" s="92" t="s">
        <v>140</v>
      </c>
      <c r="BE478" s="191">
        <f>IF(N478="základní",J478,0)</f>
        <v>0</v>
      </c>
      <c r="BF478" s="191">
        <f>IF(N478="snížená",J478,0)</f>
        <v>0</v>
      </c>
      <c r="BG478" s="191">
        <f>IF(N478="zákl. přenesená",J478,0)</f>
        <v>0</v>
      </c>
      <c r="BH478" s="191">
        <f>IF(N478="sníž. přenesená",J478,0)</f>
        <v>0</v>
      </c>
      <c r="BI478" s="191">
        <f>IF(N478="nulová",J478,0)</f>
        <v>0</v>
      </c>
      <c r="BJ478" s="92" t="s">
        <v>77</v>
      </c>
      <c r="BK478" s="192">
        <f>ROUND(I478*H478,15)</f>
        <v>0</v>
      </c>
      <c r="BL478" s="92" t="s">
        <v>291</v>
      </c>
      <c r="BM478" s="92" t="s">
        <v>656</v>
      </c>
    </row>
    <row r="479" spans="2:63" s="170" customFormat="1" ht="29.85" customHeight="1">
      <c r="B479" s="169"/>
      <c r="D479" s="171" t="s">
        <v>69</v>
      </c>
      <c r="E479" s="180" t="s">
        <v>657</v>
      </c>
      <c r="F479" s="180" t="s">
        <v>658</v>
      </c>
      <c r="J479" s="181">
        <f>BK479</f>
        <v>0</v>
      </c>
      <c r="L479" s="169"/>
      <c r="M479" s="174"/>
      <c r="N479" s="175"/>
      <c r="O479" s="175"/>
      <c r="P479" s="176">
        <f>SUM(P480:P502)</f>
        <v>0</v>
      </c>
      <c r="Q479" s="175"/>
      <c r="R479" s="176">
        <f>SUM(R480:R502)</f>
        <v>0</v>
      </c>
      <c r="S479" s="175"/>
      <c r="T479" s="177">
        <f>SUM(T480:T502)</f>
        <v>3.8085</v>
      </c>
      <c r="AR479" s="171" t="s">
        <v>79</v>
      </c>
      <c r="AT479" s="178" t="s">
        <v>69</v>
      </c>
      <c r="AU479" s="178" t="s">
        <v>77</v>
      </c>
      <c r="AY479" s="171" t="s">
        <v>140</v>
      </c>
      <c r="BK479" s="179">
        <f>SUM(BK480:BK502)</f>
        <v>0</v>
      </c>
    </row>
    <row r="480" spans="2:65" s="102" customFormat="1" ht="16.5" customHeight="1">
      <c r="B480" s="103"/>
      <c r="C480" s="182" t="s">
        <v>659</v>
      </c>
      <c r="D480" s="182" t="s">
        <v>143</v>
      </c>
      <c r="E480" s="183" t="s">
        <v>660</v>
      </c>
      <c r="F480" s="184" t="s">
        <v>661</v>
      </c>
      <c r="G480" s="185" t="s">
        <v>152</v>
      </c>
      <c r="H480" s="186">
        <v>56.688</v>
      </c>
      <c r="I480" s="8"/>
      <c r="J480" s="186">
        <f>ROUND(I480*H480,15)</f>
        <v>0</v>
      </c>
      <c r="K480" s="184" t="s">
        <v>147</v>
      </c>
      <c r="L480" s="103"/>
      <c r="M480" s="187" t="s">
        <v>5</v>
      </c>
      <c r="N480" s="188" t="s">
        <v>41</v>
      </c>
      <c r="O480" s="104"/>
      <c r="P480" s="189">
        <f>O480*H480</f>
        <v>0</v>
      </c>
      <c r="Q480" s="189">
        <v>0</v>
      </c>
      <c r="R480" s="189">
        <f>Q480*H480</f>
        <v>0</v>
      </c>
      <c r="S480" s="189">
        <v>0.00325</v>
      </c>
      <c r="T480" s="190">
        <f>S480*H480</f>
        <v>0.184236</v>
      </c>
      <c r="AR480" s="92" t="s">
        <v>291</v>
      </c>
      <c r="AT480" s="92" t="s">
        <v>143</v>
      </c>
      <c r="AU480" s="92" t="s">
        <v>79</v>
      </c>
      <c r="AY480" s="92" t="s">
        <v>140</v>
      </c>
      <c r="BE480" s="191">
        <f>IF(N480="základní",J480,0)</f>
        <v>0</v>
      </c>
      <c r="BF480" s="191">
        <f>IF(N480="snížená",J480,0)</f>
        <v>0</v>
      </c>
      <c r="BG480" s="191">
        <f>IF(N480="zákl. přenesená",J480,0)</f>
        <v>0</v>
      </c>
      <c r="BH480" s="191">
        <f>IF(N480="sníž. přenesená",J480,0)</f>
        <v>0</v>
      </c>
      <c r="BI480" s="191">
        <f>IF(N480="nulová",J480,0)</f>
        <v>0</v>
      </c>
      <c r="BJ480" s="92" t="s">
        <v>77</v>
      </c>
      <c r="BK480" s="192">
        <f>ROUND(I480*H480,15)</f>
        <v>0</v>
      </c>
      <c r="BL480" s="92" t="s">
        <v>291</v>
      </c>
      <c r="BM480" s="92" t="s">
        <v>662</v>
      </c>
    </row>
    <row r="481" spans="2:51" s="211" customFormat="1" ht="13.5">
      <c r="B481" s="210"/>
      <c r="D481" s="195" t="s">
        <v>154</v>
      </c>
      <c r="E481" s="212" t="s">
        <v>5</v>
      </c>
      <c r="F481" s="213" t="s">
        <v>316</v>
      </c>
      <c r="H481" s="212" t="s">
        <v>5</v>
      </c>
      <c r="L481" s="210"/>
      <c r="M481" s="214"/>
      <c r="N481" s="215"/>
      <c r="O481" s="215"/>
      <c r="P481" s="215"/>
      <c r="Q481" s="215"/>
      <c r="R481" s="215"/>
      <c r="S481" s="215"/>
      <c r="T481" s="216"/>
      <c r="AT481" s="212" t="s">
        <v>154</v>
      </c>
      <c r="AU481" s="212" t="s">
        <v>79</v>
      </c>
      <c r="AV481" s="211" t="s">
        <v>77</v>
      </c>
      <c r="AW481" s="211" t="s">
        <v>34</v>
      </c>
      <c r="AX481" s="211" t="s">
        <v>9</v>
      </c>
      <c r="AY481" s="212" t="s">
        <v>140</v>
      </c>
    </row>
    <row r="482" spans="2:51" s="211" customFormat="1" ht="13.5">
      <c r="B482" s="210"/>
      <c r="D482" s="195" t="s">
        <v>154</v>
      </c>
      <c r="E482" s="212" t="s">
        <v>5</v>
      </c>
      <c r="F482" s="213" t="s">
        <v>663</v>
      </c>
      <c r="H482" s="212" t="s">
        <v>5</v>
      </c>
      <c r="L482" s="210"/>
      <c r="M482" s="214"/>
      <c r="N482" s="215"/>
      <c r="O482" s="215"/>
      <c r="P482" s="215"/>
      <c r="Q482" s="215"/>
      <c r="R482" s="215"/>
      <c r="S482" s="215"/>
      <c r="T482" s="216"/>
      <c r="AT482" s="212" t="s">
        <v>154</v>
      </c>
      <c r="AU482" s="212" t="s">
        <v>79</v>
      </c>
      <c r="AV482" s="211" t="s">
        <v>77</v>
      </c>
      <c r="AW482" s="211" t="s">
        <v>34</v>
      </c>
      <c r="AX482" s="211" t="s">
        <v>9</v>
      </c>
      <c r="AY482" s="212" t="s">
        <v>140</v>
      </c>
    </row>
    <row r="483" spans="2:51" s="194" customFormat="1" ht="13.5">
      <c r="B483" s="193"/>
      <c r="D483" s="195" t="s">
        <v>154</v>
      </c>
      <c r="E483" s="196" t="s">
        <v>5</v>
      </c>
      <c r="F483" s="197" t="s">
        <v>664</v>
      </c>
      <c r="H483" s="198">
        <v>5.1</v>
      </c>
      <c r="L483" s="193"/>
      <c r="M483" s="199"/>
      <c r="N483" s="200"/>
      <c r="O483" s="200"/>
      <c r="P483" s="200"/>
      <c r="Q483" s="200"/>
      <c r="R483" s="200"/>
      <c r="S483" s="200"/>
      <c r="T483" s="201"/>
      <c r="AT483" s="196" t="s">
        <v>154</v>
      </c>
      <c r="AU483" s="196" t="s">
        <v>79</v>
      </c>
      <c r="AV483" s="194" t="s">
        <v>79</v>
      </c>
      <c r="AW483" s="194" t="s">
        <v>34</v>
      </c>
      <c r="AX483" s="194" t="s">
        <v>9</v>
      </c>
      <c r="AY483" s="196" t="s">
        <v>140</v>
      </c>
    </row>
    <row r="484" spans="2:51" s="211" customFormat="1" ht="13.5">
      <c r="B484" s="210"/>
      <c r="D484" s="195" t="s">
        <v>154</v>
      </c>
      <c r="E484" s="212" t="s">
        <v>5</v>
      </c>
      <c r="F484" s="213" t="s">
        <v>665</v>
      </c>
      <c r="H484" s="212" t="s">
        <v>5</v>
      </c>
      <c r="L484" s="210"/>
      <c r="M484" s="214"/>
      <c r="N484" s="215"/>
      <c r="O484" s="215"/>
      <c r="P484" s="215"/>
      <c r="Q484" s="215"/>
      <c r="R484" s="215"/>
      <c r="S484" s="215"/>
      <c r="T484" s="216"/>
      <c r="AT484" s="212" t="s">
        <v>154</v>
      </c>
      <c r="AU484" s="212" t="s">
        <v>79</v>
      </c>
      <c r="AV484" s="211" t="s">
        <v>77</v>
      </c>
      <c r="AW484" s="211" t="s">
        <v>34</v>
      </c>
      <c r="AX484" s="211" t="s">
        <v>9</v>
      </c>
      <c r="AY484" s="212" t="s">
        <v>140</v>
      </c>
    </row>
    <row r="485" spans="2:51" s="194" customFormat="1" ht="13.5">
      <c r="B485" s="193"/>
      <c r="D485" s="195" t="s">
        <v>154</v>
      </c>
      <c r="E485" s="196" t="s">
        <v>5</v>
      </c>
      <c r="F485" s="197" t="s">
        <v>666</v>
      </c>
      <c r="H485" s="198">
        <v>5.546</v>
      </c>
      <c r="L485" s="193"/>
      <c r="M485" s="199"/>
      <c r="N485" s="200"/>
      <c r="O485" s="200"/>
      <c r="P485" s="200"/>
      <c r="Q485" s="200"/>
      <c r="R485" s="200"/>
      <c r="S485" s="200"/>
      <c r="T485" s="201"/>
      <c r="AT485" s="196" t="s">
        <v>154</v>
      </c>
      <c r="AU485" s="196" t="s">
        <v>79</v>
      </c>
      <c r="AV485" s="194" t="s">
        <v>79</v>
      </c>
      <c r="AW485" s="194" t="s">
        <v>34</v>
      </c>
      <c r="AX485" s="194" t="s">
        <v>9</v>
      </c>
      <c r="AY485" s="196" t="s">
        <v>140</v>
      </c>
    </row>
    <row r="486" spans="2:51" s="211" customFormat="1" ht="13.5">
      <c r="B486" s="210"/>
      <c r="D486" s="195" t="s">
        <v>154</v>
      </c>
      <c r="E486" s="212" t="s">
        <v>5</v>
      </c>
      <c r="F486" s="213" t="s">
        <v>667</v>
      </c>
      <c r="H486" s="212" t="s">
        <v>5</v>
      </c>
      <c r="L486" s="210"/>
      <c r="M486" s="214"/>
      <c r="N486" s="215"/>
      <c r="O486" s="215"/>
      <c r="P486" s="215"/>
      <c r="Q486" s="215"/>
      <c r="R486" s="215"/>
      <c r="S486" s="215"/>
      <c r="T486" s="216"/>
      <c r="AT486" s="212" t="s">
        <v>154</v>
      </c>
      <c r="AU486" s="212" t="s">
        <v>79</v>
      </c>
      <c r="AV486" s="211" t="s">
        <v>77</v>
      </c>
      <c r="AW486" s="211" t="s">
        <v>34</v>
      </c>
      <c r="AX486" s="211" t="s">
        <v>9</v>
      </c>
      <c r="AY486" s="212" t="s">
        <v>140</v>
      </c>
    </row>
    <row r="487" spans="2:51" s="194" customFormat="1" ht="13.5">
      <c r="B487" s="193"/>
      <c r="D487" s="195" t="s">
        <v>154</v>
      </c>
      <c r="E487" s="196" t="s">
        <v>5</v>
      </c>
      <c r="F487" s="197" t="s">
        <v>668</v>
      </c>
      <c r="H487" s="198">
        <v>2.88</v>
      </c>
      <c r="L487" s="193"/>
      <c r="M487" s="199"/>
      <c r="N487" s="200"/>
      <c r="O487" s="200"/>
      <c r="P487" s="200"/>
      <c r="Q487" s="200"/>
      <c r="R487" s="200"/>
      <c r="S487" s="200"/>
      <c r="T487" s="201"/>
      <c r="AT487" s="196" t="s">
        <v>154</v>
      </c>
      <c r="AU487" s="196" t="s">
        <v>79</v>
      </c>
      <c r="AV487" s="194" t="s">
        <v>79</v>
      </c>
      <c r="AW487" s="194" t="s">
        <v>34</v>
      </c>
      <c r="AX487" s="194" t="s">
        <v>9</v>
      </c>
      <c r="AY487" s="196" t="s">
        <v>140</v>
      </c>
    </row>
    <row r="488" spans="2:51" s="211" customFormat="1" ht="13.5">
      <c r="B488" s="210"/>
      <c r="D488" s="195" t="s">
        <v>154</v>
      </c>
      <c r="E488" s="212" t="s">
        <v>5</v>
      </c>
      <c r="F488" s="213" t="s">
        <v>669</v>
      </c>
      <c r="H488" s="212" t="s">
        <v>5</v>
      </c>
      <c r="L488" s="210"/>
      <c r="M488" s="214"/>
      <c r="N488" s="215"/>
      <c r="O488" s="215"/>
      <c r="P488" s="215"/>
      <c r="Q488" s="215"/>
      <c r="R488" s="215"/>
      <c r="S488" s="215"/>
      <c r="T488" s="216"/>
      <c r="AT488" s="212" t="s">
        <v>154</v>
      </c>
      <c r="AU488" s="212" t="s">
        <v>79</v>
      </c>
      <c r="AV488" s="211" t="s">
        <v>77</v>
      </c>
      <c r="AW488" s="211" t="s">
        <v>34</v>
      </c>
      <c r="AX488" s="211" t="s">
        <v>9</v>
      </c>
      <c r="AY488" s="212" t="s">
        <v>140</v>
      </c>
    </row>
    <row r="489" spans="2:51" s="194" customFormat="1" ht="13.5">
      <c r="B489" s="193"/>
      <c r="D489" s="195" t="s">
        <v>154</v>
      </c>
      <c r="E489" s="196" t="s">
        <v>5</v>
      </c>
      <c r="F489" s="197" t="s">
        <v>670</v>
      </c>
      <c r="H489" s="198">
        <v>5.37</v>
      </c>
      <c r="L489" s="193"/>
      <c r="M489" s="199"/>
      <c r="N489" s="200"/>
      <c r="O489" s="200"/>
      <c r="P489" s="200"/>
      <c r="Q489" s="200"/>
      <c r="R489" s="200"/>
      <c r="S489" s="200"/>
      <c r="T489" s="201"/>
      <c r="AT489" s="196" t="s">
        <v>154</v>
      </c>
      <c r="AU489" s="196" t="s">
        <v>79</v>
      </c>
      <c r="AV489" s="194" t="s">
        <v>79</v>
      </c>
      <c r="AW489" s="194" t="s">
        <v>34</v>
      </c>
      <c r="AX489" s="194" t="s">
        <v>9</v>
      </c>
      <c r="AY489" s="196" t="s">
        <v>140</v>
      </c>
    </row>
    <row r="490" spans="2:51" s="226" customFormat="1" ht="13.5">
      <c r="B490" s="225"/>
      <c r="D490" s="195" t="s">
        <v>154</v>
      </c>
      <c r="E490" s="227" t="s">
        <v>5</v>
      </c>
      <c r="F490" s="228" t="s">
        <v>342</v>
      </c>
      <c r="H490" s="229">
        <v>18.896</v>
      </c>
      <c r="L490" s="225"/>
      <c r="M490" s="230"/>
      <c r="N490" s="231"/>
      <c r="O490" s="231"/>
      <c r="P490" s="231"/>
      <c r="Q490" s="231"/>
      <c r="R490" s="231"/>
      <c r="S490" s="231"/>
      <c r="T490" s="232"/>
      <c r="AT490" s="227" t="s">
        <v>154</v>
      </c>
      <c r="AU490" s="227" t="s">
        <v>79</v>
      </c>
      <c r="AV490" s="226" t="s">
        <v>141</v>
      </c>
      <c r="AW490" s="226" t="s">
        <v>34</v>
      </c>
      <c r="AX490" s="226" t="s">
        <v>9</v>
      </c>
      <c r="AY490" s="227" t="s">
        <v>140</v>
      </c>
    </row>
    <row r="491" spans="2:51" s="194" customFormat="1" ht="13.5">
      <c r="B491" s="193"/>
      <c r="D491" s="195" t="s">
        <v>154</v>
      </c>
      <c r="E491" s="196" t="s">
        <v>5</v>
      </c>
      <c r="F491" s="197" t="s">
        <v>671</v>
      </c>
      <c r="H491" s="198">
        <v>18.896</v>
      </c>
      <c r="L491" s="193"/>
      <c r="M491" s="199"/>
      <c r="N491" s="200"/>
      <c r="O491" s="200"/>
      <c r="P491" s="200"/>
      <c r="Q491" s="200"/>
      <c r="R491" s="200"/>
      <c r="S491" s="200"/>
      <c r="T491" s="201"/>
      <c r="AT491" s="196" t="s">
        <v>154</v>
      </c>
      <c r="AU491" s="196" t="s">
        <v>79</v>
      </c>
      <c r="AV491" s="194" t="s">
        <v>79</v>
      </c>
      <c r="AW491" s="194" t="s">
        <v>34</v>
      </c>
      <c r="AX491" s="194" t="s">
        <v>9</v>
      </c>
      <c r="AY491" s="196" t="s">
        <v>140</v>
      </c>
    </row>
    <row r="492" spans="2:51" s="194" customFormat="1" ht="13.5">
      <c r="B492" s="193"/>
      <c r="D492" s="195" t="s">
        <v>154</v>
      </c>
      <c r="E492" s="196" t="s">
        <v>5</v>
      </c>
      <c r="F492" s="197" t="s">
        <v>672</v>
      </c>
      <c r="H492" s="198">
        <v>18.896</v>
      </c>
      <c r="L492" s="193"/>
      <c r="M492" s="199"/>
      <c r="N492" s="200"/>
      <c r="O492" s="200"/>
      <c r="P492" s="200"/>
      <c r="Q492" s="200"/>
      <c r="R492" s="200"/>
      <c r="S492" s="200"/>
      <c r="T492" s="201"/>
      <c r="AT492" s="196" t="s">
        <v>154</v>
      </c>
      <c r="AU492" s="196" t="s">
        <v>79</v>
      </c>
      <c r="AV492" s="194" t="s">
        <v>79</v>
      </c>
      <c r="AW492" s="194" t="s">
        <v>34</v>
      </c>
      <c r="AX492" s="194" t="s">
        <v>9</v>
      </c>
      <c r="AY492" s="196" t="s">
        <v>140</v>
      </c>
    </row>
    <row r="493" spans="2:51" s="203" customFormat="1" ht="13.5">
      <c r="B493" s="202"/>
      <c r="D493" s="195" t="s">
        <v>154</v>
      </c>
      <c r="E493" s="204" t="s">
        <v>5</v>
      </c>
      <c r="F493" s="205" t="s">
        <v>157</v>
      </c>
      <c r="H493" s="206">
        <v>56.688</v>
      </c>
      <c r="L493" s="202"/>
      <c r="M493" s="207"/>
      <c r="N493" s="208"/>
      <c r="O493" s="208"/>
      <c r="P493" s="208"/>
      <c r="Q493" s="208"/>
      <c r="R493" s="208"/>
      <c r="S493" s="208"/>
      <c r="T493" s="209"/>
      <c r="AT493" s="204" t="s">
        <v>154</v>
      </c>
      <c r="AU493" s="204" t="s">
        <v>79</v>
      </c>
      <c r="AV493" s="203" t="s">
        <v>148</v>
      </c>
      <c r="AW493" s="203" t="s">
        <v>34</v>
      </c>
      <c r="AX493" s="203" t="s">
        <v>77</v>
      </c>
      <c r="AY493" s="204" t="s">
        <v>140</v>
      </c>
    </row>
    <row r="494" spans="2:65" s="102" customFormat="1" ht="16.5" customHeight="1">
      <c r="B494" s="103"/>
      <c r="C494" s="182" t="s">
        <v>673</v>
      </c>
      <c r="D494" s="182" t="s">
        <v>143</v>
      </c>
      <c r="E494" s="183" t="s">
        <v>674</v>
      </c>
      <c r="F494" s="184" t="s">
        <v>675</v>
      </c>
      <c r="G494" s="185" t="s">
        <v>146</v>
      </c>
      <c r="H494" s="186">
        <v>177.66</v>
      </c>
      <c r="I494" s="8"/>
      <c r="J494" s="186">
        <f>ROUND(I494*H494,15)</f>
        <v>0</v>
      </c>
      <c r="K494" s="184" t="s">
        <v>147</v>
      </c>
      <c r="L494" s="103"/>
      <c r="M494" s="187" t="s">
        <v>5</v>
      </c>
      <c r="N494" s="188" t="s">
        <v>41</v>
      </c>
      <c r="O494" s="104"/>
      <c r="P494" s="189">
        <f>O494*H494</f>
        <v>0</v>
      </c>
      <c r="Q494" s="189">
        <v>0</v>
      </c>
      <c r="R494" s="189">
        <f>Q494*H494</f>
        <v>0</v>
      </c>
      <c r="S494" s="189">
        <v>0.0204</v>
      </c>
      <c r="T494" s="190">
        <f>S494*H494</f>
        <v>3.624264</v>
      </c>
      <c r="AR494" s="92" t="s">
        <v>291</v>
      </c>
      <c r="AT494" s="92" t="s">
        <v>143</v>
      </c>
      <c r="AU494" s="92" t="s">
        <v>79</v>
      </c>
      <c r="AY494" s="92" t="s">
        <v>140</v>
      </c>
      <c r="BE494" s="191">
        <f>IF(N494="základní",J494,0)</f>
        <v>0</v>
      </c>
      <c r="BF494" s="191">
        <f>IF(N494="snížená",J494,0)</f>
        <v>0</v>
      </c>
      <c r="BG494" s="191">
        <f>IF(N494="zákl. přenesená",J494,0)</f>
        <v>0</v>
      </c>
      <c r="BH494" s="191">
        <f>IF(N494="sníž. přenesená",J494,0)</f>
        <v>0</v>
      </c>
      <c r="BI494" s="191">
        <f>IF(N494="nulová",J494,0)</f>
        <v>0</v>
      </c>
      <c r="BJ494" s="92" t="s">
        <v>77</v>
      </c>
      <c r="BK494" s="192">
        <f>ROUND(I494*H494,15)</f>
        <v>0</v>
      </c>
      <c r="BL494" s="92" t="s">
        <v>291</v>
      </c>
      <c r="BM494" s="92" t="s">
        <v>676</v>
      </c>
    </row>
    <row r="495" spans="2:51" s="211" customFormat="1" ht="13.5">
      <c r="B495" s="210"/>
      <c r="D495" s="195" t="s">
        <v>154</v>
      </c>
      <c r="E495" s="212" t="s">
        <v>5</v>
      </c>
      <c r="F495" s="213" t="s">
        <v>316</v>
      </c>
      <c r="H495" s="212" t="s">
        <v>5</v>
      </c>
      <c r="L495" s="210"/>
      <c r="M495" s="214"/>
      <c r="N495" s="215"/>
      <c r="O495" s="215"/>
      <c r="P495" s="215"/>
      <c r="Q495" s="215"/>
      <c r="R495" s="215"/>
      <c r="S495" s="215"/>
      <c r="T495" s="216"/>
      <c r="AT495" s="212" t="s">
        <v>154</v>
      </c>
      <c r="AU495" s="212" t="s">
        <v>79</v>
      </c>
      <c r="AV495" s="211" t="s">
        <v>77</v>
      </c>
      <c r="AW495" s="211" t="s">
        <v>34</v>
      </c>
      <c r="AX495" s="211" t="s">
        <v>9</v>
      </c>
      <c r="AY495" s="212" t="s">
        <v>140</v>
      </c>
    </row>
    <row r="496" spans="2:51" s="211" customFormat="1" ht="13.5">
      <c r="B496" s="210"/>
      <c r="D496" s="195" t="s">
        <v>154</v>
      </c>
      <c r="E496" s="212" t="s">
        <v>5</v>
      </c>
      <c r="F496" s="213" t="s">
        <v>332</v>
      </c>
      <c r="H496" s="212" t="s">
        <v>5</v>
      </c>
      <c r="L496" s="210"/>
      <c r="M496" s="214"/>
      <c r="N496" s="215"/>
      <c r="O496" s="215"/>
      <c r="P496" s="215"/>
      <c r="Q496" s="215"/>
      <c r="R496" s="215"/>
      <c r="S496" s="215"/>
      <c r="T496" s="216"/>
      <c r="AT496" s="212" t="s">
        <v>154</v>
      </c>
      <c r="AU496" s="212" t="s">
        <v>79</v>
      </c>
      <c r="AV496" s="211" t="s">
        <v>77</v>
      </c>
      <c r="AW496" s="211" t="s">
        <v>34</v>
      </c>
      <c r="AX496" s="211" t="s">
        <v>9</v>
      </c>
      <c r="AY496" s="212" t="s">
        <v>140</v>
      </c>
    </row>
    <row r="497" spans="2:51" s="194" customFormat="1" ht="13.5">
      <c r="B497" s="193"/>
      <c r="D497" s="195" t="s">
        <v>154</v>
      </c>
      <c r="E497" s="196" t="s">
        <v>5</v>
      </c>
      <c r="F497" s="197" t="s">
        <v>677</v>
      </c>
      <c r="H497" s="198">
        <v>59.22</v>
      </c>
      <c r="L497" s="193"/>
      <c r="M497" s="199"/>
      <c r="N497" s="200"/>
      <c r="O497" s="200"/>
      <c r="P497" s="200"/>
      <c r="Q497" s="200"/>
      <c r="R497" s="200"/>
      <c r="S497" s="200"/>
      <c r="T497" s="201"/>
      <c r="AT497" s="196" t="s">
        <v>154</v>
      </c>
      <c r="AU497" s="196" t="s">
        <v>79</v>
      </c>
      <c r="AV497" s="194" t="s">
        <v>79</v>
      </c>
      <c r="AW497" s="194" t="s">
        <v>34</v>
      </c>
      <c r="AX497" s="194" t="s">
        <v>9</v>
      </c>
      <c r="AY497" s="196" t="s">
        <v>140</v>
      </c>
    </row>
    <row r="498" spans="2:51" s="211" customFormat="1" ht="13.5">
      <c r="B498" s="210"/>
      <c r="D498" s="195" t="s">
        <v>154</v>
      </c>
      <c r="E498" s="212" t="s">
        <v>5</v>
      </c>
      <c r="F498" s="213" t="s">
        <v>322</v>
      </c>
      <c r="H498" s="212" t="s">
        <v>5</v>
      </c>
      <c r="L498" s="210"/>
      <c r="M498" s="214"/>
      <c r="N498" s="215"/>
      <c r="O498" s="215"/>
      <c r="P498" s="215"/>
      <c r="Q498" s="215"/>
      <c r="R498" s="215"/>
      <c r="S498" s="215"/>
      <c r="T498" s="216"/>
      <c r="AT498" s="212" t="s">
        <v>154</v>
      </c>
      <c r="AU498" s="212" t="s">
        <v>79</v>
      </c>
      <c r="AV498" s="211" t="s">
        <v>77</v>
      </c>
      <c r="AW498" s="211" t="s">
        <v>34</v>
      </c>
      <c r="AX498" s="211" t="s">
        <v>9</v>
      </c>
      <c r="AY498" s="212" t="s">
        <v>140</v>
      </c>
    </row>
    <row r="499" spans="2:51" s="194" customFormat="1" ht="13.5">
      <c r="B499" s="193"/>
      <c r="D499" s="195" t="s">
        <v>154</v>
      </c>
      <c r="E499" s="196" t="s">
        <v>5</v>
      </c>
      <c r="F499" s="197" t="s">
        <v>334</v>
      </c>
      <c r="H499" s="198">
        <v>59.22</v>
      </c>
      <c r="L499" s="193"/>
      <c r="M499" s="199"/>
      <c r="N499" s="200"/>
      <c r="O499" s="200"/>
      <c r="P499" s="200"/>
      <c r="Q499" s="200"/>
      <c r="R499" s="200"/>
      <c r="S499" s="200"/>
      <c r="T499" s="201"/>
      <c r="AT499" s="196" t="s">
        <v>154</v>
      </c>
      <c r="AU499" s="196" t="s">
        <v>79</v>
      </c>
      <c r="AV499" s="194" t="s">
        <v>79</v>
      </c>
      <c r="AW499" s="194" t="s">
        <v>34</v>
      </c>
      <c r="AX499" s="194" t="s">
        <v>9</v>
      </c>
      <c r="AY499" s="196" t="s">
        <v>140</v>
      </c>
    </row>
    <row r="500" spans="2:51" s="211" customFormat="1" ht="13.5">
      <c r="B500" s="210"/>
      <c r="D500" s="195" t="s">
        <v>154</v>
      </c>
      <c r="E500" s="212" t="s">
        <v>5</v>
      </c>
      <c r="F500" s="213" t="s">
        <v>323</v>
      </c>
      <c r="H500" s="212" t="s">
        <v>5</v>
      </c>
      <c r="L500" s="210"/>
      <c r="M500" s="214"/>
      <c r="N500" s="215"/>
      <c r="O500" s="215"/>
      <c r="P500" s="215"/>
      <c r="Q500" s="215"/>
      <c r="R500" s="215"/>
      <c r="S500" s="215"/>
      <c r="T500" s="216"/>
      <c r="AT500" s="212" t="s">
        <v>154</v>
      </c>
      <c r="AU500" s="212" t="s">
        <v>79</v>
      </c>
      <c r="AV500" s="211" t="s">
        <v>77</v>
      </c>
      <c r="AW500" s="211" t="s">
        <v>34</v>
      </c>
      <c r="AX500" s="211" t="s">
        <v>9</v>
      </c>
      <c r="AY500" s="212" t="s">
        <v>140</v>
      </c>
    </row>
    <row r="501" spans="2:51" s="194" customFormat="1" ht="13.5">
      <c r="B501" s="193"/>
      <c r="D501" s="195" t="s">
        <v>154</v>
      </c>
      <c r="E501" s="196" t="s">
        <v>5</v>
      </c>
      <c r="F501" s="197" t="s">
        <v>334</v>
      </c>
      <c r="H501" s="198">
        <v>59.22</v>
      </c>
      <c r="L501" s="193"/>
      <c r="M501" s="199"/>
      <c r="N501" s="200"/>
      <c r="O501" s="200"/>
      <c r="P501" s="200"/>
      <c r="Q501" s="200"/>
      <c r="R501" s="200"/>
      <c r="S501" s="200"/>
      <c r="T501" s="201"/>
      <c r="AT501" s="196" t="s">
        <v>154</v>
      </c>
      <c r="AU501" s="196" t="s">
        <v>79</v>
      </c>
      <c r="AV501" s="194" t="s">
        <v>79</v>
      </c>
      <c r="AW501" s="194" t="s">
        <v>34</v>
      </c>
      <c r="AX501" s="194" t="s">
        <v>9</v>
      </c>
      <c r="AY501" s="196" t="s">
        <v>140</v>
      </c>
    </row>
    <row r="502" spans="2:51" s="203" customFormat="1" ht="13.5">
      <c r="B502" s="202"/>
      <c r="D502" s="195" t="s">
        <v>154</v>
      </c>
      <c r="E502" s="204" t="s">
        <v>5</v>
      </c>
      <c r="F502" s="205" t="s">
        <v>157</v>
      </c>
      <c r="H502" s="206">
        <v>177.66</v>
      </c>
      <c r="L502" s="202"/>
      <c r="M502" s="207"/>
      <c r="N502" s="208"/>
      <c r="O502" s="208"/>
      <c r="P502" s="208"/>
      <c r="Q502" s="208"/>
      <c r="R502" s="208"/>
      <c r="S502" s="208"/>
      <c r="T502" s="209"/>
      <c r="AT502" s="204" t="s">
        <v>154</v>
      </c>
      <c r="AU502" s="204" t="s">
        <v>79</v>
      </c>
      <c r="AV502" s="203" t="s">
        <v>148</v>
      </c>
      <c r="AW502" s="203" t="s">
        <v>34</v>
      </c>
      <c r="AX502" s="203" t="s">
        <v>77</v>
      </c>
      <c r="AY502" s="204" t="s">
        <v>140</v>
      </c>
    </row>
    <row r="503" spans="2:63" s="170" customFormat="1" ht="29.85" customHeight="1">
      <c r="B503" s="169"/>
      <c r="D503" s="171" t="s">
        <v>69</v>
      </c>
      <c r="E503" s="180" t="s">
        <v>678</v>
      </c>
      <c r="F503" s="180" t="s">
        <v>679</v>
      </c>
      <c r="J503" s="181">
        <f>BK503</f>
        <v>0</v>
      </c>
      <c r="L503" s="169"/>
      <c r="M503" s="174"/>
      <c r="N503" s="175"/>
      <c r="O503" s="175"/>
      <c r="P503" s="176">
        <f>SUM(P504:P575)</f>
        <v>0</v>
      </c>
      <c r="Q503" s="175"/>
      <c r="R503" s="176">
        <f>SUM(R504:R575)</f>
        <v>1.8362112600000002</v>
      </c>
      <c r="S503" s="175"/>
      <c r="T503" s="177">
        <f>SUM(T504:T575)</f>
        <v>0</v>
      </c>
      <c r="AR503" s="171" t="s">
        <v>79</v>
      </c>
      <c r="AT503" s="178" t="s">
        <v>69</v>
      </c>
      <c r="AU503" s="178" t="s">
        <v>77</v>
      </c>
      <c r="AY503" s="171" t="s">
        <v>140</v>
      </c>
      <c r="BK503" s="179">
        <f>SUM(BK504:BK575)</f>
        <v>0</v>
      </c>
    </row>
    <row r="504" spans="2:65" s="102" customFormat="1" ht="25.5" customHeight="1">
      <c r="B504" s="103"/>
      <c r="C504" s="182" t="s">
        <v>680</v>
      </c>
      <c r="D504" s="182" t="s">
        <v>143</v>
      </c>
      <c r="E504" s="183" t="s">
        <v>681</v>
      </c>
      <c r="F504" s="184" t="s">
        <v>682</v>
      </c>
      <c r="G504" s="185" t="s">
        <v>146</v>
      </c>
      <c r="H504" s="186">
        <v>172.05</v>
      </c>
      <c r="I504" s="8"/>
      <c r="J504" s="186">
        <f>ROUND(I504*H504,15)</f>
        <v>0</v>
      </c>
      <c r="K504" s="184" t="s">
        <v>147</v>
      </c>
      <c r="L504" s="103"/>
      <c r="M504" s="187" t="s">
        <v>5</v>
      </c>
      <c r="N504" s="188" t="s">
        <v>41</v>
      </c>
      <c r="O504" s="104"/>
      <c r="P504" s="189">
        <f>O504*H504</f>
        <v>0</v>
      </c>
      <c r="Q504" s="189">
        <v>3E-05</v>
      </c>
      <c r="R504" s="189">
        <f>Q504*H504</f>
        <v>0.0051615</v>
      </c>
      <c r="S504" s="189">
        <v>0</v>
      </c>
      <c r="T504" s="190">
        <f>S504*H504</f>
        <v>0</v>
      </c>
      <c r="AR504" s="92" t="s">
        <v>291</v>
      </c>
      <c r="AT504" s="92" t="s">
        <v>143</v>
      </c>
      <c r="AU504" s="92" t="s">
        <v>79</v>
      </c>
      <c r="AY504" s="92" t="s">
        <v>140</v>
      </c>
      <c r="BE504" s="191">
        <f>IF(N504="základní",J504,0)</f>
        <v>0</v>
      </c>
      <c r="BF504" s="191">
        <f>IF(N504="snížená",J504,0)</f>
        <v>0</v>
      </c>
      <c r="BG504" s="191">
        <f>IF(N504="zákl. přenesená",J504,0)</f>
        <v>0</v>
      </c>
      <c r="BH504" s="191">
        <f>IF(N504="sníž. přenesená",J504,0)</f>
        <v>0</v>
      </c>
      <c r="BI504" s="191">
        <f>IF(N504="nulová",J504,0)</f>
        <v>0</v>
      </c>
      <c r="BJ504" s="92" t="s">
        <v>77</v>
      </c>
      <c r="BK504" s="192">
        <f>ROUND(I504*H504,15)</f>
        <v>0</v>
      </c>
      <c r="BL504" s="92" t="s">
        <v>291</v>
      </c>
      <c r="BM504" s="92" t="s">
        <v>683</v>
      </c>
    </row>
    <row r="505" spans="2:65" s="102" customFormat="1" ht="16.5" customHeight="1">
      <c r="B505" s="103"/>
      <c r="C505" s="182" t="s">
        <v>684</v>
      </c>
      <c r="D505" s="182" t="s">
        <v>143</v>
      </c>
      <c r="E505" s="183" t="s">
        <v>685</v>
      </c>
      <c r="F505" s="184" t="s">
        <v>686</v>
      </c>
      <c r="G505" s="185" t="s">
        <v>146</v>
      </c>
      <c r="H505" s="186">
        <v>172.05</v>
      </c>
      <c r="I505" s="8"/>
      <c r="J505" s="186">
        <f>ROUND(I505*H505,15)</f>
        <v>0</v>
      </c>
      <c r="K505" s="184" t="s">
        <v>147</v>
      </c>
      <c r="L505" s="103"/>
      <c r="M505" s="187" t="s">
        <v>5</v>
      </c>
      <c r="N505" s="188" t="s">
        <v>41</v>
      </c>
      <c r="O505" s="104"/>
      <c r="P505" s="189">
        <f>O505*H505</f>
        <v>0</v>
      </c>
      <c r="Q505" s="189">
        <v>0.00758</v>
      </c>
      <c r="R505" s="189">
        <f>Q505*H505</f>
        <v>1.3041390000000002</v>
      </c>
      <c r="S505" s="189">
        <v>0</v>
      </c>
      <c r="T505" s="190">
        <f>S505*H505</f>
        <v>0</v>
      </c>
      <c r="AR505" s="92" t="s">
        <v>291</v>
      </c>
      <c r="AT505" s="92" t="s">
        <v>143</v>
      </c>
      <c r="AU505" s="92" t="s">
        <v>79</v>
      </c>
      <c r="AY505" s="92" t="s">
        <v>140</v>
      </c>
      <c r="BE505" s="191">
        <f>IF(N505="základní",J505,0)</f>
        <v>0</v>
      </c>
      <c r="BF505" s="191">
        <f>IF(N505="snížená",J505,0)</f>
        <v>0</v>
      </c>
      <c r="BG505" s="191">
        <f>IF(N505="zákl. přenesená",J505,0)</f>
        <v>0</v>
      </c>
      <c r="BH505" s="191">
        <f>IF(N505="sníž. přenesená",J505,0)</f>
        <v>0</v>
      </c>
      <c r="BI505" s="191">
        <f>IF(N505="nulová",J505,0)</f>
        <v>0</v>
      </c>
      <c r="BJ505" s="92" t="s">
        <v>77</v>
      </c>
      <c r="BK505" s="192">
        <f>ROUND(I505*H505,15)</f>
        <v>0</v>
      </c>
      <c r="BL505" s="92" t="s">
        <v>291</v>
      </c>
      <c r="BM505" s="92" t="s">
        <v>687</v>
      </c>
    </row>
    <row r="506" spans="2:65" s="102" customFormat="1" ht="16.5" customHeight="1">
      <c r="B506" s="103"/>
      <c r="C506" s="182" t="s">
        <v>688</v>
      </c>
      <c r="D506" s="182" t="s">
        <v>143</v>
      </c>
      <c r="E506" s="183" t="s">
        <v>689</v>
      </c>
      <c r="F506" s="184" t="s">
        <v>690</v>
      </c>
      <c r="G506" s="185" t="s">
        <v>146</v>
      </c>
      <c r="H506" s="186">
        <v>172.05</v>
      </c>
      <c r="I506" s="8"/>
      <c r="J506" s="186">
        <f>ROUND(I506*H506,15)</f>
        <v>0</v>
      </c>
      <c r="K506" s="184" t="s">
        <v>147</v>
      </c>
      <c r="L506" s="103"/>
      <c r="M506" s="187" t="s">
        <v>5</v>
      </c>
      <c r="N506" s="188" t="s">
        <v>41</v>
      </c>
      <c r="O506" s="104"/>
      <c r="P506" s="189">
        <f>O506*H506</f>
        <v>0</v>
      </c>
      <c r="Q506" s="189">
        <v>0.0003</v>
      </c>
      <c r="R506" s="189">
        <f>Q506*H506</f>
        <v>0.051615</v>
      </c>
      <c r="S506" s="189">
        <v>0</v>
      </c>
      <c r="T506" s="190">
        <f>S506*H506</f>
        <v>0</v>
      </c>
      <c r="AR506" s="92" t="s">
        <v>291</v>
      </c>
      <c r="AT506" s="92" t="s">
        <v>143</v>
      </c>
      <c r="AU506" s="92" t="s">
        <v>79</v>
      </c>
      <c r="AY506" s="92" t="s">
        <v>140</v>
      </c>
      <c r="BE506" s="191">
        <f>IF(N506="základní",J506,0)</f>
        <v>0</v>
      </c>
      <c r="BF506" s="191">
        <f>IF(N506="snížená",J506,0)</f>
        <v>0</v>
      </c>
      <c r="BG506" s="191">
        <f>IF(N506="zákl. přenesená",J506,0)</f>
        <v>0</v>
      </c>
      <c r="BH506" s="191">
        <f>IF(N506="sníž. přenesená",J506,0)</f>
        <v>0</v>
      </c>
      <c r="BI506" s="191">
        <f>IF(N506="nulová",J506,0)</f>
        <v>0</v>
      </c>
      <c r="BJ506" s="92" t="s">
        <v>77</v>
      </c>
      <c r="BK506" s="192">
        <f>ROUND(I506*H506,15)</f>
        <v>0</v>
      </c>
      <c r="BL506" s="92" t="s">
        <v>291</v>
      </c>
      <c r="BM506" s="92" t="s">
        <v>691</v>
      </c>
    </row>
    <row r="507" spans="2:51" s="211" customFormat="1" ht="13.5">
      <c r="B507" s="210"/>
      <c r="D507" s="195" t="s">
        <v>154</v>
      </c>
      <c r="E507" s="212" t="s">
        <v>5</v>
      </c>
      <c r="F507" s="213" t="s">
        <v>274</v>
      </c>
      <c r="H507" s="212" t="s">
        <v>5</v>
      </c>
      <c r="L507" s="210"/>
      <c r="M507" s="214"/>
      <c r="N507" s="215"/>
      <c r="O507" s="215"/>
      <c r="P507" s="215"/>
      <c r="Q507" s="215"/>
      <c r="R507" s="215"/>
      <c r="S507" s="215"/>
      <c r="T507" s="216"/>
      <c r="AT507" s="212" t="s">
        <v>154</v>
      </c>
      <c r="AU507" s="212" t="s">
        <v>79</v>
      </c>
      <c r="AV507" s="211" t="s">
        <v>77</v>
      </c>
      <c r="AW507" s="211" t="s">
        <v>34</v>
      </c>
      <c r="AX507" s="211" t="s">
        <v>9</v>
      </c>
      <c r="AY507" s="212" t="s">
        <v>140</v>
      </c>
    </row>
    <row r="508" spans="2:51" s="211" customFormat="1" ht="13.5">
      <c r="B508" s="210"/>
      <c r="D508" s="195" t="s">
        <v>154</v>
      </c>
      <c r="E508" s="212" t="s">
        <v>5</v>
      </c>
      <c r="F508" s="213" t="s">
        <v>275</v>
      </c>
      <c r="H508" s="212" t="s">
        <v>5</v>
      </c>
      <c r="L508" s="210"/>
      <c r="M508" s="214"/>
      <c r="N508" s="215"/>
      <c r="O508" s="215"/>
      <c r="P508" s="215"/>
      <c r="Q508" s="215"/>
      <c r="R508" s="215"/>
      <c r="S508" s="215"/>
      <c r="T508" s="216"/>
      <c r="AT508" s="212" t="s">
        <v>154</v>
      </c>
      <c r="AU508" s="212" t="s">
        <v>79</v>
      </c>
      <c r="AV508" s="211" t="s">
        <v>77</v>
      </c>
      <c r="AW508" s="211" t="s">
        <v>34</v>
      </c>
      <c r="AX508" s="211" t="s">
        <v>9</v>
      </c>
      <c r="AY508" s="212" t="s">
        <v>140</v>
      </c>
    </row>
    <row r="509" spans="2:51" s="194" customFormat="1" ht="13.5">
      <c r="B509" s="193"/>
      <c r="D509" s="195" t="s">
        <v>154</v>
      </c>
      <c r="E509" s="196" t="s">
        <v>5</v>
      </c>
      <c r="F509" s="197" t="s">
        <v>276</v>
      </c>
      <c r="H509" s="198">
        <v>57.37</v>
      </c>
      <c r="L509" s="193"/>
      <c r="M509" s="199"/>
      <c r="N509" s="200"/>
      <c r="O509" s="200"/>
      <c r="P509" s="200"/>
      <c r="Q509" s="200"/>
      <c r="R509" s="200"/>
      <c r="S509" s="200"/>
      <c r="T509" s="201"/>
      <c r="AT509" s="196" t="s">
        <v>154</v>
      </c>
      <c r="AU509" s="196" t="s">
        <v>79</v>
      </c>
      <c r="AV509" s="194" t="s">
        <v>79</v>
      </c>
      <c r="AW509" s="194" t="s">
        <v>34</v>
      </c>
      <c r="AX509" s="194" t="s">
        <v>9</v>
      </c>
      <c r="AY509" s="196" t="s">
        <v>140</v>
      </c>
    </row>
    <row r="510" spans="2:51" s="211" customFormat="1" ht="13.5">
      <c r="B510" s="210"/>
      <c r="D510" s="195" t="s">
        <v>154</v>
      </c>
      <c r="E510" s="212" t="s">
        <v>5</v>
      </c>
      <c r="F510" s="213" t="s">
        <v>277</v>
      </c>
      <c r="H510" s="212" t="s">
        <v>5</v>
      </c>
      <c r="L510" s="210"/>
      <c r="M510" s="214"/>
      <c r="N510" s="215"/>
      <c r="O510" s="215"/>
      <c r="P510" s="215"/>
      <c r="Q510" s="215"/>
      <c r="R510" s="215"/>
      <c r="S510" s="215"/>
      <c r="T510" s="216"/>
      <c r="AT510" s="212" t="s">
        <v>154</v>
      </c>
      <c r="AU510" s="212" t="s">
        <v>79</v>
      </c>
      <c r="AV510" s="211" t="s">
        <v>77</v>
      </c>
      <c r="AW510" s="211" t="s">
        <v>34</v>
      </c>
      <c r="AX510" s="211" t="s">
        <v>9</v>
      </c>
      <c r="AY510" s="212" t="s">
        <v>140</v>
      </c>
    </row>
    <row r="511" spans="2:51" s="194" customFormat="1" ht="13.5">
      <c r="B511" s="193"/>
      <c r="D511" s="195" t="s">
        <v>154</v>
      </c>
      <c r="E511" s="196" t="s">
        <v>5</v>
      </c>
      <c r="F511" s="197" t="s">
        <v>278</v>
      </c>
      <c r="H511" s="198">
        <v>57.33</v>
      </c>
      <c r="L511" s="193"/>
      <c r="M511" s="199"/>
      <c r="N511" s="200"/>
      <c r="O511" s="200"/>
      <c r="P511" s="200"/>
      <c r="Q511" s="200"/>
      <c r="R511" s="200"/>
      <c r="S511" s="200"/>
      <c r="T511" s="201"/>
      <c r="AT511" s="196" t="s">
        <v>154</v>
      </c>
      <c r="AU511" s="196" t="s">
        <v>79</v>
      </c>
      <c r="AV511" s="194" t="s">
        <v>79</v>
      </c>
      <c r="AW511" s="194" t="s">
        <v>34</v>
      </c>
      <c r="AX511" s="194" t="s">
        <v>9</v>
      </c>
      <c r="AY511" s="196" t="s">
        <v>140</v>
      </c>
    </row>
    <row r="512" spans="2:51" s="211" customFormat="1" ht="13.5">
      <c r="B512" s="210"/>
      <c r="D512" s="195" t="s">
        <v>154</v>
      </c>
      <c r="E512" s="212" t="s">
        <v>5</v>
      </c>
      <c r="F512" s="213" t="s">
        <v>279</v>
      </c>
      <c r="H512" s="212" t="s">
        <v>5</v>
      </c>
      <c r="L512" s="210"/>
      <c r="M512" s="214"/>
      <c r="N512" s="215"/>
      <c r="O512" s="215"/>
      <c r="P512" s="215"/>
      <c r="Q512" s="215"/>
      <c r="R512" s="215"/>
      <c r="S512" s="215"/>
      <c r="T512" s="216"/>
      <c r="AT512" s="212" t="s">
        <v>154</v>
      </c>
      <c r="AU512" s="212" t="s">
        <v>79</v>
      </c>
      <c r="AV512" s="211" t="s">
        <v>77</v>
      </c>
      <c r="AW512" s="211" t="s">
        <v>34</v>
      </c>
      <c r="AX512" s="211" t="s">
        <v>9</v>
      </c>
      <c r="AY512" s="212" t="s">
        <v>140</v>
      </c>
    </row>
    <row r="513" spans="2:51" s="194" customFormat="1" ht="13.5">
      <c r="B513" s="193"/>
      <c r="D513" s="195" t="s">
        <v>154</v>
      </c>
      <c r="E513" s="196" t="s">
        <v>5</v>
      </c>
      <c r="F513" s="197" t="s">
        <v>280</v>
      </c>
      <c r="H513" s="198">
        <v>57.35</v>
      </c>
      <c r="L513" s="193"/>
      <c r="M513" s="199"/>
      <c r="N513" s="200"/>
      <c r="O513" s="200"/>
      <c r="P513" s="200"/>
      <c r="Q513" s="200"/>
      <c r="R513" s="200"/>
      <c r="S513" s="200"/>
      <c r="T513" s="201"/>
      <c r="AT513" s="196" t="s">
        <v>154</v>
      </c>
      <c r="AU513" s="196" t="s">
        <v>79</v>
      </c>
      <c r="AV513" s="194" t="s">
        <v>79</v>
      </c>
      <c r="AW513" s="194" t="s">
        <v>34</v>
      </c>
      <c r="AX513" s="194" t="s">
        <v>9</v>
      </c>
      <c r="AY513" s="196" t="s">
        <v>140</v>
      </c>
    </row>
    <row r="514" spans="2:51" s="203" customFormat="1" ht="13.5">
      <c r="B514" s="202"/>
      <c r="D514" s="195" t="s">
        <v>154</v>
      </c>
      <c r="E514" s="204" t="s">
        <v>5</v>
      </c>
      <c r="F514" s="205" t="s">
        <v>157</v>
      </c>
      <c r="H514" s="206">
        <v>172.05</v>
      </c>
      <c r="L514" s="202"/>
      <c r="M514" s="207"/>
      <c r="N514" s="208"/>
      <c r="O514" s="208"/>
      <c r="P514" s="208"/>
      <c r="Q514" s="208"/>
      <c r="R514" s="208"/>
      <c r="S514" s="208"/>
      <c r="T514" s="209"/>
      <c r="AT514" s="204" t="s">
        <v>154</v>
      </c>
      <c r="AU514" s="204" t="s">
        <v>79</v>
      </c>
      <c r="AV514" s="203" t="s">
        <v>148</v>
      </c>
      <c r="AW514" s="203" t="s">
        <v>34</v>
      </c>
      <c r="AX514" s="203" t="s">
        <v>77</v>
      </c>
      <c r="AY514" s="204" t="s">
        <v>140</v>
      </c>
    </row>
    <row r="515" spans="2:65" s="102" customFormat="1" ht="16.5" customHeight="1">
      <c r="B515" s="103"/>
      <c r="C515" s="217" t="s">
        <v>692</v>
      </c>
      <c r="D515" s="217" t="s">
        <v>287</v>
      </c>
      <c r="E515" s="218" t="s">
        <v>693</v>
      </c>
      <c r="F515" s="219" t="s">
        <v>1534</v>
      </c>
      <c r="G515" s="220" t="s">
        <v>146</v>
      </c>
      <c r="H515" s="221">
        <v>189.255</v>
      </c>
      <c r="I515" s="9"/>
      <c r="J515" s="221">
        <f>ROUND(I515*H515,15)</f>
        <v>0</v>
      </c>
      <c r="K515" s="219" t="s">
        <v>147</v>
      </c>
      <c r="L515" s="222"/>
      <c r="M515" s="223" t="s">
        <v>5</v>
      </c>
      <c r="N515" s="224" t="s">
        <v>41</v>
      </c>
      <c r="O515" s="104"/>
      <c r="P515" s="189">
        <f>O515*H515</f>
        <v>0</v>
      </c>
      <c r="Q515" s="189">
        <v>0.0025</v>
      </c>
      <c r="R515" s="189">
        <f>Q515*H515</f>
        <v>0.4731375</v>
      </c>
      <c r="S515" s="189">
        <v>0</v>
      </c>
      <c r="T515" s="190">
        <f>S515*H515</f>
        <v>0</v>
      </c>
      <c r="AR515" s="92" t="s">
        <v>410</v>
      </c>
      <c r="AT515" s="92" t="s">
        <v>287</v>
      </c>
      <c r="AU515" s="92" t="s">
        <v>79</v>
      </c>
      <c r="AY515" s="92" t="s">
        <v>140</v>
      </c>
      <c r="BE515" s="191">
        <f>IF(N515="základní",J515,0)</f>
        <v>0</v>
      </c>
      <c r="BF515" s="191">
        <f>IF(N515="snížená",J515,0)</f>
        <v>0</v>
      </c>
      <c r="BG515" s="191">
        <f>IF(N515="zákl. přenesená",J515,0)</f>
        <v>0</v>
      </c>
      <c r="BH515" s="191">
        <f>IF(N515="sníž. přenesená",J515,0)</f>
        <v>0</v>
      </c>
      <c r="BI515" s="191">
        <f>IF(N515="nulová",J515,0)</f>
        <v>0</v>
      </c>
      <c r="BJ515" s="92" t="s">
        <v>77</v>
      </c>
      <c r="BK515" s="192">
        <f>ROUND(I515*H515,15)</f>
        <v>0</v>
      </c>
      <c r="BL515" s="92" t="s">
        <v>291</v>
      </c>
      <c r="BM515" s="92" t="s">
        <v>694</v>
      </c>
    </row>
    <row r="516" spans="2:47" s="102" customFormat="1" ht="24">
      <c r="B516" s="103"/>
      <c r="D516" s="195" t="s">
        <v>482</v>
      </c>
      <c r="F516" s="233" t="s">
        <v>695</v>
      </c>
      <c r="L516" s="103"/>
      <c r="M516" s="234"/>
      <c r="N516" s="104"/>
      <c r="O516" s="104"/>
      <c r="P516" s="104"/>
      <c r="Q516" s="104"/>
      <c r="R516" s="104"/>
      <c r="S516" s="104"/>
      <c r="T516" s="235"/>
      <c r="AT516" s="92" t="s">
        <v>482</v>
      </c>
      <c r="AU516" s="92" t="s">
        <v>79</v>
      </c>
    </row>
    <row r="517" spans="2:51" s="194" customFormat="1" ht="13.5">
      <c r="B517" s="193"/>
      <c r="D517" s="195" t="s">
        <v>154</v>
      </c>
      <c r="E517" s="196" t="s">
        <v>5</v>
      </c>
      <c r="F517" s="197" t="s">
        <v>696</v>
      </c>
      <c r="H517" s="198">
        <v>189.255</v>
      </c>
      <c r="L517" s="193"/>
      <c r="M517" s="199"/>
      <c r="N517" s="200"/>
      <c r="O517" s="200"/>
      <c r="P517" s="200"/>
      <c r="Q517" s="200"/>
      <c r="R517" s="200"/>
      <c r="S517" s="200"/>
      <c r="T517" s="201"/>
      <c r="AT517" s="196" t="s">
        <v>154</v>
      </c>
      <c r="AU517" s="196" t="s">
        <v>79</v>
      </c>
      <c r="AV517" s="194" t="s">
        <v>79</v>
      </c>
      <c r="AW517" s="194" t="s">
        <v>34</v>
      </c>
      <c r="AX517" s="194" t="s">
        <v>77</v>
      </c>
      <c r="AY517" s="196" t="s">
        <v>140</v>
      </c>
    </row>
    <row r="518" spans="2:65" s="102" customFormat="1" ht="16.5" customHeight="1">
      <c r="B518" s="103"/>
      <c r="C518" s="217" t="s">
        <v>697</v>
      </c>
      <c r="D518" s="217" t="s">
        <v>287</v>
      </c>
      <c r="E518" s="218" t="s">
        <v>698</v>
      </c>
      <c r="F518" s="219" t="s">
        <v>699</v>
      </c>
      <c r="G518" s="220" t="s">
        <v>152</v>
      </c>
      <c r="H518" s="221">
        <v>79.136</v>
      </c>
      <c r="I518" s="9"/>
      <c r="J518" s="221">
        <f>ROUND(I518*H518,15)</f>
        <v>0</v>
      </c>
      <c r="K518" s="219" t="s">
        <v>1533</v>
      </c>
      <c r="L518" s="222"/>
      <c r="M518" s="223" t="s">
        <v>5</v>
      </c>
      <c r="N518" s="224" t="s">
        <v>41</v>
      </c>
      <c r="O518" s="104"/>
      <c r="P518" s="189">
        <f>O518*H518</f>
        <v>0</v>
      </c>
      <c r="Q518" s="189">
        <v>0</v>
      </c>
      <c r="R518" s="189">
        <f>Q518*H518</f>
        <v>0</v>
      </c>
      <c r="S518" s="189">
        <v>0</v>
      </c>
      <c r="T518" s="190">
        <f>S518*H518</f>
        <v>0</v>
      </c>
      <c r="AR518" s="92" t="s">
        <v>410</v>
      </c>
      <c r="AT518" s="92" t="s">
        <v>287</v>
      </c>
      <c r="AU518" s="92" t="s">
        <v>79</v>
      </c>
      <c r="AY518" s="92" t="s">
        <v>140</v>
      </c>
      <c r="BE518" s="191">
        <f>IF(N518="základní",J518,0)</f>
        <v>0</v>
      </c>
      <c r="BF518" s="191">
        <f>IF(N518="snížená",J518,0)</f>
        <v>0</v>
      </c>
      <c r="BG518" s="191">
        <f>IF(N518="zákl. přenesená",J518,0)</f>
        <v>0</v>
      </c>
      <c r="BH518" s="191">
        <f>IF(N518="sníž. přenesená",J518,0)</f>
        <v>0</v>
      </c>
      <c r="BI518" s="191">
        <f>IF(N518="nulová",J518,0)</f>
        <v>0</v>
      </c>
      <c r="BJ518" s="92" t="s">
        <v>77</v>
      </c>
      <c r="BK518" s="192">
        <f>ROUND(I518*H518,15)</f>
        <v>0</v>
      </c>
      <c r="BL518" s="92" t="s">
        <v>291</v>
      </c>
      <c r="BM518" s="92" t="s">
        <v>700</v>
      </c>
    </row>
    <row r="519" spans="2:47" s="102" customFormat="1" ht="24">
      <c r="B519" s="103"/>
      <c r="D519" s="195" t="s">
        <v>482</v>
      </c>
      <c r="F519" s="233" t="s">
        <v>695</v>
      </c>
      <c r="L519" s="103"/>
      <c r="M519" s="234"/>
      <c r="N519" s="104"/>
      <c r="O519" s="104"/>
      <c r="P519" s="104"/>
      <c r="Q519" s="104"/>
      <c r="R519" s="104"/>
      <c r="S519" s="104"/>
      <c r="T519" s="235"/>
      <c r="AT519" s="92" t="s">
        <v>482</v>
      </c>
      <c r="AU519" s="92" t="s">
        <v>79</v>
      </c>
    </row>
    <row r="520" spans="2:65" s="102" customFormat="1" ht="16.5" customHeight="1">
      <c r="B520" s="103"/>
      <c r="C520" s="182" t="s">
        <v>701</v>
      </c>
      <c r="D520" s="182" t="s">
        <v>143</v>
      </c>
      <c r="E520" s="183" t="s">
        <v>702</v>
      </c>
      <c r="F520" s="184" t="s">
        <v>703</v>
      </c>
      <c r="G520" s="185" t="s">
        <v>152</v>
      </c>
      <c r="H520" s="186">
        <v>71.942</v>
      </c>
      <c r="I520" s="8"/>
      <c r="J520" s="186">
        <f>ROUND(I520*H520,15)</f>
        <v>0</v>
      </c>
      <c r="K520" s="184" t="s">
        <v>163</v>
      </c>
      <c r="L520" s="103"/>
      <c r="M520" s="187" t="s">
        <v>5</v>
      </c>
      <c r="N520" s="188" t="s">
        <v>41</v>
      </c>
      <c r="O520" s="104"/>
      <c r="P520" s="189">
        <f>O520*H520</f>
        <v>0</v>
      </c>
      <c r="Q520" s="189">
        <v>3E-05</v>
      </c>
      <c r="R520" s="189">
        <f>Q520*H520</f>
        <v>0.00215826</v>
      </c>
      <c r="S520" s="189">
        <v>0</v>
      </c>
      <c r="T520" s="190">
        <f>S520*H520</f>
        <v>0</v>
      </c>
      <c r="AR520" s="92" t="s">
        <v>291</v>
      </c>
      <c r="AT520" s="92" t="s">
        <v>143</v>
      </c>
      <c r="AU520" s="92" t="s">
        <v>79</v>
      </c>
      <c r="AY520" s="92" t="s">
        <v>140</v>
      </c>
      <c r="BE520" s="191">
        <f>IF(N520="základní",J520,0)</f>
        <v>0</v>
      </c>
      <c r="BF520" s="191">
        <f>IF(N520="snížená",J520,0)</f>
        <v>0</v>
      </c>
      <c r="BG520" s="191">
        <f>IF(N520="zákl. přenesená",J520,0)</f>
        <v>0</v>
      </c>
      <c r="BH520" s="191">
        <f>IF(N520="sníž. přenesená",J520,0)</f>
        <v>0</v>
      </c>
      <c r="BI520" s="191">
        <f>IF(N520="nulová",J520,0)</f>
        <v>0</v>
      </c>
      <c r="BJ520" s="92" t="s">
        <v>77</v>
      </c>
      <c r="BK520" s="192">
        <f>ROUND(I520*H520,15)</f>
        <v>0</v>
      </c>
      <c r="BL520" s="92" t="s">
        <v>291</v>
      </c>
      <c r="BM520" s="92" t="s">
        <v>704</v>
      </c>
    </row>
    <row r="521" spans="2:65" s="102" customFormat="1" ht="16.5" customHeight="1">
      <c r="B521" s="103"/>
      <c r="C521" s="182" t="s">
        <v>705</v>
      </c>
      <c r="D521" s="182" t="s">
        <v>143</v>
      </c>
      <c r="E521" s="183" t="s">
        <v>706</v>
      </c>
      <c r="F521" s="184" t="s">
        <v>707</v>
      </c>
      <c r="G521" s="185" t="s">
        <v>152</v>
      </c>
      <c r="H521" s="186">
        <v>268.967</v>
      </c>
      <c r="I521" s="8"/>
      <c r="J521" s="186">
        <f>ROUND(I521*H521,15)</f>
        <v>0</v>
      </c>
      <c r="K521" s="184" t="s">
        <v>1533</v>
      </c>
      <c r="L521" s="103"/>
      <c r="M521" s="187" t="s">
        <v>5</v>
      </c>
      <c r="N521" s="188" t="s">
        <v>41</v>
      </c>
      <c r="O521" s="104"/>
      <c r="P521" s="189">
        <f>O521*H521</f>
        <v>0</v>
      </c>
      <c r="Q521" s="189">
        <v>0</v>
      </c>
      <c r="R521" s="189">
        <f>Q521*H521</f>
        <v>0</v>
      </c>
      <c r="S521" s="189">
        <v>0</v>
      </c>
      <c r="T521" s="190">
        <f>S521*H521</f>
        <v>0</v>
      </c>
      <c r="AR521" s="92" t="s">
        <v>291</v>
      </c>
      <c r="AT521" s="92" t="s">
        <v>143</v>
      </c>
      <c r="AU521" s="92" t="s">
        <v>79</v>
      </c>
      <c r="AY521" s="92" t="s">
        <v>140</v>
      </c>
      <c r="BE521" s="191">
        <f>IF(N521="základní",J521,0)</f>
        <v>0</v>
      </c>
      <c r="BF521" s="191">
        <f>IF(N521="snížená",J521,0)</f>
        <v>0</v>
      </c>
      <c r="BG521" s="191">
        <f>IF(N521="zákl. přenesená",J521,0)</f>
        <v>0</v>
      </c>
      <c r="BH521" s="191">
        <f>IF(N521="sníž. přenesená",J521,0)</f>
        <v>0</v>
      </c>
      <c r="BI521" s="191">
        <f>IF(N521="nulová",J521,0)</f>
        <v>0</v>
      </c>
      <c r="BJ521" s="92" t="s">
        <v>77</v>
      </c>
      <c r="BK521" s="192">
        <f>ROUND(I521*H521,15)</f>
        <v>0</v>
      </c>
      <c r="BL521" s="92" t="s">
        <v>291</v>
      </c>
      <c r="BM521" s="92" t="s">
        <v>708</v>
      </c>
    </row>
    <row r="522" spans="2:51" s="211" customFormat="1" ht="13.5">
      <c r="B522" s="210"/>
      <c r="D522" s="195" t="s">
        <v>154</v>
      </c>
      <c r="E522" s="212" t="s">
        <v>5</v>
      </c>
      <c r="F522" s="213" t="s">
        <v>709</v>
      </c>
      <c r="H522" s="212" t="s">
        <v>5</v>
      </c>
      <c r="L522" s="210"/>
      <c r="M522" s="214"/>
      <c r="N522" s="215"/>
      <c r="O522" s="215"/>
      <c r="P522" s="215"/>
      <c r="Q522" s="215"/>
      <c r="R522" s="215"/>
      <c r="S522" s="215"/>
      <c r="T522" s="216"/>
      <c r="AT522" s="212" t="s">
        <v>154</v>
      </c>
      <c r="AU522" s="212" t="s">
        <v>79</v>
      </c>
      <c r="AV522" s="211" t="s">
        <v>77</v>
      </c>
      <c r="AW522" s="211" t="s">
        <v>34</v>
      </c>
      <c r="AX522" s="211" t="s">
        <v>9</v>
      </c>
      <c r="AY522" s="212" t="s">
        <v>140</v>
      </c>
    </row>
    <row r="523" spans="2:51" s="194" customFormat="1" ht="13.5">
      <c r="B523" s="193"/>
      <c r="D523" s="195" t="s">
        <v>154</v>
      </c>
      <c r="E523" s="196" t="s">
        <v>5</v>
      </c>
      <c r="F523" s="197" t="s">
        <v>710</v>
      </c>
      <c r="H523" s="198">
        <v>3.93</v>
      </c>
      <c r="L523" s="193"/>
      <c r="M523" s="199"/>
      <c r="N523" s="200"/>
      <c r="O523" s="200"/>
      <c r="P523" s="200"/>
      <c r="Q523" s="200"/>
      <c r="R523" s="200"/>
      <c r="S523" s="200"/>
      <c r="T523" s="201"/>
      <c r="AT523" s="196" t="s">
        <v>154</v>
      </c>
      <c r="AU523" s="196" t="s">
        <v>79</v>
      </c>
      <c r="AV523" s="194" t="s">
        <v>79</v>
      </c>
      <c r="AW523" s="194" t="s">
        <v>34</v>
      </c>
      <c r="AX523" s="194" t="s">
        <v>9</v>
      </c>
      <c r="AY523" s="196" t="s">
        <v>140</v>
      </c>
    </row>
    <row r="524" spans="2:51" s="194" customFormat="1" ht="13.5">
      <c r="B524" s="193"/>
      <c r="D524" s="195" t="s">
        <v>154</v>
      </c>
      <c r="E524" s="196" t="s">
        <v>5</v>
      </c>
      <c r="F524" s="197" t="s">
        <v>711</v>
      </c>
      <c r="H524" s="198">
        <v>2.33</v>
      </c>
      <c r="L524" s="193"/>
      <c r="M524" s="199"/>
      <c r="N524" s="200"/>
      <c r="O524" s="200"/>
      <c r="P524" s="200"/>
      <c r="Q524" s="200"/>
      <c r="R524" s="200"/>
      <c r="S524" s="200"/>
      <c r="T524" s="201"/>
      <c r="AT524" s="196" t="s">
        <v>154</v>
      </c>
      <c r="AU524" s="196" t="s">
        <v>79</v>
      </c>
      <c r="AV524" s="194" t="s">
        <v>79</v>
      </c>
      <c r="AW524" s="194" t="s">
        <v>34</v>
      </c>
      <c r="AX524" s="194" t="s">
        <v>9</v>
      </c>
      <c r="AY524" s="196" t="s">
        <v>140</v>
      </c>
    </row>
    <row r="525" spans="2:51" s="194" customFormat="1" ht="13.5">
      <c r="B525" s="193"/>
      <c r="D525" s="195" t="s">
        <v>154</v>
      </c>
      <c r="E525" s="196" t="s">
        <v>5</v>
      </c>
      <c r="F525" s="197" t="s">
        <v>712</v>
      </c>
      <c r="H525" s="198">
        <v>5.14</v>
      </c>
      <c r="L525" s="193"/>
      <c r="M525" s="199"/>
      <c r="N525" s="200"/>
      <c r="O525" s="200"/>
      <c r="P525" s="200"/>
      <c r="Q525" s="200"/>
      <c r="R525" s="200"/>
      <c r="S525" s="200"/>
      <c r="T525" s="201"/>
      <c r="AT525" s="196" t="s">
        <v>154</v>
      </c>
      <c r="AU525" s="196" t="s">
        <v>79</v>
      </c>
      <c r="AV525" s="194" t="s">
        <v>79</v>
      </c>
      <c r="AW525" s="194" t="s">
        <v>34</v>
      </c>
      <c r="AX525" s="194" t="s">
        <v>9</v>
      </c>
      <c r="AY525" s="196" t="s">
        <v>140</v>
      </c>
    </row>
    <row r="526" spans="2:51" s="194" customFormat="1" ht="13.5">
      <c r="B526" s="193"/>
      <c r="D526" s="195" t="s">
        <v>154</v>
      </c>
      <c r="E526" s="196" t="s">
        <v>5</v>
      </c>
      <c r="F526" s="197" t="s">
        <v>713</v>
      </c>
      <c r="H526" s="198">
        <v>12.09</v>
      </c>
      <c r="L526" s="193"/>
      <c r="M526" s="199"/>
      <c r="N526" s="200"/>
      <c r="O526" s="200"/>
      <c r="P526" s="200"/>
      <c r="Q526" s="200"/>
      <c r="R526" s="200"/>
      <c r="S526" s="200"/>
      <c r="T526" s="201"/>
      <c r="AT526" s="196" t="s">
        <v>154</v>
      </c>
      <c r="AU526" s="196" t="s">
        <v>79</v>
      </c>
      <c r="AV526" s="194" t="s">
        <v>79</v>
      </c>
      <c r="AW526" s="194" t="s">
        <v>34</v>
      </c>
      <c r="AX526" s="194" t="s">
        <v>9</v>
      </c>
      <c r="AY526" s="196" t="s">
        <v>140</v>
      </c>
    </row>
    <row r="527" spans="2:51" s="194" customFormat="1" ht="13.5">
      <c r="B527" s="193"/>
      <c r="D527" s="195" t="s">
        <v>154</v>
      </c>
      <c r="E527" s="196" t="s">
        <v>5</v>
      </c>
      <c r="F527" s="197" t="s">
        <v>714</v>
      </c>
      <c r="H527" s="198">
        <v>2.042</v>
      </c>
      <c r="L527" s="193"/>
      <c r="M527" s="199"/>
      <c r="N527" s="200"/>
      <c r="O527" s="200"/>
      <c r="P527" s="200"/>
      <c r="Q527" s="200"/>
      <c r="R527" s="200"/>
      <c r="S527" s="200"/>
      <c r="T527" s="201"/>
      <c r="AT527" s="196" t="s">
        <v>154</v>
      </c>
      <c r="AU527" s="196" t="s">
        <v>79</v>
      </c>
      <c r="AV527" s="194" t="s">
        <v>79</v>
      </c>
      <c r="AW527" s="194" t="s">
        <v>34</v>
      </c>
      <c r="AX527" s="194" t="s">
        <v>9</v>
      </c>
      <c r="AY527" s="196" t="s">
        <v>140</v>
      </c>
    </row>
    <row r="528" spans="2:51" s="194" customFormat="1" ht="13.5">
      <c r="B528" s="193"/>
      <c r="D528" s="195" t="s">
        <v>154</v>
      </c>
      <c r="E528" s="196" t="s">
        <v>5</v>
      </c>
      <c r="F528" s="197" t="s">
        <v>715</v>
      </c>
      <c r="H528" s="198">
        <v>5.2</v>
      </c>
      <c r="L528" s="193"/>
      <c r="M528" s="199"/>
      <c r="N528" s="200"/>
      <c r="O528" s="200"/>
      <c r="P528" s="200"/>
      <c r="Q528" s="200"/>
      <c r="R528" s="200"/>
      <c r="S528" s="200"/>
      <c r="T528" s="201"/>
      <c r="AT528" s="196" t="s">
        <v>154</v>
      </c>
      <c r="AU528" s="196" t="s">
        <v>79</v>
      </c>
      <c r="AV528" s="194" t="s">
        <v>79</v>
      </c>
      <c r="AW528" s="194" t="s">
        <v>34</v>
      </c>
      <c r="AX528" s="194" t="s">
        <v>9</v>
      </c>
      <c r="AY528" s="196" t="s">
        <v>140</v>
      </c>
    </row>
    <row r="529" spans="2:51" s="194" customFormat="1" ht="13.5">
      <c r="B529" s="193"/>
      <c r="D529" s="195" t="s">
        <v>154</v>
      </c>
      <c r="E529" s="196" t="s">
        <v>5</v>
      </c>
      <c r="F529" s="197" t="s">
        <v>716</v>
      </c>
      <c r="H529" s="198">
        <v>3.8</v>
      </c>
      <c r="L529" s="193"/>
      <c r="M529" s="199"/>
      <c r="N529" s="200"/>
      <c r="O529" s="200"/>
      <c r="P529" s="200"/>
      <c r="Q529" s="200"/>
      <c r="R529" s="200"/>
      <c r="S529" s="200"/>
      <c r="T529" s="201"/>
      <c r="AT529" s="196" t="s">
        <v>154</v>
      </c>
      <c r="AU529" s="196" t="s">
        <v>79</v>
      </c>
      <c r="AV529" s="194" t="s">
        <v>79</v>
      </c>
      <c r="AW529" s="194" t="s">
        <v>34</v>
      </c>
      <c r="AX529" s="194" t="s">
        <v>9</v>
      </c>
      <c r="AY529" s="196" t="s">
        <v>140</v>
      </c>
    </row>
    <row r="530" spans="2:51" s="194" customFormat="1" ht="13.5">
      <c r="B530" s="193"/>
      <c r="D530" s="195" t="s">
        <v>154</v>
      </c>
      <c r="E530" s="196" t="s">
        <v>5</v>
      </c>
      <c r="F530" s="197" t="s">
        <v>717</v>
      </c>
      <c r="H530" s="198">
        <v>1.9</v>
      </c>
      <c r="L530" s="193"/>
      <c r="M530" s="199"/>
      <c r="N530" s="200"/>
      <c r="O530" s="200"/>
      <c r="P530" s="200"/>
      <c r="Q530" s="200"/>
      <c r="R530" s="200"/>
      <c r="S530" s="200"/>
      <c r="T530" s="201"/>
      <c r="AT530" s="196" t="s">
        <v>154</v>
      </c>
      <c r="AU530" s="196" t="s">
        <v>79</v>
      </c>
      <c r="AV530" s="194" t="s">
        <v>79</v>
      </c>
      <c r="AW530" s="194" t="s">
        <v>34</v>
      </c>
      <c r="AX530" s="194" t="s">
        <v>9</v>
      </c>
      <c r="AY530" s="196" t="s">
        <v>140</v>
      </c>
    </row>
    <row r="531" spans="2:51" s="194" customFormat="1" ht="13.5">
      <c r="B531" s="193"/>
      <c r="D531" s="195" t="s">
        <v>154</v>
      </c>
      <c r="E531" s="196" t="s">
        <v>5</v>
      </c>
      <c r="F531" s="197" t="s">
        <v>718</v>
      </c>
      <c r="H531" s="198">
        <v>3.78</v>
      </c>
      <c r="L531" s="193"/>
      <c r="M531" s="199"/>
      <c r="N531" s="200"/>
      <c r="O531" s="200"/>
      <c r="P531" s="200"/>
      <c r="Q531" s="200"/>
      <c r="R531" s="200"/>
      <c r="S531" s="200"/>
      <c r="T531" s="201"/>
      <c r="AT531" s="196" t="s">
        <v>154</v>
      </c>
      <c r="AU531" s="196" t="s">
        <v>79</v>
      </c>
      <c r="AV531" s="194" t="s">
        <v>79</v>
      </c>
      <c r="AW531" s="194" t="s">
        <v>34</v>
      </c>
      <c r="AX531" s="194" t="s">
        <v>9</v>
      </c>
      <c r="AY531" s="196" t="s">
        <v>140</v>
      </c>
    </row>
    <row r="532" spans="2:51" s="194" customFormat="1" ht="13.5">
      <c r="B532" s="193"/>
      <c r="D532" s="195" t="s">
        <v>154</v>
      </c>
      <c r="E532" s="196" t="s">
        <v>5</v>
      </c>
      <c r="F532" s="197" t="s">
        <v>719</v>
      </c>
      <c r="H532" s="198">
        <v>15.47</v>
      </c>
      <c r="L532" s="193"/>
      <c r="M532" s="199"/>
      <c r="N532" s="200"/>
      <c r="O532" s="200"/>
      <c r="P532" s="200"/>
      <c r="Q532" s="200"/>
      <c r="R532" s="200"/>
      <c r="S532" s="200"/>
      <c r="T532" s="201"/>
      <c r="AT532" s="196" t="s">
        <v>154</v>
      </c>
      <c r="AU532" s="196" t="s">
        <v>79</v>
      </c>
      <c r="AV532" s="194" t="s">
        <v>79</v>
      </c>
      <c r="AW532" s="194" t="s">
        <v>34</v>
      </c>
      <c r="AX532" s="194" t="s">
        <v>9</v>
      </c>
      <c r="AY532" s="196" t="s">
        <v>140</v>
      </c>
    </row>
    <row r="533" spans="2:51" s="194" customFormat="1" ht="13.5">
      <c r="B533" s="193"/>
      <c r="D533" s="195" t="s">
        <v>154</v>
      </c>
      <c r="E533" s="196" t="s">
        <v>5</v>
      </c>
      <c r="F533" s="197" t="s">
        <v>720</v>
      </c>
      <c r="H533" s="198">
        <v>8.853</v>
      </c>
      <c r="L533" s="193"/>
      <c r="M533" s="199"/>
      <c r="N533" s="200"/>
      <c r="O533" s="200"/>
      <c r="P533" s="200"/>
      <c r="Q533" s="200"/>
      <c r="R533" s="200"/>
      <c r="S533" s="200"/>
      <c r="T533" s="201"/>
      <c r="AT533" s="196" t="s">
        <v>154</v>
      </c>
      <c r="AU533" s="196" t="s">
        <v>79</v>
      </c>
      <c r="AV533" s="194" t="s">
        <v>79</v>
      </c>
      <c r="AW533" s="194" t="s">
        <v>34</v>
      </c>
      <c r="AX533" s="194" t="s">
        <v>9</v>
      </c>
      <c r="AY533" s="196" t="s">
        <v>140</v>
      </c>
    </row>
    <row r="534" spans="2:51" s="194" customFormat="1" ht="13.5">
      <c r="B534" s="193"/>
      <c r="D534" s="195" t="s">
        <v>154</v>
      </c>
      <c r="E534" s="196" t="s">
        <v>5</v>
      </c>
      <c r="F534" s="197" t="s">
        <v>721</v>
      </c>
      <c r="H534" s="198">
        <v>10.11</v>
      </c>
      <c r="L534" s="193"/>
      <c r="M534" s="199"/>
      <c r="N534" s="200"/>
      <c r="O534" s="200"/>
      <c r="P534" s="200"/>
      <c r="Q534" s="200"/>
      <c r="R534" s="200"/>
      <c r="S534" s="200"/>
      <c r="T534" s="201"/>
      <c r="AT534" s="196" t="s">
        <v>154</v>
      </c>
      <c r="AU534" s="196" t="s">
        <v>79</v>
      </c>
      <c r="AV534" s="194" t="s">
        <v>79</v>
      </c>
      <c r="AW534" s="194" t="s">
        <v>34</v>
      </c>
      <c r="AX534" s="194" t="s">
        <v>9</v>
      </c>
      <c r="AY534" s="196" t="s">
        <v>140</v>
      </c>
    </row>
    <row r="535" spans="2:51" s="194" customFormat="1" ht="13.5">
      <c r="B535" s="193"/>
      <c r="D535" s="195" t="s">
        <v>154</v>
      </c>
      <c r="E535" s="196" t="s">
        <v>5</v>
      </c>
      <c r="F535" s="197" t="s">
        <v>722</v>
      </c>
      <c r="H535" s="198">
        <v>3.93</v>
      </c>
      <c r="L535" s="193"/>
      <c r="M535" s="199"/>
      <c r="N535" s="200"/>
      <c r="O535" s="200"/>
      <c r="P535" s="200"/>
      <c r="Q535" s="200"/>
      <c r="R535" s="200"/>
      <c r="S535" s="200"/>
      <c r="T535" s="201"/>
      <c r="AT535" s="196" t="s">
        <v>154</v>
      </c>
      <c r="AU535" s="196" t="s">
        <v>79</v>
      </c>
      <c r="AV535" s="194" t="s">
        <v>79</v>
      </c>
      <c r="AW535" s="194" t="s">
        <v>34</v>
      </c>
      <c r="AX535" s="194" t="s">
        <v>9</v>
      </c>
      <c r="AY535" s="196" t="s">
        <v>140</v>
      </c>
    </row>
    <row r="536" spans="2:51" s="194" customFormat="1" ht="13.5">
      <c r="B536" s="193"/>
      <c r="D536" s="195" t="s">
        <v>154</v>
      </c>
      <c r="E536" s="196" t="s">
        <v>5</v>
      </c>
      <c r="F536" s="197" t="s">
        <v>723</v>
      </c>
      <c r="H536" s="198">
        <v>3.335</v>
      </c>
      <c r="L536" s="193"/>
      <c r="M536" s="199"/>
      <c r="N536" s="200"/>
      <c r="O536" s="200"/>
      <c r="P536" s="200"/>
      <c r="Q536" s="200"/>
      <c r="R536" s="200"/>
      <c r="S536" s="200"/>
      <c r="T536" s="201"/>
      <c r="AT536" s="196" t="s">
        <v>154</v>
      </c>
      <c r="AU536" s="196" t="s">
        <v>79</v>
      </c>
      <c r="AV536" s="194" t="s">
        <v>79</v>
      </c>
      <c r="AW536" s="194" t="s">
        <v>34</v>
      </c>
      <c r="AX536" s="194" t="s">
        <v>9</v>
      </c>
      <c r="AY536" s="196" t="s">
        <v>140</v>
      </c>
    </row>
    <row r="537" spans="2:51" s="194" customFormat="1" ht="13.5">
      <c r="B537" s="193"/>
      <c r="D537" s="195" t="s">
        <v>154</v>
      </c>
      <c r="E537" s="196" t="s">
        <v>5</v>
      </c>
      <c r="F537" s="197" t="s">
        <v>724</v>
      </c>
      <c r="H537" s="198">
        <v>6.14</v>
      </c>
      <c r="L537" s="193"/>
      <c r="M537" s="199"/>
      <c r="N537" s="200"/>
      <c r="O537" s="200"/>
      <c r="P537" s="200"/>
      <c r="Q537" s="200"/>
      <c r="R537" s="200"/>
      <c r="S537" s="200"/>
      <c r="T537" s="201"/>
      <c r="AT537" s="196" t="s">
        <v>154</v>
      </c>
      <c r="AU537" s="196" t="s">
        <v>79</v>
      </c>
      <c r="AV537" s="194" t="s">
        <v>79</v>
      </c>
      <c r="AW537" s="194" t="s">
        <v>34</v>
      </c>
      <c r="AX537" s="194" t="s">
        <v>9</v>
      </c>
      <c r="AY537" s="196" t="s">
        <v>140</v>
      </c>
    </row>
    <row r="538" spans="2:51" s="194" customFormat="1" ht="13.5">
      <c r="B538" s="193"/>
      <c r="D538" s="195" t="s">
        <v>154</v>
      </c>
      <c r="E538" s="196" t="s">
        <v>5</v>
      </c>
      <c r="F538" s="197" t="s">
        <v>725</v>
      </c>
      <c r="H538" s="198">
        <v>9.8</v>
      </c>
      <c r="L538" s="193"/>
      <c r="M538" s="199"/>
      <c r="N538" s="200"/>
      <c r="O538" s="200"/>
      <c r="P538" s="200"/>
      <c r="Q538" s="200"/>
      <c r="R538" s="200"/>
      <c r="S538" s="200"/>
      <c r="T538" s="201"/>
      <c r="AT538" s="196" t="s">
        <v>154</v>
      </c>
      <c r="AU538" s="196" t="s">
        <v>79</v>
      </c>
      <c r="AV538" s="194" t="s">
        <v>79</v>
      </c>
      <c r="AW538" s="194" t="s">
        <v>34</v>
      </c>
      <c r="AX538" s="194" t="s">
        <v>9</v>
      </c>
      <c r="AY538" s="196" t="s">
        <v>140</v>
      </c>
    </row>
    <row r="539" spans="2:51" s="194" customFormat="1" ht="13.5">
      <c r="B539" s="193"/>
      <c r="D539" s="195" t="s">
        <v>154</v>
      </c>
      <c r="E539" s="196" t="s">
        <v>5</v>
      </c>
      <c r="F539" s="197" t="s">
        <v>726</v>
      </c>
      <c r="H539" s="198">
        <v>2.042</v>
      </c>
      <c r="L539" s="193"/>
      <c r="M539" s="199"/>
      <c r="N539" s="200"/>
      <c r="O539" s="200"/>
      <c r="P539" s="200"/>
      <c r="Q539" s="200"/>
      <c r="R539" s="200"/>
      <c r="S539" s="200"/>
      <c r="T539" s="201"/>
      <c r="AT539" s="196" t="s">
        <v>154</v>
      </c>
      <c r="AU539" s="196" t="s">
        <v>79</v>
      </c>
      <c r="AV539" s="194" t="s">
        <v>79</v>
      </c>
      <c r="AW539" s="194" t="s">
        <v>34</v>
      </c>
      <c r="AX539" s="194" t="s">
        <v>9</v>
      </c>
      <c r="AY539" s="196" t="s">
        <v>140</v>
      </c>
    </row>
    <row r="540" spans="2:51" s="194" customFormat="1" ht="13.5">
      <c r="B540" s="193"/>
      <c r="D540" s="195" t="s">
        <v>154</v>
      </c>
      <c r="E540" s="196" t="s">
        <v>5</v>
      </c>
      <c r="F540" s="197" t="s">
        <v>727</v>
      </c>
      <c r="H540" s="198">
        <v>5.2</v>
      </c>
      <c r="L540" s="193"/>
      <c r="M540" s="199"/>
      <c r="N540" s="200"/>
      <c r="O540" s="200"/>
      <c r="P540" s="200"/>
      <c r="Q540" s="200"/>
      <c r="R540" s="200"/>
      <c r="S540" s="200"/>
      <c r="T540" s="201"/>
      <c r="AT540" s="196" t="s">
        <v>154</v>
      </c>
      <c r="AU540" s="196" t="s">
        <v>79</v>
      </c>
      <c r="AV540" s="194" t="s">
        <v>79</v>
      </c>
      <c r="AW540" s="194" t="s">
        <v>34</v>
      </c>
      <c r="AX540" s="194" t="s">
        <v>9</v>
      </c>
      <c r="AY540" s="196" t="s">
        <v>140</v>
      </c>
    </row>
    <row r="541" spans="2:51" s="194" customFormat="1" ht="13.5">
      <c r="B541" s="193"/>
      <c r="D541" s="195" t="s">
        <v>154</v>
      </c>
      <c r="E541" s="196" t="s">
        <v>5</v>
      </c>
      <c r="F541" s="197" t="s">
        <v>728</v>
      </c>
      <c r="H541" s="198">
        <v>3.8</v>
      </c>
      <c r="L541" s="193"/>
      <c r="M541" s="199"/>
      <c r="N541" s="200"/>
      <c r="O541" s="200"/>
      <c r="P541" s="200"/>
      <c r="Q541" s="200"/>
      <c r="R541" s="200"/>
      <c r="S541" s="200"/>
      <c r="T541" s="201"/>
      <c r="AT541" s="196" t="s">
        <v>154</v>
      </c>
      <c r="AU541" s="196" t="s">
        <v>79</v>
      </c>
      <c r="AV541" s="194" t="s">
        <v>79</v>
      </c>
      <c r="AW541" s="194" t="s">
        <v>34</v>
      </c>
      <c r="AX541" s="194" t="s">
        <v>9</v>
      </c>
      <c r="AY541" s="196" t="s">
        <v>140</v>
      </c>
    </row>
    <row r="542" spans="2:51" s="194" customFormat="1" ht="13.5">
      <c r="B542" s="193"/>
      <c r="D542" s="195" t="s">
        <v>154</v>
      </c>
      <c r="E542" s="196" t="s">
        <v>5</v>
      </c>
      <c r="F542" s="197" t="s">
        <v>729</v>
      </c>
      <c r="H542" s="198">
        <v>1.9</v>
      </c>
      <c r="L542" s="193"/>
      <c r="M542" s="199"/>
      <c r="N542" s="200"/>
      <c r="O542" s="200"/>
      <c r="P542" s="200"/>
      <c r="Q542" s="200"/>
      <c r="R542" s="200"/>
      <c r="S542" s="200"/>
      <c r="T542" s="201"/>
      <c r="AT542" s="196" t="s">
        <v>154</v>
      </c>
      <c r="AU542" s="196" t="s">
        <v>79</v>
      </c>
      <c r="AV542" s="194" t="s">
        <v>79</v>
      </c>
      <c r="AW542" s="194" t="s">
        <v>34</v>
      </c>
      <c r="AX542" s="194" t="s">
        <v>9</v>
      </c>
      <c r="AY542" s="196" t="s">
        <v>140</v>
      </c>
    </row>
    <row r="543" spans="2:51" s="194" customFormat="1" ht="13.5">
      <c r="B543" s="193"/>
      <c r="D543" s="195" t="s">
        <v>154</v>
      </c>
      <c r="E543" s="196" t="s">
        <v>5</v>
      </c>
      <c r="F543" s="197" t="s">
        <v>730</v>
      </c>
      <c r="H543" s="198">
        <v>3.78</v>
      </c>
      <c r="L543" s="193"/>
      <c r="M543" s="199"/>
      <c r="N543" s="200"/>
      <c r="O543" s="200"/>
      <c r="P543" s="200"/>
      <c r="Q543" s="200"/>
      <c r="R543" s="200"/>
      <c r="S543" s="200"/>
      <c r="T543" s="201"/>
      <c r="AT543" s="196" t="s">
        <v>154</v>
      </c>
      <c r="AU543" s="196" t="s">
        <v>79</v>
      </c>
      <c r="AV543" s="194" t="s">
        <v>79</v>
      </c>
      <c r="AW543" s="194" t="s">
        <v>34</v>
      </c>
      <c r="AX543" s="194" t="s">
        <v>9</v>
      </c>
      <c r="AY543" s="196" t="s">
        <v>140</v>
      </c>
    </row>
    <row r="544" spans="2:51" s="194" customFormat="1" ht="13.5">
      <c r="B544" s="193"/>
      <c r="D544" s="195" t="s">
        <v>154</v>
      </c>
      <c r="E544" s="196" t="s">
        <v>5</v>
      </c>
      <c r="F544" s="197" t="s">
        <v>731</v>
      </c>
      <c r="H544" s="198">
        <v>15.47</v>
      </c>
      <c r="L544" s="193"/>
      <c r="M544" s="199"/>
      <c r="N544" s="200"/>
      <c r="O544" s="200"/>
      <c r="P544" s="200"/>
      <c r="Q544" s="200"/>
      <c r="R544" s="200"/>
      <c r="S544" s="200"/>
      <c r="T544" s="201"/>
      <c r="AT544" s="196" t="s">
        <v>154</v>
      </c>
      <c r="AU544" s="196" t="s">
        <v>79</v>
      </c>
      <c r="AV544" s="194" t="s">
        <v>79</v>
      </c>
      <c r="AW544" s="194" t="s">
        <v>34</v>
      </c>
      <c r="AX544" s="194" t="s">
        <v>9</v>
      </c>
      <c r="AY544" s="196" t="s">
        <v>140</v>
      </c>
    </row>
    <row r="545" spans="2:51" s="194" customFormat="1" ht="13.5">
      <c r="B545" s="193"/>
      <c r="D545" s="195" t="s">
        <v>154</v>
      </c>
      <c r="E545" s="196" t="s">
        <v>5</v>
      </c>
      <c r="F545" s="197" t="s">
        <v>732</v>
      </c>
      <c r="H545" s="198">
        <v>8.853</v>
      </c>
      <c r="L545" s="193"/>
      <c r="M545" s="199"/>
      <c r="N545" s="200"/>
      <c r="O545" s="200"/>
      <c r="P545" s="200"/>
      <c r="Q545" s="200"/>
      <c r="R545" s="200"/>
      <c r="S545" s="200"/>
      <c r="T545" s="201"/>
      <c r="AT545" s="196" t="s">
        <v>154</v>
      </c>
      <c r="AU545" s="196" t="s">
        <v>79</v>
      </c>
      <c r="AV545" s="194" t="s">
        <v>79</v>
      </c>
      <c r="AW545" s="194" t="s">
        <v>34</v>
      </c>
      <c r="AX545" s="194" t="s">
        <v>9</v>
      </c>
      <c r="AY545" s="196" t="s">
        <v>140</v>
      </c>
    </row>
    <row r="546" spans="2:51" s="194" customFormat="1" ht="13.5">
      <c r="B546" s="193"/>
      <c r="D546" s="195" t="s">
        <v>154</v>
      </c>
      <c r="E546" s="196" t="s">
        <v>5</v>
      </c>
      <c r="F546" s="197" t="s">
        <v>733</v>
      </c>
      <c r="H546" s="198">
        <v>10.11</v>
      </c>
      <c r="L546" s="193"/>
      <c r="M546" s="199"/>
      <c r="N546" s="200"/>
      <c r="O546" s="200"/>
      <c r="P546" s="200"/>
      <c r="Q546" s="200"/>
      <c r="R546" s="200"/>
      <c r="S546" s="200"/>
      <c r="T546" s="201"/>
      <c r="AT546" s="196" t="s">
        <v>154</v>
      </c>
      <c r="AU546" s="196" t="s">
        <v>79</v>
      </c>
      <c r="AV546" s="194" t="s">
        <v>79</v>
      </c>
      <c r="AW546" s="194" t="s">
        <v>34</v>
      </c>
      <c r="AX546" s="194" t="s">
        <v>9</v>
      </c>
      <c r="AY546" s="196" t="s">
        <v>140</v>
      </c>
    </row>
    <row r="547" spans="2:51" s="194" customFormat="1" ht="13.5">
      <c r="B547" s="193"/>
      <c r="D547" s="195" t="s">
        <v>154</v>
      </c>
      <c r="E547" s="196" t="s">
        <v>5</v>
      </c>
      <c r="F547" s="197" t="s">
        <v>734</v>
      </c>
      <c r="H547" s="198">
        <v>3.93</v>
      </c>
      <c r="L547" s="193"/>
      <c r="M547" s="199"/>
      <c r="N547" s="200"/>
      <c r="O547" s="200"/>
      <c r="P547" s="200"/>
      <c r="Q547" s="200"/>
      <c r="R547" s="200"/>
      <c r="S547" s="200"/>
      <c r="T547" s="201"/>
      <c r="AT547" s="196" t="s">
        <v>154</v>
      </c>
      <c r="AU547" s="196" t="s">
        <v>79</v>
      </c>
      <c r="AV547" s="194" t="s">
        <v>79</v>
      </c>
      <c r="AW547" s="194" t="s">
        <v>34</v>
      </c>
      <c r="AX547" s="194" t="s">
        <v>9</v>
      </c>
      <c r="AY547" s="196" t="s">
        <v>140</v>
      </c>
    </row>
    <row r="548" spans="2:51" s="194" customFormat="1" ht="13.5">
      <c r="B548" s="193"/>
      <c r="D548" s="195" t="s">
        <v>154</v>
      </c>
      <c r="E548" s="196" t="s">
        <v>5</v>
      </c>
      <c r="F548" s="197" t="s">
        <v>735</v>
      </c>
      <c r="H548" s="198">
        <v>15.9</v>
      </c>
      <c r="L548" s="193"/>
      <c r="M548" s="199"/>
      <c r="N548" s="200"/>
      <c r="O548" s="200"/>
      <c r="P548" s="200"/>
      <c r="Q548" s="200"/>
      <c r="R548" s="200"/>
      <c r="S548" s="200"/>
      <c r="T548" s="201"/>
      <c r="AT548" s="196" t="s">
        <v>154</v>
      </c>
      <c r="AU548" s="196" t="s">
        <v>79</v>
      </c>
      <c r="AV548" s="194" t="s">
        <v>79</v>
      </c>
      <c r="AW548" s="194" t="s">
        <v>34</v>
      </c>
      <c r="AX548" s="194" t="s">
        <v>9</v>
      </c>
      <c r="AY548" s="196" t="s">
        <v>140</v>
      </c>
    </row>
    <row r="549" spans="2:51" s="194" customFormat="1" ht="13.5">
      <c r="B549" s="193"/>
      <c r="D549" s="195" t="s">
        <v>154</v>
      </c>
      <c r="E549" s="196" t="s">
        <v>5</v>
      </c>
      <c r="F549" s="197" t="s">
        <v>736</v>
      </c>
      <c r="H549" s="198">
        <v>2.042</v>
      </c>
      <c r="L549" s="193"/>
      <c r="M549" s="199"/>
      <c r="N549" s="200"/>
      <c r="O549" s="200"/>
      <c r="P549" s="200"/>
      <c r="Q549" s="200"/>
      <c r="R549" s="200"/>
      <c r="S549" s="200"/>
      <c r="T549" s="201"/>
      <c r="AT549" s="196" t="s">
        <v>154</v>
      </c>
      <c r="AU549" s="196" t="s">
        <v>79</v>
      </c>
      <c r="AV549" s="194" t="s">
        <v>79</v>
      </c>
      <c r="AW549" s="194" t="s">
        <v>34</v>
      </c>
      <c r="AX549" s="194" t="s">
        <v>9</v>
      </c>
      <c r="AY549" s="196" t="s">
        <v>140</v>
      </c>
    </row>
    <row r="550" spans="2:51" s="194" customFormat="1" ht="13.5">
      <c r="B550" s="193"/>
      <c r="D550" s="195" t="s">
        <v>154</v>
      </c>
      <c r="E550" s="196" t="s">
        <v>5</v>
      </c>
      <c r="F550" s="197" t="s">
        <v>737</v>
      </c>
      <c r="H550" s="198">
        <v>5.2</v>
      </c>
      <c r="L550" s="193"/>
      <c r="M550" s="199"/>
      <c r="N550" s="200"/>
      <c r="O550" s="200"/>
      <c r="P550" s="200"/>
      <c r="Q550" s="200"/>
      <c r="R550" s="200"/>
      <c r="S550" s="200"/>
      <c r="T550" s="201"/>
      <c r="AT550" s="196" t="s">
        <v>154</v>
      </c>
      <c r="AU550" s="196" t="s">
        <v>79</v>
      </c>
      <c r="AV550" s="194" t="s">
        <v>79</v>
      </c>
      <c r="AW550" s="194" t="s">
        <v>34</v>
      </c>
      <c r="AX550" s="194" t="s">
        <v>9</v>
      </c>
      <c r="AY550" s="196" t="s">
        <v>140</v>
      </c>
    </row>
    <row r="551" spans="2:51" s="194" customFormat="1" ht="13.5">
      <c r="B551" s="193"/>
      <c r="D551" s="195" t="s">
        <v>154</v>
      </c>
      <c r="E551" s="196" t="s">
        <v>5</v>
      </c>
      <c r="F551" s="197" t="s">
        <v>738</v>
      </c>
      <c r="H551" s="198">
        <v>3.8</v>
      </c>
      <c r="L551" s="193"/>
      <c r="M551" s="199"/>
      <c r="N551" s="200"/>
      <c r="O551" s="200"/>
      <c r="P551" s="200"/>
      <c r="Q551" s="200"/>
      <c r="R551" s="200"/>
      <c r="S551" s="200"/>
      <c r="T551" s="201"/>
      <c r="AT551" s="196" t="s">
        <v>154</v>
      </c>
      <c r="AU551" s="196" t="s">
        <v>79</v>
      </c>
      <c r="AV551" s="194" t="s">
        <v>79</v>
      </c>
      <c r="AW551" s="194" t="s">
        <v>34</v>
      </c>
      <c r="AX551" s="194" t="s">
        <v>9</v>
      </c>
      <c r="AY551" s="196" t="s">
        <v>140</v>
      </c>
    </row>
    <row r="552" spans="2:51" s="194" customFormat="1" ht="13.5">
      <c r="B552" s="193"/>
      <c r="D552" s="195" t="s">
        <v>154</v>
      </c>
      <c r="E552" s="196" t="s">
        <v>5</v>
      </c>
      <c r="F552" s="197" t="s">
        <v>739</v>
      </c>
      <c r="H552" s="198">
        <v>1.9</v>
      </c>
      <c r="L552" s="193"/>
      <c r="M552" s="199"/>
      <c r="N552" s="200"/>
      <c r="O552" s="200"/>
      <c r="P552" s="200"/>
      <c r="Q552" s="200"/>
      <c r="R552" s="200"/>
      <c r="S552" s="200"/>
      <c r="T552" s="201"/>
      <c r="AT552" s="196" t="s">
        <v>154</v>
      </c>
      <c r="AU552" s="196" t="s">
        <v>79</v>
      </c>
      <c r="AV552" s="194" t="s">
        <v>79</v>
      </c>
      <c r="AW552" s="194" t="s">
        <v>34</v>
      </c>
      <c r="AX552" s="194" t="s">
        <v>9</v>
      </c>
      <c r="AY552" s="196" t="s">
        <v>140</v>
      </c>
    </row>
    <row r="553" spans="2:51" s="194" customFormat="1" ht="13.5">
      <c r="B553" s="193"/>
      <c r="D553" s="195" t="s">
        <v>154</v>
      </c>
      <c r="E553" s="196" t="s">
        <v>5</v>
      </c>
      <c r="F553" s="197" t="s">
        <v>740</v>
      </c>
      <c r="H553" s="198">
        <v>3.78</v>
      </c>
      <c r="L553" s="193"/>
      <c r="M553" s="199"/>
      <c r="N553" s="200"/>
      <c r="O553" s="200"/>
      <c r="P553" s="200"/>
      <c r="Q553" s="200"/>
      <c r="R553" s="200"/>
      <c r="S553" s="200"/>
      <c r="T553" s="201"/>
      <c r="AT553" s="196" t="s">
        <v>154</v>
      </c>
      <c r="AU553" s="196" t="s">
        <v>79</v>
      </c>
      <c r="AV553" s="194" t="s">
        <v>79</v>
      </c>
      <c r="AW553" s="194" t="s">
        <v>34</v>
      </c>
      <c r="AX553" s="194" t="s">
        <v>9</v>
      </c>
      <c r="AY553" s="196" t="s">
        <v>140</v>
      </c>
    </row>
    <row r="554" spans="2:51" s="194" customFormat="1" ht="13.5">
      <c r="B554" s="193"/>
      <c r="D554" s="195" t="s">
        <v>154</v>
      </c>
      <c r="E554" s="196" t="s">
        <v>5</v>
      </c>
      <c r="F554" s="197" t="s">
        <v>741</v>
      </c>
      <c r="H554" s="198">
        <v>16.86</v>
      </c>
      <c r="L554" s="193"/>
      <c r="M554" s="199"/>
      <c r="N554" s="200"/>
      <c r="O554" s="200"/>
      <c r="P554" s="200"/>
      <c r="Q554" s="200"/>
      <c r="R554" s="200"/>
      <c r="S554" s="200"/>
      <c r="T554" s="201"/>
      <c r="AT554" s="196" t="s">
        <v>154</v>
      </c>
      <c r="AU554" s="196" t="s">
        <v>79</v>
      </c>
      <c r="AV554" s="194" t="s">
        <v>79</v>
      </c>
      <c r="AW554" s="194" t="s">
        <v>34</v>
      </c>
      <c r="AX554" s="194" t="s">
        <v>9</v>
      </c>
      <c r="AY554" s="196" t="s">
        <v>140</v>
      </c>
    </row>
    <row r="555" spans="2:51" s="194" customFormat="1" ht="13.5">
      <c r="B555" s="193"/>
      <c r="D555" s="195" t="s">
        <v>154</v>
      </c>
      <c r="E555" s="196" t="s">
        <v>5</v>
      </c>
      <c r="F555" s="197" t="s">
        <v>742</v>
      </c>
      <c r="H555" s="198">
        <v>7.03</v>
      </c>
      <c r="L555" s="193"/>
      <c r="M555" s="199"/>
      <c r="N555" s="200"/>
      <c r="O555" s="200"/>
      <c r="P555" s="200"/>
      <c r="Q555" s="200"/>
      <c r="R555" s="200"/>
      <c r="S555" s="200"/>
      <c r="T555" s="201"/>
      <c r="AT555" s="196" t="s">
        <v>154</v>
      </c>
      <c r="AU555" s="196" t="s">
        <v>79</v>
      </c>
      <c r="AV555" s="194" t="s">
        <v>79</v>
      </c>
      <c r="AW555" s="194" t="s">
        <v>34</v>
      </c>
      <c r="AX555" s="194" t="s">
        <v>9</v>
      </c>
      <c r="AY555" s="196" t="s">
        <v>140</v>
      </c>
    </row>
    <row r="556" spans="2:51" s="226" customFormat="1" ht="13.5">
      <c r="B556" s="225"/>
      <c r="D556" s="195" t="s">
        <v>154</v>
      </c>
      <c r="E556" s="227" t="s">
        <v>5</v>
      </c>
      <c r="F556" s="228" t="s">
        <v>342</v>
      </c>
      <c r="H556" s="229">
        <v>209.447</v>
      </c>
      <c r="L556" s="225"/>
      <c r="M556" s="230"/>
      <c r="N556" s="231"/>
      <c r="O556" s="231"/>
      <c r="P556" s="231"/>
      <c r="Q556" s="231"/>
      <c r="R556" s="231"/>
      <c r="S556" s="231"/>
      <c r="T556" s="232"/>
      <c r="AT556" s="227" t="s">
        <v>154</v>
      </c>
      <c r="AU556" s="227" t="s">
        <v>79</v>
      </c>
      <c r="AV556" s="226" t="s">
        <v>141</v>
      </c>
      <c r="AW556" s="226" t="s">
        <v>34</v>
      </c>
      <c r="AX556" s="226" t="s">
        <v>9</v>
      </c>
      <c r="AY556" s="227" t="s">
        <v>140</v>
      </c>
    </row>
    <row r="557" spans="2:51" s="211" customFormat="1" ht="13.5">
      <c r="B557" s="210"/>
      <c r="D557" s="195" t="s">
        <v>154</v>
      </c>
      <c r="E557" s="212" t="s">
        <v>5</v>
      </c>
      <c r="F557" s="213" t="s">
        <v>743</v>
      </c>
      <c r="H557" s="212" t="s">
        <v>5</v>
      </c>
      <c r="L557" s="210"/>
      <c r="M557" s="214"/>
      <c r="N557" s="215"/>
      <c r="O557" s="215"/>
      <c r="P557" s="215"/>
      <c r="Q557" s="215"/>
      <c r="R557" s="215"/>
      <c r="S557" s="215"/>
      <c r="T557" s="216"/>
      <c r="AT557" s="212" t="s">
        <v>154</v>
      </c>
      <c r="AU557" s="212" t="s">
        <v>79</v>
      </c>
      <c r="AV557" s="211" t="s">
        <v>77</v>
      </c>
      <c r="AW557" s="211" t="s">
        <v>34</v>
      </c>
      <c r="AX557" s="211" t="s">
        <v>9</v>
      </c>
      <c r="AY557" s="212" t="s">
        <v>140</v>
      </c>
    </row>
    <row r="558" spans="2:51" s="194" customFormat="1" ht="13.5">
      <c r="B558" s="193"/>
      <c r="D558" s="195" t="s">
        <v>154</v>
      </c>
      <c r="E558" s="196" t="s">
        <v>5</v>
      </c>
      <c r="F558" s="197" t="s">
        <v>744</v>
      </c>
      <c r="H558" s="198">
        <v>3.6</v>
      </c>
      <c r="L558" s="193"/>
      <c r="M558" s="199"/>
      <c r="N558" s="200"/>
      <c r="O558" s="200"/>
      <c r="P558" s="200"/>
      <c r="Q558" s="200"/>
      <c r="R558" s="200"/>
      <c r="S558" s="200"/>
      <c r="T558" s="201"/>
      <c r="AT558" s="196" t="s">
        <v>154</v>
      </c>
      <c r="AU558" s="196" t="s">
        <v>79</v>
      </c>
      <c r="AV558" s="194" t="s">
        <v>79</v>
      </c>
      <c r="AW558" s="194" t="s">
        <v>34</v>
      </c>
      <c r="AX558" s="194" t="s">
        <v>9</v>
      </c>
      <c r="AY558" s="196" t="s">
        <v>140</v>
      </c>
    </row>
    <row r="559" spans="2:51" s="194" customFormat="1" ht="13.5">
      <c r="B559" s="193"/>
      <c r="D559" s="195" t="s">
        <v>154</v>
      </c>
      <c r="E559" s="196" t="s">
        <v>5</v>
      </c>
      <c r="F559" s="197" t="s">
        <v>745</v>
      </c>
      <c r="H559" s="198">
        <v>7.5</v>
      </c>
      <c r="L559" s="193"/>
      <c r="M559" s="199"/>
      <c r="N559" s="200"/>
      <c r="O559" s="200"/>
      <c r="P559" s="200"/>
      <c r="Q559" s="200"/>
      <c r="R559" s="200"/>
      <c r="S559" s="200"/>
      <c r="T559" s="201"/>
      <c r="AT559" s="196" t="s">
        <v>154</v>
      </c>
      <c r="AU559" s="196" t="s">
        <v>79</v>
      </c>
      <c r="AV559" s="194" t="s">
        <v>79</v>
      </c>
      <c r="AW559" s="194" t="s">
        <v>34</v>
      </c>
      <c r="AX559" s="194" t="s">
        <v>9</v>
      </c>
      <c r="AY559" s="196" t="s">
        <v>140</v>
      </c>
    </row>
    <row r="560" spans="2:51" s="194" customFormat="1" ht="13.5">
      <c r="B560" s="193"/>
      <c r="D560" s="195" t="s">
        <v>154</v>
      </c>
      <c r="E560" s="196" t="s">
        <v>5</v>
      </c>
      <c r="F560" s="197" t="s">
        <v>746</v>
      </c>
      <c r="H560" s="198">
        <v>6.39</v>
      </c>
      <c r="L560" s="193"/>
      <c r="M560" s="199"/>
      <c r="N560" s="200"/>
      <c r="O560" s="200"/>
      <c r="P560" s="200"/>
      <c r="Q560" s="200"/>
      <c r="R560" s="200"/>
      <c r="S560" s="200"/>
      <c r="T560" s="201"/>
      <c r="AT560" s="196" t="s">
        <v>154</v>
      </c>
      <c r="AU560" s="196" t="s">
        <v>79</v>
      </c>
      <c r="AV560" s="194" t="s">
        <v>79</v>
      </c>
      <c r="AW560" s="194" t="s">
        <v>34</v>
      </c>
      <c r="AX560" s="194" t="s">
        <v>9</v>
      </c>
      <c r="AY560" s="196" t="s">
        <v>140</v>
      </c>
    </row>
    <row r="561" spans="2:51" s="194" customFormat="1" ht="13.5">
      <c r="B561" s="193"/>
      <c r="D561" s="195" t="s">
        <v>154</v>
      </c>
      <c r="E561" s="196" t="s">
        <v>5</v>
      </c>
      <c r="F561" s="197" t="s">
        <v>747</v>
      </c>
      <c r="H561" s="198">
        <v>2.35</v>
      </c>
      <c r="L561" s="193"/>
      <c r="M561" s="199"/>
      <c r="N561" s="200"/>
      <c r="O561" s="200"/>
      <c r="P561" s="200"/>
      <c r="Q561" s="200"/>
      <c r="R561" s="200"/>
      <c r="S561" s="200"/>
      <c r="T561" s="201"/>
      <c r="AT561" s="196" t="s">
        <v>154</v>
      </c>
      <c r="AU561" s="196" t="s">
        <v>79</v>
      </c>
      <c r="AV561" s="194" t="s">
        <v>79</v>
      </c>
      <c r="AW561" s="194" t="s">
        <v>34</v>
      </c>
      <c r="AX561" s="194" t="s">
        <v>9</v>
      </c>
      <c r="AY561" s="196" t="s">
        <v>140</v>
      </c>
    </row>
    <row r="562" spans="2:51" s="194" customFormat="1" ht="13.5">
      <c r="B562" s="193"/>
      <c r="D562" s="195" t="s">
        <v>154</v>
      </c>
      <c r="E562" s="196" t="s">
        <v>5</v>
      </c>
      <c r="F562" s="197" t="s">
        <v>748</v>
      </c>
      <c r="H562" s="198">
        <v>3.6</v>
      </c>
      <c r="L562" s="193"/>
      <c r="M562" s="199"/>
      <c r="N562" s="200"/>
      <c r="O562" s="200"/>
      <c r="P562" s="200"/>
      <c r="Q562" s="200"/>
      <c r="R562" s="200"/>
      <c r="S562" s="200"/>
      <c r="T562" s="201"/>
      <c r="AT562" s="196" t="s">
        <v>154</v>
      </c>
      <c r="AU562" s="196" t="s">
        <v>79</v>
      </c>
      <c r="AV562" s="194" t="s">
        <v>79</v>
      </c>
      <c r="AW562" s="194" t="s">
        <v>34</v>
      </c>
      <c r="AX562" s="194" t="s">
        <v>9</v>
      </c>
      <c r="AY562" s="196" t="s">
        <v>140</v>
      </c>
    </row>
    <row r="563" spans="2:51" s="194" customFormat="1" ht="13.5">
      <c r="B563" s="193"/>
      <c r="D563" s="195" t="s">
        <v>154</v>
      </c>
      <c r="E563" s="196" t="s">
        <v>5</v>
      </c>
      <c r="F563" s="197" t="s">
        <v>749</v>
      </c>
      <c r="H563" s="198">
        <v>7.5</v>
      </c>
      <c r="L563" s="193"/>
      <c r="M563" s="199"/>
      <c r="N563" s="200"/>
      <c r="O563" s="200"/>
      <c r="P563" s="200"/>
      <c r="Q563" s="200"/>
      <c r="R563" s="200"/>
      <c r="S563" s="200"/>
      <c r="T563" s="201"/>
      <c r="AT563" s="196" t="s">
        <v>154</v>
      </c>
      <c r="AU563" s="196" t="s">
        <v>79</v>
      </c>
      <c r="AV563" s="194" t="s">
        <v>79</v>
      </c>
      <c r="AW563" s="194" t="s">
        <v>34</v>
      </c>
      <c r="AX563" s="194" t="s">
        <v>9</v>
      </c>
      <c r="AY563" s="196" t="s">
        <v>140</v>
      </c>
    </row>
    <row r="564" spans="2:51" s="194" customFormat="1" ht="13.5">
      <c r="B564" s="193"/>
      <c r="D564" s="195" t="s">
        <v>154</v>
      </c>
      <c r="E564" s="196" t="s">
        <v>5</v>
      </c>
      <c r="F564" s="197" t="s">
        <v>750</v>
      </c>
      <c r="H564" s="198">
        <v>6.39</v>
      </c>
      <c r="L564" s="193"/>
      <c r="M564" s="199"/>
      <c r="N564" s="200"/>
      <c r="O564" s="200"/>
      <c r="P564" s="200"/>
      <c r="Q564" s="200"/>
      <c r="R564" s="200"/>
      <c r="S564" s="200"/>
      <c r="T564" s="201"/>
      <c r="AT564" s="196" t="s">
        <v>154</v>
      </c>
      <c r="AU564" s="196" t="s">
        <v>79</v>
      </c>
      <c r="AV564" s="194" t="s">
        <v>79</v>
      </c>
      <c r="AW564" s="194" t="s">
        <v>34</v>
      </c>
      <c r="AX564" s="194" t="s">
        <v>9</v>
      </c>
      <c r="AY564" s="196" t="s">
        <v>140</v>
      </c>
    </row>
    <row r="565" spans="2:51" s="194" customFormat="1" ht="13.5">
      <c r="B565" s="193"/>
      <c r="D565" s="195" t="s">
        <v>154</v>
      </c>
      <c r="E565" s="196" t="s">
        <v>5</v>
      </c>
      <c r="F565" s="197" t="s">
        <v>751</v>
      </c>
      <c r="H565" s="198">
        <v>2.35</v>
      </c>
      <c r="L565" s="193"/>
      <c r="M565" s="199"/>
      <c r="N565" s="200"/>
      <c r="O565" s="200"/>
      <c r="P565" s="200"/>
      <c r="Q565" s="200"/>
      <c r="R565" s="200"/>
      <c r="S565" s="200"/>
      <c r="T565" s="201"/>
      <c r="AT565" s="196" t="s">
        <v>154</v>
      </c>
      <c r="AU565" s="196" t="s">
        <v>79</v>
      </c>
      <c r="AV565" s="194" t="s">
        <v>79</v>
      </c>
      <c r="AW565" s="194" t="s">
        <v>34</v>
      </c>
      <c r="AX565" s="194" t="s">
        <v>9</v>
      </c>
      <c r="AY565" s="196" t="s">
        <v>140</v>
      </c>
    </row>
    <row r="566" spans="2:51" s="194" customFormat="1" ht="13.5">
      <c r="B566" s="193"/>
      <c r="D566" s="195" t="s">
        <v>154</v>
      </c>
      <c r="E566" s="196" t="s">
        <v>5</v>
      </c>
      <c r="F566" s="197" t="s">
        <v>752</v>
      </c>
      <c r="H566" s="198">
        <v>3.6</v>
      </c>
      <c r="L566" s="193"/>
      <c r="M566" s="199"/>
      <c r="N566" s="200"/>
      <c r="O566" s="200"/>
      <c r="P566" s="200"/>
      <c r="Q566" s="200"/>
      <c r="R566" s="200"/>
      <c r="S566" s="200"/>
      <c r="T566" s="201"/>
      <c r="AT566" s="196" t="s">
        <v>154</v>
      </c>
      <c r="AU566" s="196" t="s">
        <v>79</v>
      </c>
      <c r="AV566" s="194" t="s">
        <v>79</v>
      </c>
      <c r="AW566" s="194" t="s">
        <v>34</v>
      </c>
      <c r="AX566" s="194" t="s">
        <v>9</v>
      </c>
      <c r="AY566" s="196" t="s">
        <v>140</v>
      </c>
    </row>
    <row r="567" spans="2:51" s="194" customFormat="1" ht="13.5">
      <c r="B567" s="193"/>
      <c r="D567" s="195" t="s">
        <v>154</v>
      </c>
      <c r="E567" s="196" t="s">
        <v>5</v>
      </c>
      <c r="F567" s="197" t="s">
        <v>753</v>
      </c>
      <c r="H567" s="198">
        <v>7.5</v>
      </c>
      <c r="L567" s="193"/>
      <c r="M567" s="199"/>
      <c r="N567" s="200"/>
      <c r="O567" s="200"/>
      <c r="P567" s="200"/>
      <c r="Q567" s="200"/>
      <c r="R567" s="200"/>
      <c r="S567" s="200"/>
      <c r="T567" s="201"/>
      <c r="AT567" s="196" t="s">
        <v>154</v>
      </c>
      <c r="AU567" s="196" t="s">
        <v>79</v>
      </c>
      <c r="AV567" s="194" t="s">
        <v>79</v>
      </c>
      <c r="AW567" s="194" t="s">
        <v>34</v>
      </c>
      <c r="AX567" s="194" t="s">
        <v>9</v>
      </c>
      <c r="AY567" s="196" t="s">
        <v>140</v>
      </c>
    </row>
    <row r="568" spans="2:51" s="194" customFormat="1" ht="13.5">
      <c r="B568" s="193"/>
      <c r="D568" s="195" t="s">
        <v>154</v>
      </c>
      <c r="E568" s="196" t="s">
        <v>5</v>
      </c>
      <c r="F568" s="197" t="s">
        <v>754</v>
      </c>
      <c r="H568" s="198">
        <v>6.39</v>
      </c>
      <c r="L568" s="193"/>
      <c r="M568" s="199"/>
      <c r="N568" s="200"/>
      <c r="O568" s="200"/>
      <c r="P568" s="200"/>
      <c r="Q568" s="200"/>
      <c r="R568" s="200"/>
      <c r="S568" s="200"/>
      <c r="T568" s="201"/>
      <c r="AT568" s="196" t="s">
        <v>154</v>
      </c>
      <c r="AU568" s="196" t="s">
        <v>79</v>
      </c>
      <c r="AV568" s="194" t="s">
        <v>79</v>
      </c>
      <c r="AW568" s="194" t="s">
        <v>34</v>
      </c>
      <c r="AX568" s="194" t="s">
        <v>9</v>
      </c>
      <c r="AY568" s="196" t="s">
        <v>140</v>
      </c>
    </row>
    <row r="569" spans="2:51" s="194" customFormat="1" ht="13.5">
      <c r="B569" s="193"/>
      <c r="D569" s="195" t="s">
        <v>154</v>
      </c>
      <c r="E569" s="196" t="s">
        <v>5</v>
      </c>
      <c r="F569" s="197" t="s">
        <v>755</v>
      </c>
      <c r="H569" s="198">
        <v>2.35</v>
      </c>
      <c r="L569" s="193"/>
      <c r="M569" s="199"/>
      <c r="N569" s="200"/>
      <c r="O569" s="200"/>
      <c r="P569" s="200"/>
      <c r="Q569" s="200"/>
      <c r="R569" s="200"/>
      <c r="S569" s="200"/>
      <c r="T569" s="201"/>
      <c r="AT569" s="196" t="s">
        <v>154</v>
      </c>
      <c r="AU569" s="196" t="s">
        <v>79</v>
      </c>
      <c r="AV569" s="194" t="s">
        <v>79</v>
      </c>
      <c r="AW569" s="194" t="s">
        <v>34</v>
      </c>
      <c r="AX569" s="194" t="s">
        <v>9</v>
      </c>
      <c r="AY569" s="196" t="s">
        <v>140</v>
      </c>
    </row>
    <row r="570" spans="2:51" s="226" customFormat="1" ht="13.5">
      <c r="B570" s="225"/>
      <c r="D570" s="195" t="s">
        <v>154</v>
      </c>
      <c r="E570" s="227" t="s">
        <v>5</v>
      </c>
      <c r="F570" s="228" t="s">
        <v>342</v>
      </c>
      <c r="H570" s="229">
        <v>59.52</v>
      </c>
      <c r="L570" s="225"/>
      <c r="M570" s="230"/>
      <c r="N570" s="231"/>
      <c r="O570" s="231"/>
      <c r="P570" s="231"/>
      <c r="Q570" s="231"/>
      <c r="R570" s="231"/>
      <c r="S570" s="231"/>
      <c r="T570" s="232"/>
      <c r="AT570" s="227" t="s">
        <v>154</v>
      </c>
      <c r="AU570" s="227" t="s">
        <v>79</v>
      </c>
      <c r="AV570" s="226" t="s">
        <v>141</v>
      </c>
      <c r="AW570" s="226" t="s">
        <v>34</v>
      </c>
      <c r="AX570" s="226" t="s">
        <v>9</v>
      </c>
      <c r="AY570" s="227" t="s">
        <v>140</v>
      </c>
    </row>
    <row r="571" spans="2:51" s="203" customFormat="1" ht="13.5">
      <c r="B571" s="202"/>
      <c r="D571" s="195" t="s">
        <v>154</v>
      </c>
      <c r="E571" s="204" t="s">
        <v>5</v>
      </c>
      <c r="F571" s="205" t="s">
        <v>157</v>
      </c>
      <c r="H571" s="206">
        <v>268.967</v>
      </c>
      <c r="L571" s="202"/>
      <c r="M571" s="207"/>
      <c r="N571" s="208"/>
      <c r="O571" s="208"/>
      <c r="P571" s="208"/>
      <c r="Q571" s="208"/>
      <c r="R571" s="208"/>
      <c r="S571" s="208"/>
      <c r="T571" s="209"/>
      <c r="AT571" s="204" t="s">
        <v>154</v>
      </c>
      <c r="AU571" s="204" t="s">
        <v>79</v>
      </c>
      <c r="AV571" s="203" t="s">
        <v>148</v>
      </c>
      <c r="AW571" s="203" t="s">
        <v>34</v>
      </c>
      <c r="AX571" s="203" t="s">
        <v>77</v>
      </c>
      <c r="AY571" s="204" t="s">
        <v>140</v>
      </c>
    </row>
    <row r="572" spans="2:65" s="102" customFormat="1" ht="16.5" customHeight="1">
      <c r="B572" s="103"/>
      <c r="C572" s="217" t="s">
        <v>756</v>
      </c>
      <c r="D572" s="217" t="s">
        <v>287</v>
      </c>
      <c r="E572" s="218" t="s">
        <v>757</v>
      </c>
      <c r="F572" s="219" t="s">
        <v>758</v>
      </c>
      <c r="G572" s="220" t="s">
        <v>152</v>
      </c>
      <c r="H572" s="221">
        <v>282.415</v>
      </c>
      <c r="I572" s="9"/>
      <c r="J572" s="221">
        <f>ROUND(I572*H572,15)</f>
        <v>0</v>
      </c>
      <c r="K572" s="219" t="s">
        <v>1533</v>
      </c>
      <c r="L572" s="222"/>
      <c r="M572" s="223" t="s">
        <v>5</v>
      </c>
      <c r="N572" s="224" t="s">
        <v>41</v>
      </c>
      <c r="O572" s="104"/>
      <c r="P572" s="189">
        <f>O572*H572</f>
        <v>0</v>
      </c>
      <c r="Q572" s="189">
        <v>0</v>
      </c>
      <c r="R572" s="189">
        <f>Q572*H572</f>
        <v>0</v>
      </c>
      <c r="S572" s="189">
        <v>0</v>
      </c>
      <c r="T572" s="190">
        <f>S572*H572</f>
        <v>0</v>
      </c>
      <c r="AR572" s="92" t="s">
        <v>410</v>
      </c>
      <c r="AT572" s="92" t="s">
        <v>287</v>
      </c>
      <c r="AU572" s="92" t="s">
        <v>79</v>
      </c>
      <c r="AY572" s="92" t="s">
        <v>140</v>
      </c>
      <c r="BE572" s="191">
        <f>IF(N572="základní",J572,0)</f>
        <v>0</v>
      </c>
      <c r="BF572" s="191">
        <f>IF(N572="snížená",J572,0)</f>
        <v>0</v>
      </c>
      <c r="BG572" s="191">
        <f>IF(N572="zákl. přenesená",J572,0)</f>
        <v>0</v>
      </c>
      <c r="BH572" s="191">
        <f>IF(N572="sníž. přenesená",J572,0)</f>
        <v>0</v>
      </c>
      <c r="BI572" s="191">
        <f>IF(N572="nulová",J572,0)</f>
        <v>0</v>
      </c>
      <c r="BJ572" s="92" t="s">
        <v>77</v>
      </c>
      <c r="BK572" s="192">
        <f>ROUND(I572*H572,15)</f>
        <v>0</v>
      </c>
      <c r="BL572" s="92" t="s">
        <v>291</v>
      </c>
      <c r="BM572" s="92" t="s">
        <v>759</v>
      </c>
    </row>
    <row r="573" spans="2:65" s="102" customFormat="1" ht="16.5" customHeight="1">
      <c r="B573" s="103"/>
      <c r="C573" s="217" t="s">
        <v>760</v>
      </c>
      <c r="D573" s="217" t="s">
        <v>287</v>
      </c>
      <c r="E573" s="218" t="s">
        <v>761</v>
      </c>
      <c r="F573" s="219" t="s">
        <v>762</v>
      </c>
      <c r="G573" s="220" t="s">
        <v>152</v>
      </c>
      <c r="H573" s="221">
        <v>59.52</v>
      </c>
      <c r="I573" s="9"/>
      <c r="J573" s="221">
        <f>ROUND(I573*H573,15)</f>
        <v>0</v>
      </c>
      <c r="K573" s="219" t="s">
        <v>1533</v>
      </c>
      <c r="L573" s="222"/>
      <c r="M573" s="223" t="s">
        <v>5</v>
      </c>
      <c r="N573" s="224" t="s">
        <v>41</v>
      </c>
      <c r="O573" s="104"/>
      <c r="P573" s="189">
        <f>O573*H573</f>
        <v>0</v>
      </c>
      <c r="Q573" s="189">
        <v>0</v>
      </c>
      <c r="R573" s="189">
        <f>Q573*H573</f>
        <v>0</v>
      </c>
      <c r="S573" s="189">
        <v>0</v>
      </c>
      <c r="T573" s="190">
        <f>S573*H573</f>
        <v>0</v>
      </c>
      <c r="AR573" s="92" t="s">
        <v>410</v>
      </c>
      <c r="AT573" s="92" t="s">
        <v>287</v>
      </c>
      <c r="AU573" s="92" t="s">
        <v>79</v>
      </c>
      <c r="AY573" s="92" t="s">
        <v>140</v>
      </c>
      <c r="BE573" s="191">
        <f>IF(N573="základní",J573,0)</f>
        <v>0</v>
      </c>
      <c r="BF573" s="191">
        <f>IF(N573="snížená",J573,0)</f>
        <v>0</v>
      </c>
      <c r="BG573" s="191">
        <f>IF(N573="zákl. přenesená",J573,0)</f>
        <v>0</v>
      </c>
      <c r="BH573" s="191">
        <f>IF(N573="sníž. přenesená",J573,0)</f>
        <v>0</v>
      </c>
      <c r="BI573" s="191">
        <f>IF(N573="nulová",J573,0)</f>
        <v>0</v>
      </c>
      <c r="BJ573" s="92" t="s">
        <v>77</v>
      </c>
      <c r="BK573" s="192">
        <f>ROUND(I573*H573,15)</f>
        <v>0</v>
      </c>
      <c r="BL573" s="92" t="s">
        <v>291</v>
      </c>
      <c r="BM573" s="92" t="s">
        <v>763</v>
      </c>
    </row>
    <row r="574" spans="2:65" s="102" customFormat="1" ht="38.25" customHeight="1">
      <c r="B574" s="103"/>
      <c r="C574" s="182" t="s">
        <v>764</v>
      </c>
      <c r="D574" s="182" t="s">
        <v>143</v>
      </c>
      <c r="E574" s="183" t="s">
        <v>765</v>
      </c>
      <c r="F574" s="184" t="s">
        <v>766</v>
      </c>
      <c r="G574" s="185" t="s">
        <v>173</v>
      </c>
      <c r="H574" s="186">
        <v>1.83621126</v>
      </c>
      <c r="I574" s="8"/>
      <c r="J574" s="186">
        <f>ROUND(I574*H574,15)</f>
        <v>0</v>
      </c>
      <c r="K574" s="184" t="s">
        <v>163</v>
      </c>
      <c r="L574" s="103"/>
      <c r="M574" s="187" t="s">
        <v>5</v>
      </c>
      <c r="N574" s="188" t="s">
        <v>41</v>
      </c>
      <c r="O574" s="104"/>
      <c r="P574" s="189">
        <f>O574*H574</f>
        <v>0</v>
      </c>
      <c r="Q574" s="189">
        <v>0</v>
      </c>
      <c r="R574" s="189">
        <f>Q574*H574</f>
        <v>0</v>
      </c>
      <c r="S574" s="189">
        <v>0</v>
      </c>
      <c r="T574" s="190">
        <f>S574*H574</f>
        <v>0</v>
      </c>
      <c r="AR574" s="92" t="s">
        <v>291</v>
      </c>
      <c r="AT574" s="92" t="s">
        <v>143</v>
      </c>
      <c r="AU574" s="92" t="s">
        <v>79</v>
      </c>
      <c r="AY574" s="92" t="s">
        <v>140</v>
      </c>
      <c r="BE574" s="191">
        <f>IF(N574="základní",J574,0)</f>
        <v>0</v>
      </c>
      <c r="BF574" s="191">
        <f>IF(N574="snížená",J574,0)</f>
        <v>0</v>
      </c>
      <c r="BG574" s="191">
        <f>IF(N574="zákl. přenesená",J574,0)</f>
        <v>0</v>
      </c>
      <c r="BH574" s="191">
        <f>IF(N574="sníž. přenesená",J574,0)</f>
        <v>0</v>
      </c>
      <c r="BI574" s="191">
        <f>IF(N574="nulová",J574,0)</f>
        <v>0</v>
      </c>
      <c r="BJ574" s="92" t="s">
        <v>77</v>
      </c>
      <c r="BK574" s="192">
        <f>ROUND(I574*H574,15)</f>
        <v>0</v>
      </c>
      <c r="BL574" s="92" t="s">
        <v>291</v>
      </c>
      <c r="BM574" s="92" t="s">
        <v>767</v>
      </c>
    </row>
    <row r="575" spans="2:65" s="102" customFormat="1" ht="38.25" customHeight="1">
      <c r="B575" s="103"/>
      <c r="C575" s="182" t="s">
        <v>768</v>
      </c>
      <c r="D575" s="182" t="s">
        <v>143</v>
      </c>
      <c r="E575" s="183" t="s">
        <v>769</v>
      </c>
      <c r="F575" s="184" t="s">
        <v>770</v>
      </c>
      <c r="G575" s="185" t="s">
        <v>173</v>
      </c>
      <c r="H575" s="186">
        <v>1.83621126</v>
      </c>
      <c r="I575" s="8"/>
      <c r="J575" s="186">
        <f>ROUND(I575*H575,15)</f>
        <v>0</v>
      </c>
      <c r="K575" s="184" t="s">
        <v>163</v>
      </c>
      <c r="L575" s="103"/>
      <c r="M575" s="187" t="s">
        <v>5</v>
      </c>
      <c r="N575" s="188" t="s">
        <v>41</v>
      </c>
      <c r="O575" s="104"/>
      <c r="P575" s="189">
        <f>O575*H575</f>
        <v>0</v>
      </c>
      <c r="Q575" s="189">
        <v>0</v>
      </c>
      <c r="R575" s="189">
        <f>Q575*H575</f>
        <v>0</v>
      </c>
      <c r="S575" s="189">
        <v>0</v>
      </c>
      <c r="T575" s="190">
        <f>S575*H575</f>
        <v>0</v>
      </c>
      <c r="AR575" s="92" t="s">
        <v>291</v>
      </c>
      <c r="AT575" s="92" t="s">
        <v>143</v>
      </c>
      <c r="AU575" s="92" t="s">
        <v>79</v>
      </c>
      <c r="AY575" s="92" t="s">
        <v>140</v>
      </c>
      <c r="BE575" s="191">
        <f>IF(N575="základní",J575,0)</f>
        <v>0</v>
      </c>
      <c r="BF575" s="191">
        <f>IF(N575="snížená",J575,0)</f>
        <v>0</v>
      </c>
      <c r="BG575" s="191">
        <f>IF(N575="zákl. přenesená",J575,0)</f>
        <v>0</v>
      </c>
      <c r="BH575" s="191">
        <f>IF(N575="sníž. přenesená",J575,0)</f>
        <v>0</v>
      </c>
      <c r="BI575" s="191">
        <f>IF(N575="nulová",J575,0)</f>
        <v>0</v>
      </c>
      <c r="BJ575" s="92" t="s">
        <v>77</v>
      </c>
      <c r="BK575" s="192">
        <f>ROUND(I575*H575,15)</f>
        <v>0</v>
      </c>
      <c r="BL575" s="92" t="s">
        <v>291</v>
      </c>
      <c r="BM575" s="92" t="s">
        <v>771</v>
      </c>
    </row>
    <row r="576" spans="2:63" s="170" customFormat="1" ht="29.85" customHeight="1">
      <c r="B576" s="169"/>
      <c r="D576" s="171" t="s">
        <v>69</v>
      </c>
      <c r="E576" s="180" t="s">
        <v>772</v>
      </c>
      <c r="F576" s="180" t="s">
        <v>773</v>
      </c>
      <c r="J576" s="181">
        <f>BK576</f>
        <v>0</v>
      </c>
      <c r="L576" s="169"/>
      <c r="M576" s="174"/>
      <c r="N576" s="175"/>
      <c r="O576" s="175"/>
      <c r="P576" s="176">
        <f>SUM(P577:P588)</f>
        <v>0</v>
      </c>
      <c r="Q576" s="175"/>
      <c r="R576" s="176">
        <f>SUM(R577:R588)</f>
        <v>8.6751744</v>
      </c>
      <c r="S576" s="175"/>
      <c r="T576" s="177">
        <f>SUM(T577:T588)</f>
        <v>0</v>
      </c>
      <c r="AR576" s="171" t="s">
        <v>79</v>
      </c>
      <c r="AT576" s="178" t="s">
        <v>69</v>
      </c>
      <c r="AU576" s="178" t="s">
        <v>77</v>
      </c>
      <c r="AY576" s="171" t="s">
        <v>140</v>
      </c>
      <c r="BK576" s="179">
        <f>SUM(BK577:BK588)</f>
        <v>0</v>
      </c>
    </row>
    <row r="577" spans="2:65" s="102" customFormat="1" ht="25.5" customHeight="1">
      <c r="B577" s="103"/>
      <c r="C577" s="182" t="s">
        <v>774</v>
      </c>
      <c r="D577" s="182" t="s">
        <v>143</v>
      </c>
      <c r="E577" s="183" t="s">
        <v>775</v>
      </c>
      <c r="F577" s="184" t="s">
        <v>776</v>
      </c>
      <c r="G577" s="185" t="s">
        <v>146</v>
      </c>
      <c r="H577" s="186">
        <v>452.78</v>
      </c>
      <c r="I577" s="8"/>
      <c r="J577" s="186">
        <f>ROUND(I577*H577,15)</f>
        <v>0</v>
      </c>
      <c r="K577" s="184" t="s">
        <v>147</v>
      </c>
      <c r="L577" s="103"/>
      <c r="M577" s="187" t="s">
        <v>5</v>
      </c>
      <c r="N577" s="188" t="s">
        <v>41</v>
      </c>
      <c r="O577" s="104"/>
      <c r="P577" s="189">
        <f>O577*H577</f>
        <v>0</v>
      </c>
      <c r="Q577" s="189">
        <v>0.006</v>
      </c>
      <c r="R577" s="189">
        <f>Q577*H577</f>
        <v>2.7166799999999998</v>
      </c>
      <c r="S577" s="189">
        <v>0</v>
      </c>
      <c r="T577" s="190">
        <f>S577*H577</f>
        <v>0</v>
      </c>
      <c r="AR577" s="92" t="s">
        <v>291</v>
      </c>
      <c r="AT577" s="92" t="s">
        <v>143</v>
      </c>
      <c r="AU577" s="92" t="s">
        <v>79</v>
      </c>
      <c r="AY577" s="92" t="s">
        <v>140</v>
      </c>
      <c r="BE577" s="191">
        <f>IF(N577="základní",J577,0)</f>
        <v>0</v>
      </c>
      <c r="BF577" s="191">
        <f>IF(N577="snížená",J577,0)</f>
        <v>0</v>
      </c>
      <c r="BG577" s="191">
        <f>IF(N577="zákl. přenesená",J577,0)</f>
        <v>0</v>
      </c>
      <c r="BH577" s="191">
        <f>IF(N577="sníž. přenesená",J577,0)</f>
        <v>0</v>
      </c>
      <c r="BI577" s="191">
        <f>IF(N577="nulová",J577,0)</f>
        <v>0</v>
      </c>
      <c r="BJ577" s="92" t="s">
        <v>77</v>
      </c>
      <c r="BK577" s="192">
        <f>ROUND(I577*H577,15)</f>
        <v>0</v>
      </c>
      <c r="BL577" s="92" t="s">
        <v>291</v>
      </c>
      <c r="BM577" s="92" t="s">
        <v>777</v>
      </c>
    </row>
    <row r="578" spans="2:65" s="102" customFormat="1" ht="16.5" customHeight="1">
      <c r="B578" s="103"/>
      <c r="C578" s="217" t="s">
        <v>778</v>
      </c>
      <c r="D578" s="217" t="s">
        <v>287</v>
      </c>
      <c r="E578" s="218" t="s">
        <v>779</v>
      </c>
      <c r="F578" s="219" t="s">
        <v>780</v>
      </c>
      <c r="G578" s="220" t="s">
        <v>146</v>
      </c>
      <c r="H578" s="221">
        <v>498.058</v>
      </c>
      <c r="I578" s="9"/>
      <c r="J578" s="221">
        <f>ROUND(I578*H578,15)</f>
        <v>0</v>
      </c>
      <c r="K578" s="219" t="s">
        <v>147</v>
      </c>
      <c r="L578" s="222"/>
      <c r="M578" s="223" t="s">
        <v>5</v>
      </c>
      <c r="N578" s="224" t="s">
        <v>41</v>
      </c>
      <c r="O578" s="104"/>
      <c r="P578" s="189">
        <f>O578*H578</f>
        <v>0</v>
      </c>
      <c r="Q578" s="189">
        <v>0.0118</v>
      </c>
      <c r="R578" s="189">
        <f>Q578*H578</f>
        <v>5.8770844</v>
      </c>
      <c r="S578" s="189">
        <v>0</v>
      </c>
      <c r="T578" s="190">
        <f>S578*H578</f>
        <v>0</v>
      </c>
      <c r="AR578" s="92" t="s">
        <v>410</v>
      </c>
      <c r="AT578" s="92" t="s">
        <v>287</v>
      </c>
      <c r="AU578" s="92" t="s">
        <v>79</v>
      </c>
      <c r="AY578" s="92" t="s">
        <v>140</v>
      </c>
      <c r="BE578" s="191">
        <f>IF(N578="základní",J578,0)</f>
        <v>0</v>
      </c>
      <c r="BF578" s="191">
        <f>IF(N578="snížená",J578,0)</f>
        <v>0</v>
      </c>
      <c r="BG578" s="191">
        <f>IF(N578="zákl. přenesená",J578,0)</f>
        <v>0</v>
      </c>
      <c r="BH578" s="191">
        <f>IF(N578="sníž. přenesená",J578,0)</f>
        <v>0</v>
      </c>
      <c r="BI578" s="191">
        <f>IF(N578="nulová",J578,0)</f>
        <v>0</v>
      </c>
      <c r="BJ578" s="92" t="s">
        <v>77</v>
      </c>
      <c r="BK578" s="192">
        <f>ROUND(I578*H578,15)</f>
        <v>0</v>
      </c>
      <c r="BL578" s="92" t="s">
        <v>291</v>
      </c>
      <c r="BM578" s="92" t="s">
        <v>781</v>
      </c>
    </row>
    <row r="579" spans="2:47" s="102" customFormat="1" ht="24">
      <c r="B579" s="103"/>
      <c r="D579" s="195" t="s">
        <v>482</v>
      </c>
      <c r="F579" s="233" t="s">
        <v>782</v>
      </c>
      <c r="L579" s="103"/>
      <c r="M579" s="234"/>
      <c r="N579" s="104"/>
      <c r="O579" s="104"/>
      <c r="P579" s="104"/>
      <c r="Q579" s="104"/>
      <c r="R579" s="104"/>
      <c r="S579" s="104"/>
      <c r="T579" s="235"/>
      <c r="AT579" s="92" t="s">
        <v>482</v>
      </c>
      <c r="AU579" s="92" t="s">
        <v>79</v>
      </c>
    </row>
    <row r="580" spans="2:51" s="194" customFormat="1" ht="13.5">
      <c r="B580" s="193"/>
      <c r="D580" s="195" t="s">
        <v>154</v>
      </c>
      <c r="E580" s="196" t="s">
        <v>5</v>
      </c>
      <c r="F580" s="197" t="s">
        <v>783</v>
      </c>
      <c r="H580" s="198">
        <v>498.058</v>
      </c>
      <c r="L580" s="193"/>
      <c r="M580" s="199"/>
      <c r="N580" s="200"/>
      <c r="O580" s="200"/>
      <c r="P580" s="200"/>
      <c r="Q580" s="200"/>
      <c r="R580" s="200"/>
      <c r="S580" s="200"/>
      <c r="T580" s="201"/>
      <c r="AT580" s="196" t="s">
        <v>154</v>
      </c>
      <c r="AU580" s="196" t="s">
        <v>79</v>
      </c>
      <c r="AV580" s="194" t="s">
        <v>79</v>
      </c>
      <c r="AW580" s="194" t="s">
        <v>34</v>
      </c>
      <c r="AX580" s="194" t="s">
        <v>77</v>
      </c>
      <c r="AY580" s="196" t="s">
        <v>140</v>
      </c>
    </row>
    <row r="581" spans="2:65" s="102" customFormat="1" ht="25.5" customHeight="1">
      <c r="B581" s="103"/>
      <c r="C581" s="182" t="s">
        <v>784</v>
      </c>
      <c r="D581" s="182" t="s">
        <v>143</v>
      </c>
      <c r="E581" s="183" t="s">
        <v>785</v>
      </c>
      <c r="F581" s="184" t="s">
        <v>786</v>
      </c>
      <c r="G581" s="185" t="s">
        <v>146</v>
      </c>
      <c r="H581" s="186">
        <v>123.921</v>
      </c>
      <c r="I581" s="8"/>
      <c r="J581" s="186">
        <f>ROUND(I581*H581,15)</f>
        <v>0</v>
      </c>
      <c r="K581" s="184" t="s">
        <v>147</v>
      </c>
      <c r="L581" s="103"/>
      <c r="M581" s="187" t="s">
        <v>5</v>
      </c>
      <c r="N581" s="188" t="s">
        <v>41</v>
      </c>
      <c r="O581" s="104"/>
      <c r="P581" s="189">
        <f>O581*H581</f>
        <v>0</v>
      </c>
      <c r="Q581" s="189">
        <v>0</v>
      </c>
      <c r="R581" s="189">
        <f>Q581*H581</f>
        <v>0</v>
      </c>
      <c r="S581" s="189">
        <v>0</v>
      </c>
      <c r="T581" s="190">
        <f>S581*H581</f>
        <v>0</v>
      </c>
      <c r="AR581" s="92" t="s">
        <v>291</v>
      </c>
      <c r="AT581" s="92" t="s">
        <v>143</v>
      </c>
      <c r="AU581" s="92" t="s">
        <v>79</v>
      </c>
      <c r="AY581" s="92" t="s">
        <v>140</v>
      </c>
      <c r="BE581" s="191">
        <f>IF(N581="základní",J581,0)</f>
        <v>0</v>
      </c>
      <c r="BF581" s="191">
        <f>IF(N581="snížená",J581,0)</f>
        <v>0</v>
      </c>
      <c r="BG581" s="191">
        <f>IF(N581="zákl. přenesená",J581,0)</f>
        <v>0</v>
      </c>
      <c r="BH581" s="191">
        <f>IF(N581="sníž. přenesená",J581,0)</f>
        <v>0</v>
      </c>
      <c r="BI581" s="191">
        <f>IF(N581="nulová",J581,0)</f>
        <v>0</v>
      </c>
      <c r="BJ581" s="92" t="s">
        <v>77</v>
      </c>
      <c r="BK581" s="192">
        <f>ROUND(I581*H581,15)</f>
        <v>0</v>
      </c>
      <c r="BL581" s="92" t="s">
        <v>291</v>
      </c>
      <c r="BM581" s="92" t="s">
        <v>787</v>
      </c>
    </row>
    <row r="582" spans="2:65" s="102" customFormat="1" ht="25.5" customHeight="1">
      <c r="B582" s="103"/>
      <c r="C582" s="182" t="s">
        <v>788</v>
      </c>
      <c r="D582" s="182" t="s">
        <v>143</v>
      </c>
      <c r="E582" s="183" t="s">
        <v>789</v>
      </c>
      <c r="F582" s="184" t="s">
        <v>790</v>
      </c>
      <c r="G582" s="185" t="s">
        <v>146</v>
      </c>
      <c r="H582" s="186">
        <v>452.78</v>
      </c>
      <c r="I582" s="8"/>
      <c r="J582" s="186">
        <f>ROUND(I582*H582,15)</f>
        <v>0</v>
      </c>
      <c r="K582" s="184" t="s">
        <v>147</v>
      </c>
      <c r="L582" s="103"/>
      <c r="M582" s="187" t="s">
        <v>5</v>
      </c>
      <c r="N582" s="188" t="s">
        <v>41</v>
      </c>
      <c r="O582" s="104"/>
      <c r="P582" s="189">
        <f>O582*H582</f>
        <v>0</v>
      </c>
      <c r="Q582" s="189">
        <v>0</v>
      </c>
      <c r="R582" s="189">
        <f>Q582*H582</f>
        <v>0</v>
      </c>
      <c r="S582" s="189">
        <v>0</v>
      </c>
      <c r="T582" s="190">
        <f>S582*H582</f>
        <v>0</v>
      </c>
      <c r="AR582" s="92" t="s">
        <v>291</v>
      </c>
      <c r="AT582" s="92" t="s">
        <v>143</v>
      </c>
      <c r="AU582" s="92" t="s">
        <v>79</v>
      </c>
      <c r="AY582" s="92" t="s">
        <v>140</v>
      </c>
      <c r="BE582" s="191">
        <f>IF(N582="základní",J582,0)</f>
        <v>0</v>
      </c>
      <c r="BF582" s="191">
        <f>IF(N582="snížená",J582,0)</f>
        <v>0</v>
      </c>
      <c r="BG582" s="191">
        <f>IF(N582="zákl. přenesená",J582,0)</f>
        <v>0</v>
      </c>
      <c r="BH582" s="191">
        <f>IF(N582="sníž. přenesená",J582,0)</f>
        <v>0</v>
      </c>
      <c r="BI582" s="191">
        <f>IF(N582="nulová",J582,0)</f>
        <v>0</v>
      </c>
      <c r="BJ582" s="92" t="s">
        <v>77</v>
      </c>
      <c r="BK582" s="192">
        <f>ROUND(I582*H582,15)</f>
        <v>0</v>
      </c>
      <c r="BL582" s="92" t="s">
        <v>291</v>
      </c>
      <c r="BM582" s="92" t="s">
        <v>791</v>
      </c>
    </row>
    <row r="583" spans="2:65" s="102" customFormat="1" ht="25.5" customHeight="1">
      <c r="B583" s="103"/>
      <c r="C583" s="182" t="s">
        <v>792</v>
      </c>
      <c r="D583" s="182" t="s">
        <v>143</v>
      </c>
      <c r="E583" s="183" t="s">
        <v>793</v>
      </c>
      <c r="F583" s="184" t="s">
        <v>794</v>
      </c>
      <c r="G583" s="185" t="s">
        <v>146</v>
      </c>
      <c r="H583" s="186">
        <v>7</v>
      </c>
      <c r="I583" s="8"/>
      <c r="J583" s="186">
        <f>ROUND(I583*H583,15)</f>
        <v>0</v>
      </c>
      <c r="K583" s="184" t="s">
        <v>147</v>
      </c>
      <c r="L583" s="103"/>
      <c r="M583" s="187" t="s">
        <v>5</v>
      </c>
      <c r="N583" s="188" t="s">
        <v>41</v>
      </c>
      <c r="O583" s="104"/>
      <c r="P583" s="189">
        <f>O583*H583</f>
        <v>0</v>
      </c>
      <c r="Q583" s="189">
        <v>0.00063</v>
      </c>
      <c r="R583" s="189">
        <f>Q583*H583</f>
        <v>0.00441</v>
      </c>
      <c r="S583" s="189">
        <v>0</v>
      </c>
      <c r="T583" s="190">
        <f>S583*H583</f>
        <v>0</v>
      </c>
      <c r="AR583" s="92" t="s">
        <v>291</v>
      </c>
      <c r="AT583" s="92" t="s">
        <v>143</v>
      </c>
      <c r="AU583" s="92" t="s">
        <v>79</v>
      </c>
      <c r="AY583" s="92" t="s">
        <v>140</v>
      </c>
      <c r="BE583" s="191">
        <f>IF(N583="základní",J583,0)</f>
        <v>0</v>
      </c>
      <c r="BF583" s="191">
        <f>IF(N583="snížená",J583,0)</f>
        <v>0</v>
      </c>
      <c r="BG583" s="191">
        <f>IF(N583="zákl. přenesená",J583,0)</f>
        <v>0</v>
      </c>
      <c r="BH583" s="191">
        <f>IF(N583="sníž. přenesená",J583,0)</f>
        <v>0</v>
      </c>
      <c r="BI583" s="191">
        <f>IF(N583="nulová",J583,0)</f>
        <v>0</v>
      </c>
      <c r="BJ583" s="92" t="s">
        <v>77</v>
      </c>
      <c r="BK583" s="192">
        <f>ROUND(I583*H583,15)</f>
        <v>0</v>
      </c>
      <c r="BL583" s="92" t="s">
        <v>291</v>
      </c>
      <c r="BM583" s="92" t="s">
        <v>795</v>
      </c>
    </row>
    <row r="584" spans="2:51" s="194" customFormat="1" ht="13.5">
      <c r="B584" s="193"/>
      <c r="D584" s="195" t="s">
        <v>154</v>
      </c>
      <c r="E584" s="196" t="s">
        <v>5</v>
      </c>
      <c r="F584" s="197" t="s">
        <v>796</v>
      </c>
      <c r="H584" s="198">
        <v>7</v>
      </c>
      <c r="L584" s="193"/>
      <c r="M584" s="199"/>
      <c r="N584" s="200"/>
      <c r="O584" s="200"/>
      <c r="P584" s="200"/>
      <c r="Q584" s="200"/>
      <c r="R584" s="200"/>
      <c r="S584" s="200"/>
      <c r="T584" s="201"/>
      <c r="AT584" s="196" t="s">
        <v>154</v>
      </c>
      <c r="AU584" s="196" t="s">
        <v>79</v>
      </c>
      <c r="AV584" s="194" t="s">
        <v>79</v>
      </c>
      <c r="AW584" s="194" t="s">
        <v>34</v>
      </c>
      <c r="AX584" s="194" t="s">
        <v>77</v>
      </c>
      <c r="AY584" s="196" t="s">
        <v>140</v>
      </c>
    </row>
    <row r="585" spans="2:65" s="102" customFormat="1" ht="16.5" customHeight="1">
      <c r="B585" s="103"/>
      <c r="C585" s="217" t="s">
        <v>797</v>
      </c>
      <c r="D585" s="217" t="s">
        <v>287</v>
      </c>
      <c r="E585" s="218" t="s">
        <v>798</v>
      </c>
      <c r="F585" s="219" t="s">
        <v>799</v>
      </c>
      <c r="G585" s="220" t="s">
        <v>146</v>
      </c>
      <c r="H585" s="221">
        <v>7.7</v>
      </c>
      <c r="I585" s="9"/>
      <c r="J585" s="221">
        <f>ROUND(I585*H585,15)</f>
        <v>0</v>
      </c>
      <c r="K585" s="219" t="s">
        <v>147</v>
      </c>
      <c r="L585" s="222"/>
      <c r="M585" s="223" t="s">
        <v>5</v>
      </c>
      <c r="N585" s="224" t="s">
        <v>41</v>
      </c>
      <c r="O585" s="104"/>
      <c r="P585" s="189">
        <f>O585*H585</f>
        <v>0</v>
      </c>
      <c r="Q585" s="189">
        <v>0.01</v>
      </c>
      <c r="R585" s="189">
        <f>Q585*H585</f>
        <v>0.077</v>
      </c>
      <c r="S585" s="189">
        <v>0</v>
      </c>
      <c r="T585" s="190">
        <f>S585*H585</f>
        <v>0</v>
      </c>
      <c r="AR585" s="92" t="s">
        <v>410</v>
      </c>
      <c r="AT585" s="92" t="s">
        <v>287</v>
      </c>
      <c r="AU585" s="92" t="s">
        <v>79</v>
      </c>
      <c r="AY585" s="92" t="s">
        <v>140</v>
      </c>
      <c r="BE585" s="191">
        <f>IF(N585="základní",J585,0)</f>
        <v>0</v>
      </c>
      <c r="BF585" s="191">
        <f>IF(N585="snížená",J585,0)</f>
        <v>0</v>
      </c>
      <c r="BG585" s="191">
        <f>IF(N585="zákl. přenesená",J585,0)</f>
        <v>0</v>
      </c>
      <c r="BH585" s="191">
        <f>IF(N585="sníž. přenesená",J585,0)</f>
        <v>0</v>
      </c>
      <c r="BI585" s="191">
        <f>IF(N585="nulová",J585,0)</f>
        <v>0</v>
      </c>
      <c r="BJ585" s="92" t="s">
        <v>77</v>
      </c>
      <c r="BK585" s="192">
        <f>ROUND(I585*H585,15)</f>
        <v>0</v>
      </c>
      <c r="BL585" s="92" t="s">
        <v>291</v>
      </c>
      <c r="BM585" s="92" t="s">
        <v>800</v>
      </c>
    </row>
    <row r="586" spans="2:51" s="194" customFormat="1" ht="13.5">
      <c r="B586" s="193"/>
      <c r="D586" s="195" t="s">
        <v>154</v>
      </c>
      <c r="E586" s="196" t="s">
        <v>5</v>
      </c>
      <c r="F586" s="197" t="s">
        <v>801</v>
      </c>
      <c r="H586" s="198">
        <v>7.7</v>
      </c>
      <c r="L586" s="193"/>
      <c r="M586" s="199"/>
      <c r="N586" s="200"/>
      <c r="O586" s="200"/>
      <c r="P586" s="200"/>
      <c r="Q586" s="200"/>
      <c r="R586" s="200"/>
      <c r="S586" s="200"/>
      <c r="T586" s="201"/>
      <c r="AT586" s="196" t="s">
        <v>154</v>
      </c>
      <c r="AU586" s="196" t="s">
        <v>79</v>
      </c>
      <c r="AV586" s="194" t="s">
        <v>79</v>
      </c>
      <c r="AW586" s="194" t="s">
        <v>34</v>
      </c>
      <c r="AX586" s="194" t="s">
        <v>77</v>
      </c>
      <c r="AY586" s="196" t="s">
        <v>140</v>
      </c>
    </row>
    <row r="587" spans="2:65" s="102" customFormat="1" ht="38.25" customHeight="1">
      <c r="B587" s="103"/>
      <c r="C587" s="182" t="s">
        <v>802</v>
      </c>
      <c r="D587" s="182" t="s">
        <v>143</v>
      </c>
      <c r="E587" s="183" t="s">
        <v>803</v>
      </c>
      <c r="F587" s="184" t="s">
        <v>804</v>
      </c>
      <c r="G587" s="185" t="s">
        <v>173</v>
      </c>
      <c r="H587" s="186">
        <v>8.6751744</v>
      </c>
      <c r="I587" s="8"/>
      <c r="J587" s="186">
        <f>ROUND(I587*H587,15)</f>
        <v>0</v>
      </c>
      <c r="K587" s="184" t="s">
        <v>163</v>
      </c>
      <c r="L587" s="103"/>
      <c r="M587" s="187" t="s">
        <v>5</v>
      </c>
      <c r="N587" s="188" t="s">
        <v>41</v>
      </c>
      <c r="O587" s="104"/>
      <c r="P587" s="189">
        <f>O587*H587</f>
        <v>0</v>
      </c>
      <c r="Q587" s="189">
        <v>0</v>
      </c>
      <c r="R587" s="189">
        <f>Q587*H587</f>
        <v>0</v>
      </c>
      <c r="S587" s="189">
        <v>0</v>
      </c>
      <c r="T587" s="190">
        <f>S587*H587</f>
        <v>0</v>
      </c>
      <c r="AR587" s="92" t="s">
        <v>291</v>
      </c>
      <c r="AT587" s="92" t="s">
        <v>143</v>
      </c>
      <c r="AU587" s="92" t="s">
        <v>79</v>
      </c>
      <c r="AY587" s="92" t="s">
        <v>140</v>
      </c>
      <c r="BE587" s="191">
        <f>IF(N587="základní",J587,0)</f>
        <v>0</v>
      </c>
      <c r="BF587" s="191">
        <f>IF(N587="snížená",J587,0)</f>
        <v>0</v>
      </c>
      <c r="BG587" s="191">
        <f>IF(N587="zákl. přenesená",J587,0)</f>
        <v>0</v>
      </c>
      <c r="BH587" s="191">
        <f>IF(N587="sníž. přenesená",J587,0)</f>
        <v>0</v>
      </c>
      <c r="BI587" s="191">
        <f>IF(N587="nulová",J587,0)</f>
        <v>0</v>
      </c>
      <c r="BJ587" s="92" t="s">
        <v>77</v>
      </c>
      <c r="BK587" s="192">
        <f>ROUND(I587*H587,15)</f>
        <v>0</v>
      </c>
      <c r="BL587" s="92" t="s">
        <v>291</v>
      </c>
      <c r="BM587" s="92" t="s">
        <v>805</v>
      </c>
    </row>
    <row r="588" spans="2:65" s="102" customFormat="1" ht="38.25" customHeight="1">
      <c r="B588" s="103"/>
      <c r="C588" s="182" t="s">
        <v>806</v>
      </c>
      <c r="D588" s="182" t="s">
        <v>143</v>
      </c>
      <c r="E588" s="183" t="s">
        <v>807</v>
      </c>
      <c r="F588" s="184" t="s">
        <v>808</v>
      </c>
      <c r="G588" s="185" t="s">
        <v>173</v>
      </c>
      <c r="H588" s="186">
        <v>8.6751744</v>
      </c>
      <c r="I588" s="8"/>
      <c r="J588" s="186">
        <f>ROUND(I588*H588,15)</f>
        <v>0</v>
      </c>
      <c r="K588" s="184" t="s">
        <v>163</v>
      </c>
      <c r="L588" s="103"/>
      <c r="M588" s="187" t="s">
        <v>5</v>
      </c>
      <c r="N588" s="188" t="s">
        <v>41</v>
      </c>
      <c r="O588" s="104"/>
      <c r="P588" s="189">
        <f>O588*H588</f>
        <v>0</v>
      </c>
      <c r="Q588" s="189">
        <v>0</v>
      </c>
      <c r="R588" s="189">
        <f>Q588*H588</f>
        <v>0</v>
      </c>
      <c r="S588" s="189">
        <v>0</v>
      </c>
      <c r="T588" s="190">
        <f>S588*H588</f>
        <v>0</v>
      </c>
      <c r="AR588" s="92" t="s">
        <v>291</v>
      </c>
      <c r="AT588" s="92" t="s">
        <v>143</v>
      </c>
      <c r="AU588" s="92" t="s">
        <v>79</v>
      </c>
      <c r="AY588" s="92" t="s">
        <v>140</v>
      </c>
      <c r="BE588" s="191">
        <f>IF(N588="základní",J588,0)</f>
        <v>0</v>
      </c>
      <c r="BF588" s="191">
        <f>IF(N588="snížená",J588,0)</f>
        <v>0</v>
      </c>
      <c r="BG588" s="191">
        <f>IF(N588="zákl. přenesená",J588,0)</f>
        <v>0</v>
      </c>
      <c r="BH588" s="191">
        <f>IF(N588="sníž. přenesená",J588,0)</f>
        <v>0</v>
      </c>
      <c r="BI588" s="191">
        <f>IF(N588="nulová",J588,0)</f>
        <v>0</v>
      </c>
      <c r="BJ588" s="92" t="s">
        <v>77</v>
      </c>
      <c r="BK588" s="192">
        <f>ROUND(I588*H588,15)</f>
        <v>0</v>
      </c>
      <c r="BL588" s="92" t="s">
        <v>291</v>
      </c>
      <c r="BM588" s="92" t="s">
        <v>809</v>
      </c>
    </row>
    <row r="589" spans="2:63" s="170" customFormat="1" ht="29.85" customHeight="1">
      <c r="B589" s="169"/>
      <c r="D589" s="171" t="s">
        <v>69</v>
      </c>
      <c r="E589" s="180" t="s">
        <v>810</v>
      </c>
      <c r="F589" s="180" t="s">
        <v>811</v>
      </c>
      <c r="J589" s="181">
        <f>BK589</f>
        <v>0</v>
      </c>
      <c r="L589" s="169"/>
      <c r="M589" s="174"/>
      <c r="N589" s="175"/>
      <c r="O589" s="175"/>
      <c r="P589" s="176">
        <f>SUM(P590:P603)</f>
        <v>0</v>
      </c>
      <c r="Q589" s="175"/>
      <c r="R589" s="176">
        <f>SUM(R590:R603)</f>
        <v>0.04644</v>
      </c>
      <c r="S589" s="175"/>
      <c r="T589" s="177">
        <f>SUM(T590:T603)</f>
        <v>0</v>
      </c>
      <c r="AR589" s="171" t="s">
        <v>79</v>
      </c>
      <c r="AT589" s="178" t="s">
        <v>69</v>
      </c>
      <c r="AU589" s="178" t="s">
        <v>77</v>
      </c>
      <c r="AY589" s="171" t="s">
        <v>140</v>
      </c>
      <c r="BK589" s="179">
        <f>SUM(BK590:BK603)</f>
        <v>0</v>
      </c>
    </row>
    <row r="590" spans="2:65" s="102" customFormat="1" ht="16.5" customHeight="1">
      <c r="B590" s="103"/>
      <c r="C590" s="182" t="s">
        <v>812</v>
      </c>
      <c r="D590" s="182" t="s">
        <v>143</v>
      </c>
      <c r="E590" s="183" t="s">
        <v>813</v>
      </c>
      <c r="F590" s="184" t="s">
        <v>814</v>
      </c>
      <c r="G590" s="185" t="s">
        <v>146</v>
      </c>
      <c r="H590" s="186">
        <v>21</v>
      </c>
      <c r="I590" s="8"/>
      <c r="J590" s="186">
        <f>ROUND(I590*H590,15)</f>
        <v>0</v>
      </c>
      <c r="K590" s="184" t="s">
        <v>147</v>
      </c>
      <c r="L590" s="103"/>
      <c r="M590" s="187" t="s">
        <v>5</v>
      </c>
      <c r="N590" s="188" t="s">
        <v>41</v>
      </c>
      <c r="O590" s="104"/>
      <c r="P590" s="189">
        <f>O590*H590</f>
        <v>0</v>
      </c>
      <c r="Q590" s="189">
        <v>7E-05</v>
      </c>
      <c r="R590" s="189">
        <f>Q590*H590</f>
        <v>0.00147</v>
      </c>
      <c r="S590" s="189">
        <v>0</v>
      </c>
      <c r="T590" s="190">
        <f>S590*H590</f>
        <v>0</v>
      </c>
      <c r="AR590" s="92" t="s">
        <v>291</v>
      </c>
      <c r="AT590" s="92" t="s">
        <v>143</v>
      </c>
      <c r="AU590" s="92" t="s">
        <v>79</v>
      </c>
      <c r="AY590" s="92" t="s">
        <v>140</v>
      </c>
      <c r="BE590" s="191">
        <f>IF(N590="základní",J590,0)</f>
        <v>0</v>
      </c>
      <c r="BF590" s="191">
        <f>IF(N590="snížená",J590,0)</f>
        <v>0</v>
      </c>
      <c r="BG590" s="191">
        <f>IF(N590="zákl. přenesená",J590,0)</f>
        <v>0</v>
      </c>
      <c r="BH590" s="191">
        <f>IF(N590="sníž. přenesená",J590,0)</f>
        <v>0</v>
      </c>
      <c r="BI590" s="191">
        <f>IF(N590="nulová",J590,0)</f>
        <v>0</v>
      </c>
      <c r="BJ590" s="92" t="s">
        <v>77</v>
      </c>
      <c r="BK590" s="192">
        <f>ROUND(I590*H590,15)</f>
        <v>0</v>
      </c>
      <c r="BL590" s="92" t="s">
        <v>291</v>
      </c>
      <c r="BM590" s="92" t="s">
        <v>815</v>
      </c>
    </row>
    <row r="591" spans="2:65" s="102" customFormat="1" ht="16.5" customHeight="1">
      <c r="B591" s="103"/>
      <c r="C591" s="182" t="s">
        <v>816</v>
      </c>
      <c r="D591" s="182" t="s">
        <v>143</v>
      </c>
      <c r="E591" s="183" t="s">
        <v>817</v>
      </c>
      <c r="F591" s="184" t="s">
        <v>818</v>
      </c>
      <c r="G591" s="185" t="s">
        <v>146</v>
      </c>
      <c r="H591" s="186">
        <v>21</v>
      </c>
      <c r="I591" s="8"/>
      <c r="J591" s="186">
        <f>ROUND(I591*H591,15)</f>
        <v>0</v>
      </c>
      <c r="K591" s="184" t="s">
        <v>147</v>
      </c>
      <c r="L591" s="103"/>
      <c r="M591" s="187" t="s">
        <v>5</v>
      </c>
      <c r="N591" s="188" t="s">
        <v>41</v>
      </c>
      <c r="O591" s="104"/>
      <c r="P591" s="189">
        <f>O591*H591</f>
        <v>0</v>
      </c>
      <c r="Q591" s="189">
        <v>8E-05</v>
      </c>
      <c r="R591" s="189">
        <f>Q591*H591</f>
        <v>0.00168</v>
      </c>
      <c r="S591" s="189">
        <v>0</v>
      </c>
      <c r="T591" s="190">
        <f>S591*H591</f>
        <v>0</v>
      </c>
      <c r="AR591" s="92" t="s">
        <v>291</v>
      </c>
      <c r="AT591" s="92" t="s">
        <v>143</v>
      </c>
      <c r="AU591" s="92" t="s">
        <v>79</v>
      </c>
      <c r="AY591" s="92" t="s">
        <v>140</v>
      </c>
      <c r="BE591" s="191">
        <f>IF(N591="základní",J591,0)</f>
        <v>0</v>
      </c>
      <c r="BF591" s="191">
        <f>IF(N591="snížená",J591,0)</f>
        <v>0</v>
      </c>
      <c r="BG591" s="191">
        <f>IF(N591="zákl. přenesená",J591,0)</f>
        <v>0</v>
      </c>
      <c r="BH591" s="191">
        <f>IF(N591="sníž. přenesená",J591,0)</f>
        <v>0</v>
      </c>
      <c r="BI591" s="191">
        <f>IF(N591="nulová",J591,0)</f>
        <v>0</v>
      </c>
      <c r="BJ591" s="92" t="s">
        <v>77</v>
      </c>
      <c r="BK591" s="192">
        <f>ROUND(I591*H591,15)</f>
        <v>0</v>
      </c>
      <c r="BL591" s="92" t="s">
        <v>291</v>
      </c>
      <c r="BM591" s="92" t="s">
        <v>819</v>
      </c>
    </row>
    <row r="592" spans="2:51" s="194" customFormat="1" ht="13.5">
      <c r="B592" s="193"/>
      <c r="D592" s="195" t="s">
        <v>154</v>
      </c>
      <c r="E592" s="196" t="s">
        <v>5</v>
      </c>
      <c r="F592" s="197" t="s">
        <v>820</v>
      </c>
      <c r="H592" s="198">
        <v>21</v>
      </c>
      <c r="L592" s="193"/>
      <c r="M592" s="199"/>
      <c r="N592" s="200"/>
      <c r="O592" s="200"/>
      <c r="P592" s="200"/>
      <c r="Q592" s="200"/>
      <c r="R592" s="200"/>
      <c r="S592" s="200"/>
      <c r="T592" s="201"/>
      <c r="AT592" s="196" t="s">
        <v>154</v>
      </c>
      <c r="AU592" s="196" t="s">
        <v>79</v>
      </c>
      <c r="AV592" s="194" t="s">
        <v>79</v>
      </c>
      <c r="AW592" s="194" t="s">
        <v>34</v>
      </c>
      <c r="AX592" s="194" t="s">
        <v>77</v>
      </c>
      <c r="AY592" s="196" t="s">
        <v>140</v>
      </c>
    </row>
    <row r="593" spans="2:65" s="102" customFormat="1" ht="16.5" customHeight="1">
      <c r="B593" s="103"/>
      <c r="C593" s="182" t="s">
        <v>821</v>
      </c>
      <c r="D593" s="182" t="s">
        <v>143</v>
      </c>
      <c r="E593" s="183" t="s">
        <v>822</v>
      </c>
      <c r="F593" s="184" t="s">
        <v>823</v>
      </c>
      <c r="G593" s="185" t="s">
        <v>146</v>
      </c>
      <c r="H593" s="186">
        <v>21</v>
      </c>
      <c r="I593" s="8"/>
      <c r="J593" s="186">
        <f>ROUND(I593*H593,15)</f>
        <v>0</v>
      </c>
      <c r="K593" s="184" t="s">
        <v>147</v>
      </c>
      <c r="L593" s="103"/>
      <c r="M593" s="187" t="s">
        <v>5</v>
      </c>
      <c r="N593" s="188" t="s">
        <v>41</v>
      </c>
      <c r="O593" s="104"/>
      <c r="P593" s="189">
        <f>O593*H593</f>
        <v>0</v>
      </c>
      <c r="Q593" s="189">
        <v>0</v>
      </c>
      <c r="R593" s="189">
        <f>Q593*H593</f>
        <v>0</v>
      </c>
      <c r="S593" s="189">
        <v>0</v>
      </c>
      <c r="T593" s="190">
        <f>S593*H593</f>
        <v>0</v>
      </c>
      <c r="AR593" s="92" t="s">
        <v>291</v>
      </c>
      <c r="AT593" s="92" t="s">
        <v>143</v>
      </c>
      <c r="AU593" s="92" t="s">
        <v>79</v>
      </c>
      <c r="AY593" s="92" t="s">
        <v>140</v>
      </c>
      <c r="BE593" s="191">
        <f>IF(N593="základní",J593,0)</f>
        <v>0</v>
      </c>
      <c r="BF593" s="191">
        <f>IF(N593="snížená",J593,0)</f>
        <v>0</v>
      </c>
      <c r="BG593" s="191">
        <f>IF(N593="zákl. přenesená",J593,0)</f>
        <v>0</v>
      </c>
      <c r="BH593" s="191">
        <f>IF(N593="sníž. přenesená",J593,0)</f>
        <v>0</v>
      </c>
      <c r="BI593" s="191">
        <f>IF(N593="nulová",J593,0)</f>
        <v>0</v>
      </c>
      <c r="BJ593" s="92" t="s">
        <v>77</v>
      </c>
      <c r="BK593" s="192">
        <f>ROUND(I593*H593,15)</f>
        <v>0</v>
      </c>
      <c r="BL593" s="92" t="s">
        <v>291</v>
      </c>
      <c r="BM593" s="92" t="s">
        <v>824</v>
      </c>
    </row>
    <row r="594" spans="2:65" s="102" customFormat="1" ht="16.5" customHeight="1">
      <c r="B594" s="103"/>
      <c r="C594" s="182" t="s">
        <v>825</v>
      </c>
      <c r="D594" s="182" t="s">
        <v>143</v>
      </c>
      <c r="E594" s="183" t="s">
        <v>826</v>
      </c>
      <c r="F594" s="184" t="s">
        <v>827</v>
      </c>
      <c r="G594" s="185" t="s">
        <v>146</v>
      </c>
      <c r="H594" s="186">
        <v>36</v>
      </c>
      <c r="I594" s="8"/>
      <c r="J594" s="186">
        <f>ROUND(I594*H594,15)</f>
        <v>0</v>
      </c>
      <c r="K594" s="184" t="s">
        <v>147</v>
      </c>
      <c r="L594" s="103"/>
      <c r="M594" s="187" t="s">
        <v>5</v>
      </c>
      <c r="N594" s="188" t="s">
        <v>41</v>
      </c>
      <c r="O594" s="104"/>
      <c r="P594" s="189">
        <f>O594*H594</f>
        <v>0</v>
      </c>
      <c r="Q594" s="189">
        <v>0.00014</v>
      </c>
      <c r="R594" s="189">
        <f>Q594*H594</f>
        <v>0.005039999999999999</v>
      </c>
      <c r="S594" s="189">
        <v>0</v>
      </c>
      <c r="T594" s="190">
        <f>S594*H594</f>
        <v>0</v>
      </c>
      <c r="AR594" s="92" t="s">
        <v>291</v>
      </c>
      <c r="AT594" s="92" t="s">
        <v>143</v>
      </c>
      <c r="AU594" s="92" t="s">
        <v>79</v>
      </c>
      <c r="AY594" s="92" t="s">
        <v>140</v>
      </c>
      <c r="BE594" s="191">
        <f>IF(N594="základní",J594,0)</f>
        <v>0</v>
      </c>
      <c r="BF594" s="191">
        <f>IF(N594="snížená",J594,0)</f>
        <v>0</v>
      </c>
      <c r="BG594" s="191">
        <f>IF(N594="zákl. přenesená",J594,0)</f>
        <v>0</v>
      </c>
      <c r="BH594" s="191">
        <f>IF(N594="sníž. přenesená",J594,0)</f>
        <v>0</v>
      </c>
      <c r="BI594" s="191">
        <f>IF(N594="nulová",J594,0)</f>
        <v>0</v>
      </c>
      <c r="BJ594" s="92" t="s">
        <v>77</v>
      </c>
      <c r="BK594" s="192">
        <f>ROUND(I594*H594,15)</f>
        <v>0</v>
      </c>
      <c r="BL594" s="92" t="s">
        <v>291</v>
      </c>
      <c r="BM594" s="92" t="s">
        <v>828</v>
      </c>
    </row>
    <row r="595" spans="2:65" s="102" customFormat="1" ht="25.5" customHeight="1">
      <c r="B595" s="103"/>
      <c r="C595" s="182" t="s">
        <v>829</v>
      </c>
      <c r="D595" s="182" t="s">
        <v>143</v>
      </c>
      <c r="E595" s="183" t="s">
        <v>830</v>
      </c>
      <c r="F595" s="184" t="s">
        <v>831</v>
      </c>
      <c r="G595" s="185" t="s">
        <v>146</v>
      </c>
      <c r="H595" s="186">
        <v>36</v>
      </c>
      <c r="I595" s="8"/>
      <c r="J595" s="186">
        <f>ROUND(I595*H595,15)</f>
        <v>0</v>
      </c>
      <c r="K595" s="184" t="s">
        <v>147</v>
      </c>
      <c r="L595" s="103"/>
      <c r="M595" s="187" t="s">
        <v>5</v>
      </c>
      <c r="N595" s="188" t="s">
        <v>41</v>
      </c>
      <c r="O595" s="104"/>
      <c r="P595" s="189">
        <f>O595*H595</f>
        <v>0</v>
      </c>
      <c r="Q595" s="189">
        <v>0.00017</v>
      </c>
      <c r="R595" s="189">
        <f>Q595*H595</f>
        <v>0.0061200000000000004</v>
      </c>
      <c r="S595" s="189">
        <v>0</v>
      </c>
      <c r="T595" s="190">
        <f>S595*H595</f>
        <v>0</v>
      </c>
      <c r="AR595" s="92" t="s">
        <v>291</v>
      </c>
      <c r="AT595" s="92" t="s">
        <v>143</v>
      </c>
      <c r="AU595" s="92" t="s">
        <v>79</v>
      </c>
      <c r="AY595" s="92" t="s">
        <v>140</v>
      </c>
      <c r="BE595" s="191">
        <f>IF(N595="základní",J595,0)</f>
        <v>0</v>
      </c>
      <c r="BF595" s="191">
        <f>IF(N595="snížená",J595,0)</f>
        <v>0</v>
      </c>
      <c r="BG595" s="191">
        <f>IF(N595="zákl. přenesená",J595,0)</f>
        <v>0</v>
      </c>
      <c r="BH595" s="191">
        <f>IF(N595="sníž. přenesená",J595,0)</f>
        <v>0</v>
      </c>
      <c r="BI595" s="191">
        <f>IF(N595="nulová",J595,0)</f>
        <v>0</v>
      </c>
      <c r="BJ595" s="92" t="s">
        <v>77</v>
      </c>
      <c r="BK595" s="192">
        <f>ROUND(I595*H595,15)</f>
        <v>0</v>
      </c>
      <c r="BL595" s="92" t="s">
        <v>291</v>
      </c>
      <c r="BM595" s="92" t="s">
        <v>832</v>
      </c>
    </row>
    <row r="596" spans="2:51" s="194" customFormat="1" ht="13.5">
      <c r="B596" s="193"/>
      <c r="D596" s="195" t="s">
        <v>154</v>
      </c>
      <c r="E596" s="196" t="s">
        <v>5</v>
      </c>
      <c r="F596" s="197" t="s">
        <v>833</v>
      </c>
      <c r="H596" s="198">
        <v>36</v>
      </c>
      <c r="L596" s="193"/>
      <c r="M596" s="199"/>
      <c r="N596" s="200"/>
      <c r="O596" s="200"/>
      <c r="P596" s="200"/>
      <c r="Q596" s="200"/>
      <c r="R596" s="200"/>
      <c r="S596" s="200"/>
      <c r="T596" s="201"/>
      <c r="AT596" s="196" t="s">
        <v>154</v>
      </c>
      <c r="AU596" s="196" t="s">
        <v>79</v>
      </c>
      <c r="AV596" s="194" t="s">
        <v>79</v>
      </c>
      <c r="AW596" s="194" t="s">
        <v>34</v>
      </c>
      <c r="AX596" s="194" t="s">
        <v>77</v>
      </c>
      <c r="AY596" s="196" t="s">
        <v>140</v>
      </c>
    </row>
    <row r="597" spans="2:65" s="102" customFormat="1" ht="16.5" customHeight="1">
      <c r="B597" s="103"/>
      <c r="C597" s="182" t="s">
        <v>834</v>
      </c>
      <c r="D597" s="182" t="s">
        <v>143</v>
      </c>
      <c r="E597" s="183" t="s">
        <v>835</v>
      </c>
      <c r="F597" s="184" t="s">
        <v>836</v>
      </c>
      <c r="G597" s="185" t="s">
        <v>146</v>
      </c>
      <c r="H597" s="186">
        <v>108</v>
      </c>
      <c r="I597" s="8"/>
      <c r="J597" s="186">
        <f>ROUND(I597*H597,15)</f>
        <v>0</v>
      </c>
      <c r="K597" s="184" t="s">
        <v>147</v>
      </c>
      <c r="L597" s="103"/>
      <c r="M597" s="187" t="s">
        <v>5</v>
      </c>
      <c r="N597" s="188" t="s">
        <v>41</v>
      </c>
      <c r="O597" s="104"/>
      <c r="P597" s="189">
        <f>O597*H597</f>
        <v>0</v>
      </c>
      <c r="Q597" s="189">
        <v>0.00012</v>
      </c>
      <c r="R597" s="189">
        <f>Q597*H597</f>
        <v>0.012960000000000001</v>
      </c>
      <c r="S597" s="189">
        <v>0</v>
      </c>
      <c r="T597" s="190">
        <f>S597*H597</f>
        <v>0</v>
      </c>
      <c r="AR597" s="92" t="s">
        <v>291</v>
      </c>
      <c r="AT597" s="92" t="s">
        <v>143</v>
      </c>
      <c r="AU597" s="92" t="s">
        <v>79</v>
      </c>
      <c r="AY597" s="92" t="s">
        <v>140</v>
      </c>
      <c r="BE597" s="191">
        <f>IF(N597="základní",J597,0)</f>
        <v>0</v>
      </c>
      <c r="BF597" s="191">
        <f>IF(N597="snížená",J597,0)</f>
        <v>0</v>
      </c>
      <c r="BG597" s="191">
        <f>IF(N597="zákl. přenesená",J597,0)</f>
        <v>0</v>
      </c>
      <c r="BH597" s="191">
        <f>IF(N597="sníž. přenesená",J597,0)</f>
        <v>0</v>
      </c>
      <c r="BI597" s="191">
        <f>IF(N597="nulová",J597,0)</f>
        <v>0</v>
      </c>
      <c r="BJ597" s="92" t="s">
        <v>77</v>
      </c>
      <c r="BK597" s="192">
        <f>ROUND(I597*H597,15)</f>
        <v>0</v>
      </c>
      <c r="BL597" s="92" t="s">
        <v>291</v>
      </c>
      <c r="BM597" s="92" t="s">
        <v>837</v>
      </c>
    </row>
    <row r="598" spans="2:51" s="194" customFormat="1" ht="13.5">
      <c r="B598" s="193"/>
      <c r="D598" s="195" t="s">
        <v>154</v>
      </c>
      <c r="E598" s="196" t="s">
        <v>5</v>
      </c>
      <c r="F598" s="197" t="s">
        <v>838</v>
      </c>
      <c r="H598" s="198">
        <v>108</v>
      </c>
      <c r="L598" s="193"/>
      <c r="M598" s="199"/>
      <c r="N598" s="200"/>
      <c r="O598" s="200"/>
      <c r="P598" s="200"/>
      <c r="Q598" s="200"/>
      <c r="R598" s="200"/>
      <c r="S598" s="200"/>
      <c r="T598" s="201"/>
      <c r="AT598" s="196" t="s">
        <v>154</v>
      </c>
      <c r="AU598" s="196" t="s">
        <v>79</v>
      </c>
      <c r="AV598" s="194" t="s">
        <v>79</v>
      </c>
      <c r="AW598" s="194" t="s">
        <v>34</v>
      </c>
      <c r="AX598" s="194" t="s">
        <v>77</v>
      </c>
      <c r="AY598" s="196" t="s">
        <v>140</v>
      </c>
    </row>
    <row r="599" spans="2:65" s="102" customFormat="1" ht="25.5" customHeight="1">
      <c r="B599" s="103"/>
      <c r="C599" s="182" t="s">
        <v>839</v>
      </c>
      <c r="D599" s="182" t="s">
        <v>143</v>
      </c>
      <c r="E599" s="183" t="s">
        <v>840</v>
      </c>
      <c r="F599" s="184" t="s">
        <v>841</v>
      </c>
      <c r="G599" s="185" t="s">
        <v>146</v>
      </c>
      <c r="H599" s="186">
        <v>27</v>
      </c>
      <c r="I599" s="8"/>
      <c r="J599" s="186">
        <f>ROUND(I599*H599,15)</f>
        <v>0</v>
      </c>
      <c r="K599" s="184" t="s">
        <v>147</v>
      </c>
      <c r="L599" s="103"/>
      <c r="M599" s="187" t="s">
        <v>5</v>
      </c>
      <c r="N599" s="188" t="s">
        <v>41</v>
      </c>
      <c r="O599" s="104"/>
      <c r="P599" s="189">
        <f>O599*H599</f>
        <v>0</v>
      </c>
      <c r="Q599" s="189">
        <v>0.00024</v>
      </c>
      <c r="R599" s="189">
        <f>Q599*H599</f>
        <v>0.0064800000000000005</v>
      </c>
      <c r="S599" s="189">
        <v>0</v>
      </c>
      <c r="T599" s="190">
        <f>S599*H599</f>
        <v>0</v>
      </c>
      <c r="AR599" s="92" t="s">
        <v>291</v>
      </c>
      <c r="AT599" s="92" t="s">
        <v>143</v>
      </c>
      <c r="AU599" s="92" t="s">
        <v>79</v>
      </c>
      <c r="AY599" s="92" t="s">
        <v>140</v>
      </c>
      <c r="BE599" s="191">
        <f>IF(N599="základní",J599,0)</f>
        <v>0</v>
      </c>
      <c r="BF599" s="191">
        <f>IF(N599="snížená",J599,0)</f>
        <v>0</v>
      </c>
      <c r="BG599" s="191">
        <f>IF(N599="zákl. přenesená",J599,0)</f>
        <v>0</v>
      </c>
      <c r="BH599" s="191">
        <f>IF(N599="sníž. přenesená",J599,0)</f>
        <v>0</v>
      </c>
      <c r="BI599" s="191">
        <f>IF(N599="nulová",J599,0)</f>
        <v>0</v>
      </c>
      <c r="BJ599" s="92" t="s">
        <v>77</v>
      </c>
      <c r="BK599" s="192">
        <f>ROUND(I599*H599,15)</f>
        <v>0</v>
      </c>
      <c r="BL599" s="92" t="s">
        <v>291</v>
      </c>
      <c r="BM599" s="92" t="s">
        <v>842</v>
      </c>
    </row>
    <row r="600" spans="2:51" s="194" customFormat="1" ht="13.5">
      <c r="B600" s="193"/>
      <c r="D600" s="195" t="s">
        <v>154</v>
      </c>
      <c r="E600" s="196" t="s">
        <v>5</v>
      </c>
      <c r="F600" s="197" t="s">
        <v>843</v>
      </c>
      <c r="H600" s="198">
        <v>27</v>
      </c>
      <c r="L600" s="193"/>
      <c r="M600" s="199"/>
      <c r="N600" s="200"/>
      <c r="O600" s="200"/>
      <c r="P600" s="200"/>
      <c r="Q600" s="200"/>
      <c r="R600" s="200"/>
      <c r="S600" s="200"/>
      <c r="T600" s="201"/>
      <c r="AT600" s="196" t="s">
        <v>154</v>
      </c>
      <c r="AU600" s="196" t="s">
        <v>79</v>
      </c>
      <c r="AV600" s="194" t="s">
        <v>79</v>
      </c>
      <c r="AW600" s="194" t="s">
        <v>34</v>
      </c>
      <c r="AX600" s="194" t="s">
        <v>77</v>
      </c>
      <c r="AY600" s="196" t="s">
        <v>140</v>
      </c>
    </row>
    <row r="601" spans="2:65" s="102" customFormat="1" ht="16.5" customHeight="1">
      <c r="B601" s="103"/>
      <c r="C601" s="182" t="s">
        <v>844</v>
      </c>
      <c r="D601" s="182" t="s">
        <v>143</v>
      </c>
      <c r="E601" s="183" t="s">
        <v>845</v>
      </c>
      <c r="F601" s="184" t="s">
        <v>846</v>
      </c>
      <c r="G601" s="185" t="s">
        <v>146</v>
      </c>
      <c r="H601" s="186">
        <v>27</v>
      </c>
      <c r="I601" s="8"/>
      <c r="J601" s="186">
        <f>ROUND(I601*H601,15)</f>
        <v>0</v>
      </c>
      <c r="K601" s="184" t="s">
        <v>147</v>
      </c>
      <c r="L601" s="103"/>
      <c r="M601" s="187" t="s">
        <v>5</v>
      </c>
      <c r="N601" s="188" t="s">
        <v>41</v>
      </c>
      <c r="O601" s="104"/>
      <c r="P601" s="189">
        <f>O601*H601</f>
        <v>0</v>
      </c>
      <c r="Q601" s="189">
        <v>0</v>
      </c>
      <c r="R601" s="189">
        <f>Q601*H601</f>
        <v>0</v>
      </c>
      <c r="S601" s="189">
        <v>0</v>
      </c>
      <c r="T601" s="190">
        <f>S601*H601</f>
        <v>0</v>
      </c>
      <c r="AR601" s="92" t="s">
        <v>291</v>
      </c>
      <c r="AT601" s="92" t="s">
        <v>143</v>
      </c>
      <c r="AU601" s="92" t="s">
        <v>79</v>
      </c>
      <c r="AY601" s="92" t="s">
        <v>140</v>
      </c>
      <c r="BE601" s="191">
        <f>IF(N601="základní",J601,0)</f>
        <v>0</v>
      </c>
      <c r="BF601" s="191">
        <f>IF(N601="snížená",J601,0)</f>
        <v>0</v>
      </c>
      <c r="BG601" s="191">
        <f>IF(N601="zákl. přenesená",J601,0)</f>
        <v>0</v>
      </c>
      <c r="BH601" s="191">
        <f>IF(N601="sníž. přenesená",J601,0)</f>
        <v>0</v>
      </c>
      <c r="BI601" s="191">
        <f>IF(N601="nulová",J601,0)</f>
        <v>0</v>
      </c>
      <c r="BJ601" s="92" t="s">
        <v>77</v>
      </c>
      <c r="BK601" s="192">
        <f>ROUND(I601*H601,15)</f>
        <v>0</v>
      </c>
      <c r="BL601" s="92" t="s">
        <v>291</v>
      </c>
      <c r="BM601" s="92" t="s">
        <v>847</v>
      </c>
    </row>
    <row r="602" spans="2:65" s="102" customFormat="1" ht="16.5" customHeight="1">
      <c r="B602" s="103"/>
      <c r="C602" s="182" t="s">
        <v>848</v>
      </c>
      <c r="D602" s="182" t="s">
        <v>143</v>
      </c>
      <c r="E602" s="183" t="s">
        <v>849</v>
      </c>
      <c r="F602" s="184" t="s">
        <v>850</v>
      </c>
      <c r="G602" s="185" t="s">
        <v>146</v>
      </c>
      <c r="H602" s="186">
        <v>27</v>
      </c>
      <c r="I602" s="8"/>
      <c r="J602" s="186">
        <f>ROUND(I602*H602,15)</f>
        <v>0</v>
      </c>
      <c r="K602" s="184" t="s">
        <v>147</v>
      </c>
      <c r="L602" s="103"/>
      <c r="M602" s="187" t="s">
        <v>5</v>
      </c>
      <c r="N602" s="188" t="s">
        <v>41</v>
      </c>
      <c r="O602" s="104"/>
      <c r="P602" s="189">
        <f>O602*H602</f>
        <v>0</v>
      </c>
      <c r="Q602" s="189">
        <v>0.00013</v>
      </c>
      <c r="R602" s="189">
        <f>Q602*H602</f>
        <v>0.0035099999999999997</v>
      </c>
      <c r="S602" s="189">
        <v>0</v>
      </c>
      <c r="T602" s="190">
        <f>S602*H602</f>
        <v>0</v>
      </c>
      <c r="AR602" s="92" t="s">
        <v>291</v>
      </c>
      <c r="AT602" s="92" t="s">
        <v>143</v>
      </c>
      <c r="AU602" s="92" t="s">
        <v>79</v>
      </c>
      <c r="AY602" s="92" t="s">
        <v>140</v>
      </c>
      <c r="BE602" s="191">
        <f>IF(N602="základní",J602,0)</f>
        <v>0</v>
      </c>
      <c r="BF602" s="191">
        <f>IF(N602="snížená",J602,0)</f>
        <v>0</v>
      </c>
      <c r="BG602" s="191">
        <f>IF(N602="zákl. přenesená",J602,0)</f>
        <v>0</v>
      </c>
      <c r="BH602" s="191">
        <f>IF(N602="sníž. přenesená",J602,0)</f>
        <v>0</v>
      </c>
      <c r="BI602" s="191">
        <f>IF(N602="nulová",J602,0)</f>
        <v>0</v>
      </c>
      <c r="BJ602" s="92" t="s">
        <v>77</v>
      </c>
      <c r="BK602" s="192">
        <f>ROUND(I602*H602,15)</f>
        <v>0</v>
      </c>
      <c r="BL602" s="92" t="s">
        <v>291</v>
      </c>
      <c r="BM602" s="92" t="s">
        <v>851</v>
      </c>
    </row>
    <row r="603" spans="2:65" s="102" customFormat="1" ht="16.5" customHeight="1">
      <c r="B603" s="103"/>
      <c r="C603" s="182" t="s">
        <v>852</v>
      </c>
      <c r="D603" s="182" t="s">
        <v>143</v>
      </c>
      <c r="E603" s="183" t="s">
        <v>853</v>
      </c>
      <c r="F603" s="184" t="s">
        <v>854</v>
      </c>
      <c r="G603" s="185" t="s">
        <v>146</v>
      </c>
      <c r="H603" s="186">
        <v>27</v>
      </c>
      <c r="I603" s="8"/>
      <c r="J603" s="186">
        <f>ROUND(I603*H603,15)</f>
        <v>0</v>
      </c>
      <c r="K603" s="184" t="s">
        <v>147</v>
      </c>
      <c r="L603" s="103"/>
      <c r="M603" s="187" t="s">
        <v>5</v>
      </c>
      <c r="N603" s="188" t="s">
        <v>41</v>
      </c>
      <c r="O603" s="104"/>
      <c r="P603" s="189">
        <f>O603*H603</f>
        <v>0</v>
      </c>
      <c r="Q603" s="189">
        <v>0.00034</v>
      </c>
      <c r="R603" s="189">
        <f>Q603*H603</f>
        <v>0.00918</v>
      </c>
      <c r="S603" s="189">
        <v>0</v>
      </c>
      <c r="T603" s="190">
        <f>S603*H603</f>
        <v>0</v>
      </c>
      <c r="AR603" s="92" t="s">
        <v>291</v>
      </c>
      <c r="AT603" s="92" t="s">
        <v>143</v>
      </c>
      <c r="AU603" s="92" t="s">
        <v>79</v>
      </c>
      <c r="AY603" s="92" t="s">
        <v>140</v>
      </c>
      <c r="BE603" s="191">
        <f>IF(N603="základní",J603,0)</f>
        <v>0</v>
      </c>
      <c r="BF603" s="191">
        <f>IF(N603="snížená",J603,0)</f>
        <v>0</v>
      </c>
      <c r="BG603" s="191">
        <f>IF(N603="zákl. přenesená",J603,0)</f>
        <v>0</v>
      </c>
      <c r="BH603" s="191">
        <f>IF(N603="sníž. přenesená",J603,0)</f>
        <v>0</v>
      </c>
      <c r="BI603" s="191">
        <f>IF(N603="nulová",J603,0)</f>
        <v>0</v>
      </c>
      <c r="BJ603" s="92" t="s">
        <v>77</v>
      </c>
      <c r="BK603" s="192">
        <f>ROUND(I603*H603,15)</f>
        <v>0</v>
      </c>
      <c r="BL603" s="92" t="s">
        <v>291</v>
      </c>
      <c r="BM603" s="92" t="s">
        <v>855</v>
      </c>
    </row>
    <row r="604" spans="2:63" s="170" customFormat="1" ht="29.85" customHeight="1">
      <c r="B604" s="169"/>
      <c r="D604" s="171" t="s">
        <v>69</v>
      </c>
      <c r="E604" s="180" t="s">
        <v>856</v>
      </c>
      <c r="F604" s="180" t="s">
        <v>857</v>
      </c>
      <c r="J604" s="181">
        <f>BK604</f>
        <v>0</v>
      </c>
      <c r="L604" s="169"/>
      <c r="M604" s="174"/>
      <c r="N604" s="175"/>
      <c r="O604" s="175"/>
      <c r="P604" s="176">
        <f>SUM(P605:P686)</f>
        <v>0</v>
      </c>
      <c r="Q604" s="175"/>
      <c r="R604" s="176">
        <f>SUM(R605:R686)</f>
        <v>1.5831665</v>
      </c>
      <c r="S604" s="175"/>
      <c r="T604" s="177">
        <f>SUM(T605:T686)</f>
        <v>0</v>
      </c>
      <c r="AR604" s="171" t="s">
        <v>79</v>
      </c>
      <c r="AT604" s="178" t="s">
        <v>69</v>
      </c>
      <c r="AU604" s="178" t="s">
        <v>77</v>
      </c>
      <c r="AY604" s="171" t="s">
        <v>140</v>
      </c>
      <c r="BK604" s="179">
        <f>SUM(BK605:BK686)</f>
        <v>0</v>
      </c>
    </row>
    <row r="605" spans="2:65" s="102" customFormat="1" ht="25.5" customHeight="1">
      <c r="B605" s="103"/>
      <c r="C605" s="182" t="s">
        <v>858</v>
      </c>
      <c r="D605" s="182" t="s">
        <v>143</v>
      </c>
      <c r="E605" s="183" t="s">
        <v>859</v>
      </c>
      <c r="F605" s="184" t="s">
        <v>860</v>
      </c>
      <c r="G605" s="185" t="s">
        <v>146</v>
      </c>
      <c r="H605" s="186">
        <v>483.838</v>
      </c>
      <c r="I605" s="8"/>
      <c r="J605" s="186">
        <f>ROUND(I605*H605,15)</f>
        <v>0</v>
      </c>
      <c r="K605" s="184" t="s">
        <v>147</v>
      </c>
      <c r="L605" s="103"/>
      <c r="M605" s="187" t="s">
        <v>5</v>
      </c>
      <c r="N605" s="188" t="s">
        <v>41</v>
      </c>
      <c r="O605" s="104"/>
      <c r="P605" s="189">
        <f>O605*H605</f>
        <v>0</v>
      </c>
      <c r="Q605" s="189">
        <v>0.00021</v>
      </c>
      <c r="R605" s="189">
        <f>Q605*H605</f>
        <v>0.10160598000000001</v>
      </c>
      <c r="S605" s="189">
        <v>0</v>
      </c>
      <c r="T605" s="190">
        <f>S605*H605</f>
        <v>0</v>
      </c>
      <c r="AR605" s="92" t="s">
        <v>291</v>
      </c>
      <c r="AT605" s="92" t="s">
        <v>143</v>
      </c>
      <c r="AU605" s="92" t="s">
        <v>79</v>
      </c>
      <c r="AY605" s="92" t="s">
        <v>140</v>
      </c>
      <c r="BE605" s="191">
        <f>IF(N605="základní",J605,0)</f>
        <v>0</v>
      </c>
      <c r="BF605" s="191">
        <f>IF(N605="snížená",J605,0)</f>
        <v>0</v>
      </c>
      <c r="BG605" s="191">
        <f>IF(N605="zákl. přenesená",J605,0)</f>
        <v>0</v>
      </c>
      <c r="BH605" s="191">
        <f>IF(N605="sníž. přenesená",J605,0)</f>
        <v>0</v>
      </c>
      <c r="BI605" s="191">
        <f>IF(N605="nulová",J605,0)</f>
        <v>0</v>
      </c>
      <c r="BJ605" s="92" t="s">
        <v>77</v>
      </c>
      <c r="BK605" s="192">
        <f>ROUND(I605*H605,15)</f>
        <v>0</v>
      </c>
      <c r="BL605" s="92" t="s">
        <v>291</v>
      </c>
      <c r="BM605" s="92" t="s">
        <v>861</v>
      </c>
    </row>
    <row r="606" spans="2:51" s="211" customFormat="1" ht="13.5">
      <c r="B606" s="210"/>
      <c r="D606" s="195" t="s">
        <v>154</v>
      </c>
      <c r="E606" s="212" t="s">
        <v>5</v>
      </c>
      <c r="F606" s="213" t="s">
        <v>862</v>
      </c>
      <c r="H606" s="212" t="s">
        <v>5</v>
      </c>
      <c r="L606" s="210"/>
      <c r="M606" s="214"/>
      <c r="N606" s="215"/>
      <c r="O606" s="215"/>
      <c r="P606" s="215"/>
      <c r="Q606" s="215"/>
      <c r="R606" s="215"/>
      <c r="S606" s="215"/>
      <c r="T606" s="216"/>
      <c r="AT606" s="212" t="s">
        <v>154</v>
      </c>
      <c r="AU606" s="212" t="s">
        <v>79</v>
      </c>
      <c r="AV606" s="211" t="s">
        <v>77</v>
      </c>
      <c r="AW606" s="211" t="s">
        <v>34</v>
      </c>
      <c r="AX606" s="211" t="s">
        <v>9</v>
      </c>
      <c r="AY606" s="212" t="s">
        <v>140</v>
      </c>
    </row>
    <row r="607" spans="2:51" s="211" customFormat="1" ht="13.5">
      <c r="B607" s="210"/>
      <c r="D607" s="195" t="s">
        <v>154</v>
      </c>
      <c r="E607" s="212" t="s">
        <v>5</v>
      </c>
      <c r="F607" s="213" t="s">
        <v>863</v>
      </c>
      <c r="H607" s="212" t="s">
        <v>5</v>
      </c>
      <c r="L607" s="210"/>
      <c r="M607" s="214"/>
      <c r="N607" s="215"/>
      <c r="O607" s="215"/>
      <c r="P607" s="215"/>
      <c r="Q607" s="215"/>
      <c r="R607" s="215"/>
      <c r="S607" s="215"/>
      <c r="T607" s="216"/>
      <c r="AT607" s="212" t="s">
        <v>154</v>
      </c>
      <c r="AU607" s="212" t="s">
        <v>79</v>
      </c>
      <c r="AV607" s="211" t="s">
        <v>77</v>
      </c>
      <c r="AW607" s="211" t="s">
        <v>34</v>
      </c>
      <c r="AX607" s="211" t="s">
        <v>9</v>
      </c>
      <c r="AY607" s="212" t="s">
        <v>140</v>
      </c>
    </row>
    <row r="608" spans="2:51" s="211" customFormat="1" ht="13.5">
      <c r="B608" s="210"/>
      <c r="D608" s="195" t="s">
        <v>154</v>
      </c>
      <c r="E608" s="212" t="s">
        <v>5</v>
      </c>
      <c r="F608" s="213" t="s">
        <v>275</v>
      </c>
      <c r="H608" s="212" t="s">
        <v>5</v>
      </c>
      <c r="L608" s="210"/>
      <c r="M608" s="214"/>
      <c r="N608" s="215"/>
      <c r="O608" s="215"/>
      <c r="P608" s="215"/>
      <c r="Q608" s="215"/>
      <c r="R608" s="215"/>
      <c r="S608" s="215"/>
      <c r="T608" s="216"/>
      <c r="AT608" s="212" t="s">
        <v>154</v>
      </c>
      <c r="AU608" s="212" t="s">
        <v>79</v>
      </c>
      <c r="AV608" s="211" t="s">
        <v>77</v>
      </c>
      <c r="AW608" s="211" t="s">
        <v>34</v>
      </c>
      <c r="AX608" s="211" t="s">
        <v>9</v>
      </c>
      <c r="AY608" s="212" t="s">
        <v>140</v>
      </c>
    </row>
    <row r="609" spans="2:51" s="194" customFormat="1" ht="13.5">
      <c r="B609" s="193"/>
      <c r="D609" s="195" t="s">
        <v>154</v>
      </c>
      <c r="E609" s="196" t="s">
        <v>5</v>
      </c>
      <c r="F609" s="197" t="s">
        <v>276</v>
      </c>
      <c r="H609" s="198">
        <v>57.37</v>
      </c>
      <c r="L609" s="193"/>
      <c r="M609" s="199"/>
      <c r="N609" s="200"/>
      <c r="O609" s="200"/>
      <c r="P609" s="200"/>
      <c r="Q609" s="200"/>
      <c r="R609" s="200"/>
      <c r="S609" s="200"/>
      <c r="T609" s="201"/>
      <c r="AT609" s="196" t="s">
        <v>154</v>
      </c>
      <c r="AU609" s="196" t="s">
        <v>79</v>
      </c>
      <c r="AV609" s="194" t="s">
        <v>79</v>
      </c>
      <c r="AW609" s="194" t="s">
        <v>34</v>
      </c>
      <c r="AX609" s="194" t="s">
        <v>9</v>
      </c>
      <c r="AY609" s="196" t="s">
        <v>140</v>
      </c>
    </row>
    <row r="610" spans="2:51" s="211" customFormat="1" ht="13.5">
      <c r="B610" s="210"/>
      <c r="D610" s="195" t="s">
        <v>154</v>
      </c>
      <c r="E610" s="212" t="s">
        <v>5</v>
      </c>
      <c r="F610" s="213" t="s">
        <v>277</v>
      </c>
      <c r="H610" s="212" t="s">
        <v>5</v>
      </c>
      <c r="L610" s="210"/>
      <c r="M610" s="214"/>
      <c r="N610" s="215"/>
      <c r="O610" s="215"/>
      <c r="P610" s="215"/>
      <c r="Q610" s="215"/>
      <c r="R610" s="215"/>
      <c r="S610" s="215"/>
      <c r="T610" s="216"/>
      <c r="AT610" s="212" t="s">
        <v>154</v>
      </c>
      <c r="AU610" s="212" t="s">
        <v>79</v>
      </c>
      <c r="AV610" s="211" t="s">
        <v>77</v>
      </c>
      <c r="AW610" s="211" t="s">
        <v>34</v>
      </c>
      <c r="AX610" s="211" t="s">
        <v>9</v>
      </c>
      <c r="AY610" s="212" t="s">
        <v>140</v>
      </c>
    </row>
    <row r="611" spans="2:51" s="194" customFormat="1" ht="13.5">
      <c r="B611" s="193"/>
      <c r="D611" s="195" t="s">
        <v>154</v>
      </c>
      <c r="E611" s="196" t="s">
        <v>5</v>
      </c>
      <c r="F611" s="197" t="s">
        <v>278</v>
      </c>
      <c r="H611" s="198">
        <v>57.33</v>
      </c>
      <c r="L611" s="193"/>
      <c r="M611" s="199"/>
      <c r="N611" s="200"/>
      <c r="O611" s="200"/>
      <c r="P611" s="200"/>
      <c r="Q611" s="200"/>
      <c r="R611" s="200"/>
      <c r="S611" s="200"/>
      <c r="T611" s="201"/>
      <c r="AT611" s="196" t="s">
        <v>154</v>
      </c>
      <c r="AU611" s="196" t="s">
        <v>79</v>
      </c>
      <c r="AV611" s="194" t="s">
        <v>79</v>
      </c>
      <c r="AW611" s="194" t="s">
        <v>34</v>
      </c>
      <c r="AX611" s="194" t="s">
        <v>9</v>
      </c>
      <c r="AY611" s="196" t="s">
        <v>140</v>
      </c>
    </row>
    <row r="612" spans="2:51" s="211" customFormat="1" ht="13.5">
      <c r="B612" s="210"/>
      <c r="D612" s="195" t="s">
        <v>154</v>
      </c>
      <c r="E612" s="212" t="s">
        <v>5</v>
      </c>
      <c r="F612" s="213" t="s">
        <v>279</v>
      </c>
      <c r="H612" s="212" t="s">
        <v>5</v>
      </c>
      <c r="L612" s="210"/>
      <c r="M612" s="214"/>
      <c r="N612" s="215"/>
      <c r="O612" s="215"/>
      <c r="P612" s="215"/>
      <c r="Q612" s="215"/>
      <c r="R612" s="215"/>
      <c r="S612" s="215"/>
      <c r="T612" s="216"/>
      <c r="AT612" s="212" t="s">
        <v>154</v>
      </c>
      <c r="AU612" s="212" t="s">
        <v>79</v>
      </c>
      <c r="AV612" s="211" t="s">
        <v>77</v>
      </c>
      <c r="AW612" s="211" t="s">
        <v>34</v>
      </c>
      <c r="AX612" s="211" t="s">
        <v>9</v>
      </c>
      <c r="AY612" s="212" t="s">
        <v>140</v>
      </c>
    </row>
    <row r="613" spans="2:51" s="194" customFormat="1" ht="13.5">
      <c r="B613" s="193"/>
      <c r="D613" s="195" t="s">
        <v>154</v>
      </c>
      <c r="E613" s="196" t="s">
        <v>5</v>
      </c>
      <c r="F613" s="197" t="s">
        <v>280</v>
      </c>
      <c r="H613" s="198">
        <v>57.35</v>
      </c>
      <c r="L613" s="193"/>
      <c r="M613" s="199"/>
      <c r="N613" s="200"/>
      <c r="O613" s="200"/>
      <c r="P613" s="200"/>
      <c r="Q613" s="200"/>
      <c r="R613" s="200"/>
      <c r="S613" s="200"/>
      <c r="T613" s="201"/>
      <c r="AT613" s="196" t="s">
        <v>154</v>
      </c>
      <c r="AU613" s="196" t="s">
        <v>79</v>
      </c>
      <c r="AV613" s="194" t="s">
        <v>79</v>
      </c>
      <c r="AW613" s="194" t="s">
        <v>34</v>
      </c>
      <c r="AX613" s="194" t="s">
        <v>9</v>
      </c>
      <c r="AY613" s="196" t="s">
        <v>140</v>
      </c>
    </row>
    <row r="614" spans="2:51" s="211" customFormat="1" ht="13.5">
      <c r="B614" s="210"/>
      <c r="D614" s="195" t="s">
        <v>154</v>
      </c>
      <c r="E614" s="212" t="s">
        <v>5</v>
      </c>
      <c r="F614" s="213" t="s">
        <v>207</v>
      </c>
      <c r="H614" s="212" t="s">
        <v>5</v>
      </c>
      <c r="L614" s="210"/>
      <c r="M614" s="214"/>
      <c r="N614" s="215"/>
      <c r="O614" s="215"/>
      <c r="P614" s="215"/>
      <c r="Q614" s="215"/>
      <c r="R614" s="215"/>
      <c r="S614" s="215"/>
      <c r="T614" s="216"/>
      <c r="AT614" s="212" t="s">
        <v>154</v>
      </c>
      <c r="AU614" s="212" t="s">
        <v>79</v>
      </c>
      <c r="AV614" s="211" t="s">
        <v>77</v>
      </c>
      <c r="AW614" s="211" t="s">
        <v>34</v>
      </c>
      <c r="AX614" s="211" t="s">
        <v>9</v>
      </c>
      <c r="AY614" s="212" t="s">
        <v>140</v>
      </c>
    </row>
    <row r="615" spans="2:51" s="194" customFormat="1" ht="13.5">
      <c r="B615" s="193"/>
      <c r="D615" s="195" t="s">
        <v>154</v>
      </c>
      <c r="E615" s="196" t="s">
        <v>5</v>
      </c>
      <c r="F615" s="197" t="s">
        <v>208</v>
      </c>
      <c r="H615" s="198">
        <v>9.42</v>
      </c>
      <c r="L615" s="193"/>
      <c r="M615" s="199"/>
      <c r="N615" s="200"/>
      <c r="O615" s="200"/>
      <c r="P615" s="200"/>
      <c r="Q615" s="200"/>
      <c r="R615" s="200"/>
      <c r="S615" s="200"/>
      <c r="T615" s="201"/>
      <c r="AT615" s="196" t="s">
        <v>154</v>
      </c>
      <c r="AU615" s="196" t="s">
        <v>79</v>
      </c>
      <c r="AV615" s="194" t="s">
        <v>79</v>
      </c>
      <c r="AW615" s="194" t="s">
        <v>34</v>
      </c>
      <c r="AX615" s="194" t="s">
        <v>9</v>
      </c>
      <c r="AY615" s="196" t="s">
        <v>140</v>
      </c>
    </row>
    <row r="616" spans="2:51" s="211" customFormat="1" ht="13.5">
      <c r="B616" s="210"/>
      <c r="D616" s="195" t="s">
        <v>154</v>
      </c>
      <c r="E616" s="212" t="s">
        <v>5</v>
      </c>
      <c r="F616" s="213" t="s">
        <v>209</v>
      </c>
      <c r="H616" s="212" t="s">
        <v>5</v>
      </c>
      <c r="L616" s="210"/>
      <c r="M616" s="214"/>
      <c r="N616" s="215"/>
      <c r="O616" s="215"/>
      <c r="P616" s="215"/>
      <c r="Q616" s="215"/>
      <c r="R616" s="215"/>
      <c r="S616" s="215"/>
      <c r="T616" s="216"/>
      <c r="AT616" s="212" t="s">
        <v>154</v>
      </c>
      <c r="AU616" s="212" t="s">
        <v>79</v>
      </c>
      <c r="AV616" s="211" t="s">
        <v>77</v>
      </c>
      <c r="AW616" s="211" t="s">
        <v>34</v>
      </c>
      <c r="AX616" s="211" t="s">
        <v>9</v>
      </c>
      <c r="AY616" s="212" t="s">
        <v>140</v>
      </c>
    </row>
    <row r="617" spans="2:51" s="194" customFormat="1" ht="13.5">
      <c r="B617" s="193"/>
      <c r="D617" s="195" t="s">
        <v>154</v>
      </c>
      <c r="E617" s="196" t="s">
        <v>5</v>
      </c>
      <c r="F617" s="197" t="s">
        <v>210</v>
      </c>
      <c r="H617" s="198">
        <v>9.54</v>
      </c>
      <c r="L617" s="193"/>
      <c r="M617" s="199"/>
      <c r="N617" s="200"/>
      <c r="O617" s="200"/>
      <c r="P617" s="200"/>
      <c r="Q617" s="200"/>
      <c r="R617" s="200"/>
      <c r="S617" s="200"/>
      <c r="T617" s="201"/>
      <c r="AT617" s="196" t="s">
        <v>154</v>
      </c>
      <c r="AU617" s="196" t="s">
        <v>79</v>
      </c>
      <c r="AV617" s="194" t="s">
        <v>79</v>
      </c>
      <c r="AW617" s="194" t="s">
        <v>34</v>
      </c>
      <c r="AX617" s="194" t="s">
        <v>9</v>
      </c>
      <c r="AY617" s="196" t="s">
        <v>140</v>
      </c>
    </row>
    <row r="618" spans="2:51" s="211" customFormat="1" ht="13.5">
      <c r="B618" s="210"/>
      <c r="D618" s="195" t="s">
        <v>154</v>
      </c>
      <c r="E618" s="212" t="s">
        <v>5</v>
      </c>
      <c r="F618" s="213" t="s">
        <v>211</v>
      </c>
      <c r="H618" s="212" t="s">
        <v>5</v>
      </c>
      <c r="L618" s="210"/>
      <c r="M618" s="214"/>
      <c r="N618" s="215"/>
      <c r="O618" s="215"/>
      <c r="P618" s="215"/>
      <c r="Q618" s="215"/>
      <c r="R618" s="215"/>
      <c r="S618" s="215"/>
      <c r="T618" s="216"/>
      <c r="AT618" s="212" t="s">
        <v>154</v>
      </c>
      <c r="AU618" s="212" t="s">
        <v>79</v>
      </c>
      <c r="AV618" s="211" t="s">
        <v>77</v>
      </c>
      <c r="AW618" s="211" t="s">
        <v>34</v>
      </c>
      <c r="AX618" s="211" t="s">
        <v>9</v>
      </c>
      <c r="AY618" s="212" t="s">
        <v>140</v>
      </c>
    </row>
    <row r="619" spans="2:51" s="194" customFormat="1" ht="13.5">
      <c r="B619" s="193"/>
      <c r="D619" s="195" t="s">
        <v>154</v>
      </c>
      <c r="E619" s="196" t="s">
        <v>5</v>
      </c>
      <c r="F619" s="197" t="s">
        <v>212</v>
      </c>
      <c r="H619" s="198">
        <v>12.6</v>
      </c>
      <c r="L619" s="193"/>
      <c r="M619" s="199"/>
      <c r="N619" s="200"/>
      <c r="O619" s="200"/>
      <c r="P619" s="200"/>
      <c r="Q619" s="200"/>
      <c r="R619" s="200"/>
      <c r="S619" s="200"/>
      <c r="T619" s="201"/>
      <c r="AT619" s="196" t="s">
        <v>154</v>
      </c>
      <c r="AU619" s="196" t="s">
        <v>79</v>
      </c>
      <c r="AV619" s="194" t="s">
        <v>79</v>
      </c>
      <c r="AW619" s="194" t="s">
        <v>34</v>
      </c>
      <c r="AX619" s="194" t="s">
        <v>9</v>
      </c>
      <c r="AY619" s="196" t="s">
        <v>140</v>
      </c>
    </row>
    <row r="620" spans="2:51" s="211" customFormat="1" ht="13.5">
      <c r="B620" s="210"/>
      <c r="D620" s="195" t="s">
        <v>154</v>
      </c>
      <c r="E620" s="212" t="s">
        <v>5</v>
      </c>
      <c r="F620" s="213" t="s">
        <v>213</v>
      </c>
      <c r="H620" s="212" t="s">
        <v>5</v>
      </c>
      <c r="L620" s="210"/>
      <c r="M620" s="214"/>
      <c r="N620" s="215"/>
      <c r="O620" s="215"/>
      <c r="P620" s="215"/>
      <c r="Q620" s="215"/>
      <c r="R620" s="215"/>
      <c r="S620" s="215"/>
      <c r="T620" s="216"/>
      <c r="AT620" s="212" t="s">
        <v>154</v>
      </c>
      <c r="AU620" s="212" t="s">
        <v>79</v>
      </c>
      <c r="AV620" s="211" t="s">
        <v>77</v>
      </c>
      <c r="AW620" s="211" t="s">
        <v>34</v>
      </c>
      <c r="AX620" s="211" t="s">
        <v>9</v>
      </c>
      <c r="AY620" s="212" t="s">
        <v>140</v>
      </c>
    </row>
    <row r="621" spans="2:51" s="194" customFormat="1" ht="13.5">
      <c r="B621" s="193"/>
      <c r="D621" s="195" t="s">
        <v>154</v>
      </c>
      <c r="E621" s="196" t="s">
        <v>5</v>
      </c>
      <c r="F621" s="197" t="s">
        <v>214</v>
      </c>
      <c r="H621" s="198">
        <v>9.228</v>
      </c>
      <c r="L621" s="193"/>
      <c r="M621" s="199"/>
      <c r="N621" s="200"/>
      <c r="O621" s="200"/>
      <c r="P621" s="200"/>
      <c r="Q621" s="200"/>
      <c r="R621" s="200"/>
      <c r="S621" s="200"/>
      <c r="T621" s="201"/>
      <c r="AT621" s="196" t="s">
        <v>154</v>
      </c>
      <c r="AU621" s="196" t="s">
        <v>79</v>
      </c>
      <c r="AV621" s="194" t="s">
        <v>79</v>
      </c>
      <c r="AW621" s="194" t="s">
        <v>34</v>
      </c>
      <c r="AX621" s="194" t="s">
        <v>9</v>
      </c>
      <c r="AY621" s="196" t="s">
        <v>140</v>
      </c>
    </row>
    <row r="622" spans="2:51" s="194" customFormat="1" ht="13.5">
      <c r="B622" s="193"/>
      <c r="D622" s="195" t="s">
        <v>154</v>
      </c>
      <c r="E622" s="196" t="s">
        <v>5</v>
      </c>
      <c r="F622" s="197" t="s">
        <v>361</v>
      </c>
      <c r="H622" s="198">
        <v>6.03</v>
      </c>
      <c r="L622" s="193"/>
      <c r="M622" s="199"/>
      <c r="N622" s="200"/>
      <c r="O622" s="200"/>
      <c r="P622" s="200"/>
      <c r="Q622" s="200"/>
      <c r="R622" s="200"/>
      <c r="S622" s="200"/>
      <c r="T622" s="201"/>
      <c r="AT622" s="196" t="s">
        <v>154</v>
      </c>
      <c r="AU622" s="196" t="s">
        <v>79</v>
      </c>
      <c r="AV622" s="194" t="s">
        <v>79</v>
      </c>
      <c r="AW622" s="194" t="s">
        <v>34</v>
      </c>
      <c r="AX622" s="194" t="s">
        <v>9</v>
      </c>
      <c r="AY622" s="196" t="s">
        <v>140</v>
      </c>
    </row>
    <row r="623" spans="2:51" s="211" customFormat="1" ht="13.5">
      <c r="B623" s="210"/>
      <c r="D623" s="195" t="s">
        <v>154</v>
      </c>
      <c r="E623" s="212" t="s">
        <v>5</v>
      </c>
      <c r="F623" s="213" t="s">
        <v>216</v>
      </c>
      <c r="H623" s="212" t="s">
        <v>5</v>
      </c>
      <c r="L623" s="210"/>
      <c r="M623" s="214"/>
      <c r="N623" s="215"/>
      <c r="O623" s="215"/>
      <c r="P623" s="215"/>
      <c r="Q623" s="215"/>
      <c r="R623" s="215"/>
      <c r="S623" s="215"/>
      <c r="T623" s="216"/>
      <c r="AT623" s="212" t="s">
        <v>154</v>
      </c>
      <c r="AU623" s="212" t="s">
        <v>79</v>
      </c>
      <c r="AV623" s="211" t="s">
        <v>77</v>
      </c>
      <c r="AW623" s="211" t="s">
        <v>34</v>
      </c>
      <c r="AX623" s="211" t="s">
        <v>9</v>
      </c>
      <c r="AY623" s="212" t="s">
        <v>140</v>
      </c>
    </row>
    <row r="624" spans="2:51" s="194" customFormat="1" ht="13.5">
      <c r="B624" s="193"/>
      <c r="D624" s="195" t="s">
        <v>154</v>
      </c>
      <c r="E624" s="196" t="s">
        <v>5</v>
      </c>
      <c r="F624" s="197" t="s">
        <v>362</v>
      </c>
      <c r="H624" s="198">
        <v>4.9</v>
      </c>
      <c r="L624" s="193"/>
      <c r="M624" s="199"/>
      <c r="N624" s="200"/>
      <c r="O624" s="200"/>
      <c r="P624" s="200"/>
      <c r="Q624" s="200"/>
      <c r="R624" s="200"/>
      <c r="S624" s="200"/>
      <c r="T624" s="201"/>
      <c r="AT624" s="196" t="s">
        <v>154</v>
      </c>
      <c r="AU624" s="196" t="s">
        <v>79</v>
      </c>
      <c r="AV624" s="194" t="s">
        <v>79</v>
      </c>
      <c r="AW624" s="194" t="s">
        <v>34</v>
      </c>
      <c r="AX624" s="194" t="s">
        <v>9</v>
      </c>
      <c r="AY624" s="196" t="s">
        <v>140</v>
      </c>
    </row>
    <row r="625" spans="2:51" s="211" customFormat="1" ht="13.5">
      <c r="B625" s="210"/>
      <c r="D625" s="195" t="s">
        <v>154</v>
      </c>
      <c r="E625" s="212" t="s">
        <v>5</v>
      </c>
      <c r="F625" s="213" t="s">
        <v>218</v>
      </c>
      <c r="H625" s="212" t="s">
        <v>5</v>
      </c>
      <c r="L625" s="210"/>
      <c r="M625" s="214"/>
      <c r="N625" s="215"/>
      <c r="O625" s="215"/>
      <c r="P625" s="215"/>
      <c r="Q625" s="215"/>
      <c r="R625" s="215"/>
      <c r="S625" s="215"/>
      <c r="T625" s="216"/>
      <c r="AT625" s="212" t="s">
        <v>154</v>
      </c>
      <c r="AU625" s="212" t="s">
        <v>79</v>
      </c>
      <c r="AV625" s="211" t="s">
        <v>77</v>
      </c>
      <c r="AW625" s="211" t="s">
        <v>34</v>
      </c>
      <c r="AX625" s="211" t="s">
        <v>9</v>
      </c>
      <c r="AY625" s="212" t="s">
        <v>140</v>
      </c>
    </row>
    <row r="626" spans="2:51" s="194" customFormat="1" ht="13.5">
      <c r="B626" s="193"/>
      <c r="D626" s="195" t="s">
        <v>154</v>
      </c>
      <c r="E626" s="196" t="s">
        <v>5</v>
      </c>
      <c r="F626" s="197" t="s">
        <v>362</v>
      </c>
      <c r="H626" s="198">
        <v>4.9</v>
      </c>
      <c r="L626" s="193"/>
      <c r="M626" s="199"/>
      <c r="N626" s="200"/>
      <c r="O626" s="200"/>
      <c r="P626" s="200"/>
      <c r="Q626" s="200"/>
      <c r="R626" s="200"/>
      <c r="S626" s="200"/>
      <c r="T626" s="201"/>
      <c r="AT626" s="196" t="s">
        <v>154</v>
      </c>
      <c r="AU626" s="196" t="s">
        <v>79</v>
      </c>
      <c r="AV626" s="194" t="s">
        <v>79</v>
      </c>
      <c r="AW626" s="194" t="s">
        <v>34</v>
      </c>
      <c r="AX626" s="194" t="s">
        <v>9</v>
      </c>
      <c r="AY626" s="196" t="s">
        <v>140</v>
      </c>
    </row>
    <row r="627" spans="2:51" s="211" customFormat="1" ht="13.5">
      <c r="B627" s="210"/>
      <c r="D627" s="195" t="s">
        <v>154</v>
      </c>
      <c r="E627" s="212" t="s">
        <v>5</v>
      </c>
      <c r="F627" s="213" t="s">
        <v>220</v>
      </c>
      <c r="H627" s="212" t="s">
        <v>5</v>
      </c>
      <c r="L627" s="210"/>
      <c r="M627" s="214"/>
      <c r="N627" s="215"/>
      <c r="O627" s="215"/>
      <c r="P627" s="215"/>
      <c r="Q627" s="215"/>
      <c r="R627" s="215"/>
      <c r="S627" s="215"/>
      <c r="T627" s="216"/>
      <c r="AT627" s="212" t="s">
        <v>154</v>
      </c>
      <c r="AU627" s="212" t="s">
        <v>79</v>
      </c>
      <c r="AV627" s="211" t="s">
        <v>77</v>
      </c>
      <c r="AW627" s="211" t="s">
        <v>34</v>
      </c>
      <c r="AX627" s="211" t="s">
        <v>9</v>
      </c>
      <c r="AY627" s="212" t="s">
        <v>140</v>
      </c>
    </row>
    <row r="628" spans="2:51" s="194" customFormat="1" ht="13.5">
      <c r="B628" s="193"/>
      <c r="D628" s="195" t="s">
        <v>154</v>
      </c>
      <c r="E628" s="196" t="s">
        <v>5</v>
      </c>
      <c r="F628" s="197" t="s">
        <v>363</v>
      </c>
      <c r="H628" s="198">
        <v>9.09</v>
      </c>
      <c r="L628" s="193"/>
      <c r="M628" s="199"/>
      <c r="N628" s="200"/>
      <c r="O628" s="200"/>
      <c r="P628" s="200"/>
      <c r="Q628" s="200"/>
      <c r="R628" s="200"/>
      <c r="S628" s="200"/>
      <c r="T628" s="201"/>
      <c r="AT628" s="196" t="s">
        <v>154</v>
      </c>
      <c r="AU628" s="196" t="s">
        <v>79</v>
      </c>
      <c r="AV628" s="194" t="s">
        <v>79</v>
      </c>
      <c r="AW628" s="194" t="s">
        <v>34</v>
      </c>
      <c r="AX628" s="194" t="s">
        <v>9</v>
      </c>
      <c r="AY628" s="196" t="s">
        <v>140</v>
      </c>
    </row>
    <row r="629" spans="2:51" s="211" customFormat="1" ht="13.5">
      <c r="B629" s="210"/>
      <c r="D629" s="195" t="s">
        <v>154</v>
      </c>
      <c r="E629" s="212" t="s">
        <v>5</v>
      </c>
      <c r="F629" s="213" t="s">
        <v>222</v>
      </c>
      <c r="H629" s="212" t="s">
        <v>5</v>
      </c>
      <c r="L629" s="210"/>
      <c r="M629" s="214"/>
      <c r="N629" s="215"/>
      <c r="O629" s="215"/>
      <c r="P629" s="215"/>
      <c r="Q629" s="215"/>
      <c r="R629" s="215"/>
      <c r="S629" s="215"/>
      <c r="T629" s="216"/>
      <c r="AT629" s="212" t="s">
        <v>154</v>
      </c>
      <c r="AU629" s="212" t="s">
        <v>79</v>
      </c>
      <c r="AV629" s="211" t="s">
        <v>77</v>
      </c>
      <c r="AW629" s="211" t="s">
        <v>34</v>
      </c>
      <c r="AX629" s="211" t="s">
        <v>9</v>
      </c>
      <c r="AY629" s="212" t="s">
        <v>140</v>
      </c>
    </row>
    <row r="630" spans="2:51" s="194" customFormat="1" ht="13.5">
      <c r="B630" s="193"/>
      <c r="D630" s="195" t="s">
        <v>154</v>
      </c>
      <c r="E630" s="196" t="s">
        <v>5</v>
      </c>
      <c r="F630" s="197" t="s">
        <v>223</v>
      </c>
      <c r="H630" s="198">
        <v>7.9</v>
      </c>
      <c r="L630" s="193"/>
      <c r="M630" s="199"/>
      <c r="N630" s="200"/>
      <c r="O630" s="200"/>
      <c r="P630" s="200"/>
      <c r="Q630" s="200"/>
      <c r="R630" s="200"/>
      <c r="S630" s="200"/>
      <c r="T630" s="201"/>
      <c r="AT630" s="196" t="s">
        <v>154</v>
      </c>
      <c r="AU630" s="196" t="s">
        <v>79</v>
      </c>
      <c r="AV630" s="194" t="s">
        <v>79</v>
      </c>
      <c r="AW630" s="194" t="s">
        <v>34</v>
      </c>
      <c r="AX630" s="194" t="s">
        <v>9</v>
      </c>
      <c r="AY630" s="196" t="s">
        <v>140</v>
      </c>
    </row>
    <row r="631" spans="2:51" s="211" customFormat="1" ht="13.5">
      <c r="B631" s="210"/>
      <c r="D631" s="195" t="s">
        <v>154</v>
      </c>
      <c r="E631" s="212" t="s">
        <v>5</v>
      </c>
      <c r="F631" s="213" t="s">
        <v>864</v>
      </c>
      <c r="H631" s="212" t="s">
        <v>5</v>
      </c>
      <c r="L631" s="210"/>
      <c r="M631" s="214"/>
      <c r="N631" s="215"/>
      <c r="O631" s="215"/>
      <c r="P631" s="215"/>
      <c r="Q631" s="215"/>
      <c r="R631" s="215"/>
      <c r="S631" s="215"/>
      <c r="T631" s="216"/>
      <c r="AT631" s="212" t="s">
        <v>154</v>
      </c>
      <c r="AU631" s="212" t="s">
        <v>79</v>
      </c>
      <c r="AV631" s="211" t="s">
        <v>77</v>
      </c>
      <c r="AW631" s="211" t="s">
        <v>34</v>
      </c>
      <c r="AX631" s="211" t="s">
        <v>9</v>
      </c>
      <c r="AY631" s="212" t="s">
        <v>140</v>
      </c>
    </row>
    <row r="632" spans="2:51" s="194" customFormat="1" ht="13.5">
      <c r="B632" s="193"/>
      <c r="D632" s="195" t="s">
        <v>154</v>
      </c>
      <c r="E632" s="196" t="s">
        <v>5</v>
      </c>
      <c r="F632" s="197" t="s">
        <v>364</v>
      </c>
      <c r="H632" s="198">
        <v>17.77</v>
      </c>
      <c r="L632" s="193"/>
      <c r="M632" s="199"/>
      <c r="N632" s="200"/>
      <c r="O632" s="200"/>
      <c r="P632" s="200"/>
      <c r="Q632" s="200"/>
      <c r="R632" s="200"/>
      <c r="S632" s="200"/>
      <c r="T632" s="201"/>
      <c r="AT632" s="196" t="s">
        <v>154</v>
      </c>
      <c r="AU632" s="196" t="s">
        <v>79</v>
      </c>
      <c r="AV632" s="194" t="s">
        <v>79</v>
      </c>
      <c r="AW632" s="194" t="s">
        <v>34</v>
      </c>
      <c r="AX632" s="194" t="s">
        <v>9</v>
      </c>
      <c r="AY632" s="196" t="s">
        <v>140</v>
      </c>
    </row>
    <row r="633" spans="2:51" s="211" customFormat="1" ht="13.5">
      <c r="B633" s="210"/>
      <c r="D633" s="195" t="s">
        <v>154</v>
      </c>
      <c r="E633" s="212" t="s">
        <v>5</v>
      </c>
      <c r="F633" s="213" t="s">
        <v>865</v>
      </c>
      <c r="H633" s="212" t="s">
        <v>5</v>
      </c>
      <c r="L633" s="210"/>
      <c r="M633" s="214"/>
      <c r="N633" s="215"/>
      <c r="O633" s="215"/>
      <c r="P633" s="215"/>
      <c r="Q633" s="215"/>
      <c r="R633" s="215"/>
      <c r="S633" s="215"/>
      <c r="T633" s="216"/>
      <c r="AT633" s="212" t="s">
        <v>154</v>
      </c>
      <c r="AU633" s="212" t="s">
        <v>79</v>
      </c>
      <c r="AV633" s="211" t="s">
        <v>77</v>
      </c>
      <c r="AW633" s="211" t="s">
        <v>34</v>
      </c>
      <c r="AX633" s="211" t="s">
        <v>9</v>
      </c>
      <c r="AY633" s="212" t="s">
        <v>140</v>
      </c>
    </row>
    <row r="634" spans="2:51" s="194" customFormat="1" ht="13.5">
      <c r="B634" s="193"/>
      <c r="D634" s="195" t="s">
        <v>154</v>
      </c>
      <c r="E634" s="196" t="s">
        <v>5</v>
      </c>
      <c r="F634" s="197" t="s">
        <v>362</v>
      </c>
      <c r="H634" s="198">
        <v>4.9</v>
      </c>
      <c r="L634" s="193"/>
      <c r="M634" s="199"/>
      <c r="N634" s="200"/>
      <c r="O634" s="200"/>
      <c r="P634" s="200"/>
      <c r="Q634" s="200"/>
      <c r="R634" s="200"/>
      <c r="S634" s="200"/>
      <c r="T634" s="201"/>
      <c r="AT634" s="196" t="s">
        <v>154</v>
      </c>
      <c r="AU634" s="196" t="s">
        <v>79</v>
      </c>
      <c r="AV634" s="194" t="s">
        <v>79</v>
      </c>
      <c r="AW634" s="194" t="s">
        <v>34</v>
      </c>
      <c r="AX634" s="194" t="s">
        <v>9</v>
      </c>
      <c r="AY634" s="196" t="s">
        <v>140</v>
      </c>
    </row>
    <row r="635" spans="2:51" s="194" customFormat="1" ht="13.5">
      <c r="B635" s="193"/>
      <c r="D635" s="195" t="s">
        <v>154</v>
      </c>
      <c r="E635" s="196" t="s">
        <v>5</v>
      </c>
      <c r="F635" s="197" t="s">
        <v>866</v>
      </c>
      <c r="H635" s="198">
        <v>5.2</v>
      </c>
      <c r="L635" s="193"/>
      <c r="M635" s="199"/>
      <c r="N635" s="200"/>
      <c r="O635" s="200"/>
      <c r="P635" s="200"/>
      <c r="Q635" s="200"/>
      <c r="R635" s="200"/>
      <c r="S635" s="200"/>
      <c r="T635" s="201"/>
      <c r="AT635" s="196" t="s">
        <v>154</v>
      </c>
      <c r="AU635" s="196" t="s">
        <v>79</v>
      </c>
      <c r="AV635" s="194" t="s">
        <v>79</v>
      </c>
      <c r="AW635" s="194" t="s">
        <v>34</v>
      </c>
      <c r="AX635" s="194" t="s">
        <v>9</v>
      </c>
      <c r="AY635" s="196" t="s">
        <v>140</v>
      </c>
    </row>
    <row r="636" spans="2:51" s="211" customFormat="1" ht="13.5">
      <c r="B636" s="210"/>
      <c r="D636" s="195" t="s">
        <v>154</v>
      </c>
      <c r="E636" s="212" t="s">
        <v>5</v>
      </c>
      <c r="F636" s="213" t="s">
        <v>226</v>
      </c>
      <c r="H636" s="212" t="s">
        <v>5</v>
      </c>
      <c r="L636" s="210"/>
      <c r="M636" s="214"/>
      <c r="N636" s="215"/>
      <c r="O636" s="215"/>
      <c r="P636" s="215"/>
      <c r="Q636" s="215"/>
      <c r="R636" s="215"/>
      <c r="S636" s="215"/>
      <c r="T636" s="216"/>
      <c r="AT636" s="212" t="s">
        <v>154</v>
      </c>
      <c r="AU636" s="212" t="s">
        <v>79</v>
      </c>
      <c r="AV636" s="211" t="s">
        <v>77</v>
      </c>
      <c r="AW636" s="211" t="s">
        <v>34</v>
      </c>
      <c r="AX636" s="211" t="s">
        <v>9</v>
      </c>
      <c r="AY636" s="212" t="s">
        <v>140</v>
      </c>
    </row>
    <row r="637" spans="2:51" s="194" customFormat="1" ht="13.5">
      <c r="B637" s="193"/>
      <c r="D637" s="195" t="s">
        <v>154</v>
      </c>
      <c r="E637" s="196" t="s">
        <v>5</v>
      </c>
      <c r="F637" s="197" t="s">
        <v>365</v>
      </c>
      <c r="H637" s="198">
        <v>11.208</v>
      </c>
      <c r="L637" s="193"/>
      <c r="M637" s="199"/>
      <c r="N637" s="200"/>
      <c r="O637" s="200"/>
      <c r="P637" s="200"/>
      <c r="Q637" s="200"/>
      <c r="R637" s="200"/>
      <c r="S637" s="200"/>
      <c r="T637" s="201"/>
      <c r="AT637" s="196" t="s">
        <v>154</v>
      </c>
      <c r="AU637" s="196" t="s">
        <v>79</v>
      </c>
      <c r="AV637" s="194" t="s">
        <v>79</v>
      </c>
      <c r="AW637" s="194" t="s">
        <v>34</v>
      </c>
      <c r="AX637" s="194" t="s">
        <v>9</v>
      </c>
      <c r="AY637" s="196" t="s">
        <v>140</v>
      </c>
    </row>
    <row r="638" spans="2:51" s="211" customFormat="1" ht="13.5">
      <c r="B638" s="210"/>
      <c r="D638" s="195" t="s">
        <v>154</v>
      </c>
      <c r="E638" s="212" t="s">
        <v>5</v>
      </c>
      <c r="F638" s="213" t="s">
        <v>228</v>
      </c>
      <c r="H638" s="212" t="s">
        <v>5</v>
      </c>
      <c r="L638" s="210"/>
      <c r="M638" s="214"/>
      <c r="N638" s="215"/>
      <c r="O638" s="215"/>
      <c r="P638" s="215"/>
      <c r="Q638" s="215"/>
      <c r="R638" s="215"/>
      <c r="S638" s="215"/>
      <c r="T638" s="216"/>
      <c r="AT638" s="212" t="s">
        <v>154</v>
      </c>
      <c r="AU638" s="212" t="s">
        <v>79</v>
      </c>
      <c r="AV638" s="211" t="s">
        <v>77</v>
      </c>
      <c r="AW638" s="211" t="s">
        <v>34</v>
      </c>
      <c r="AX638" s="211" t="s">
        <v>9</v>
      </c>
      <c r="AY638" s="212" t="s">
        <v>140</v>
      </c>
    </row>
    <row r="639" spans="2:51" s="194" customFormat="1" ht="13.5">
      <c r="B639" s="193"/>
      <c r="D639" s="195" t="s">
        <v>154</v>
      </c>
      <c r="E639" s="196" t="s">
        <v>5</v>
      </c>
      <c r="F639" s="197" t="s">
        <v>208</v>
      </c>
      <c r="H639" s="198">
        <v>9.42</v>
      </c>
      <c r="L639" s="193"/>
      <c r="M639" s="199"/>
      <c r="N639" s="200"/>
      <c r="O639" s="200"/>
      <c r="P639" s="200"/>
      <c r="Q639" s="200"/>
      <c r="R639" s="200"/>
      <c r="S639" s="200"/>
      <c r="T639" s="201"/>
      <c r="AT639" s="196" t="s">
        <v>154</v>
      </c>
      <c r="AU639" s="196" t="s">
        <v>79</v>
      </c>
      <c r="AV639" s="194" t="s">
        <v>79</v>
      </c>
      <c r="AW639" s="194" t="s">
        <v>34</v>
      </c>
      <c r="AX639" s="194" t="s">
        <v>9</v>
      </c>
      <c r="AY639" s="196" t="s">
        <v>140</v>
      </c>
    </row>
    <row r="640" spans="2:51" s="211" customFormat="1" ht="13.5">
      <c r="B640" s="210"/>
      <c r="D640" s="195" t="s">
        <v>154</v>
      </c>
      <c r="E640" s="212" t="s">
        <v>5</v>
      </c>
      <c r="F640" s="213" t="s">
        <v>230</v>
      </c>
      <c r="H640" s="212" t="s">
        <v>5</v>
      </c>
      <c r="L640" s="210"/>
      <c r="M640" s="214"/>
      <c r="N640" s="215"/>
      <c r="O640" s="215"/>
      <c r="P640" s="215"/>
      <c r="Q640" s="215"/>
      <c r="R640" s="215"/>
      <c r="S640" s="215"/>
      <c r="T640" s="216"/>
      <c r="AT640" s="212" t="s">
        <v>154</v>
      </c>
      <c r="AU640" s="212" t="s">
        <v>79</v>
      </c>
      <c r="AV640" s="211" t="s">
        <v>77</v>
      </c>
      <c r="AW640" s="211" t="s">
        <v>34</v>
      </c>
      <c r="AX640" s="211" t="s">
        <v>9</v>
      </c>
      <c r="AY640" s="212" t="s">
        <v>140</v>
      </c>
    </row>
    <row r="641" spans="2:51" s="194" customFormat="1" ht="13.5">
      <c r="B641" s="193"/>
      <c r="D641" s="195" t="s">
        <v>154</v>
      </c>
      <c r="E641" s="196" t="s">
        <v>5</v>
      </c>
      <c r="F641" s="197" t="s">
        <v>366</v>
      </c>
      <c r="H641" s="198">
        <v>11.54</v>
      </c>
      <c r="L641" s="193"/>
      <c r="M641" s="199"/>
      <c r="N641" s="200"/>
      <c r="O641" s="200"/>
      <c r="P641" s="200"/>
      <c r="Q641" s="200"/>
      <c r="R641" s="200"/>
      <c r="S641" s="200"/>
      <c r="T641" s="201"/>
      <c r="AT641" s="196" t="s">
        <v>154</v>
      </c>
      <c r="AU641" s="196" t="s">
        <v>79</v>
      </c>
      <c r="AV641" s="194" t="s">
        <v>79</v>
      </c>
      <c r="AW641" s="194" t="s">
        <v>34</v>
      </c>
      <c r="AX641" s="194" t="s">
        <v>9</v>
      </c>
      <c r="AY641" s="196" t="s">
        <v>140</v>
      </c>
    </row>
    <row r="642" spans="2:51" s="211" customFormat="1" ht="13.5">
      <c r="B642" s="210"/>
      <c r="D642" s="195" t="s">
        <v>154</v>
      </c>
      <c r="E642" s="212" t="s">
        <v>5</v>
      </c>
      <c r="F642" s="213" t="s">
        <v>232</v>
      </c>
      <c r="H642" s="212" t="s">
        <v>5</v>
      </c>
      <c r="L642" s="210"/>
      <c r="M642" s="214"/>
      <c r="N642" s="215"/>
      <c r="O642" s="215"/>
      <c r="P642" s="215"/>
      <c r="Q642" s="215"/>
      <c r="R642" s="215"/>
      <c r="S642" s="215"/>
      <c r="T642" s="216"/>
      <c r="AT642" s="212" t="s">
        <v>154</v>
      </c>
      <c r="AU642" s="212" t="s">
        <v>79</v>
      </c>
      <c r="AV642" s="211" t="s">
        <v>77</v>
      </c>
      <c r="AW642" s="211" t="s">
        <v>34</v>
      </c>
      <c r="AX642" s="211" t="s">
        <v>9</v>
      </c>
      <c r="AY642" s="212" t="s">
        <v>140</v>
      </c>
    </row>
    <row r="643" spans="2:51" s="194" customFormat="1" ht="13.5">
      <c r="B643" s="193"/>
      <c r="D643" s="195" t="s">
        <v>154</v>
      </c>
      <c r="E643" s="196" t="s">
        <v>5</v>
      </c>
      <c r="F643" s="197" t="s">
        <v>367</v>
      </c>
      <c r="H643" s="198">
        <v>10.6</v>
      </c>
      <c r="L643" s="193"/>
      <c r="M643" s="199"/>
      <c r="N643" s="200"/>
      <c r="O643" s="200"/>
      <c r="P643" s="200"/>
      <c r="Q643" s="200"/>
      <c r="R643" s="200"/>
      <c r="S643" s="200"/>
      <c r="T643" s="201"/>
      <c r="AT643" s="196" t="s">
        <v>154</v>
      </c>
      <c r="AU643" s="196" t="s">
        <v>79</v>
      </c>
      <c r="AV643" s="194" t="s">
        <v>79</v>
      </c>
      <c r="AW643" s="194" t="s">
        <v>34</v>
      </c>
      <c r="AX643" s="194" t="s">
        <v>9</v>
      </c>
      <c r="AY643" s="196" t="s">
        <v>140</v>
      </c>
    </row>
    <row r="644" spans="2:51" s="211" customFormat="1" ht="13.5">
      <c r="B644" s="210"/>
      <c r="D644" s="195" t="s">
        <v>154</v>
      </c>
      <c r="E644" s="212" t="s">
        <v>5</v>
      </c>
      <c r="F644" s="213" t="s">
        <v>234</v>
      </c>
      <c r="H644" s="212" t="s">
        <v>5</v>
      </c>
      <c r="L644" s="210"/>
      <c r="M644" s="214"/>
      <c r="N644" s="215"/>
      <c r="O644" s="215"/>
      <c r="P644" s="215"/>
      <c r="Q644" s="215"/>
      <c r="R644" s="215"/>
      <c r="S644" s="215"/>
      <c r="T644" s="216"/>
      <c r="AT644" s="212" t="s">
        <v>154</v>
      </c>
      <c r="AU644" s="212" t="s">
        <v>79</v>
      </c>
      <c r="AV644" s="211" t="s">
        <v>77</v>
      </c>
      <c r="AW644" s="211" t="s">
        <v>34</v>
      </c>
      <c r="AX644" s="211" t="s">
        <v>9</v>
      </c>
      <c r="AY644" s="212" t="s">
        <v>140</v>
      </c>
    </row>
    <row r="645" spans="2:51" s="194" customFormat="1" ht="13.5">
      <c r="B645" s="193"/>
      <c r="D645" s="195" t="s">
        <v>154</v>
      </c>
      <c r="E645" s="196" t="s">
        <v>5</v>
      </c>
      <c r="F645" s="197" t="s">
        <v>214</v>
      </c>
      <c r="H645" s="198">
        <v>9.228</v>
      </c>
      <c r="L645" s="193"/>
      <c r="M645" s="199"/>
      <c r="N645" s="200"/>
      <c r="O645" s="200"/>
      <c r="P645" s="200"/>
      <c r="Q645" s="200"/>
      <c r="R645" s="200"/>
      <c r="S645" s="200"/>
      <c r="T645" s="201"/>
      <c r="AT645" s="196" t="s">
        <v>154</v>
      </c>
      <c r="AU645" s="196" t="s">
        <v>79</v>
      </c>
      <c r="AV645" s="194" t="s">
        <v>79</v>
      </c>
      <c r="AW645" s="194" t="s">
        <v>34</v>
      </c>
      <c r="AX645" s="194" t="s">
        <v>9</v>
      </c>
      <c r="AY645" s="196" t="s">
        <v>140</v>
      </c>
    </row>
    <row r="646" spans="2:51" s="194" customFormat="1" ht="13.5">
      <c r="B646" s="193"/>
      <c r="D646" s="195" t="s">
        <v>154</v>
      </c>
      <c r="E646" s="196" t="s">
        <v>5</v>
      </c>
      <c r="F646" s="197" t="s">
        <v>368</v>
      </c>
      <c r="H646" s="198">
        <v>5.928</v>
      </c>
      <c r="L646" s="193"/>
      <c r="M646" s="199"/>
      <c r="N646" s="200"/>
      <c r="O646" s="200"/>
      <c r="P646" s="200"/>
      <c r="Q646" s="200"/>
      <c r="R646" s="200"/>
      <c r="S646" s="200"/>
      <c r="T646" s="201"/>
      <c r="AT646" s="196" t="s">
        <v>154</v>
      </c>
      <c r="AU646" s="196" t="s">
        <v>79</v>
      </c>
      <c r="AV646" s="194" t="s">
        <v>79</v>
      </c>
      <c r="AW646" s="194" t="s">
        <v>34</v>
      </c>
      <c r="AX646" s="194" t="s">
        <v>9</v>
      </c>
      <c r="AY646" s="196" t="s">
        <v>140</v>
      </c>
    </row>
    <row r="647" spans="2:51" s="211" customFormat="1" ht="13.5">
      <c r="B647" s="210"/>
      <c r="D647" s="195" t="s">
        <v>154</v>
      </c>
      <c r="E647" s="212" t="s">
        <v>5</v>
      </c>
      <c r="F647" s="213" t="s">
        <v>236</v>
      </c>
      <c r="H647" s="212" t="s">
        <v>5</v>
      </c>
      <c r="L647" s="210"/>
      <c r="M647" s="214"/>
      <c r="N647" s="215"/>
      <c r="O647" s="215"/>
      <c r="P647" s="215"/>
      <c r="Q647" s="215"/>
      <c r="R647" s="215"/>
      <c r="S647" s="215"/>
      <c r="T647" s="216"/>
      <c r="AT647" s="212" t="s">
        <v>154</v>
      </c>
      <c r="AU647" s="212" t="s">
        <v>79</v>
      </c>
      <c r="AV647" s="211" t="s">
        <v>77</v>
      </c>
      <c r="AW647" s="211" t="s">
        <v>34</v>
      </c>
      <c r="AX647" s="211" t="s">
        <v>9</v>
      </c>
      <c r="AY647" s="212" t="s">
        <v>140</v>
      </c>
    </row>
    <row r="648" spans="2:51" s="194" customFormat="1" ht="13.5">
      <c r="B648" s="193"/>
      <c r="D648" s="195" t="s">
        <v>154</v>
      </c>
      <c r="E648" s="196" t="s">
        <v>5</v>
      </c>
      <c r="F648" s="197" t="s">
        <v>362</v>
      </c>
      <c r="H648" s="198">
        <v>4.9</v>
      </c>
      <c r="L648" s="193"/>
      <c r="M648" s="199"/>
      <c r="N648" s="200"/>
      <c r="O648" s="200"/>
      <c r="P648" s="200"/>
      <c r="Q648" s="200"/>
      <c r="R648" s="200"/>
      <c r="S648" s="200"/>
      <c r="T648" s="201"/>
      <c r="AT648" s="196" t="s">
        <v>154</v>
      </c>
      <c r="AU648" s="196" t="s">
        <v>79</v>
      </c>
      <c r="AV648" s="194" t="s">
        <v>79</v>
      </c>
      <c r="AW648" s="194" t="s">
        <v>34</v>
      </c>
      <c r="AX648" s="194" t="s">
        <v>9</v>
      </c>
      <c r="AY648" s="196" t="s">
        <v>140</v>
      </c>
    </row>
    <row r="649" spans="2:51" s="211" customFormat="1" ht="13.5">
      <c r="B649" s="210"/>
      <c r="D649" s="195" t="s">
        <v>154</v>
      </c>
      <c r="E649" s="212" t="s">
        <v>5</v>
      </c>
      <c r="F649" s="213" t="s">
        <v>237</v>
      </c>
      <c r="H649" s="212" t="s">
        <v>5</v>
      </c>
      <c r="L649" s="210"/>
      <c r="M649" s="214"/>
      <c r="N649" s="215"/>
      <c r="O649" s="215"/>
      <c r="P649" s="215"/>
      <c r="Q649" s="215"/>
      <c r="R649" s="215"/>
      <c r="S649" s="215"/>
      <c r="T649" s="216"/>
      <c r="AT649" s="212" t="s">
        <v>154</v>
      </c>
      <c r="AU649" s="212" t="s">
        <v>79</v>
      </c>
      <c r="AV649" s="211" t="s">
        <v>77</v>
      </c>
      <c r="AW649" s="211" t="s">
        <v>34</v>
      </c>
      <c r="AX649" s="211" t="s">
        <v>9</v>
      </c>
      <c r="AY649" s="212" t="s">
        <v>140</v>
      </c>
    </row>
    <row r="650" spans="2:51" s="194" customFormat="1" ht="13.5">
      <c r="B650" s="193"/>
      <c r="D650" s="195" t="s">
        <v>154</v>
      </c>
      <c r="E650" s="196" t="s">
        <v>5</v>
      </c>
      <c r="F650" s="197" t="s">
        <v>362</v>
      </c>
      <c r="H650" s="198">
        <v>4.9</v>
      </c>
      <c r="L650" s="193"/>
      <c r="M650" s="199"/>
      <c r="N650" s="200"/>
      <c r="O650" s="200"/>
      <c r="P650" s="200"/>
      <c r="Q650" s="200"/>
      <c r="R650" s="200"/>
      <c r="S650" s="200"/>
      <c r="T650" s="201"/>
      <c r="AT650" s="196" t="s">
        <v>154</v>
      </c>
      <c r="AU650" s="196" t="s">
        <v>79</v>
      </c>
      <c r="AV650" s="194" t="s">
        <v>79</v>
      </c>
      <c r="AW650" s="194" t="s">
        <v>34</v>
      </c>
      <c r="AX650" s="194" t="s">
        <v>9</v>
      </c>
      <c r="AY650" s="196" t="s">
        <v>140</v>
      </c>
    </row>
    <row r="651" spans="2:51" s="211" customFormat="1" ht="13.5">
      <c r="B651" s="210"/>
      <c r="D651" s="195" t="s">
        <v>154</v>
      </c>
      <c r="E651" s="212" t="s">
        <v>5</v>
      </c>
      <c r="F651" s="213" t="s">
        <v>238</v>
      </c>
      <c r="H651" s="212" t="s">
        <v>5</v>
      </c>
      <c r="L651" s="210"/>
      <c r="M651" s="214"/>
      <c r="N651" s="215"/>
      <c r="O651" s="215"/>
      <c r="P651" s="215"/>
      <c r="Q651" s="215"/>
      <c r="R651" s="215"/>
      <c r="S651" s="215"/>
      <c r="T651" s="216"/>
      <c r="AT651" s="212" t="s">
        <v>154</v>
      </c>
      <c r="AU651" s="212" t="s">
        <v>79</v>
      </c>
      <c r="AV651" s="211" t="s">
        <v>77</v>
      </c>
      <c r="AW651" s="211" t="s">
        <v>34</v>
      </c>
      <c r="AX651" s="211" t="s">
        <v>9</v>
      </c>
      <c r="AY651" s="212" t="s">
        <v>140</v>
      </c>
    </row>
    <row r="652" spans="2:51" s="194" customFormat="1" ht="13.5">
      <c r="B652" s="193"/>
      <c r="D652" s="195" t="s">
        <v>154</v>
      </c>
      <c r="E652" s="196" t="s">
        <v>5</v>
      </c>
      <c r="F652" s="197" t="s">
        <v>363</v>
      </c>
      <c r="H652" s="198">
        <v>9.09</v>
      </c>
      <c r="L652" s="193"/>
      <c r="M652" s="199"/>
      <c r="N652" s="200"/>
      <c r="O652" s="200"/>
      <c r="P652" s="200"/>
      <c r="Q652" s="200"/>
      <c r="R652" s="200"/>
      <c r="S652" s="200"/>
      <c r="T652" s="201"/>
      <c r="AT652" s="196" t="s">
        <v>154</v>
      </c>
      <c r="AU652" s="196" t="s">
        <v>79</v>
      </c>
      <c r="AV652" s="194" t="s">
        <v>79</v>
      </c>
      <c r="AW652" s="194" t="s">
        <v>34</v>
      </c>
      <c r="AX652" s="194" t="s">
        <v>9</v>
      </c>
      <c r="AY652" s="196" t="s">
        <v>140</v>
      </c>
    </row>
    <row r="653" spans="2:51" s="211" customFormat="1" ht="13.5">
      <c r="B653" s="210"/>
      <c r="D653" s="195" t="s">
        <v>154</v>
      </c>
      <c r="E653" s="212" t="s">
        <v>5</v>
      </c>
      <c r="F653" s="213" t="s">
        <v>239</v>
      </c>
      <c r="H653" s="212" t="s">
        <v>5</v>
      </c>
      <c r="L653" s="210"/>
      <c r="M653" s="214"/>
      <c r="N653" s="215"/>
      <c r="O653" s="215"/>
      <c r="P653" s="215"/>
      <c r="Q653" s="215"/>
      <c r="R653" s="215"/>
      <c r="S653" s="215"/>
      <c r="T653" s="216"/>
      <c r="AT653" s="212" t="s">
        <v>154</v>
      </c>
      <c r="AU653" s="212" t="s">
        <v>79</v>
      </c>
      <c r="AV653" s="211" t="s">
        <v>77</v>
      </c>
      <c r="AW653" s="211" t="s">
        <v>34</v>
      </c>
      <c r="AX653" s="211" t="s">
        <v>9</v>
      </c>
      <c r="AY653" s="212" t="s">
        <v>140</v>
      </c>
    </row>
    <row r="654" spans="2:51" s="194" customFormat="1" ht="13.5">
      <c r="B654" s="193"/>
      <c r="D654" s="195" t="s">
        <v>154</v>
      </c>
      <c r="E654" s="196" t="s">
        <v>5</v>
      </c>
      <c r="F654" s="197" t="s">
        <v>223</v>
      </c>
      <c r="H654" s="198">
        <v>7.9</v>
      </c>
      <c r="L654" s="193"/>
      <c r="M654" s="199"/>
      <c r="N654" s="200"/>
      <c r="O654" s="200"/>
      <c r="P654" s="200"/>
      <c r="Q654" s="200"/>
      <c r="R654" s="200"/>
      <c r="S654" s="200"/>
      <c r="T654" s="201"/>
      <c r="AT654" s="196" t="s">
        <v>154</v>
      </c>
      <c r="AU654" s="196" t="s">
        <v>79</v>
      </c>
      <c r="AV654" s="194" t="s">
        <v>79</v>
      </c>
      <c r="AW654" s="194" t="s">
        <v>34</v>
      </c>
      <c r="AX654" s="194" t="s">
        <v>9</v>
      </c>
      <c r="AY654" s="196" t="s">
        <v>140</v>
      </c>
    </row>
    <row r="655" spans="2:51" s="211" customFormat="1" ht="13.5">
      <c r="B655" s="210"/>
      <c r="D655" s="195" t="s">
        <v>154</v>
      </c>
      <c r="E655" s="212" t="s">
        <v>5</v>
      </c>
      <c r="F655" s="213" t="s">
        <v>444</v>
      </c>
      <c r="H655" s="212" t="s">
        <v>5</v>
      </c>
      <c r="L655" s="210"/>
      <c r="M655" s="214"/>
      <c r="N655" s="215"/>
      <c r="O655" s="215"/>
      <c r="P655" s="215"/>
      <c r="Q655" s="215"/>
      <c r="R655" s="215"/>
      <c r="S655" s="215"/>
      <c r="T655" s="216"/>
      <c r="AT655" s="212" t="s">
        <v>154</v>
      </c>
      <c r="AU655" s="212" t="s">
        <v>79</v>
      </c>
      <c r="AV655" s="211" t="s">
        <v>77</v>
      </c>
      <c r="AW655" s="211" t="s">
        <v>34</v>
      </c>
      <c r="AX655" s="211" t="s">
        <v>9</v>
      </c>
      <c r="AY655" s="212" t="s">
        <v>140</v>
      </c>
    </row>
    <row r="656" spans="2:51" s="194" customFormat="1" ht="13.5">
      <c r="B656" s="193"/>
      <c r="D656" s="195" t="s">
        <v>154</v>
      </c>
      <c r="E656" s="196" t="s">
        <v>5</v>
      </c>
      <c r="F656" s="197" t="s">
        <v>241</v>
      </c>
      <c r="H656" s="198">
        <v>17.768</v>
      </c>
      <c r="L656" s="193"/>
      <c r="M656" s="199"/>
      <c r="N656" s="200"/>
      <c r="O656" s="200"/>
      <c r="P656" s="200"/>
      <c r="Q656" s="200"/>
      <c r="R656" s="200"/>
      <c r="S656" s="200"/>
      <c r="T656" s="201"/>
      <c r="AT656" s="196" t="s">
        <v>154</v>
      </c>
      <c r="AU656" s="196" t="s">
        <v>79</v>
      </c>
      <c r="AV656" s="194" t="s">
        <v>79</v>
      </c>
      <c r="AW656" s="194" t="s">
        <v>34</v>
      </c>
      <c r="AX656" s="194" t="s">
        <v>9</v>
      </c>
      <c r="AY656" s="196" t="s">
        <v>140</v>
      </c>
    </row>
    <row r="657" spans="2:51" s="211" customFormat="1" ht="13.5">
      <c r="B657" s="210"/>
      <c r="D657" s="195" t="s">
        <v>154</v>
      </c>
      <c r="E657" s="212" t="s">
        <v>5</v>
      </c>
      <c r="F657" s="213" t="s">
        <v>867</v>
      </c>
      <c r="H657" s="212" t="s">
        <v>5</v>
      </c>
      <c r="L657" s="210"/>
      <c r="M657" s="214"/>
      <c r="N657" s="215"/>
      <c r="O657" s="215"/>
      <c r="P657" s="215"/>
      <c r="Q657" s="215"/>
      <c r="R657" s="215"/>
      <c r="S657" s="215"/>
      <c r="T657" s="216"/>
      <c r="AT657" s="212" t="s">
        <v>154</v>
      </c>
      <c r="AU657" s="212" t="s">
        <v>79</v>
      </c>
      <c r="AV657" s="211" t="s">
        <v>77</v>
      </c>
      <c r="AW657" s="211" t="s">
        <v>34</v>
      </c>
      <c r="AX657" s="211" t="s">
        <v>9</v>
      </c>
      <c r="AY657" s="212" t="s">
        <v>140</v>
      </c>
    </row>
    <row r="658" spans="2:51" s="194" customFormat="1" ht="13.5">
      <c r="B658" s="193"/>
      <c r="D658" s="195" t="s">
        <v>154</v>
      </c>
      <c r="E658" s="196" t="s">
        <v>5</v>
      </c>
      <c r="F658" s="197" t="s">
        <v>868</v>
      </c>
      <c r="H658" s="198">
        <v>1.39</v>
      </c>
      <c r="L658" s="193"/>
      <c r="M658" s="199"/>
      <c r="N658" s="200"/>
      <c r="O658" s="200"/>
      <c r="P658" s="200"/>
      <c r="Q658" s="200"/>
      <c r="R658" s="200"/>
      <c r="S658" s="200"/>
      <c r="T658" s="201"/>
      <c r="AT658" s="196" t="s">
        <v>154</v>
      </c>
      <c r="AU658" s="196" t="s">
        <v>79</v>
      </c>
      <c r="AV658" s="194" t="s">
        <v>79</v>
      </c>
      <c r="AW658" s="194" t="s">
        <v>34</v>
      </c>
      <c r="AX658" s="194" t="s">
        <v>9</v>
      </c>
      <c r="AY658" s="196" t="s">
        <v>140</v>
      </c>
    </row>
    <row r="659" spans="2:51" s="194" customFormat="1" ht="13.5">
      <c r="B659" s="193"/>
      <c r="D659" s="195" t="s">
        <v>154</v>
      </c>
      <c r="E659" s="196" t="s">
        <v>5</v>
      </c>
      <c r="F659" s="197" t="s">
        <v>869</v>
      </c>
      <c r="H659" s="198">
        <v>1.57</v>
      </c>
      <c r="L659" s="193"/>
      <c r="M659" s="199"/>
      <c r="N659" s="200"/>
      <c r="O659" s="200"/>
      <c r="P659" s="200"/>
      <c r="Q659" s="200"/>
      <c r="R659" s="200"/>
      <c r="S659" s="200"/>
      <c r="T659" s="201"/>
      <c r="AT659" s="196" t="s">
        <v>154</v>
      </c>
      <c r="AU659" s="196" t="s">
        <v>79</v>
      </c>
      <c r="AV659" s="194" t="s">
        <v>79</v>
      </c>
      <c r="AW659" s="194" t="s">
        <v>34</v>
      </c>
      <c r="AX659" s="194" t="s">
        <v>9</v>
      </c>
      <c r="AY659" s="196" t="s">
        <v>140</v>
      </c>
    </row>
    <row r="660" spans="2:51" s="211" customFormat="1" ht="13.5">
      <c r="B660" s="210"/>
      <c r="D660" s="195" t="s">
        <v>154</v>
      </c>
      <c r="E660" s="212" t="s">
        <v>5</v>
      </c>
      <c r="F660" s="213" t="s">
        <v>242</v>
      </c>
      <c r="H660" s="212" t="s">
        <v>5</v>
      </c>
      <c r="L660" s="210"/>
      <c r="M660" s="214"/>
      <c r="N660" s="215"/>
      <c r="O660" s="215"/>
      <c r="P660" s="215"/>
      <c r="Q660" s="215"/>
      <c r="R660" s="215"/>
      <c r="S660" s="215"/>
      <c r="T660" s="216"/>
      <c r="AT660" s="212" t="s">
        <v>154</v>
      </c>
      <c r="AU660" s="212" t="s">
        <v>79</v>
      </c>
      <c r="AV660" s="211" t="s">
        <v>77</v>
      </c>
      <c r="AW660" s="211" t="s">
        <v>34</v>
      </c>
      <c r="AX660" s="211" t="s">
        <v>9</v>
      </c>
      <c r="AY660" s="212" t="s">
        <v>140</v>
      </c>
    </row>
    <row r="661" spans="2:51" s="194" customFormat="1" ht="13.5">
      <c r="B661" s="193"/>
      <c r="D661" s="195" t="s">
        <v>154</v>
      </c>
      <c r="E661" s="196" t="s">
        <v>5</v>
      </c>
      <c r="F661" s="197" t="s">
        <v>870</v>
      </c>
      <c r="H661" s="198">
        <v>11.008</v>
      </c>
      <c r="L661" s="193"/>
      <c r="M661" s="199"/>
      <c r="N661" s="200"/>
      <c r="O661" s="200"/>
      <c r="P661" s="200"/>
      <c r="Q661" s="200"/>
      <c r="R661" s="200"/>
      <c r="S661" s="200"/>
      <c r="T661" s="201"/>
      <c r="AT661" s="196" t="s">
        <v>154</v>
      </c>
      <c r="AU661" s="196" t="s">
        <v>79</v>
      </c>
      <c r="AV661" s="194" t="s">
        <v>79</v>
      </c>
      <c r="AW661" s="194" t="s">
        <v>34</v>
      </c>
      <c r="AX661" s="194" t="s">
        <v>9</v>
      </c>
      <c r="AY661" s="196" t="s">
        <v>140</v>
      </c>
    </row>
    <row r="662" spans="2:51" s="211" customFormat="1" ht="13.5">
      <c r="B662" s="210"/>
      <c r="D662" s="195" t="s">
        <v>154</v>
      </c>
      <c r="E662" s="212" t="s">
        <v>5</v>
      </c>
      <c r="F662" s="213" t="s">
        <v>244</v>
      </c>
      <c r="H662" s="212" t="s">
        <v>5</v>
      </c>
      <c r="L662" s="210"/>
      <c r="M662" s="214"/>
      <c r="N662" s="215"/>
      <c r="O662" s="215"/>
      <c r="P662" s="215"/>
      <c r="Q662" s="215"/>
      <c r="R662" s="215"/>
      <c r="S662" s="215"/>
      <c r="T662" s="216"/>
      <c r="AT662" s="212" t="s">
        <v>154</v>
      </c>
      <c r="AU662" s="212" t="s">
        <v>79</v>
      </c>
      <c r="AV662" s="211" t="s">
        <v>77</v>
      </c>
      <c r="AW662" s="211" t="s">
        <v>34</v>
      </c>
      <c r="AX662" s="211" t="s">
        <v>9</v>
      </c>
      <c r="AY662" s="212" t="s">
        <v>140</v>
      </c>
    </row>
    <row r="663" spans="2:51" s="194" customFormat="1" ht="13.5">
      <c r="B663" s="193"/>
      <c r="D663" s="195" t="s">
        <v>154</v>
      </c>
      <c r="E663" s="196" t="s">
        <v>5</v>
      </c>
      <c r="F663" s="197" t="s">
        <v>208</v>
      </c>
      <c r="H663" s="198">
        <v>9.42</v>
      </c>
      <c r="L663" s="193"/>
      <c r="M663" s="199"/>
      <c r="N663" s="200"/>
      <c r="O663" s="200"/>
      <c r="P663" s="200"/>
      <c r="Q663" s="200"/>
      <c r="R663" s="200"/>
      <c r="S663" s="200"/>
      <c r="T663" s="201"/>
      <c r="AT663" s="196" t="s">
        <v>154</v>
      </c>
      <c r="AU663" s="196" t="s">
        <v>79</v>
      </c>
      <c r="AV663" s="194" t="s">
        <v>79</v>
      </c>
      <c r="AW663" s="194" t="s">
        <v>34</v>
      </c>
      <c r="AX663" s="194" t="s">
        <v>9</v>
      </c>
      <c r="AY663" s="196" t="s">
        <v>140</v>
      </c>
    </row>
    <row r="664" spans="2:51" s="211" customFormat="1" ht="13.5">
      <c r="B664" s="210"/>
      <c r="D664" s="195" t="s">
        <v>154</v>
      </c>
      <c r="E664" s="212" t="s">
        <v>5</v>
      </c>
      <c r="F664" s="213" t="s">
        <v>245</v>
      </c>
      <c r="H664" s="212" t="s">
        <v>5</v>
      </c>
      <c r="L664" s="210"/>
      <c r="M664" s="214"/>
      <c r="N664" s="215"/>
      <c r="O664" s="215"/>
      <c r="P664" s="215"/>
      <c r="Q664" s="215"/>
      <c r="R664" s="215"/>
      <c r="S664" s="215"/>
      <c r="T664" s="216"/>
      <c r="AT664" s="212" t="s">
        <v>154</v>
      </c>
      <c r="AU664" s="212" t="s">
        <v>79</v>
      </c>
      <c r="AV664" s="211" t="s">
        <v>77</v>
      </c>
      <c r="AW664" s="211" t="s">
        <v>34</v>
      </c>
      <c r="AX664" s="211" t="s">
        <v>9</v>
      </c>
      <c r="AY664" s="212" t="s">
        <v>140</v>
      </c>
    </row>
    <row r="665" spans="2:51" s="194" customFormat="1" ht="13.5">
      <c r="B665" s="193"/>
      <c r="D665" s="195" t="s">
        <v>154</v>
      </c>
      <c r="E665" s="196" t="s">
        <v>5</v>
      </c>
      <c r="F665" s="197" t="s">
        <v>246</v>
      </c>
      <c r="H665" s="198">
        <v>16.8</v>
      </c>
      <c r="L665" s="193"/>
      <c r="M665" s="199"/>
      <c r="N665" s="200"/>
      <c r="O665" s="200"/>
      <c r="P665" s="200"/>
      <c r="Q665" s="200"/>
      <c r="R665" s="200"/>
      <c r="S665" s="200"/>
      <c r="T665" s="201"/>
      <c r="AT665" s="196" t="s">
        <v>154</v>
      </c>
      <c r="AU665" s="196" t="s">
        <v>79</v>
      </c>
      <c r="AV665" s="194" t="s">
        <v>79</v>
      </c>
      <c r="AW665" s="194" t="s">
        <v>34</v>
      </c>
      <c r="AX665" s="194" t="s">
        <v>9</v>
      </c>
      <c r="AY665" s="196" t="s">
        <v>140</v>
      </c>
    </row>
    <row r="666" spans="2:51" s="211" customFormat="1" ht="13.5">
      <c r="B666" s="210"/>
      <c r="D666" s="195" t="s">
        <v>154</v>
      </c>
      <c r="E666" s="212" t="s">
        <v>5</v>
      </c>
      <c r="F666" s="213" t="s">
        <v>247</v>
      </c>
      <c r="H666" s="212" t="s">
        <v>5</v>
      </c>
      <c r="L666" s="210"/>
      <c r="M666" s="214"/>
      <c r="N666" s="215"/>
      <c r="O666" s="215"/>
      <c r="P666" s="215"/>
      <c r="Q666" s="215"/>
      <c r="R666" s="215"/>
      <c r="S666" s="215"/>
      <c r="T666" s="216"/>
      <c r="AT666" s="212" t="s">
        <v>154</v>
      </c>
      <c r="AU666" s="212" t="s">
        <v>79</v>
      </c>
      <c r="AV666" s="211" t="s">
        <v>77</v>
      </c>
      <c r="AW666" s="211" t="s">
        <v>34</v>
      </c>
      <c r="AX666" s="211" t="s">
        <v>9</v>
      </c>
      <c r="AY666" s="212" t="s">
        <v>140</v>
      </c>
    </row>
    <row r="667" spans="2:51" s="194" customFormat="1" ht="13.5">
      <c r="B667" s="193"/>
      <c r="D667" s="195" t="s">
        <v>154</v>
      </c>
      <c r="E667" s="196" t="s">
        <v>5</v>
      </c>
      <c r="F667" s="197" t="s">
        <v>214</v>
      </c>
      <c r="H667" s="198">
        <v>9.228</v>
      </c>
      <c r="L667" s="193"/>
      <c r="M667" s="199"/>
      <c r="N667" s="200"/>
      <c r="O667" s="200"/>
      <c r="P667" s="200"/>
      <c r="Q667" s="200"/>
      <c r="R667" s="200"/>
      <c r="S667" s="200"/>
      <c r="T667" s="201"/>
      <c r="AT667" s="196" t="s">
        <v>154</v>
      </c>
      <c r="AU667" s="196" t="s">
        <v>79</v>
      </c>
      <c r="AV667" s="194" t="s">
        <v>79</v>
      </c>
      <c r="AW667" s="194" t="s">
        <v>34</v>
      </c>
      <c r="AX667" s="194" t="s">
        <v>9</v>
      </c>
      <c r="AY667" s="196" t="s">
        <v>140</v>
      </c>
    </row>
    <row r="668" spans="2:51" s="194" customFormat="1" ht="13.5">
      <c r="B668" s="193"/>
      <c r="D668" s="195" t="s">
        <v>154</v>
      </c>
      <c r="E668" s="196" t="s">
        <v>5</v>
      </c>
      <c r="F668" s="197" t="s">
        <v>368</v>
      </c>
      <c r="H668" s="198">
        <v>5.928</v>
      </c>
      <c r="L668" s="193"/>
      <c r="M668" s="199"/>
      <c r="N668" s="200"/>
      <c r="O668" s="200"/>
      <c r="P668" s="200"/>
      <c r="Q668" s="200"/>
      <c r="R668" s="200"/>
      <c r="S668" s="200"/>
      <c r="T668" s="201"/>
      <c r="AT668" s="196" t="s">
        <v>154</v>
      </c>
      <c r="AU668" s="196" t="s">
        <v>79</v>
      </c>
      <c r="AV668" s="194" t="s">
        <v>79</v>
      </c>
      <c r="AW668" s="194" t="s">
        <v>34</v>
      </c>
      <c r="AX668" s="194" t="s">
        <v>9</v>
      </c>
      <c r="AY668" s="196" t="s">
        <v>140</v>
      </c>
    </row>
    <row r="669" spans="2:51" s="211" customFormat="1" ht="13.5">
      <c r="B669" s="210"/>
      <c r="D669" s="195" t="s">
        <v>154</v>
      </c>
      <c r="E669" s="212" t="s">
        <v>5</v>
      </c>
      <c r="F669" s="213" t="s">
        <v>249</v>
      </c>
      <c r="H669" s="212" t="s">
        <v>5</v>
      </c>
      <c r="L669" s="210"/>
      <c r="M669" s="214"/>
      <c r="N669" s="215"/>
      <c r="O669" s="215"/>
      <c r="P669" s="215"/>
      <c r="Q669" s="215"/>
      <c r="R669" s="215"/>
      <c r="S669" s="215"/>
      <c r="T669" s="216"/>
      <c r="AT669" s="212" t="s">
        <v>154</v>
      </c>
      <c r="AU669" s="212" t="s">
        <v>79</v>
      </c>
      <c r="AV669" s="211" t="s">
        <v>77</v>
      </c>
      <c r="AW669" s="211" t="s">
        <v>34</v>
      </c>
      <c r="AX669" s="211" t="s">
        <v>9</v>
      </c>
      <c r="AY669" s="212" t="s">
        <v>140</v>
      </c>
    </row>
    <row r="670" spans="2:51" s="194" customFormat="1" ht="13.5">
      <c r="B670" s="193"/>
      <c r="D670" s="195" t="s">
        <v>154</v>
      </c>
      <c r="E670" s="196" t="s">
        <v>5</v>
      </c>
      <c r="F670" s="197" t="s">
        <v>362</v>
      </c>
      <c r="H670" s="198">
        <v>4.9</v>
      </c>
      <c r="L670" s="193"/>
      <c r="M670" s="199"/>
      <c r="N670" s="200"/>
      <c r="O670" s="200"/>
      <c r="P670" s="200"/>
      <c r="Q670" s="200"/>
      <c r="R670" s="200"/>
      <c r="S670" s="200"/>
      <c r="T670" s="201"/>
      <c r="AT670" s="196" t="s">
        <v>154</v>
      </c>
      <c r="AU670" s="196" t="s">
        <v>79</v>
      </c>
      <c r="AV670" s="194" t="s">
        <v>79</v>
      </c>
      <c r="AW670" s="194" t="s">
        <v>34</v>
      </c>
      <c r="AX670" s="194" t="s">
        <v>9</v>
      </c>
      <c r="AY670" s="196" t="s">
        <v>140</v>
      </c>
    </row>
    <row r="671" spans="2:51" s="211" customFormat="1" ht="13.5">
      <c r="B671" s="210"/>
      <c r="D671" s="195" t="s">
        <v>154</v>
      </c>
      <c r="E671" s="212" t="s">
        <v>5</v>
      </c>
      <c r="F671" s="213" t="s">
        <v>250</v>
      </c>
      <c r="H671" s="212" t="s">
        <v>5</v>
      </c>
      <c r="L671" s="210"/>
      <c r="M671" s="214"/>
      <c r="N671" s="215"/>
      <c r="O671" s="215"/>
      <c r="P671" s="215"/>
      <c r="Q671" s="215"/>
      <c r="R671" s="215"/>
      <c r="S671" s="215"/>
      <c r="T671" s="216"/>
      <c r="AT671" s="212" t="s">
        <v>154</v>
      </c>
      <c r="AU671" s="212" t="s">
        <v>79</v>
      </c>
      <c r="AV671" s="211" t="s">
        <v>77</v>
      </c>
      <c r="AW671" s="211" t="s">
        <v>34</v>
      </c>
      <c r="AX671" s="211" t="s">
        <v>9</v>
      </c>
      <c r="AY671" s="212" t="s">
        <v>140</v>
      </c>
    </row>
    <row r="672" spans="2:51" s="194" customFormat="1" ht="13.5">
      <c r="B672" s="193"/>
      <c r="D672" s="195" t="s">
        <v>154</v>
      </c>
      <c r="E672" s="196" t="s">
        <v>5</v>
      </c>
      <c r="F672" s="197" t="s">
        <v>362</v>
      </c>
      <c r="H672" s="198">
        <v>4.9</v>
      </c>
      <c r="L672" s="193"/>
      <c r="M672" s="199"/>
      <c r="N672" s="200"/>
      <c r="O672" s="200"/>
      <c r="P672" s="200"/>
      <c r="Q672" s="200"/>
      <c r="R672" s="200"/>
      <c r="S672" s="200"/>
      <c r="T672" s="201"/>
      <c r="AT672" s="196" t="s">
        <v>154</v>
      </c>
      <c r="AU672" s="196" t="s">
        <v>79</v>
      </c>
      <c r="AV672" s="194" t="s">
        <v>79</v>
      </c>
      <c r="AW672" s="194" t="s">
        <v>34</v>
      </c>
      <c r="AX672" s="194" t="s">
        <v>9</v>
      </c>
      <c r="AY672" s="196" t="s">
        <v>140</v>
      </c>
    </row>
    <row r="673" spans="2:51" s="211" customFormat="1" ht="13.5">
      <c r="B673" s="210"/>
      <c r="D673" s="195" t="s">
        <v>154</v>
      </c>
      <c r="E673" s="212" t="s">
        <v>5</v>
      </c>
      <c r="F673" s="213" t="s">
        <v>251</v>
      </c>
      <c r="H673" s="212" t="s">
        <v>5</v>
      </c>
      <c r="L673" s="210"/>
      <c r="M673" s="214"/>
      <c r="N673" s="215"/>
      <c r="O673" s="215"/>
      <c r="P673" s="215"/>
      <c r="Q673" s="215"/>
      <c r="R673" s="215"/>
      <c r="S673" s="215"/>
      <c r="T673" s="216"/>
      <c r="AT673" s="212" t="s">
        <v>154</v>
      </c>
      <c r="AU673" s="212" t="s">
        <v>79</v>
      </c>
      <c r="AV673" s="211" t="s">
        <v>77</v>
      </c>
      <c r="AW673" s="211" t="s">
        <v>34</v>
      </c>
      <c r="AX673" s="211" t="s">
        <v>9</v>
      </c>
      <c r="AY673" s="212" t="s">
        <v>140</v>
      </c>
    </row>
    <row r="674" spans="2:51" s="194" customFormat="1" ht="13.5">
      <c r="B674" s="193"/>
      <c r="D674" s="195" t="s">
        <v>154</v>
      </c>
      <c r="E674" s="196" t="s">
        <v>5</v>
      </c>
      <c r="F674" s="197" t="s">
        <v>370</v>
      </c>
      <c r="H674" s="198">
        <v>9.09</v>
      </c>
      <c r="L674" s="193"/>
      <c r="M674" s="199"/>
      <c r="N674" s="200"/>
      <c r="O674" s="200"/>
      <c r="P674" s="200"/>
      <c r="Q674" s="200"/>
      <c r="R674" s="200"/>
      <c r="S674" s="200"/>
      <c r="T674" s="201"/>
      <c r="AT674" s="196" t="s">
        <v>154</v>
      </c>
      <c r="AU674" s="196" t="s">
        <v>79</v>
      </c>
      <c r="AV674" s="194" t="s">
        <v>79</v>
      </c>
      <c r="AW674" s="194" t="s">
        <v>34</v>
      </c>
      <c r="AX674" s="194" t="s">
        <v>9</v>
      </c>
      <c r="AY674" s="196" t="s">
        <v>140</v>
      </c>
    </row>
    <row r="675" spans="2:51" s="211" customFormat="1" ht="13.5">
      <c r="B675" s="210"/>
      <c r="D675" s="195" t="s">
        <v>154</v>
      </c>
      <c r="E675" s="212" t="s">
        <v>5</v>
      </c>
      <c r="F675" s="213" t="s">
        <v>253</v>
      </c>
      <c r="H675" s="212" t="s">
        <v>5</v>
      </c>
      <c r="L675" s="210"/>
      <c r="M675" s="214"/>
      <c r="N675" s="215"/>
      <c r="O675" s="215"/>
      <c r="P675" s="215"/>
      <c r="Q675" s="215"/>
      <c r="R675" s="215"/>
      <c r="S675" s="215"/>
      <c r="T675" s="216"/>
      <c r="AT675" s="212" t="s">
        <v>154</v>
      </c>
      <c r="AU675" s="212" t="s">
        <v>79</v>
      </c>
      <c r="AV675" s="211" t="s">
        <v>77</v>
      </c>
      <c r="AW675" s="211" t="s">
        <v>34</v>
      </c>
      <c r="AX675" s="211" t="s">
        <v>9</v>
      </c>
      <c r="AY675" s="212" t="s">
        <v>140</v>
      </c>
    </row>
    <row r="676" spans="2:51" s="194" customFormat="1" ht="13.5">
      <c r="B676" s="193"/>
      <c r="D676" s="195" t="s">
        <v>154</v>
      </c>
      <c r="E676" s="196" t="s">
        <v>5</v>
      </c>
      <c r="F676" s="197" t="s">
        <v>223</v>
      </c>
      <c r="H676" s="198">
        <v>7.9</v>
      </c>
      <c r="L676" s="193"/>
      <c r="M676" s="199"/>
      <c r="N676" s="200"/>
      <c r="O676" s="200"/>
      <c r="P676" s="200"/>
      <c r="Q676" s="200"/>
      <c r="R676" s="200"/>
      <c r="S676" s="200"/>
      <c r="T676" s="201"/>
      <c r="AT676" s="196" t="s">
        <v>154</v>
      </c>
      <c r="AU676" s="196" t="s">
        <v>79</v>
      </c>
      <c r="AV676" s="194" t="s">
        <v>79</v>
      </c>
      <c r="AW676" s="194" t="s">
        <v>34</v>
      </c>
      <c r="AX676" s="194" t="s">
        <v>9</v>
      </c>
      <c r="AY676" s="196" t="s">
        <v>140</v>
      </c>
    </row>
    <row r="677" spans="2:51" s="211" customFormat="1" ht="13.5">
      <c r="B677" s="210"/>
      <c r="D677" s="195" t="s">
        <v>154</v>
      </c>
      <c r="E677" s="212" t="s">
        <v>5</v>
      </c>
      <c r="F677" s="213" t="s">
        <v>254</v>
      </c>
      <c r="H677" s="212" t="s">
        <v>5</v>
      </c>
      <c r="L677" s="210"/>
      <c r="M677" s="214"/>
      <c r="N677" s="215"/>
      <c r="O677" s="215"/>
      <c r="P677" s="215"/>
      <c r="Q677" s="215"/>
      <c r="R677" s="215"/>
      <c r="S677" s="215"/>
      <c r="T677" s="216"/>
      <c r="AT677" s="212" t="s">
        <v>154</v>
      </c>
      <c r="AU677" s="212" t="s">
        <v>79</v>
      </c>
      <c r="AV677" s="211" t="s">
        <v>77</v>
      </c>
      <c r="AW677" s="211" t="s">
        <v>34</v>
      </c>
      <c r="AX677" s="211" t="s">
        <v>9</v>
      </c>
      <c r="AY677" s="212" t="s">
        <v>140</v>
      </c>
    </row>
    <row r="678" spans="2:51" s="194" customFormat="1" ht="13.5">
      <c r="B678" s="193"/>
      <c r="D678" s="195" t="s">
        <v>154</v>
      </c>
      <c r="E678" s="196" t="s">
        <v>5</v>
      </c>
      <c r="F678" s="197" t="s">
        <v>255</v>
      </c>
      <c r="H678" s="198">
        <v>17.766</v>
      </c>
      <c r="L678" s="193"/>
      <c r="M678" s="199"/>
      <c r="N678" s="200"/>
      <c r="O678" s="200"/>
      <c r="P678" s="200"/>
      <c r="Q678" s="200"/>
      <c r="R678" s="200"/>
      <c r="S678" s="200"/>
      <c r="T678" s="201"/>
      <c r="AT678" s="196" t="s">
        <v>154</v>
      </c>
      <c r="AU678" s="196" t="s">
        <v>79</v>
      </c>
      <c r="AV678" s="194" t="s">
        <v>79</v>
      </c>
      <c r="AW678" s="194" t="s">
        <v>34</v>
      </c>
      <c r="AX678" s="194" t="s">
        <v>9</v>
      </c>
      <c r="AY678" s="196" t="s">
        <v>140</v>
      </c>
    </row>
    <row r="679" spans="2:51" s="211" customFormat="1" ht="13.5">
      <c r="B679" s="210"/>
      <c r="D679" s="195" t="s">
        <v>154</v>
      </c>
      <c r="E679" s="212" t="s">
        <v>5</v>
      </c>
      <c r="F679" s="213" t="s">
        <v>256</v>
      </c>
      <c r="H679" s="212" t="s">
        <v>5</v>
      </c>
      <c r="L679" s="210"/>
      <c r="M679" s="214"/>
      <c r="N679" s="215"/>
      <c r="O679" s="215"/>
      <c r="P679" s="215"/>
      <c r="Q679" s="215"/>
      <c r="R679" s="215"/>
      <c r="S679" s="215"/>
      <c r="T679" s="216"/>
      <c r="AT679" s="212" t="s">
        <v>154</v>
      </c>
      <c r="AU679" s="212" t="s">
        <v>79</v>
      </c>
      <c r="AV679" s="211" t="s">
        <v>77</v>
      </c>
      <c r="AW679" s="211" t="s">
        <v>34</v>
      </c>
      <c r="AX679" s="211" t="s">
        <v>9</v>
      </c>
      <c r="AY679" s="212" t="s">
        <v>140</v>
      </c>
    </row>
    <row r="680" spans="2:51" s="194" customFormat="1" ht="13.5">
      <c r="B680" s="193"/>
      <c r="D680" s="195" t="s">
        <v>154</v>
      </c>
      <c r="E680" s="196" t="s">
        <v>5</v>
      </c>
      <c r="F680" s="197" t="s">
        <v>257</v>
      </c>
      <c r="H680" s="198">
        <v>7.928</v>
      </c>
      <c r="L680" s="193"/>
      <c r="M680" s="199"/>
      <c r="N680" s="200"/>
      <c r="O680" s="200"/>
      <c r="P680" s="200"/>
      <c r="Q680" s="200"/>
      <c r="R680" s="200"/>
      <c r="S680" s="200"/>
      <c r="T680" s="201"/>
      <c r="AT680" s="196" t="s">
        <v>154</v>
      </c>
      <c r="AU680" s="196" t="s">
        <v>79</v>
      </c>
      <c r="AV680" s="194" t="s">
        <v>79</v>
      </c>
      <c r="AW680" s="194" t="s">
        <v>34</v>
      </c>
      <c r="AX680" s="194" t="s">
        <v>9</v>
      </c>
      <c r="AY680" s="196" t="s">
        <v>140</v>
      </c>
    </row>
    <row r="681" spans="2:51" s="226" customFormat="1" ht="13.5">
      <c r="B681" s="225"/>
      <c r="D681" s="195" t="s">
        <v>154</v>
      </c>
      <c r="E681" s="227" t="s">
        <v>5</v>
      </c>
      <c r="F681" s="228" t="s">
        <v>342</v>
      </c>
      <c r="H681" s="229">
        <v>483.838</v>
      </c>
      <c r="L681" s="225"/>
      <c r="M681" s="230"/>
      <c r="N681" s="231"/>
      <c r="O681" s="231"/>
      <c r="P681" s="231"/>
      <c r="Q681" s="231"/>
      <c r="R681" s="231"/>
      <c r="S681" s="231"/>
      <c r="T681" s="232"/>
      <c r="AT681" s="227" t="s">
        <v>154</v>
      </c>
      <c r="AU681" s="227" t="s">
        <v>79</v>
      </c>
      <c r="AV681" s="226" t="s">
        <v>141</v>
      </c>
      <c r="AW681" s="226" t="s">
        <v>34</v>
      </c>
      <c r="AX681" s="226" t="s">
        <v>9</v>
      </c>
      <c r="AY681" s="227" t="s">
        <v>140</v>
      </c>
    </row>
    <row r="682" spans="2:51" s="203" customFormat="1" ht="13.5">
      <c r="B682" s="202"/>
      <c r="D682" s="195" t="s">
        <v>154</v>
      </c>
      <c r="E682" s="204" t="s">
        <v>5</v>
      </c>
      <c r="F682" s="205" t="s">
        <v>157</v>
      </c>
      <c r="H682" s="206">
        <v>483.838</v>
      </c>
      <c r="L682" s="202"/>
      <c r="M682" s="207"/>
      <c r="N682" s="208"/>
      <c r="O682" s="208"/>
      <c r="P682" s="208"/>
      <c r="Q682" s="208"/>
      <c r="R682" s="208"/>
      <c r="S682" s="208"/>
      <c r="T682" s="209"/>
      <c r="AT682" s="204" t="s">
        <v>154</v>
      </c>
      <c r="AU682" s="204" t="s">
        <v>79</v>
      </c>
      <c r="AV682" s="203" t="s">
        <v>148</v>
      </c>
      <c r="AW682" s="203" t="s">
        <v>34</v>
      </c>
      <c r="AX682" s="203" t="s">
        <v>77</v>
      </c>
      <c r="AY682" s="204" t="s">
        <v>140</v>
      </c>
    </row>
    <row r="683" spans="2:65" s="102" customFormat="1" ht="25.5" customHeight="1">
      <c r="B683" s="103"/>
      <c r="C683" s="182" t="s">
        <v>871</v>
      </c>
      <c r="D683" s="182" t="s">
        <v>143</v>
      </c>
      <c r="E683" s="183" t="s">
        <v>872</v>
      </c>
      <c r="F683" s="184" t="s">
        <v>873</v>
      </c>
      <c r="G683" s="185" t="s">
        <v>146</v>
      </c>
      <c r="H683" s="186">
        <v>483.338</v>
      </c>
      <c r="I683" s="8"/>
      <c r="J683" s="186">
        <f>ROUND(I683*H683,15)</f>
        <v>0</v>
      </c>
      <c r="K683" s="184" t="s">
        <v>147</v>
      </c>
      <c r="L683" s="103"/>
      <c r="M683" s="187" t="s">
        <v>5</v>
      </c>
      <c r="N683" s="188" t="s">
        <v>41</v>
      </c>
      <c r="O683" s="104"/>
      <c r="P683" s="189">
        <f>O683*H683</f>
        <v>0</v>
      </c>
      <c r="Q683" s="189">
        <v>0.00029</v>
      </c>
      <c r="R683" s="189">
        <f>Q683*H683</f>
        <v>0.14016802</v>
      </c>
      <c r="S683" s="189">
        <v>0</v>
      </c>
      <c r="T683" s="190">
        <f>S683*H683</f>
        <v>0</v>
      </c>
      <c r="AR683" s="92" t="s">
        <v>291</v>
      </c>
      <c r="AT683" s="92" t="s">
        <v>143</v>
      </c>
      <c r="AU683" s="92" t="s">
        <v>79</v>
      </c>
      <c r="AY683" s="92" t="s">
        <v>140</v>
      </c>
      <c r="BE683" s="191">
        <f>IF(N683="základní",J683,0)</f>
        <v>0</v>
      </c>
      <c r="BF683" s="191">
        <f>IF(N683="snížená",J683,0)</f>
        <v>0</v>
      </c>
      <c r="BG683" s="191">
        <f>IF(N683="zákl. přenesená",J683,0)</f>
        <v>0</v>
      </c>
      <c r="BH683" s="191">
        <f>IF(N683="sníž. přenesená",J683,0)</f>
        <v>0</v>
      </c>
      <c r="BI683" s="191">
        <f>IF(N683="nulová",J683,0)</f>
        <v>0</v>
      </c>
      <c r="BJ683" s="92" t="s">
        <v>77</v>
      </c>
      <c r="BK683" s="192">
        <f>ROUND(I683*H683,15)</f>
        <v>0</v>
      </c>
      <c r="BL683" s="92" t="s">
        <v>291</v>
      </c>
      <c r="BM683" s="92" t="s">
        <v>874</v>
      </c>
    </row>
    <row r="684" spans="2:51" s="194" customFormat="1" ht="13.5">
      <c r="B684" s="193"/>
      <c r="D684" s="195" t="s">
        <v>154</v>
      </c>
      <c r="E684" s="196" t="s">
        <v>5</v>
      </c>
      <c r="F684" s="197" t="s">
        <v>875</v>
      </c>
      <c r="H684" s="198">
        <v>483.338</v>
      </c>
      <c r="L684" s="193"/>
      <c r="M684" s="199"/>
      <c r="N684" s="200"/>
      <c r="O684" s="200"/>
      <c r="P684" s="200"/>
      <c r="Q684" s="200"/>
      <c r="R684" s="200"/>
      <c r="S684" s="200"/>
      <c r="T684" s="201"/>
      <c r="AT684" s="196" t="s">
        <v>154</v>
      </c>
      <c r="AU684" s="196" t="s">
        <v>79</v>
      </c>
      <c r="AV684" s="194" t="s">
        <v>79</v>
      </c>
      <c r="AW684" s="194" t="s">
        <v>34</v>
      </c>
      <c r="AX684" s="194" t="s">
        <v>9</v>
      </c>
      <c r="AY684" s="196" t="s">
        <v>140</v>
      </c>
    </row>
    <row r="685" spans="2:51" s="203" customFormat="1" ht="13.5">
      <c r="B685" s="202"/>
      <c r="D685" s="195" t="s">
        <v>154</v>
      </c>
      <c r="E685" s="204" t="s">
        <v>5</v>
      </c>
      <c r="F685" s="205" t="s">
        <v>157</v>
      </c>
      <c r="H685" s="206">
        <v>483.338</v>
      </c>
      <c r="L685" s="202"/>
      <c r="M685" s="207"/>
      <c r="N685" s="208"/>
      <c r="O685" s="208"/>
      <c r="P685" s="208"/>
      <c r="Q685" s="208"/>
      <c r="R685" s="208"/>
      <c r="S685" s="208"/>
      <c r="T685" s="209"/>
      <c r="AT685" s="204" t="s">
        <v>154</v>
      </c>
      <c r="AU685" s="204" t="s">
        <v>79</v>
      </c>
      <c r="AV685" s="203" t="s">
        <v>148</v>
      </c>
      <c r="AW685" s="203" t="s">
        <v>34</v>
      </c>
      <c r="AX685" s="203" t="s">
        <v>77</v>
      </c>
      <c r="AY685" s="204" t="s">
        <v>140</v>
      </c>
    </row>
    <row r="686" spans="2:65" s="102" customFormat="1" ht="16.5" customHeight="1">
      <c r="B686" s="103"/>
      <c r="C686" s="182" t="s">
        <v>876</v>
      </c>
      <c r="D686" s="182" t="s">
        <v>143</v>
      </c>
      <c r="E686" s="183" t="s">
        <v>877</v>
      </c>
      <c r="F686" s="184" t="s">
        <v>878</v>
      </c>
      <c r="G686" s="185" t="s">
        <v>146</v>
      </c>
      <c r="H686" s="186">
        <v>153.302</v>
      </c>
      <c r="I686" s="8"/>
      <c r="J686" s="186">
        <f>ROUND(I686*H686,15)</f>
        <v>0</v>
      </c>
      <c r="K686" s="184" t="s">
        <v>147</v>
      </c>
      <c r="L686" s="103"/>
      <c r="M686" s="187" t="s">
        <v>5</v>
      </c>
      <c r="N686" s="236" t="s">
        <v>41</v>
      </c>
      <c r="O686" s="237"/>
      <c r="P686" s="238">
        <f>O686*H686</f>
        <v>0</v>
      </c>
      <c r="Q686" s="238">
        <v>0.00875</v>
      </c>
      <c r="R686" s="238">
        <f>Q686*H686</f>
        <v>1.3413925</v>
      </c>
      <c r="S686" s="238">
        <v>0</v>
      </c>
      <c r="T686" s="239">
        <f>S686*H686</f>
        <v>0</v>
      </c>
      <c r="AR686" s="92" t="s">
        <v>291</v>
      </c>
      <c r="AT686" s="92" t="s">
        <v>143</v>
      </c>
      <c r="AU686" s="92" t="s">
        <v>79</v>
      </c>
      <c r="AY686" s="92" t="s">
        <v>140</v>
      </c>
      <c r="BE686" s="191">
        <f>IF(N686="základní",J686,0)</f>
        <v>0</v>
      </c>
      <c r="BF686" s="191">
        <f>IF(N686="snížená",J686,0)</f>
        <v>0</v>
      </c>
      <c r="BG686" s="191">
        <f>IF(N686="zákl. přenesená",J686,0)</f>
        <v>0</v>
      </c>
      <c r="BH686" s="191">
        <f>IF(N686="sníž. přenesená",J686,0)</f>
        <v>0</v>
      </c>
      <c r="BI686" s="191">
        <f>IF(N686="nulová",J686,0)</f>
        <v>0</v>
      </c>
      <c r="BJ686" s="92" t="s">
        <v>77</v>
      </c>
      <c r="BK686" s="192">
        <f>ROUND(I686*H686,15)</f>
        <v>0</v>
      </c>
      <c r="BL686" s="92" t="s">
        <v>291</v>
      </c>
      <c r="BM686" s="92" t="s">
        <v>879</v>
      </c>
    </row>
    <row r="687" spans="2:12" s="102" customFormat="1" ht="6.9" customHeight="1">
      <c r="B687" s="127"/>
      <c r="C687" s="128"/>
      <c r="D687" s="128"/>
      <c r="E687" s="128"/>
      <c r="F687" s="128"/>
      <c r="G687" s="128"/>
      <c r="H687" s="128"/>
      <c r="I687" s="128"/>
      <c r="J687" s="128"/>
      <c r="K687" s="128"/>
      <c r="L687" s="103"/>
    </row>
  </sheetData>
  <sheetProtection algorithmName="SHA-512" hashValue="smioFkzMFs4UJ1fca7/doFj/EWEeIA/jQ8VxqPSh3/QrlJlgnpiq68tDD9YNo7hl7nMW2MjHfbUeBSodkzjXGg==" saltValue="awwckqHgdY7UTwWdNlbZ7w==" spinCount="100000" sheet="1" objects="1" scenarios="1"/>
  <autoFilter ref="C94:K686"/>
  <mergeCells count="10">
    <mergeCell ref="J51:J52"/>
    <mergeCell ref="E85:H85"/>
    <mergeCell ref="E87:H8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4"/>
  <sheetViews>
    <sheetView showGridLines="0" workbookViewId="0" topLeftCell="A1">
      <pane ySplit="1" topLeftCell="A2" activePane="bottomLeft" state="frozen"/>
      <selection pane="bottomLeft" activeCell="X15" sqref="X15"/>
    </sheetView>
  </sheetViews>
  <sheetFormatPr defaultColWidth="9.33203125" defaultRowHeight="13.5"/>
  <cols>
    <col min="1" max="1" width="8.33203125" style="91" customWidth="1"/>
    <col min="2" max="2" width="1.66796875" style="91" customWidth="1"/>
    <col min="3" max="3" width="4.16015625" style="91" customWidth="1"/>
    <col min="4" max="4" width="4.33203125" style="91" customWidth="1"/>
    <col min="5" max="5" width="17.16015625" style="91" customWidth="1"/>
    <col min="6" max="6" width="75" style="91" customWidth="1"/>
    <col min="7" max="7" width="8.66015625" style="91" customWidth="1"/>
    <col min="8" max="8" width="11.16015625" style="91" customWidth="1"/>
    <col min="9" max="9" width="12.66015625" style="91" customWidth="1"/>
    <col min="10" max="10" width="23.5" style="91" customWidth="1"/>
    <col min="11" max="11" width="15.5" style="91" customWidth="1"/>
    <col min="12" max="12" width="9.16015625" style="91" customWidth="1"/>
    <col min="13" max="18" width="9.33203125" style="91" hidden="1" customWidth="1"/>
    <col min="19" max="19" width="8.16015625" style="91" hidden="1" customWidth="1"/>
    <col min="20" max="20" width="29.66015625" style="91" hidden="1" customWidth="1"/>
    <col min="21" max="21" width="16.33203125" style="91" hidden="1" customWidth="1"/>
    <col min="22" max="22" width="12.33203125" style="91" customWidth="1"/>
    <col min="23" max="23" width="16.33203125" style="91" customWidth="1"/>
    <col min="24" max="24" width="12.33203125" style="91" customWidth="1"/>
    <col min="25" max="25" width="15" style="91" customWidth="1"/>
    <col min="26" max="26" width="11" style="91" customWidth="1"/>
    <col min="27" max="27" width="15" style="91" customWidth="1"/>
    <col min="28" max="28" width="16.33203125" style="91" customWidth="1"/>
    <col min="29" max="29" width="11" style="91" customWidth="1"/>
    <col min="30" max="30" width="15" style="91" customWidth="1"/>
    <col min="31" max="31" width="16.33203125" style="91" customWidth="1"/>
    <col min="32" max="43" width="9.16015625" style="91" customWidth="1"/>
    <col min="44" max="65" width="9.33203125" style="91" hidden="1" customWidth="1"/>
    <col min="66" max="16384" width="9.16015625" style="91" customWidth="1"/>
  </cols>
  <sheetData>
    <row r="1" spans="1:70" ht="21.75" customHeight="1">
      <c r="A1" s="88"/>
      <c r="B1" s="3"/>
      <c r="C1" s="3"/>
      <c r="D1" s="4" t="s">
        <v>1</v>
      </c>
      <c r="E1" s="3"/>
      <c r="F1" s="89" t="s">
        <v>92</v>
      </c>
      <c r="G1" s="333" t="s">
        <v>93</v>
      </c>
      <c r="H1" s="333"/>
      <c r="I1" s="3"/>
      <c r="J1" s="89" t="s">
        <v>94</v>
      </c>
      <c r="K1" s="4" t="s">
        <v>95</v>
      </c>
      <c r="L1" s="89" t="s">
        <v>96</v>
      </c>
      <c r="M1" s="89"/>
      <c r="N1" s="89"/>
      <c r="O1" s="89"/>
      <c r="P1" s="89"/>
      <c r="Q1" s="89"/>
      <c r="R1" s="89"/>
      <c r="S1" s="89"/>
      <c r="T1" s="89"/>
      <c r="U1" s="90"/>
      <c r="V1" s="90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3:46" ht="36.9" customHeight="1">
      <c r="L2" s="292" t="s">
        <v>8</v>
      </c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92" t="s">
        <v>82</v>
      </c>
    </row>
    <row r="3" spans="2:46" ht="6.9" customHeight="1">
      <c r="B3" s="93"/>
      <c r="C3" s="94"/>
      <c r="D3" s="94"/>
      <c r="E3" s="94"/>
      <c r="F3" s="94"/>
      <c r="G3" s="94"/>
      <c r="H3" s="94"/>
      <c r="I3" s="94"/>
      <c r="J3" s="94"/>
      <c r="K3" s="95"/>
      <c r="AT3" s="92" t="s">
        <v>79</v>
      </c>
    </row>
    <row r="4" spans="2:46" ht="36.9" customHeight="1">
      <c r="B4" s="96"/>
      <c r="C4" s="97"/>
      <c r="D4" s="98" t="s">
        <v>97</v>
      </c>
      <c r="E4" s="97"/>
      <c r="F4" s="97"/>
      <c r="G4" s="97"/>
      <c r="H4" s="97"/>
      <c r="I4" s="97"/>
      <c r="J4" s="97"/>
      <c r="K4" s="99"/>
      <c r="M4" s="100" t="s">
        <v>13</v>
      </c>
      <c r="AT4" s="92" t="s">
        <v>6</v>
      </c>
    </row>
    <row r="5" spans="2:11" ht="6.9" customHeight="1">
      <c r="B5" s="96"/>
      <c r="C5" s="97"/>
      <c r="D5" s="97"/>
      <c r="E5" s="97"/>
      <c r="F5" s="97"/>
      <c r="G5" s="97"/>
      <c r="H5" s="97"/>
      <c r="I5" s="97"/>
      <c r="J5" s="97"/>
      <c r="K5" s="99"/>
    </row>
    <row r="6" spans="2:11" ht="13.2">
      <c r="B6" s="96"/>
      <c r="C6" s="97"/>
      <c r="D6" s="101" t="s">
        <v>18</v>
      </c>
      <c r="E6" s="97"/>
      <c r="F6" s="97"/>
      <c r="G6" s="97"/>
      <c r="H6" s="97"/>
      <c r="I6" s="97"/>
      <c r="J6" s="97"/>
      <c r="K6" s="99"/>
    </row>
    <row r="7" spans="2:11" ht="16.5" customHeight="1">
      <c r="B7" s="96"/>
      <c r="C7" s="97"/>
      <c r="D7" s="97"/>
      <c r="E7" s="334" t="str">
        <f>'Rekapitulace stavby'!K6</f>
        <v xml:space="preserve"> Speciální MŠ ,ZŠ a praktická škola Pardubice-stavební úpravy sociálního zařízení</v>
      </c>
      <c r="F7" s="335"/>
      <c r="G7" s="335"/>
      <c r="H7" s="335"/>
      <c r="I7" s="97"/>
      <c r="J7" s="97"/>
      <c r="K7" s="99"/>
    </row>
    <row r="8" spans="2:11" s="102" customFormat="1" ht="13.2">
      <c r="B8" s="103"/>
      <c r="C8" s="104"/>
      <c r="D8" s="101" t="s">
        <v>98</v>
      </c>
      <c r="E8" s="104"/>
      <c r="F8" s="104"/>
      <c r="G8" s="104"/>
      <c r="H8" s="104"/>
      <c r="I8" s="104"/>
      <c r="J8" s="104"/>
      <c r="K8" s="105"/>
    </row>
    <row r="9" spans="2:11" s="102" customFormat="1" ht="36.9" customHeight="1">
      <c r="B9" s="103"/>
      <c r="C9" s="104"/>
      <c r="D9" s="104"/>
      <c r="E9" s="336" t="s">
        <v>880</v>
      </c>
      <c r="F9" s="337"/>
      <c r="G9" s="337"/>
      <c r="H9" s="337"/>
      <c r="I9" s="104"/>
      <c r="J9" s="104"/>
      <c r="K9" s="105"/>
    </row>
    <row r="10" spans="2:11" s="102" customFormat="1" ht="13.5">
      <c r="B10" s="103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2:11" s="102" customFormat="1" ht="14.4" customHeight="1">
      <c r="B11" s="103"/>
      <c r="C11" s="104"/>
      <c r="D11" s="101" t="s">
        <v>20</v>
      </c>
      <c r="E11" s="104"/>
      <c r="F11" s="106" t="s">
        <v>5</v>
      </c>
      <c r="G11" s="104"/>
      <c r="H11" s="104"/>
      <c r="I11" s="101" t="s">
        <v>21</v>
      </c>
      <c r="J11" s="106" t="s">
        <v>5</v>
      </c>
      <c r="K11" s="105"/>
    </row>
    <row r="12" spans="2:11" s="102" customFormat="1" ht="14.4" customHeight="1">
      <c r="B12" s="103"/>
      <c r="C12" s="104"/>
      <c r="D12" s="101" t="s">
        <v>22</v>
      </c>
      <c r="E12" s="104"/>
      <c r="F12" s="106" t="s">
        <v>23</v>
      </c>
      <c r="G12" s="104"/>
      <c r="H12" s="104"/>
      <c r="I12" s="101" t="s">
        <v>24</v>
      </c>
      <c r="J12" s="107" t="str">
        <f>'Rekapitulace stavby'!AN8</f>
        <v>21.1.2019</v>
      </c>
      <c r="K12" s="105"/>
    </row>
    <row r="13" spans="2:11" s="102" customFormat="1" ht="10.8" customHeight="1">
      <c r="B13" s="103"/>
      <c r="C13" s="104"/>
      <c r="D13" s="104"/>
      <c r="E13" s="104"/>
      <c r="F13" s="104"/>
      <c r="G13" s="104"/>
      <c r="H13" s="104"/>
      <c r="I13" s="104"/>
      <c r="J13" s="104"/>
      <c r="K13" s="105"/>
    </row>
    <row r="14" spans="2:11" s="102" customFormat="1" ht="14.4" customHeight="1">
      <c r="B14" s="103"/>
      <c r="C14" s="104"/>
      <c r="D14" s="101" t="s">
        <v>26</v>
      </c>
      <c r="E14" s="104"/>
      <c r="F14" s="104"/>
      <c r="G14" s="104"/>
      <c r="H14" s="104"/>
      <c r="I14" s="101" t="s">
        <v>27</v>
      </c>
      <c r="J14" s="106" t="s">
        <v>5</v>
      </c>
      <c r="K14" s="105"/>
    </row>
    <row r="15" spans="2:11" s="102" customFormat="1" ht="18" customHeight="1">
      <c r="B15" s="103"/>
      <c r="C15" s="104"/>
      <c r="D15" s="104"/>
      <c r="E15" s="106" t="s">
        <v>28</v>
      </c>
      <c r="F15" s="104"/>
      <c r="G15" s="104"/>
      <c r="H15" s="104"/>
      <c r="I15" s="101" t="s">
        <v>29</v>
      </c>
      <c r="J15" s="106" t="s">
        <v>5</v>
      </c>
      <c r="K15" s="105"/>
    </row>
    <row r="16" spans="2:11" s="102" customFormat="1" ht="6.9" customHeight="1">
      <c r="B16" s="103"/>
      <c r="C16" s="104"/>
      <c r="D16" s="104"/>
      <c r="E16" s="104"/>
      <c r="F16" s="104"/>
      <c r="G16" s="104"/>
      <c r="H16" s="104"/>
      <c r="I16" s="104"/>
      <c r="J16" s="104"/>
      <c r="K16" s="105"/>
    </row>
    <row r="17" spans="2:11" s="102" customFormat="1" ht="14.4" customHeight="1">
      <c r="B17" s="103"/>
      <c r="C17" s="104"/>
      <c r="D17" s="101" t="s">
        <v>30</v>
      </c>
      <c r="E17" s="104"/>
      <c r="F17" s="104"/>
      <c r="G17" s="104"/>
      <c r="H17" s="104"/>
      <c r="I17" s="101" t="s">
        <v>27</v>
      </c>
      <c r="J17" s="106" t="str">
        <f>IF('Rekapitulace stavby'!AN13="Vyplň údaj","",IF('Rekapitulace stavby'!AN13="","",'Rekapitulace stavby'!AN13))</f>
        <v/>
      </c>
      <c r="K17" s="105"/>
    </row>
    <row r="18" spans="2:11" s="102" customFormat="1" ht="18" customHeight="1">
      <c r="B18" s="103"/>
      <c r="C18" s="104"/>
      <c r="D18" s="104"/>
      <c r="E18" s="106" t="str">
        <f>IF('Rekapitulace stavby'!E14="Vyplň údaj","",IF('Rekapitulace stavby'!E14="","",'Rekapitulace stavby'!E14))</f>
        <v/>
      </c>
      <c r="F18" s="104"/>
      <c r="G18" s="104"/>
      <c r="H18" s="104"/>
      <c r="I18" s="101" t="s">
        <v>29</v>
      </c>
      <c r="J18" s="106" t="str">
        <f>IF('Rekapitulace stavby'!AN14="Vyplň údaj","",IF('Rekapitulace stavby'!AN14="","",'Rekapitulace stavby'!AN14))</f>
        <v/>
      </c>
      <c r="K18" s="105"/>
    </row>
    <row r="19" spans="2:11" s="102" customFormat="1" ht="6.9" customHeight="1">
      <c r="B19" s="103"/>
      <c r="C19" s="104"/>
      <c r="D19" s="104"/>
      <c r="E19" s="104"/>
      <c r="F19" s="104"/>
      <c r="G19" s="104"/>
      <c r="H19" s="104"/>
      <c r="I19" s="104"/>
      <c r="J19" s="104"/>
      <c r="K19" s="105"/>
    </row>
    <row r="20" spans="2:11" s="102" customFormat="1" ht="14.4" customHeight="1">
      <c r="B20" s="103"/>
      <c r="C20" s="104"/>
      <c r="D20" s="101" t="s">
        <v>32</v>
      </c>
      <c r="E20" s="104"/>
      <c r="F20" s="104"/>
      <c r="G20" s="104"/>
      <c r="H20" s="104"/>
      <c r="I20" s="101" t="s">
        <v>27</v>
      </c>
      <c r="J20" s="106" t="s">
        <v>5</v>
      </c>
      <c r="K20" s="105"/>
    </row>
    <row r="21" spans="2:11" s="102" customFormat="1" ht="18" customHeight="1">
      <c r="B21" s="103"/>
      <c r="C21" s="104"/>
      <c r="D21" s="104"/>
      <c r="E21" s="106" t="s">
        <v>33</v>
      </c>
      <c r="F21" s="104"/>
      <c r="G21" s="104"/>
      <c r="H21" s="104"/>
      <c r="I21" s="101" t="s">
        <v>29</v>
      </c>
      <c r="J21" s="106" t="s">
        <v>5</v>
      </c>
      <c r="K21" s="105"/>
    </row>
    <row r="22" spans="2:11" s="102" customFormat="1" ht="6.9" customHeight="1">
      <c r="B22" s="103"/>
      <c r="C22" s="104"/>
      <c r="D22" s="104"/>
      <c r="E22" s="104"/>
      <c r="F22" s="104"/>
      <c r="G22" s="104"/>
      <c r="H22" s="104"/>
      <c r="I22" s="104"/>
      <c r="J22" s="104"/>
      <c r="K22" s="105"/>
    </row>
    <row r="23" spans="2:11" s="102" customFormat="1" ht="14.4" customHeight="1">
      <c r="B23" s="103"/>
      <c r="C23" s="104"/>
      <c r="D23" s="101" t="s">
        <v>35</v>
      </c>
      <c r="E23" s="104"/>
      <c r="F23" s="104"/>
      <c r="G23" s="104"/>
      <c r="H23" s="104"/>
      <c r="I23" s="104"/>
      <c r="J23" s="104"/>
      <c r="K23" s="105"/>
    </row>
    <row r="24" spans="2:11" s="111" customFormat="1" ht="16.5" customHeight="1">
      <c r="B24" s="108"/>
      <c r="C24" s="109"/>
      <c r="D24" s="109"/>
      <c r="E24" s="325" t="s">
        <v>5</v>
      </c>
      <c r="F24" s="325"/>
      <c r="G24" s="325"/>
      <c r="H24" s="325"/>
      <c r="I24" s="109"/>
      <c r="J24" s="109"/>
      <c r="K24" s="110"/>
    </row>
    <row r="25" spans="2:11" s="102" customFormat="1" ht="6.9" customHeight="1">
      <c r="B25" s="103"/>
      <c r="C25" s="104"/>
      <c r="D25" s="104"/>
      <c r="E25" s="104"/>
      <c r="F25" s="104"/>
      <c r="G25" s="104"/>
      <c r="H25" s="104"/>
      <c r="I25" s="104"/>
      <c r="J25" s="104"/>
      <c r="K25" s="105"/>
    </row>
    <row r="26" spans="2:11" s="102" customFormat="1" ht="6.9" customHeight="1">
      <c r="B26" s="103"/>
      <c r="C26" s="104"/>
      <c r="D26" s="112"/>
      <c r="E26" s="112"/>
      <c r="F26" s="112"/>
      <c r="G26" s="112"/>
      <c r="H26" s="112"/>
      <c r="I26" s="112"/>
      <c r="J26" s="112"/>
      <c r="K26" s="113"/>
    </row>
    <row r="27" spans="2:11" s="102" customFormat="1" ht="25.35" customHeight="1">
      <c r="B27" s="103"/>
      <c r="C27" s="104"/>
      <c r="D27" s="114" t="s">
        <v>36</v>
      </c>
      <c r="E27" s="104"/>
      <c r="F27" s="104"/>
      <c r="G27" s="104"/>
      <c r="H27" s="104"/>
      <c r="I27" s="104"/>
      <c r="J27" s="115">
        <f>ROUND(J80,15)</f>
        <v>0</v>
      </c>
      <c r="K27" s="105"/>
    </row>
    <row r="28" spans="2:11" s="102" customFormat="1" ht="6.9" customHeight="1">
      <c r="B28" s="103"/>
      <c r="C28" s="104"/>
      <c r="D28" s="112"/>
      <c r="E28" s="112"/>
      <c r="F28" s="112"/>
      <c r="G28" s="112"/>
      <c r="H28" s="112"/>
      <c r="I28" s="112"/>
      <c r="J28" s="112"/>
      <c r="K28" s="113"/>
    </row>
    <row r="29" spans="2:11" s="102" customFormat="1" ht="14.4" customHeight="1">
      <c r="B29" s="103"/>
      <c r="C29" s="104"/>
      <c r="D29" s="104"/>
      <c r="E29" s="104"/>
      <c r="F29" s="116" t="s">
        <v>38</v>
      </c>
      <c r="G29" s="104"/>
      <c r="H29" s="104"/>
      <c r="I29" s="116" t="s">
        <v>37</v>
      </c>
      <c r="J29" s="116" t="s">
        <v>39</v>
      </c>
      <c r="K29" s="105"/>
    </row>
    <row r="30" spans="2:11" s="102" customFormat="1" ht="14.4" customHeight="1">
      <c r="B30" s="103"/>
      <c r="C30" s="104"/>
      <c r="D30" s="117" t="s">
        <v>40</v>
      </c>
      <c r="E30" s="117" t="s">
        <v>41</v>
      </c>
      <c r="F30" s="118">
        <f>ROUND(SUM(BE80:BE153),15)</f>
        <v>0</v>
      </c>
      <c r="G30" s="104"/>
      <c r="H30" s="104"/>
      <c r="I30" s="119">
        <v>0.21</v>
      </c>
      <c r="J30" s="118">
        <f>ROUND(ROUND((SUM(BE80:BE153)),15)*I30,15)</f>
        <v>0</v>
      </c>
      <c r="K30" s="105"/>
    </row>
    <row r="31" spans="2:11" s="102" customFormat="1" ht="14.4" customHeight="1">
      <c r="B31" s="103"/>
      <c r="C31" s="104"/>
      <c r="D31" s="104"/>
      <c r="E31" s="117" t="s">
        <v>42</v>
      </c>
      <c r="F31" s="118">
        <f>ROUND(SUM(BF80:BF153),15)</f>
        <v>0</v>
      </c>
      <c r="G31" s="104"/>
      <c r="H31" s="104"/>
      <c r="I31" s="119">
        <v>0.15</v>
      </c>
      <c r="J31" s="118">
        <f>ROUND(ROUND((SUM(BF80:BF153)),15)*I31,15)</f>
        <v>0</v>
      </c>
      <c r="K31" s="105"/>
    </row>
    <row r="32" spans="2:11" s="102" customFormat="1" ht="14.4" customHeight="1" hidden="1">
      <c r="B32" s="103"/>
      <c r="C32" s="104"/>
      <c r="D32" s="104"/>
      <c r="E32" s="117" t="s">
        <v>43</v>
      </c>
      <c r="F32" s="118">
        <f>ROUND(SUM(BG80:BG153),15)</f>
        <v>0</v>
      </c>
      <c r="G32" s="104"/>
      <c r="H32" s="104"/>
      <c r="I32" s="119">
        <v>0.21</v>
      </c>
      <c r="J32" s="118">
        <v>0</v>
      </c>
      <c r="K32" s="105"/>
    </row>
    <row r="33" spans="2:11" s="102" customFormat="1" ht="14.4" customHeight="1" hidden="1">
      <c r="B33" s="103"/>
      <c r="C33" s="104"/>
      <c r="D33" s="104"/>
      <c r="E33" s="117" t="s">
        <v>44</v>
      </c>
      <c r="F33" s="118">
        <f>ROUND(SUM(BH80:BH153),15)</f>
        <v>0</v>
      </c>
      <c r="G33" s="104"/>
      <c r="H33" s="104"/>
      <c r="I33" s="119">
        <v>0.15</v>
      </c>
      <c r="J33" s="118">
        <v>0</v>
      </c>
      <c r="K33" s="105"/>
    </row>
    <row r="34" spans="2:11" s="102" customFormat="1" ht="14.4" customHeight="1" hidden="1">
      <c r="B34" s="103"/>
      <c r="C34" s="104"/>
      <c r="D34" s="104"/>
      <c r="E34" s="117" t="s">
        <v>45</v>
      </c>
      <c r="F34" s="118">
        <f>ROUND(SUM(BI80:BI153),15)</f>
        <v>0</v>
      </c>
      <c r="G34" s="104"/>
      <c r="H34" s="104"/>
      <c r="I34" s="119">
        <v>0</v>
      </c>
      <c r="J34" s="118">
        <v>0</v>
      </c>
      <c r="K34" s="105"/>
    </row>
    <row r="35" spans="2:11" s="102" customFormat="1" ht="6.9" customHeight="1">
      <c r="B35" s="103"/>
      <c r="C35" s="104"/>
      <c r="D35" s="104"/>
      <c r="E35" s="104"/>
      <c r="F35" s="104"/>
      <c r="G35" s="104"/>
      <c r="H35" s="104"/>
      <c r="I35" s="104"/>
      <c r="J35" s="104"/>
      <c r="K35" s="105"/>
    </row>
    <row r="36" spans="2:11" s="102" customFormat="1" ht="25.35" customHeight="1">
      <c r="B36" s="103"/>
      <c r="C36" s="120"/>
      <c r="D36" s="121" t="s">
        <v>46</v>
      </c>
      <c r="E36" s="122"/>
      <c r="F36" s="122"/>
      <c r="G36" s="123" t="s">
        <v>47</v>
      </c>
      <c r="H36" s="124" t="s">
        <v>48</v>
      </c>
      <c r="I36" s="122"/>
      <c r="J36" s="125">
        <f>SUM(J27:J34)</f>
        <v>0</v>
      </c>
      <c r="K36" s="126"/>
    </row>
    <row r="37" spans="2:11" s="102" customFormat="1" ht="14.4" customHeight="1">
      <c r="B37" s="127"/>
      <c r="C37" s="128"/>
      <c r="D37" s="128"/>
      <c r="E37" s="128"/>
      <c r="F37" s="128"/>
      <c r="G37" s="128"/>
      <c r="H37" s="128"/>
      <c r="I37" s="128"/>
      <c r="J37" s="128"/>
      <c r="K37" s="129"/>
    </row>
    <row r="41" spans="2:11" s="102" customFormat="1" ht="6.9" customHeight="1">
      <c r="B41" s="130"/>
      <c r="C41" s="131"/>
      <c r="D41" s="131"/>
      <c r="E41" s="131"/>
      <c r="F41" s="131"/>
      <c r="G41" s="131"/>
      <c r="H41" s="131"/>
      <c r="I41" s="131"/>
      <c r="J41" s="131"/>
      <c r="K41" s="132"/>
    </row>
    <row r="42" spans="2:11" s="102" customFormat="1" ht="36.9" customHeight="1">
      <c r="B42" s="103"/>
      <c r="C42" s="98" t="s">
        <v>100</v>
      </c>
      <c r="D42" s="104"/>
      <c r="E42" s="104"/>
      <c r="F42" s="104"/>
      <c r="G42" s="104"/>
      <c r="H42" s="104"/>
      <c r="I42" s="104"/>
      <c r="J42" s="104"/>
      <c r="K42" s="105"/>
    </row>
    <row r="43" spans="2:11" s="102" customFormat="1" ht="6.9" customHeight="1">
      <c r="B43" s="103"/>
      <c r="C43" s="104"/>
      <c r="D43" s="104"/>
      <c r="E43" s="104"/>
      <c r="F43" s="104"/>
      <c r="G43" s="104"/>
      <c r="H43" s="104"/>
      <c r="I43" s="104"/>
      <c r="J43" s="104"/>
      <c r="K43" s="105"/>
    </row>
    <row r="44" spans="2:11" s="102" customFormat="1" ht="14.4" customHeight="1">
      <c r="B44" s="103"/>
      <c r="C44" s="101" t="s">
        <v>18</v>
      </c>
      <c r="D44" s="104"/>
      <c r="E44" s="104"/>
      <c r="F44" s="104"/>
      <c r="G44" s="104"/>
      <c r="H44" s="104"/>
      <c r="I44" s="104"/>
      <c r="J44" s="104"/>
      <c r="K44" s="105"/>
    </row>
    <row r="45" spans="2:11" s="102" customFormat="1" ht="16.5" customHeight="1">
      <c r="B45" s="103"/>
      <c r="C45" s="104"/>
      <c r="D45" s="104"/>
      <c r="E45" s="334" t="str">
        <f>E7</f>
        <v xml:space="preserve"> Speciální MŠ ,ZŠ a praktická škola Pardubice-stavební úpravy sociálního zařízení</v>
      </c>
      <c r="F45" s="335"/>
      <c r="G45" s="335"/>
      <c r="H45" s="335"/>
      <c r="I45" s="104"/>
      <c r="J45" s="104"/>
      <c r="K45" s="105"/>
    </row>
    <row r="46" spans="2:11" s="102" customFormat="1" ht="14.4" customHeight="1">
      <c r="B46" s="103"/>
      <c r="C46" s="101" t="s">
        <v>98</v>
      </c>
      <c r="D46" s="104"/>
      <c r="E46" s="104"/>
      <c r="F46" s="104"/>
      <c r="G46" s="104"/>
      <c r="H46" s="104"/>
      <c r="I46" s="104"/>
      <c r="J46" s="104"/>
      <c r="K46" s="105"/>
    </row>
    <row r="47" spans="2:11" s="102" customFormat="1" ht="17.25" customHeight="1">
      <c r="B47" s="103"/>
      <c r="C47" s="104"/>
      <c r="D47" s="104"/>
      <c r="E47" s="336" t="str">
        <f>E9</f>
        <v>02 - Zdravotní technika</v>
      </c>
      <c r="F47" s="337"/>
      <c r="G47" s="337"/>
      <c r="H47" s="337"/>
      <c r="I47" s="104"/>
      <c r="J47" s="104"/>
      <c r="K47" s="105"/>
    </row>
    <row r="48" spans="2:11" s="102" customFormat="1" ht="6.9" customHeight="1">
      <c r="B48" s="103"/>
      <c r="C48" s="104"/>
      <c r="D48" s="104"/>
      <c r="E48" s="104"/>
      <c r="F48" s="104"/>
      <c r="G48" s="104"/>
      <c r="H48" s="104"/>
      <c r="I48" s="104"/>
      <c r="J48" s="104"/>
      <c r="K48" s="105"/>
    </row>
    <row r="49" spans="2:11" s="102" customFormat="1" ht="18" customHeight="1">
      <c r="B49" s="103"/>
      <c r="C49" s="101" t="s">
        <v>22</v>
      </c>
      <c r="D49" s="104"/>
      <c r="E49" s="104"/>
      <c r="F49" s="106" t="str">
        <f>F12</f>
        <v>Pardubice</v>
      </c>
      <c r="G49" s="104"/>
      <c r="H49" s="104"/>
      <c r="I49" s="101" t="s">
        <v>24</v>
      </c>
      <c r="J49" s="107" t="str">
        <f>IF(J12="","",J12)</f>
        <v>21.1.2019</v>
      </c>
      <c r="K49" s="105"/>
    </row>
    <row r="50" spans="2:11" s="102" customFormat="1" ht="6.9" customHeight="1">
      <c r="B50" s="103"/>
      <c r="C50" s="104"/>
      <c r="D50" s="104"/>
      <c r="E50" s="104"/>
      <c r="F50" s="104"/>
      <c r="G50" s="104"/>
      <c r="H50" s="104"/>
      <c r="I50" s="104"/>
      <c r="J50" s="104"/>
      <c r="K50" s="105"/>
    </row>
    <row r="51" spans="2:11" s="102" customFormat="1" ht="13.2">
      <c r="B51" s="103"/>
      <c r="C51" s="101" t="s">
        <v>26</v>
      </c>
      <c r="D51" s="104"/>
      <c r="E51" s="104"/>
      <c r="F51" s="106" t="str">
        <f>E15</f>
        <v>Pardubický kraj, Komenského náměstí 125, Pardubice</v>
      </c>
      <c r="G51" s="104"/>
      <c r="H51" s="104"/>
      <c r="I51" s="101" t="s">
        <v>32</v>
      </c>
      <c r="J51" s="325" t="str">
        <f>E21</f>
        <v>Astalon , Hůrka 54.Pardubice</v>
      </c>
      <c r="K51" s="105"/>
    </row>
    <row r="52" spans="2:11" s="102" customFormat="1" ht="14.4" customHeight="1">
      <c r="B52" s="103"/>
      <c r="C52" s="101" t="s">
        <v>30</v>
      </c>
      <c r="D52" s="104"/>
      <c r="E52" s="104"/>
      <c r="F52" s="106" t="str">
        <f>IF(E18="","",E18)</f>
        <v/>
      </c>
      <c r="G52" s="104"/>
      <c r="H52" s="104"/>
      <c r="I52" s="104"/>
      <c r="J52" s="329"/>
      <c r="K52" s="105"/>
    </row>
    <row r="53" spans="2:11" s="102" customFormat="1" ht="10.35" customHeight="1">
      <c r="B53" s="103"/>
      <c r="C53" s="104"/>
      <c r="D53" s="104"/>
      <c r="E53" s="104"/>
      <c r="F53" s="104"/>
      <c r="G53" s="104"/>
      <c r="H53" s="104"/>
      <c r="I53" s="104"/>
      <c r="J53" s="104"/>
      <c r="K53" s="105"/>
    </row>
    <row r="54" spans="2:11" s="102" customFormat="1" ht="29.25" customHeight="1">
      <c r="B54" s="103"/>
      <c r="C54" s="133" t="s">
        <v>101</v>
      </c>
      <c r="D54" s="120"/>
      <c r="E54" s="120"/>
      <c r="F54" s="120"/>
      <c r="G54" s="120"/>
      <c r="H54" s="120"/>
      <c r="I54" s="120"/>
      <c r="J54" s="134" t="s">
        <v>102</v>
      </c>
      <c r="K54" s="135"/>
    </row>
    <row r="55" spans="2:11" s="102" customFormat="1" ht="10.35" customHeight="1">
      <c r="B55" s="103"/>
      <c r="C55" s="104"/>
      <c r="D55" s="104"/>
      <c r="E55" s="104"/>
      <c r="F55" s="104"/>
      <c r="G55" s="104"/>
      <c r="H55" s="104"/>
      <c r="I55" s="104"/>
      <c r="J55" s="104"/>
      <c r="K55" s="105"/>
    </row>
    <row r="56" spans="2:47" s="102" customFormat="1" ht="29.25" customHeight="1">
      <c r="B56" s="103"/>
      <c r="C56" s="136" t="s">
        <v>103</v>
      </c>
      <c r="D56" s="104"/>
      <c r="E56" s="104"/>
      <c r="F56" s="104"/>
      <c r="G56" s="104"/>
      <c r="H56" s="104"/>
      <c r="I56" s="104"/>
      <c r="J56" s="115">
        <f>J80</f>
        <v>0</v>
      </c>
      <c r="K56" s="105"/>
      <c r="AU56" s="92" t="s">
        <v>104</v>
      </c>
    </row>
    <row r="57" spans="2:11" s="143" customFormat="1" ht="24.9" customHeight="1">
      <c r="B57" s="137"/>
      <c r="C57" s="138"/>
      <c r="D57" s="139" t="s">
        <v>112</v>
      </c>
      <c r="E57" s="140"/>
      <c r="F57" s="140"/>
      <c r="G57" s="140"/>
      <c r="H57" s="140"/>
      <c r="I57" s="140"/>
      <c r="J57" s="141">
        <f>J81</f>
        <v>0</v>
      </c>
      <c r="K57" s="142"/>
    </row>
    <row r="58" spans="2:11" s="150" customFormat="1" ht="19.95" customHeight="1">
      <c r="B58" s="144"/>
      <c r="C58" s="145"/>
      <c r="D58" s="146" t="s">
        <v>881</v>
      </c>
      <c r="E58" s="147"/>
      <c r="F58" s="147"/>
      <c r="G58" s="147"/>
      <c r="H58" s="147"/>
      <c r="I58" s="147"/>
      <c r="J58" s="148">
        <f>J82</f>
        <v>0</v>
      </c>
      <c r="K58" s="149"/>
    </row>
    <row r="59" spans="2:11" s="150" customFormat="1" ht="19.95" customHeight="1">
      <c r="B59" s="144"/>
      <c r="C59" s="145"/>
      <c r="D59" s="146" t="s">
        <v>882</v>
      </c>
      <c r="E59" s="147"/>
      <c r="F59" s="147"/>
      <c r="G59" s="147"/>
      <c r="H59" s="147"/>
      <c r="I59" s="147"/>
      <c r="J59" s="148">
        <f>J99</f>
        <v>0</v>
      </c>
      <c r="K59" s="149"/>
    </row>
    <row r="60" spans="2:11" s="150" customFormat="1" ht="19.95" customHeight="1">
      <c r="B60" s="144"/>
      <c r="C60" s="145"/>
      <c r="D60" s="146" t="s">
        <v>114</v>
      </c>
      <c r="E60" s="147"/>
      <c r="F60" s="147"/>
      <c r="G60" s="147"/>
      <c r="H60" s="147"/>
      <c r="I60" s="147"/>
      <c r="J60" s="148">
        <f>J119</f>
        <v>0</v>
      </c>
      <c r="K60" s="149"/>
    </row>
    <row r="61" spans="2:11" s="102" customFormat="1" ht="21.75" customHeight="1">
      <c r="B61" s="103"/>
      <c r="C61" s="104"/>
      <c r="D61" s="104"/>
      <c r="E61" s="104"/>
      <c r="F61" s="104"/>
      <c r="G61" s="104"/>
      <c r="H61" s="104"/>
      <c r="I61" s="104"/>
      <c r="J61" s="104"/>
      <c r="K61" s="105"/>
    </row>
    <row r="62" spans="2:11" s="102" customFormat="1" ht="6.9" customHeight="1">
      <c r="B62" s="127"/>
      <c r="C62" s="128"/>
      <c r="D62" s="128"/>
      <c r="E62" s="128"/>
      <c r="F62" s="128"/>
      <c r="G62" s="128"/>
      <c r="H62" s="128"/>
      <c r="I62" s="128"/>
      <c r="J62" s="128"/>
      <c r="K62" s="129"/>
    </row>
    <row r="66" spans="2:12" s="102" customFormat="1" ht="6.9" customHeight="1"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03"/>
    </row>
    <row r="67" spans="2:12" s="102" customFormat="1" ht="36.9" customHeight="1">
      <c r="B67" s="103"/>
      <c r="C67" s="151" t="s">
        <v>124</v>
      </c>
      <c r="L67" s="103"/>
    </row>
    <row r="68" spans="2:12" s="102" customFormat="1" ht="6.9" customHeight="1">
      <c r="B68" s="103"/>
      <c r="L68" s="103"/>
    </row>
    <row r="69" spans="2:12" s="102" customFormat="1" ht="14.4" customHeight="1">
      <c r="B69" s="103"/>
      <c r="C69" s="152" t="s">
        <v>18</v>
      </c>
      <c r="L69" s="103"/>
    </row>
    <row r="70" spans="2:12" s="102" customFormat="1" ht="16.5" customHeight="1">
      <c r="B70" s="103"/>
      <c r="E70" s="330" t="str">
        <f>E7</f>
        <v xml:space="preserve"> Speciální MŠ ,ZŠ a praktická škola Pardubice-stavební úpravy sociálního zařízení</v>
      </c>
      <c r="F70" s="331"/>
      <c r="G70" s="331"/>
      <c r="H70" s="331"/>
      <c r="L70" s="103"/>
    </row>
    <row r="71" spans="2:12" s="102" customFormat="1" ht="14.4" customHeight="1">
      <c r="B71" s="103"/>
      <c r="C71" s="152" t="s">
        <v>98</v>
      </c>
      <c r="L71" s="103"/>
    </row>
    <row r="72" spans="2:12" s="102" customFormat="1" ht="17.25" customHeight="1">
      <c r="B72" s="103"/>
      <c r="E72" s="299" t="str">
        <f>E9</f>
        <v>02 - Zdravotní technika</v>
      </c>
      <c r="F72" s="332"/>
      <c r="G72" s="332"/>
      <c r="H72" s="332"/>
      <c r="L72" s="103"/>
    </row>
    <row r="73" spans="2:12" s="102" customFormat="1" ht="6.9" customHeight="1">
      <c r="B73" s="103"/>
      <c r="L73" s="103"/>
    </row>
    <row r="74" spans="2:12" s="102" customFormat="1" ht="18" customHeight="1">
      <c r="B74" s="103"/>
      <c r="C74" s="152" t="s">
        <v>22</v>
      </c>
      <c r="F74" s="153" t="str">
        <f>F12</f>
        <v>Pardubice</v>
      </c>
      <c r="I74" s="152" t="s">
        <v>24</v>
      </c>
      <c r="J74" s="154" t="str">
        <f>IF(J12="","",J12)</f>
        <v>21.1.2019</v>
      </c>
      <c r="L74" s="103"/>
    </row>
    <row r="75" spans="2:12" s="102" customFormat="1" ht="6.9" customHeight="1">
      <c r="B75" s="103"/>
      <c r="L75" s="103"/>
    </row>
    <row r="76" spans="2:12" s="102" customFormat="1" ht="13.2">
      <c r="B76" s="103"/>
      <c r="C76" s="152" t="s">
        <v>26</v>
      </c>
      <c r="F76" s="153" t="str">
        <f>E15</f>
        <v>Pardubický kraj, Komenského náměstí 125, Pardubice</v>
      </c>
      <c r="I76" s="152" t="s">
        <v>32</v>
      </c>
      <c r="J76" s="153" t="str">
        <f>E21</f>
        <v>Astalon , Hůrka 54.Pardubice</v>
      </c>
      <c r="L76" s="103"/>
    </row>
    <row r="77" spans="2:12" s="102" customFormat="1" ht="14.4" customHeight="1">
      <c r="B77" s="103"/>
      <c r="C77" s="152" t="s">
        <v>30</v>
      </c>
      <c r="F77" s="153" t="str">
        <f>IF(E18="","",E18)</f>
        <v/>
      </c>
      <c r="L77" s="103"/>
    </row>
    <row r="78" spans="2:12" s="102" customFormat="1" ht="10.35" customHeight="1">
      <c r="B78" s="103"/>
      <c r="L78" s="103"/>
    </row>
    <row r="79" spans="2:20" s="162" customFormat="1" ht="29.25" customHeight="1">
      <c r="B79" s="155"/>
      <c r="C79" s="156" t="s">
        <v>125</v>
      </c>
      <c r="D79" s="157" t="s">
        <v>55</v>
      </c>
      <c r="E79" s="157" t="s">
        <v>51</v>
      </c>
      <c r="F79" s="157" t="s">
        <v>126</v>
      </c>
      <c r="G79" s="157" t="s">
        <v>127</v>
      </c>
      <c r="H79" s="157" t="s">
        <v>128</v>
      </c>
      <c r="I79" s="157" t="s">
        <v>129</v>
      </c>
      <c r="J79" s="157" t="s">
        <v>102</v>
      </c>
      <c r="K79" s="158" t="s">
        <v>130</v>
      </c>
      <c r="L79" s="155"/>
      <c r="M79" s="159" t="s">
        <v>131</v>
      </c>
      <c r="N79" s="160" t="s">
        <v>40</v>
      </c>
      <c r="O79" s="160" t="s">
        <v>132</v>
      </c>
      <c r="P79" s="160" t="s">
        <v>133</v>
      </c>
      <c r="Q79" s="160" t="s">
        <v>134</v>
      </c>
      <c r="R79" s="160" t="s">
        <v>135</v>
      </c>
      <c r="S79" s="160" t="s">
        <v>136</v>
      </c>
      <c r="T79" s="161" t="s">
        <v>137</v>
      </c>
    </row>
    <row r="80" spans="2:63" s="102" customFormat="1" ht="29.25" customHeight="1">
      <c r="B80" s="103"/>
      <c r="C80" s="163" t="s">
        <v>103</v>
      </c>
      <c r="J80" s="164">
        <f>BK80</f>
        <v>0</v>
      </c>
      <c r="L80" s="103"/>
      <c r="M80" s="165"/>
      <c r="N80" s="112"/>
      <c r="O80" s="112"/>
      <c r="P80" s="166">
        <f>P81</f>
        <v>0</v>
      </c>
      <c r="Q80" s="112"/>
      <c r="R80" s="166">
        <f>R81</f>
        <v>0</v>
      </c>
      <c r="S80" s="112"/>
      <c r="T80" s="167">
        <f>T81</f>
        <v>0</v>
      </c>
      <c r="AT80" s="92" t="s">
        <v>69</v>
      </c>
      <c r="AU80" s="92" t="s">
        <v>104</v>
      </c>
      <c r="BK80" s="168">
        <f>BK81</f>
        <v>0</v>
      </c>
    </row>
    <row r="81" spans="2:63" s="170" customFormat="1" ht="37.35" customHeight="1">
      <c r="B81" s="169"/>
      <c r="D81" s="171" t="s">
        <v>69</v>
      </c>
      <c r="E81" s="172" t="s">
        <v>414</v>
      </c>
      <c r="F81" s="172" t="s">
        <v>415</v>
      </c>
      <c r="J81" s="173">
        <f>BK81</f>
        <v>0</v>
      </c>
      <c r="L81" s="169"/>
      <c r="M81" s="174"/>
      <c r="N81" s="175"/>
      <c r="O81" s="175"/>
      <c r="P81" s="176">
        <f>P82+P99+P119</f>
        <v>0</v>
      </c>
      <c r="Q81" s="175"/>
      <c r="R81" s="176">
        <f>R82+R99+R119</f>
        <v>0</v>
      </c>
      <c r="S81" s="175"/>
      <c r="T81" s="177">
        <f>T82+T99+T119</f>
        <v>0</v>
      </c>
      <c r="AR81" s="171" t="s">
        <v>79</v>
      </c>
      <c r="AT81" s="178" t="s">
        <v>69</v>
      </c>
      <c r="AU81" s="178" t="s">
        <v>9</v>
      </c>
      <c r="AY81" s="171" t="s">
        <v>140</v>
      </c>
      <c r="BK81" s="179">
        <f>BK82+BK99+BK119</f>
        <v>0</v>
      </c>
    </row>
    <row r="82" spans="2:63" s="170" customFormat="1" ht="19.95" customHeight="1">
      <c r="B82" s="169"/>
      <c r="D82" s="171" t="s">
        <v>69</v>
      </c>
      <c r="E82" s="180" t="s">
        <v>883</v>
      </c>
      <c r="F82" s="180" t="s">
        <v>884</v>
      </c>
      <c r="J82" s="181">
        <f>BK82</f>
        <v>0</v>
      </c>
      <c r="L82" s="169"/>
      <c r="M82" s="174"/>
      <c r="N82" s="175"/>
      <c r="O82" s="175"/>
      <c r="P82" s="176">
        <f>SUM(P83:P98)</f>
        <v>0</v>
      </c>
      <c r="Q82" s="175"/>
      <c r="R82" s="176">
        <f>SUM(R83:R98)</f>
        <v>0</v>
      </c>
      <c r="S82" s="175"/>
      <c r="T82" s="177">
        <f>SUM(T83:T98)</f>
        <v>0</v>
      </c>
      <c r="AR82" s="171" t="s">
        <v>79</v>
      </c>
      <c r="AT82" s="178" t="s">
        <v>69</v>
      </c>
      <c r="AU82" s="178" t="s">
        <v>77</v>
      </c>
      <c r="AY82" s="171" t="s">
        <v>140</v>
      </c>
      <c r="BK82" s="179">
        <f>SUM(BK83:BK98)</f>
        <v>0</v>
      </c>
    </row>
    <row r="83" spans="2:65" s="102" customFormat="1" ht="16.5" customHeight="1">
      <c r="B83" s="103"/>
      <c r="C83" s="182" t="s">
        <v>281</v>
      </c>
      <c r="D83" s="182" t="s">
        <v>143</v>
      </c>
      <c r="E83" s="183" t="s">
        <v>885</v>
      </c>
      <c r="F83" s="184" t="s">
        <v>886</v>
      </c>
      <c r="G83" s="185" t="s">
        <v>152</v>
      </c>
      <c r="H83" s="186">
        <v>70</v>
      </c>
      <c r="I83" s="8"/>
      <c r="J83" s="186">
        <f aca="true" t="shared" si="0" ref="J83:J98">ROUND(I83*H83,15)</f>
        <v>0</v>
      </c>
      <c r="K83" s="184" t="s">
        <v>1533</v>
      </c>
      <c r="L83" s="103"/>
      <c r="M83" s="187" t="s">
        <v>5</v>
      </c>
      <c r="N83" s="188" t="s">
        <v>41</v>
      </c>
      <c r="O83" s="104"/>
      <c r="P83" s="189">
        <f aca="true" t="shared" si="1" ref="P83:P98">O83*H83</f>
        <v>0</v>
      </c>
      <c r="Q83" s="189">
        <v>0</v>
      </c>
      <c r="R83" s="189">
        <f aca="true" t="shared" si="2" ref="R83:R98">Q83*H83</f>
        <v>0</v>
      </c>
      <c r="S83" s="189">
        <v>0</v>
      </c>
      <c r="T83" s="190">
        <f aca="true" t="shared" si="3" ref="T83:T98">S83*H83</f>
        <v>0</v>
      </c>
      <c r="AR83" s="92" t="s">
        <v>148</v>
      </c>
      <c r="AT83" s="92" t="s">
        <v>143</v>
      </c>
      <c r="AU83" s="92" t="s">
        <v>79</v>
      </c>
      <c r="AY83" s="92" t="s">
        <v>140</v>
      </c>
      <c r="BE83" s="191">
        <f aca="true" t="shared" si="4" ref="BE83:BE98">IF(N83="základní",J83,0)</f>
        <v>0</v>
      </c>
      <c r="BF83" s="191">
        <f aca="true" t="shared" si="5" ref="BF83:BF98">IF(N83="snížená",J83,0)</f>
        <v>0</v>
      </c>
      <c r="BG83" s="191">
        <f aca="true" t="shared" si="6" ref="BG83:BG98">IF(N83="zákl. přenesená",J83,0)</f>
        <v>0</v>
      </c>
      <c r="BH83" s="191">
        <f aca="true" t="shared" si="7" ref="BH83:BH98">IF(N83="sníž. přenesená",J83,0)</f>
        <v>0</v>
      </c>
      <c r="BI83" s="191">
        <f aca="true" t="shared" si="8" ref="BI83:BI98">IF(N83="nulová",J83,0)</f>
        <v>0</v>
      </c>
      <c r="BJ83" s="92" t="s">
        <v>77</v>
      </c>
      <c r="BK83" s="192">
        <f aca="true" t="shared" si="9" ref="BK83:BK98">ROUND(I83*H83,15)</f>
        <v>0</v>
      </c>
      <c r="BL83" s="92" t="s">
        <v>148</v>
      </c>
      <c r="BM83" s="92" t="s">
        <v>887</v>
      </c>
    </row>
    <row r="84" spans="2:65" s="102" customFormat="1" ht="16.5" customHeight="1">
      <c r="B84" s="103"/>
      <c r="C84" s="182" t="s">
        <v>266</v>
      </c>
      <c r="D84" s="182" t="s">
        <v>143</v>
      </c>
      <c r="E84" s="183" t="s">
        <v>888</v>
      </c>
      <c r="F84" s="184" t="s">
        <v>889</v>
      </c>
      <c r="G84" s="185" t="s">
        <v>284</v>
      </c>
      <c r="H84" s="186">
        <v>6</v>
      </c>
      <c r="I84" s="8"/>
      <c r="J84" s="186">
        <f t="shared" si="0"/>
        <v>0</v>
      </c>
      <c r="K84" s="184" t="s">
        <v>1533</v>
      </c>
      <c r="L84" s="103"/>
      <c r="M84" s="187" t="s">
        <v>5</v>
      </c>
      <c r="N84" s="188" t="s">
        <v>41</v>
      </c>
      <c r="O84" s="104"/>
      <c r="P84" s="189">
        <f t="shared" si="1"/>
        <v>0</v>
      </c>
      <c r="Q84" s="189">
        <v>0</v>
      </c>
      <c r="R84" s="189">
        <f t="shared" si="2"/>
        <v>0</v>
      </c>
      <c r="S84" s="189">
        <v>0</v>
      </c>
      <c r="T84" s="190">
        <f t="shared" si="3"/>
        <v>0</v>
      </c>
      <c r="AR84" s="92" t="s">
        <v>148</v>
      </c>
      <c r="AT84" s="92" t="s">
        <v>143</v>
      </c>
      <c r="AU84" s="92" t="s">
        <v>79</v>
      </c>
      <c r="AY84" s="92" t="s">
        <v>140</v>
      </c>
      <c r="BE84" s="191">
        <f t="shared" si="4"/>
        <v>0</v>
      </c>
      <c r="BF84" s="191">
        <f t="shared" si="5"/>
        <v>0</v>
      </c>
      <c r="BG84" s="191">
        <f t="shared" si="6"/>
        <v>0</v>
      </c>
      <c r="BH84" s="191">
        <f t="shared" si="7"/>
        <v>0</v>
      </c>
      <c r="BI84" s="191">
        <f t="shared" si="8"/>
        <v>0</v>
      </c>
      <c r="BJ84" s="92" t="s">
        <v>77</v>
      </c>
      <c r="BK84" s="192">
        <f t="shared" si="9"/>
        <v>0</v>
      </c>
      <c r="BL84" s="92" t="s">
        <v>148</v>
      </c>
      <c r="BM84" s="92" t="s">
        <v>890</v>
      </c>
    </row>
    <row r="85" spans="2:65" s="102" customFormat="1" ht="16.5" customHeight="1">
      <c r="B85" s="103"/>
      <c r="C85" s="182" t="s">
        <v>270</v>
      </c>
      <c r="D85" s="182" t="s">
        <v>143</v>
      </c>
      <c r="E85" s="183" t="s">
        <v>891</v>
      </c>
      <c r="F85" s="184" t="s">
        <v>892</v>
      </c>
      <c r="G85" s="185" t="s">
        <v>284</v>
      </c>
      <c r="H85" s="186">
        <v>2</v>
      </c>
      <c r="I85" s="8"/>
      <c r="J85" s="186">
        <f t="shared" si="0"/>
        <v>0</v>
      </c>
      <c r="K85" s="184" t="s">
        <v>1533</v>
      </c>
      <c r="L85" s="103"/>
      <c r="M85" s="187" t="s">
        <v>5</v>
      </c>
      <c r="N85" s="188" t="s">
        <v>41</v>
      </c>
      <c r="O85" s="104"/>
      <c r="P85" s="189">
        <f t="shared" si="1"/>
        <v>0</v>
      </c>
      <c r="Q85" s="189">
        <v>0</v>
      </c>
      <c r="R85" s="189">
        <f t="shared" si="2"/>
        <v>0</v>
      </c>
      <c r="S85" s="189">
        <v>0</v>
      </c>
      <c r="T85" s="190">
        <f t="shared" si="3"/>
        <v>0</v>
      </c>
      <c r="AR85" s="92" t="s">
        <v>148</v>
      </c>
      <c r="AT85" s="92" t="s">
        <v>143</v>
      </c>
      <c r="AU85" s="92" t="s">
        <v>79</v>
      </c>
      <c r="AY85" s="92" t="s">
        <v>140</v>
      </c>
      <c r="BE85" s="191">
        <f t="shared" si="4"/>
        <v>0</v>
      </c>
      <c r="BF85" s="191">
        <f t="shared" si="5"/>
        <v>0</v>
      </c>
      <c r="BG85" s="191">
        <f t="shared" si="6"/>
        <v>0</v>
      </c>
      <c r="BH85" s="191">
        <f t="shared" si="7"/>
        <v>0</v>
      </c>
      <c r="BI85" s="191">
        <f t="shared" si="8"/>
        <v>0</v>
      </c>
      <c r="BJ85" s="92" t="s">
        <v>77</v>
      </c>
      <c r="BK85" s="192">
        <f t="shared" si="9"/>
        <v>0</v>
      </c>
      <c r="BL85" s="92" t="s">
        <v>148</v>
      </c>
      <c r="BM85" s="92" t="s">
        <v>893</v>
      </c>
    </row>
    <row r="86" spans="2:65" s="102" customFormat="1" ht="16.5" customHeight="1">
      <c r="B86" s="103"/>
      <c r="C86" s="182" t="s">
        <v>77</v>
      </c>
      <c r="D86" s="182" t="s">
        <v>143</v>
      </c>
      <c r="E86" s="183" t="s">
        <v>894</v>
      </c>
      <c r="F86" s="184" t="s">
        <v>895</v>
      </c>
      <c r="G86" s="185" t="s">
        <v>152</v>
      </c>
      <c r="H86" s="186">
        <v>30</v>
      </c>
      <c r="I86" s="8"/>
      <c r="J86" s="186">
        <f t="shared" si="0"/>
        <v>0</v>
      </c>
      <c r="K86" s="184" t="s">
        <v>1533</v>
      </c>
      <c r="L86" s="103"/>
      <c r="M86" s="187" t="s">
        <v>5</v>
      </c>
      <c r="N86" s="188" t="s">
        <v>41</v>
      </c>
      <c r="O86" s="104"/>
      <c r="P86" s="189">
        <f t="shared" si="1"/>
        <v>0</v>
      </c>
      <c r="Q86" s="189">
        <v>0</v>
      </c>
      <c r="R86" s="189">
        <f t="shared" si="2"/>
        <v>0</v>
      </c>
      <c r="S86" s="189">
        <v>0</v>
      </c>
      <c r="T86" s="190">
        <f t="shared" si="3"/>
        <v>0</v>
      </c>
      <c r="AR86" s="92" t="s">
        <v>148</v>
      </c>
      <c r="AT86" s="92" t="s">
        <v>143</v>
      </c>
      <c r="AU86" s="92" t="s">
        <v>79</v>
      </c>
      <c r="AY86" s="92" t="s">
        <v>140</v>
      </c>
      <c r="BE86" s="191">
        <f t="shared" si="4"/>
        <v>0</v>
      </c>
      <c r="BF86" s="191">
        <f t="shared" si="5"/>
        <v>0</v>
      </c>
      <c r="BG86" s="191">
        <f t="shared" si="6"/>
        <v>0</v>
      </c>
      <c r="BH86" s="191">
        <f t="shared" si="7"/>
        <v>0</v>
      </c>
      <c r="BI86" s="191">
        <f t="shared" si="8"/>
        <v>0</v>
      </c>
      <c r="BJ86" s="92" t="s">
        <v>77</v>
      </c>
      <c r="BK86" s="192">
        <f t="shared" si="9"/>
        <v>0</v>
      </c>
      <c r="BL86" s="92" t="s">
        <v>148</v>
      </c>
      <c r="BM86" s="92" t="s">
        <v>896</v>
      </c>
    </row>
    <row r="87" spans="2:65" s="102" customFormat="1" ht="16.5" customHeight="1">
      <c r="B87" s="103"/>
      <c r="C87" s="182" t="s">
        <v>79</v>
      </c>
      <c r="D87" s="182" t="s">
        <v>143</v>
      </c>
      <c r="E87" s="183" t="s">
        <v>897</v>
      </c>
      <c r="F87" s="184" t="s">
        <v>898</v>
      </c>
      <c r="G87" s="185" t="s">
        <v>152</v>
      </c>
      <c r="H87" s="186">
        <v>35</v>
      </c>
      <c r="I87" s="8"/>
      <c r="J87" s="186">
        <f t="shared" si="0"/>
        <v>0</v>
      </c>
      <c r="K87" s="184" t="s">
        <v>1533</v>
      </c>
      <c r="L87" s="103"/>
      <c r="M87" s="187" t="s">
        <v>5</v>
      </c>
      <c r="N87" s="188" t="s">
        <v>41</v>
      </c>
      <c r="O87" s="104"/>
      <c r="P87" s="189">
        <f t="shared" si="1"/>
        <v>0</v>
      </c>
      <c r="Q87" s="189">
        <v>0</v>
      </c>
      <c r="R87" s="189">
        <f t="shared" si="2"/>
        <v>0</v>
      </c>
      <c r="S87" s="189">
        <v>0</v>
      </c>
      <c r="T87" s="190">
        <f t="shared" si="3"/>
        <v>0</v>
      </c>
      <c r="AR87" s="92" t="s">
        <v>148</v>
      </c>
      <c r="AT87" s="92" t="s">
        <v>143</v>
      </c>
      <c r="AU87" s="92" t="s">
        <v>79</v>
      </c>
      <c r="AY87" s="92" t="s">
        <v>140</v>
      </c>
      <c r="BE87" s="191">
        <f t="shared" si="4"/>
        <v>0</v>
      </c>
      <c r="BF87" s="191">
        <f t="shared" si="5"/>
        <v>0</v>
      </c>
      <c r="BG87" s="191">
        <f t="shared" si="6"/>
        <v>0</v>
      </c>
      <c r="BH87" s="191">
        <f t="shared" si="7"/>
        <v>0</v>
      </c>
      <c r="BI87" s="191">
        <f t="shared" si="8"/>
        <v>0</v>
      </c>
      <c r="BJ87" s="92" t="s">
        <v>77</v>
      </c>
      <c r="BK87" s="192">
        <f t="shared" si="9"/>
        <v>0</v>
      </c>
      <c r="BL87" s="92" t="s">
        <v>148</v>
      </c>
      <c r="BM87" s="92" t="s">
        <v>899</v>
      </c>
    </row>
    <row r="88" spans="2:65" s="102" customFormat="1" ht="16.5" customHeight="1">
      <c r="B88" s="103"/>
      <c r="C88" s="182" t="s">
        <v>141</v>
      </c>
      <c r="D88" s="182" t="s">
        <v>143</v>
      </c>
      <c r="E88" s="183" t="s">
        <v>900</v>
      </c>
      <c r="F88" s="184" t="s">
        <v>901</v>
      </c>
      <c r="G88" s="185" t="s">
        <v>152</v>
      </c>
      <c r="H88" s="186">
        <v>5</v>
      </c>
      <c r="I88" s="8"/>
      <c r="J88" s="186">
        <f t="shared" si="0"/>
        <v>0</v>
      </c>
      <c r="K88" s="184" t="s">
        <v>1533</v>
      </c>
      <c r="L88" s="103"/>
      <c r="M88" s="187" t="s">
        <v>5</v>
      </c>
      <c r="N88" s="188" t="s">
        <v>41</v>
      </c>
      <c r="O88" s="104"/>
      <c r="P88" s="189">
        <f t="shared" si="1"/>
        <v>0</v>
      </c>
      <c r="Q88" s="189">
        <v>0</v>
      </c>
      <c r="R88" s="189">
        <f t="shared" si="2"/>
        <v>0</v>
      </c>
      <c r="S88" s="189">
        <v>0</v>
      </c>
      <c r="T88" s="190">
        <f t="shared" si="3"/>
        <v>0</v>
      </c>
      <c r="AR88" s="92" t="s">
        <v>148</v>
      </c>
      <c r="AT88" s="92" t="s">
        <v>143</v>
      </c>
      <c r="AU88" s="92" t="s">
        <v>79</v>
      </c>
      <c r="AY88" s="92" t="s">
        <v>140</v>
      </c>
      <c r="BE88" s="191">
        <f t="shared" si="4"/>
        <v>0</v>
      </c>
      <c r="BF88" s="191">
        <f t="shared" si="5"/>
        <v>0</v>
      </c>
      <c r="BG88" s="191">
        <f t="shared" si="6"/>
        <v>0</v>
      </c>
      <c r="BH88" s="191">
        <f t="shared" si="7"/>
        <v>0</v>
      </c>
      <c r="BI88" s="191">
        <f t="shared" si="8"/>
        <v>0</v>
      </c>
      <c r="BJ88" s="92" t="s">
        <v>77</v>
      </c>
      <c r="BK88" s="192">
        <f t="shared" si="9"/>
        <v>0</v>
      </c>
      <c r="BL88" s="92" t="s">
        <v>148</v>
      </c>
      <c r="BM88" s="92" t="s">
        <v>902</v>
      </c>
    </row>
    <row r="89" spans="2:65" s="102" customFormat="1" ht="16.5" customHeight="1">
      <c r="B89" s="103"/>
      <c r="C89" s="182" t="s">
        <v>148</v>
      </c>
      <c r="D89" s="182" t="s">
        <v>143</v>
      </c>
      <c r="E89" s="183" t="s">
        <v>903</v>
      </c>
      <c r="F89" s="184" t="s">
        <v>904</v>
      </c>
      <c r="G89" s="185" t="s">
        <v>152</v>
      </c>
      <c r="H89" s="186">
        <v>130</v>
      </c>
      <c r="I89" s="8"/>
      <c r="J89" s="186">
        <f t="shared" si="0"/>
        <v>0</v>
      </c>
      <c r="K89" s="184" t="s">
        <v>1533</v>
      </c>
      <c r="L89" s="103"/>
      <c r="M89" s="187" t="s">
        <v>5</v>
      </c>
      <c r="N89" s="188" t="s">
        <v>41</v>
      </c>
      <c r="O89" s="104"/>
      <c r="P89" s="189">
        <f t="shared" si="1"/>
        <v>0</v>
      </c>
      <c r="Q89" s="189">
        <v>0</v>
      </c>
      <c r="R89" s="189">
        <f t="shared" si="2"/>
        <v>0</v>
      </c>
      <c r="S89" s="189">
        <v>0</v>
      </c>
      <c r="T89" s="190">
        <f t="shared" si="3"/>
        <v>0</v>
      </c>
      <c r="AR89" s="92" t="s">
        <v>148</v>
      </c>
      <c r="AT89" s="92" t="s">
        <v>143</v>
      </c>
      <c r="AU89" s="92" t="s">
        <v>79</v>
      </c>
      <c r="AY89" s="92" t="s">
        <v>140</v>
      </c>
      <c r="BE89" s="191">
        <f t="shared" si="4"/>
        <v>0</v>
      </c>
      <c r="BF89" s="191">
        <f t="shared" si="5"/>
        <v>0</v>
      </c>
      <c r="BG89" s="191">
        <f t="shared" si="6"/>
        <v>0</v>
      </c>
      <c r="BH89" s="191">
        <f t="shared" si="7"/>
        <v>0</v>
      </c>
      <c r="BI89" s="191">
        <f t="shared" si="8"/>
        <v>0</v>
      </c>
      <c r="BJ89" s="92" t="s">
        <v>77</v>
      </c>
      <c r="BK89" s="192">
        <f t="shared" si="9"/>
        <v>0</v>
      </c>
      <c r="BL89" s="92" t="s">
        <v>148</v>
      </c>
      <c r="BM89" s="92" t="s">
        <v>905</v>
      </c>
    </row>
    <row r="90" spans="2:65" s="102" customFormat="1" ht="16.5" customHeight="1">
      <c r="B90" s="103"/>
      <c r="C90" s="182" t="s">
        <v>188</v>
      </c>
      <c r="D90" s="182" t="s">
        <v>143</v>
      </c>
      <c r="E90" s="183" t="s">
        <v>906</v>
      </c>
      <c r="F90" s="184" t="s">
        <v>907</v>
      </c>
      <c r="G90" s="185" t="s">
        <v>152</v>
      </c>
      <c r="H90" s="186">
        <v>2</v>
      </c>
      <c r="I90" s="8"/>
      <c r="J90" s="186">
        <f t="shared" si="0"/>
        <v>0</v>
      </c>
      <c r="K90" s="184" t="s">
        <v>1533</v>
      </c>
      <c r="L90" s="103"/>
      <c r="M90" s="187" t="s">
        <v>5</v>
      </c>
      <c r="N90" s="188" t="s">
        <v>41</v>
      </c>
      <c r="O90" s="104"/>
      <c r="P90" s="189">
        <f t="shared" si="1"/>
        <v>0</v>
      </c>
      <c r="Q90" s="189">
        <v>0</v>
      </c>
      <c r="R90" s="189">
        <f t="shared" si="2"/>
        <v>0</v>
      </c>
      <c r="S90" s="189">
        <v>0</v>
      </c>
      <c r="T90" s="190">
        <f t="shared" si="3"/>
        <v>0</v>
      </c>
      <c r="AR90" s="92" t="s">
        <v>148</v>
      </c>
      <c r="AT90" s="92" t="s">
        <v>143</v>
      </c>
      <c r="AU90" s="92" t="s">
        <v>79</v>
      </c>
      <c r="AY90" s="92" t="s">
        <v>140</v>
      </c>
      <c r="BE90" s="191">
        <f t="shared" si="4"/>
        <v>0</v>
      </c>
      <c r="BF90" s="191">
        <f t="shared" si="5"/>
        <v>0</v>
      </c>
      <c r="BG90" s="191">
        <f t="shared" si="6"/>
        <v>0</v>
      </c>
      <c r="BH90" s="191">
        <f t="shared" si="7"/>
        <v>0</v>
      </c>
      <c r="BI90" s="191">
        <f t="shared" si="8"/>
        <v>0</v>
      </c>
      <c r="BJ90" s="92" t="s">
        <v>77</v>
      </c>
      <c r="BK90" s="192">
        <f t="shared" si="9"/>
        <v>0</v>
      </c>
      <c r="BL90" s="92" t="s">
        <v>148</v>
      </c>
      <c r="BM90" s="92" t="s">
        <v>908</v>
      </c>
    </row>
    <row r="91" spans="2:65" s="102" customFormat="1" ht="16.5" customHeight="1">
      <c r="B91" s="103"/>
      <c r="C91" s="182" t="s">
        <v>176</v>
      </c>
      <c r="D91" s="182" t="s">
        <v>143</v>
      </c>
      <c r="E91" s="183" t="s">
        <v>909</v>
      </c>
      <c r="F91" s="184" t="s">
        <v>910</v>
      </c>
      <c r="G91" s="185" t="s">
        <v>284</v>
      </c>
      <c r="H91" s="186">
        <v>23</v>
      </c>
      <c r="I91" s="8"/>
      <c r="J91" s="186">
        <f t="shared" si="0"/>
        <v>0</v>
      </c>
      <c r="K91" s="184" t="s">
        <v>1533</v>
      </c>
      <c r="L91" s="103"/>
      <c r="M91" s="187" t="s">
        <v>5</v>
      </c>
      <c r="N91" s="188" t="s">
        <v>41</v>
      </c>
      <c r="O91" s="104"/>
      <c r="P91" s="189">
        <f t="shared" si="1"/>
        <v>0</v>
      </c>
      <c r="Q91" s="189">
        <v>0</v>
      </c>
      <c r="R91" s="189">
        <f t="shared" si="2"/>
        <v>0</v>
      </c>
      <c r="S91" s="189">
        <v>0</v>
      </c>
      <c r="T91" s="190">
        <f t="shared" si="3"/>
        <v>0</v>
      </c>
      <c r="AR91" s="92" t="s">
        <v>148</v>
      </c>
      <c r="AT91" s="92" t="s">
        <v>143</v>
      </c>
      <c r="AU91" s="92" t="s">
        <v>79</v>
      </c>
      <c r="AY91" s="92" t="s">
        <v>140</v>
      </c>
      <c r="BE91" s="191">
        <f t="shared" si="4"/>
        <v>0</v>
      </c>
      <c r="BF91" s="191">
        <f t="shared" si="5"/>
        <v>0</v>
      </c>
      <c r="BG91" s="191">
        <f t="shared" si="6"/>
        <v>0</v>
      </c>
      <c r="BH91" s="191">
        <f t="shared" si="7"/>
        <v>0</v>
      </c>
      <c r="BI91" s="191">
        <f t="shared" si="8"/>
        <v>0</v>
      </c>
      <c r="BJ91" s="92" t="s">
        <v>77</v>
      </c>
      <c r="BK91" s="192">
        <f t="shared" si="9"/>
        <v>0</v>
      </c>
      <c r="BL91" s="92" t="s">
        <v>148</v>
      </c>
      <c r="BM91" s="92" t="s">
        <v>911</v>
      </c>
    </row>
    <row r="92" spans="2:65" s="102" customFormat="1" ht="16.5" customHeight="1">
      <c r="B92" s="103"/>
      <c r="C92" s="182" t="s">
        <v>195</v>
      </c>
      <c r="D92" s="182" t="s">
        <v>143</v>
      </c>
      <c r="E92" s="183" t="s">
        <v>912</v>
      </c>
      <c r="F92" s="184" t="s">
        <v>913</v>
      </c>
      <c r="G92" s="185" t="s">
        <v>284</v>
      </c>
      <c r="H92" s="186">
        <v>20</v>
      </c>
      <c r="I92" s="8"/>
      <c r="J92" s="186">
        <f t="shared" si="0"/>
        <v>0</v>
      </c>
      <c r="K92" s="184" t="s">
        <v>1533</v>
      </c>
      <c r="L92" s="103"/>
      <c r="M92" s="187" t="s">
        <v>5</v>
      </c>
      <c r="N92" s="188" t="s">
        <v>41</v>
      </c>
      <c r="O92" s="104"/>
      <c r="P92" s="189">
        <f t="shared" si="1"/>
        <v>0</v>
      </c>
      <c r="Q92" s="189">
        <v>0</v>
      </c>
      <c r="R92" s="189">
        <f t="shared" si="2"/>
        <v>0</v>
      </c>
      <c r="S92" s="189">
        <v>0</v>
      </c>
      <c r="T92" s="190">
        <f t="shared" si="3"/>
        <v>0</v>
      </c>
      <c r="AR92" s="92" t="s">
        <v>148</v>
      </c>
      <c r="AT92" s="92" t="s">
        <v>143</v>
      </c>
      <c r="AU92" s="92" t="s">
        <v>79</v>
      </c>
      <c r="AY92" s="92" t="s">
        <v>140</v>
      </c>
      <c r="BE92" s="191">
        <f t="shared" si="4"/>
        <v>0</v>
      </c>
      <c r="BF92" s="191">
        <f t="shared" si="5"/>
        <v>0</v>
      </c>
      <c r="BG92" s="191">
        <f t="shared" si="6"/>
        <v>0</v>
      </c>
      <c r="BH92" s="191">
        <f t="shared" si="7"/>
        <v>0</v>
      </c>
      <c r="BI92" s="191">
        <f t="shared" si="8"/>
        <v>0</v>
      </c>
      <c r="BJ92" s="92" t="s">
        <v>77</v>
      </c>
      <c r="BK92" s="192">
        <f t="shared" si="9"/>
        <v>0</v>
      </c>
      <c r="BL92" s="92" t="s">
        <v>148</v>
      </c>
      <c r="BM92" s="92" t="s">
        <v>914</v>
      </c>
    </row>
    <row r="93" spans="2:65" s="102" customFormat="1" ht="16.5" customHeight="1">
      <c r="B93" s="103"/>
      <c r="C93" s="182" t="s">
        <v>199</v>
      </c>
      <c r="D93" s="182" t="s">
        <v>143</v>
      </c>
      <c r="E93" s="183" t="s">
        <v>915</v>
      </c>
      <c r="F93" s="184" t="s">
        <v>916</v>
      </c>
      <c r="G93" s="185" t="s">
        <v>284</v>
      </c>
      <c r="H93" s="186">
        <v>23</v>
      </c>
      <c r="I93" s="8"/>
      <c r="J93" s="186">
        <f t="shared" si="0"/>
        <v>0</v>
      </c>
      <c r="K93" s="184" t="s">
        <v>1533</v>
      </c>
      <c r="L93" s="103"/>
      <c r="M93" s="187" t="s">
        <v>5</v>
      </c>
      <c r="N93" s="188" t="s">
        <v>41</v>
      </c>
      <c r="O93" s="104"/>
      <c r="P93" s="189">
        <f t="shared" si="1"/>
        <v>0</v>
      </c>
      <c r="Q93" s="189">
        <v>0</v>
      </c>
      <c r="R93" s="189">
        <f t="shared" si="2"/>
        <v>0</v>
      </c>
      <c r="S93" s="189">
        <v>0</v>
      </c>
      <c r="T93" s="190">
        <f t="shared" si="3"/>
        <v>0</v>
      </c>
      <c r="AR93" s="92" t="s">
        <v>148</v>
      </c>
      <c r="AT93" s="92" t="s">
        <v>143</v>
      </c>
      <c r="AU93" s="92" t="s">
        <v>79</v>
      </c>
      <c r="AY93" s="92" t="s">
        <v>140</v>
      </c>
      <c r="BE93" s="191">
        <f t="shared" si="4"/>
        <v>0</v>
      </c>
      <c r="BF93" s="191">
        <f t="shared" si="5"/>
        <v>0</v>
      </c>
      <c r="BG93" s="191">
        <f t="shared" si="6"/>
        <v>0</v>
      </c>
      <c r="BH93" s="191">
        <f t="shared" si="7"/>
        <v>0</v>
      </c>
      <c r="BI93" s="191">
        <f t="shared" si="8"/>
        <v>0</v>
      </c>
      <c r="BJ93" s="92" t="s">
        <v>77</v>
      </c>
      <c r="BK93" s="192">
        <f t="shared" si="9"/>
        <v>0</v>
      </c>
      <c r="BL93" s="92" t="s">
        <v>148</v>
      </c>
      <c r="BM93" s="92" t="s">
        <v>917</v>
      </c>
    </row>
    <row r="94" spans="2:65" s="102" customFormat="1" ht="16.5" customHeight="1">
      <c r="B94" s="103"/>
      <c r="C94" s="182" t="s">
        <v>258</v>
      </c>
      <c r="D94" s="182" t="s">
        <v>143</v>
      </c>
      <c r="E94" s="183" t="s">
        <v>918</v>
      </c>
      <c r="F94" s="184" t="s">
        <v>919</v>
      </c>
      <c r="G94" s="185" t="s">
        <v>284</v>
      </c>
      <c r="H94" s="186">
        <v>1</v>
      </c>
      <c r="I94" s="8"/>
      <c r="J94" s="186">
        <f t="shared" si="0"/>
        <v>0</v>
      </c>
      <c r="K94" s="184" t="s">
        <v>1533</v>
      </c>
      <c r="L94" s="103"/>
      <c r="M94" s="187" t="s">
        <v>5</v>
      </c>
      <c r="N94" s="188" t="s">
        <v>41</v>
      </c>
      <c r="O94" s="104"/>
      <c r="P94" s="189">
        <f t="shared" si="1"/>
        <v>0</v>
      </c>
      <c r="Q94" s="189">
        <v>0</v>
      </c>
      <c r="R94" s="189">
        <f t="shared" si="2"/>
        <v>0</v>
      </c>
      <c r="S94" s="189">
        <v>0</v>
      </c>
      <c r="T94" s="190">
        <f t="shared" si="3"/>
        <v>0</v>
      </c>
      <c r="AR94" s="92" t="s">
        <v>148</v>
      </c>
      <c r="AT94" s="92" t="s">
        <v>143</v>
      </c>
      <c r="AU94" s="92" t="s">
        <v>79</v>
      </c>
      <c r="AY94" s="92" t="s">
        <v>140</v>
      </c>
      <c r="BE94" s="191">
        <f t="shared" si="4"/>
        <v>0</v>
      </c>
      <c r="BF94" s="191">
        <f t="shared" si="5"/>
        <v>0</v>
      </c>
      <c r="BG94" s="191">
        <f t="shared" si="6"/>
        <v>0</v>
      </c>
      <c r="BH94" s="191">
        <f t="shared" si="7"/>
        <v>0</v>
      </c>
      <c r="BI94" s="191">
        <f t="shared" si="8"/>
        <v>0</v>
      </c>
      <c r="BJ94" s="92" t="s">
        <v>77</v>
      </c>
      <c r="BK94" s="192">
        <f t="shared" si="9"/>
        <v>0</v>
      </c>
      <c r="BL94" s="92" t="s">
        <v>148</v>
      </c>
      <c r="BM94" s="92" t="s">
        <v>920</v>
      </c>
    </row>
    <row r="95" spans="2:65" s="102" customFormat="1" ht="16.5" customHeight="1">
      <c r="B95" s="103"/>
      <c r="C95" s="182" t="s">
        <v>262</v>
      </c>
      <c r="D95" s="182" t="s">
        <v>143</v>
      </c>
      <c r="E95" s="183" t="s">
        <v>921</v>
      </c>
      <c r="F95" s="184" t="s">
        <v>922</v>
      </c>
      <c r="G95" s="185" t="s">
        <v>284</v>
      </c>
      <c r="H95" s="186">
        <v>4</v>
      </c>
      <c r="I95" s="8"/>
      <c r="J95" s="186">
        <f t="shared" si="0"/>
        <v>0</v>
      </c>
      <c r="K95" s="184" t="s">
        <v>1533</v>
      </c>
      <c r="L95" s="103"/>
      <c r="M95" s="187" t="s">
        <v>5</v>
      </c>
      <c r="N95" s="188" t="s">
        <v>41</v>
      </c>
      <c r="O95" s="104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AR95" s="92" t="s">
        <v>148</v>
      </c>
      <c r="AT95" s="92" t="s">
        <v>143</v>
      </c>
      <c r="AU95" s="92" t="s">
        <v>79</v>
      </c>
      <c r="AY95" s="92" t="s">
        <v>140</v>
      </c>
      <c r="BE95" s="191">
        <f t="shared" si="4"/>
        <v>0</v>
      </c>
      <c r="BF95" s="191">
        <f t="shared" si="5"/>
        <v>0</v>
      </c>
      <c r="BG95" s="191">
        <f t="shared" si="6"/>
        <v>0</v>
      </c>
      <c r="BH95" s="191">
        <f t="shared" si="7"/>
        <v>0</v>
      </c>
      <c r="BI95" s="191">
        <f t="shared" si="8"/>
        <v>0</v>
      </c>
      <c r="BJ95" s="92" t="s">
        <v>77</v>
      </c>
      <c r="BK95" s="192">
        <f t="shared" si="9"/>
        <v>0</v>
      </c>
      <c r="BL95" s="92" t="s">
        <v>148</v>
      </c>
      <c r="BM95" s="92" t="s">
        <v>923</v>
      </c>
    </row>
    <row r="96" spans="2:65" s="102" customFormat="1" ht="16.5" customHeight="1">
      <c r="B96" s="103"/>
      <c r="C96" s="182" t="s">
        <v>203</v>
      </c>
      <c r="D96" s="182" t="s">
        <v>143</v>
      </c>
      <c r="E96" s="183" t="s">
        <v>924</v>
      </c>
      <c r="F96" s="184" t="s">
        <v>925</v>
      </c>
      <c r="G96" s="185" t="s">
        <v>472</v>
      </c>
      <c r="H96" s="186">
        <v>3</v>
      </c>
      <c r="I96" s="8"/>
      <c r="J96" s="186">
        <f t="shared" si="0"/>
        <v>0</v>
      </c>
      <c r="K96" s="184" t="s">
        <v>1533</v>
      </c>
      <c r="L96" s="103"/>
      <c r="M96" s="187" t="s">
        <v>5</v>
      </c>
      <c r="N96" s="188" t="s">
        <v>41</v>
      </c>
      <c r="O96" s="104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AR96" s="92" t="s">
        <v>148</v>
      </c>
      <c r="AT96" s="92" t="s">
        <v>143</v>
      </c>
      <c r="AU96" s="92" t="s">
        <v>79</v>
      </c>
      <c r="AY96" s="92" t="s">
        <v>140</v>
      </c>
      <c r="BE96" s="191">
        <f t="shared" si="4"/>
        <v>0</v>
      </c>
      <c r="BF96" s="191">
        <f t="shared" si="5"/>
        <v>0</v>
      </c>
      <c r="BG96" s="191">
        <f t="shared" si="6"/>
        <v>0</v>
      </c>
      <c r="BH96" s="191">
        <f t="shared" si="7"/>
        <v>0</v>
      </c>
      <c r="BI96" s="191">
        <f t="shared" si="8"/>
        <v>0</v>
      </c>
      <c r="BJ96" s="92" t="s">
        <v>77</v>
      </c>
      <c r="BK96" s="192">
        <f t="shared" si="9"/>
        <v>0</v>
      </c>
      <c r="BL96" s="92" t="s">
        <v>148</v>
      </c>
      <c r="BM96" s="92" t="s">
        <v>926</v>
      </c>
    </row>
    <row r="97" spans="2:65" s="102" customFormat="1" ht="16.5" customHeight="1">
      <c r="B97" s="103"/>
      <c r="C97" s="182" t="s">
        <v>11</v>
      </c>
      <c r="D97" s="182" t="s">
        <v>143</v>
      </c>
      <c r="E97" s="183" t="s">
        <v>927</v>
      </c>
      <c r="F97" s="184" t="s">
        <v>928</v>
      </c>
      <c r="G97" s="185" t="s">
        <v>152</v>
      </c>
      <c r="H97" s="186">
        <v>202</v>
      </c>
      <c r="I97" s="8"/>
      <c r="J97" s="186">
        <f t="shared" si="0"/>
        <v>0</v>
      </c>
      <c r="K97" s="184" t="s">
        <v>1533</v>
      </c>
      <c r="L97" s="103"/>
      <c r="M97" s="187" t="s">
        <v>5</v>
      </c>
      <c r="N97" s="188" t="s">
        <v>41</v>
      </c>
      <c r="O97" s="104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AR97" s="92" t="s">
        <v>148</v>
      </c>
      <c r="AT97" s="92" t="s">
        <v>143</v>
      </c>
      <c r="AU97" s="92" t="s">
        <v>79</v>
      </c>
      <c r="AY97" s="92" t="s">
        <v>140</v>
      </c>
      <c r="BE97" s="191">
        <f t="shared" si="4"/>
        <v>0</v>
      </c>
      <c r="BF97" s="191">
        <f t="shared" si="5"/>
        <v>0</v>
      </c>
      <c r="BG97" s="191">
        <f t="shared" si="6"/>
        <v>0</v>
      </c>
      <c r="BH97" s="191">
        <f t="shared" si="7"/>
        <v>0</v>
      </c>
      <c r="BI97" s="191">
        <f t="shared" si="8"/>
        <v>0</v>
      </c>
      <c r="BJ97" s="92" t="s">
        <v>77</v>
      </c>
      <c r="BK97" s="192">
        <f t="shared" si="9"/>
        <v>0</v>
      </c>
      <c r="BL97" s="92" t="s">
        <v>148</v>
      </c>
      <c r="BM97" s="92" t="s">
        <v>929</v>
      </c>
    </row>
    <row r="98" spans="2:65" s="102" customFormat="1" ht="16.5" customHeight="1">
      <c r="B98" s="103"/>
      <c r="C98" s="182" t="s">
        <v>291</v>
      </c>
      <c r="D98" s="182" t="s">
        <v>143</v>
      </c>
      <c r="E98" s="183" t="s">
        <v>930</v>
      </c>
      <c r="F98" s="184" t="s">
        <v>931</v>
      </c>
      <c r="G98" s="185" t="s">
        <v>173</v>
      </c>
      <c r="H98" s="186">
        <v>0.3</v>
      </c>
      <c r="I98" s="8"/>
      <c r="J98" s="186">
        <f t="shared" si="0"/>
        <v>0</v>
      </c>
      <c r="K98" s="184" t="s">
        <v>1533</v>
      </c>
      <c r="L98" s="103"/>
      <c r="M98" s="187" t="s">
        <v>5</v>
      </c>
      <c r="N98" s="188" t="s">
        <v>41</v>
      </c>
      <c r="O98" s="104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AR98" s="92" t="s">
        <v>148</v>
      </c>
      <c r="AT98" s="92" t="s">
        <v>143</v>
      </c>
      <c r="AU98" s="92" t="s">
        <v>79</v>
      </c>
      <c r="AY98" s="92" t="s">
        <v>140</v>
      </c>
      <c r="BE98" s="191">
        <f t="shared" si="4"/>
        <v>0</v>
      </c>
      <c r="BF98" s="191">
        <f t="shared" si="5"/>
        <v>0</v>
      </c>
      <c r="BG98" s="191">
        <f t="shared" si="6"/>
        <v>0</v>
      </c>
      <c r="BH98" s="191">
        <f t="shared" si="7"/>
        <v>0</v>
      </c>
      <c r="BI98" s="191">
        <f t="shared" si="8"/>
        <v>0</v>
      </c>
      <c r="BJ98" s="92" t="s">
        <v>77</v>
      </c>
      <c r="BK98" s="192">
        <f t="shared" si="9"/>
        <v>0</v>
      </c>
      <c r="BL98" s="92" t="s">
        <v>148</v>
      </c>
      <c r="BM98" s="92" t="s">
        <v>932</v>
      </c>
    </row>
    <row r="99" spans="2:63" s="170" customFormat="1" ht="29.85" customHeight="1">
      <c r="B99" s="169"/>
      <c r="D99" s="171" t="s">
        <v>69</v>
      </c>
      <c r="E99" s="180" t="s">
        <v>933</v>
      </c>
      <c r="F99" s="180" t="s">
        <v>934</v>
      </c>
      <c r="J99" s="181">
        <f>BK99</f>
        <v>0</v>
      </c>
      <c r="L99" s="169"/>
      <c r="M99" s="174"/>
      <c r="N99" s="175"/>
      <c r="O99" s="175"/>
      <c r="P99" s="176">
        <f>SUM(P100:P118)</f>
        <v>0</v>
      </c>
      <c r="Q99" s="175"/>
      <c r="R99" s="176">
        <f>SUM(R100:R118)</f>
        <v>0</v>
      </c>
      <c r="S99" s="175"/>
      <c r="T99" s="177">
        <f>SUM(T100:T118)</f>
        <v>0</v>
      </c>
      <c r="AR99" s="171" t="s">
        <v>79</v>
      </c>
      <c r="AT99" s="178" t="s">
        <v>69</v>
      </c>
      <c r="AU99" s="178" t="s">
        <v>77</v>
      </c>
      <c r="AY99" s="171" t="s">
        <v>140</v>
      </c>
      <c r="BK99" s="179">
        <f>SUM(BK100:BK118)</f>
        <v>0</v>
      </c>
    </row>
    <row r="100" spans="2:65" s="102" customFormat="1" ht="16.5" customHeight="1">
      <c r="B100" s="103"/>
      <c r="C100" s="182" t="s">
        <v>435</v>
      </c>
      <c r="D100" s="182" t="s">
        <v>143</v>
      </c>
      <c r="E100" s="183" t="s">
        <v>935</v>
      </c>
      <c r="F100" s="184" t="s">
        <v>936</v>
      </c>
      <c r="G100" s="185" t="s">
        <v>152</v>
      </c>
      <c r="H100" s="186">
        <v>30</v>
      </c>
      <c r="I100" s="8"/>
      <c r="J100" s="186">
        <f aca="true" t="shared" si="10" ref="J100:J118">ROUND(I100*H100,15)</f>
        <v>0</v>
      </c>
      <c r="K100" s="184" t="s">
        <v>1533</v>
      </c>
      <c r="L100" s="103"/>
      <c r="M100" s="187" t="s">
        <v>5</v>
      </c>
      <c r="N100" s="188" t="s">
        <v>41</v>
      </c>
      <c r="O100" s="104"/>
      <c r="P100" s="189">
        <f aca="true" t="shared" si="11" ref="P100:P118">O100*H100</f>
        <v>0</v>
      </c>
      <c r="Q100" s="189">
        <v>0</v>
      </c>
      <c r="R100" s="189">
        <f aca="true" t="shared" si="12" ref="R100:R118">Q100*H100</f>
        <v>0</v>
      </c>
      <c r="S100" s="189">
        <v>0</v>
      </c>
      <c r="T100" s="190">
        <f aca="true" t="shared" si="13" ref="T100:T118">S100*H100</f>
        <v>0</v>
      </c>
      <c r="AR100" s="92" t="s">
        <v>148</v>
      </c>
      <c r="AT100" s="92" t="s">
        <v>143</v>
      </c>
      <c r="AU100" s="92" t="s">
        <v>79</v>
      </c>
      <c r="AY100" s="92" t="s">
        <v>140</v>
      </c>
      <c r="BE100" s="191">
        <f aca="true" t="shared" si="14" ref="BE100:BE118">IF(N100="základní",J100,0)</f>
        <v>0</v>
      </c>
      <c r="BF100" s="191">
        <f aca="true" t="shared" si="15" ref="BF100:BF118">IF(N100="snížená",J100,0)</f>
        <v>0</v>
      </c>
      <c r="BG100" s="191">
        <f aca="true" t="shared" si="16" ref="BG100:BG118">IF(N100="zákl. přenesená",J100,0)</f>
        <v>0</v>
      </c>
      <c r="BH100" s="191">
        <f aca="true" t="shared" si="17" ref="BH100:BH118">IF(N100="sníž. přenesená",J100,0)</f>
        <v>0</v>
      </c>
      <c r="BI100" s="191">
        <f aca="true" t="shared" si="18" ref="BI100:BI118">IF(N100="nulová",J100,0)</f>
        <v>0</v>
      </c>
      <c r="BJ100" s="92" t="s">
        <v>77</v>
      </c>
      <c r="BK100" s="192">
        <f aca="true" t="shared" si="19" ref="BK100:BK118">ROUND(I100*H100,15)</f>
        <v>0</v>
      </c>
      <c r="BL100" s="92" t="s">
        <v>148</v>
      </c>
      <c r="BM100" s="92" t="s">
        <v>937</v>
      </c>
    </row>
    <row r="101" spans="2:65" s="102" customFormat="1" ht="16.5" customHeight="1">
      <c r="B101" s="103"/>
      <c r="C101" s="182" t="s">
        <v>439</v>
      </c>
      <c r="D101" s="182" t="s">
        <v>143</v>
      </c>
      <c r="E101" s="183" t="s">
        <v>938</v>
      </c>
      <c r="F101" s="184" t="s">
        <v>939</v>
      </c>
      <c r="G101" s="185" t="s">
        <v>472</v>
      </c>
      <c r="H101" s="186">
        <v>1</v>
      </c>
      <c r="I101" s="8"/>
      <c r="J101" s="186">
        <f t="shared" si="10"/>
        <v>0</v>
      </c>
      <c r="K101" s="184" t="s">
        <v>1533</v>
      </c>
      <c r="L101" s="103"/>
      <c r="M101" s="187" t="s">
        <v>5</v>
      </c>
      <c r="N101" s="188" t="s">
        <v>41</v>
      </c>
      <c r="O101" s="104"/>
      <c r="P101" s="189">
        <f t="shared" si="11"/>
        <v>0</v>
      </c>
      <c r="Q101" s="189">
        <v>0</v>
      </c>
      <c r="R101" s="189">
        <f t="shared" si="12"/>
        <v>0</v>
      </c>
      <c r="S101" s="189">
        <v>0</v>
      </c>
      <c r="T101" s="190">
        <f t="shared" si="13"/>
        <v>0</v>
      </c>
      <c r="AR101" s="92" t="s">
        <v>148</v>
      </c>
      <c r="AT101" s="92" t="s">
        <v>143</v>
      </c>
      <c r="AU101" s="92" t="s">
        <v>79</v>
      </c>
      <c r="AY101" s="92" t="s">
        <v>140</v>
      </c>
      <c r="BE101" s="191">
        <f t="shared" si="14"/>
        <v>0</v>
      </c>
      <c r="BF101" s="191">
        <f t="shared" si="15"/>
        <v>0</v>
      </c>
      <c r="BG101" s="191">
        <f t="shared" si="16"/>
        <v>0</v>
      </c>
      <c r="BH101" s="191">
        <f t="shared" si="17"/>
        <v>0</v>
      </c>
      <c r="BI101" s="191">
        <f t="shared" si="18"/>
        <v>0</v>
      </c>
      <c r="BJ101" s="92" t="s">
        <v>77</v>
      </c>
      <c r="BK101" s="192">
        <f t="shared" si="19"/>
        <v>0</v>
      </c>
      <c r="BL101" s="92" t="s">
        <v>148</v>
      </c>
      <c r="BM101" s="92" t="s">
        <v>940</v>
      </c>
    </row>
    <row r="102" spans="2:65" s="102" customFormat="1" ht="16.5" customHeight="1">
      <c r="B102" s="103"/>
      <c r="C102" s="182" t="s">
        <v>295</v>
      </c>
      <c r="D102" s="182" t="s">
        <v>143</v>
      </c>
      <c r="E102" s="183" t="s">
        <v>941</v>
      </c>
      <c r="F102" s="184" t="s">
        <v>942</v>
      </c>
      <c r="G102" s="185" t="s">
        <v>152</v>
      </c>
      <c r="H102" s="186">
        <v>105</v>
      </c>
      <c r="I102" s="8"/>
      <c r="J102" s="186">
        <f t="shared" si="10"/>
        <v>0</v>
      </c>
      <c r="K102" s="184" t="s">
        <v>1533</v>
      </c>
      <c r="L102" s="103"/>
      <c r="M102" s="187" t="s">
        <v>5</v>
      </c>
      <c r="N102" s="188" t="s">
        <v>41</v>
      </c>
      <c r="O102" s="104"/>
      <c r="P102" s="189">
        <f t="shared" si="11"/>
        <v>0</v>
      </c>
      <c r="Q102" s="189">
        <v>0</v>
      </c>
      <c r="R102" s="189">
        <f t="shared" si="12"/>
        <v>0</v>
      </c>
      <c r="S102" s="189">
        <v>0</v>
      </c>
      <c r="T102" s="190">
        <f t="shared" si="13"/>
        <v>0</v>
      </c>
      <c r="AR102" s="92" t="s">
        <v>148</v>
      </c>
      <c r="AT102" s="92" t="s">
        <v>143</v>
      </c>
      <c r="AU102" s="92" t="s">
        <v>79</v>
      </c>
      <c r="AY102" s="92" t="s">
        <v>140</v>
      </c>
      <c r="BE102" s="191">
        <f t="shared" si="14"/>
        <v>0</v>
      </c>
      <c r="BF102" s="191">
        <f t="shared" si="15"/>
        <v>0</v>
      </c>
      <c r="BG102" s="191">
        <f t="shared" si="16"/>
        <v>0</v>
      </c>
      <c r="BH102" s="191">
        <f t="shared" si="17"/>
        <v>0</v>
      </c>
      <c r="BI102" s="191">
        <f t="shared" si="18"/>
        <v>0</v>
      </c>
      <c r="BJ102" s="92" t="s">
        <v>77</v>
      </c>
      <c r="BK102" s="192">
        <f t="shared" si="19"/>
        <v>0</v>
      </c>
      <c r="BL102" s="92" t="s">
        <v>148</v>
      </c>
      <c r="BM102" s="92" t="s">
        <v>943</v>
      </c>
    </row>
    <row r="103" spans="2:65" s="102" customFormat="1" ht="16.5" customHeight="1">
      <c r="B103" s="103"/>
      <c r="C103" s="182" t="s">
        <v>299</v>
      </c>
      <c r="D103" s="182" t="s">
        <v>143</v>
      </c>
      <c r="E103" s="183" t="s">
        <v>944</v>
      </c>
      <c r="F103" s="184" t="s">
        <v>945</v>
      </c>
      <c r="G103" s="185" t="s">
        <v>152</v>
      </c>
      <c r="H103" s="186">
        <v>90</v>
      </c>
      <c r="I103" s="8"/>
      <c r="J103" s="186">
        <f t="shared" si="10"/>
        <v>0</v>
      </c>
      <c r="K103" s="184" t="s">
        <v>1533</v>
      </c>
      <c r="L103" s="103"/>
      <c r="M103" s="187" t="s">
        <v>5</v>
      </c>
      <c r="N103" s="188" t="s">
        <v>41</v>
      </c>
      <c r="O103" s="104"/>
      <c r="P103" s="189">
        <f t="shared" si="11"/>
        <v>0</v>
      </c>
      <c r="Q103" s="189">
        <v>0</v>
      </c>
      <c r="R103" s="189">
        <f t="shared" si="12"/>
        <v>0</v>
      </c>
      <c r="S103" s="189">
        <v>0</v>
      </c>
      <c r="T103" s="190">
        <f t="shared" si="13"/>
        <v>0</v>
      </c>
      <c r="AR103" s="92" t="s">
        <v>148</v>
      </c>
      <c r="AT103" s="92" t="s">
        <v>143</v>
      </c>
      <c r="AU103" s="92" t="s">
        <v>79</v>
      </c>
      <c r="AY103" s="92" t="s">
        <v>140</v>
      </c>
      <c r="BE103" s="191">
        <f t="shared" si="14"/>
        <v>0</v>
      </c>
      <c r="BF103" s="191">
        <f t="shared" si="15"/>
        <v>0</v>
      </c>
      <c r="BG103" s="191">
        <f t="shared" si="16"/>
        <v>0</v>
      </c>
      <c r="BH103" s="191">
        <f t="shared" si="17"/>
        <v>0</v>
      </c>
      <c r="BI103" s="191">
        <f t="shared" si="18"/>
        <v>0</v>
      </c>
      <c r="BJ103" s="92" t="s">
        <v>77</v>
      </c>
      <c r="BK103" s="192">
        <f t="shared" si="19"/>
        <v>0</v>
      </c>
      <c r="BL103" s="92" t="s">
        <v>148</v>
      </c>
      <c r="BM103" s="92" t="s">
        <v>946</v>
      </c>
    </row>
    <row r="104" spans="2:65" s="102" customFormat="1" ht="16.5" customHeight="1">
      <c r="B104" s="103"/>
      <c r="C104" s="182" t="s">
        <v>305</v>
      </c>
      <c r="D104" s="182" t="s">
        <v>143</v>
      </c>
      <c r="E104" s="183" t="s">
        <v>947</v>
      </c>
      <c r="F104" s="184" t="s">
        <v>948</v>
      </c>
      <c r="G104" s="185" t="s">
        <v>152</v>
      </c>
      <c r="H104" s="186">
        <v>55</v>
      </c>
      <c r="I104" s="8"/>
      <c r="J104" s="186">
        <f t="shared" si="10"/>
        <v>0</v>
      </c>
      <c r="K104" s="184" t="s">
        <v>1533</v>
      </c>
      <c r="L104" s="103"/>
      <c r="M104" s="187" t="s">
        <v>5</v>
      </c>
      <c r="N104" s="188" t="s">
        <v>41</v>
      </c>
      <c r="O104" s="104"/>
      <c r="P104" s="189">
        <f t="shared" si="11"/>
        <v>0</v>
      </c>
      <c r="Q104" s="189">
        <v>0</v>
      </c>
      <c r="R104" s="189">
        <f t="shared" si="12"/>
        <v>0</v>
      </c>
      <c r="S104" s="189">
        <v>0</v>
      </c>
      <c r="T104" s="190">
        <f t="shared" si="13"/>
        <v>0</v>
      </c>
      <c r="AR104" s="92" t="s">
        <v>148</v>
      </c>
      <c r="AT104" s="92" t="s">
        <v>143</v>
      </c>
      <c r="AU104" s="92" t="s">
        <v>79</v>
      </c>
      <c r="AY104" s="92" t="s">
        <v>140</v>
      </c>
      <c r="BE104" s="191">
        <f t="shared" si="14"/>
        <v>0</v>
      </c>
      <c r="BF104" s="191">
        <f t="shared" si="15"/>
        <v>0</v>
      </c>
      <c r="BG104" s="191">
        <f t="shared" si="16"/>
        <v>0</v>
      </c>
      <c r="BH104" s="191">
        <f t="shared" si="17"/>
        <v>0</v>
      </c>
      <c r="BI104" s="191">
        <f t="shared" si="18"/>
        <v>0</v>
      </c>
      <c r="BJ104" s="92" t="s">
        <v>77</v>
      </c>
      <c r="BK104" s="192">
        <f t="shared" si="19"/>
        <v>0</v>
      </c>
      <c r="BL104" s="92" t="s">
        <v>148</v>
      </c>
      <c r="BM104" s="92" t="s">
        <v>949</v>
      </c>
    </row>
    <row r="105" spans="2:65" s="102" customFormat="1" ht="16.5" customHeight="1">
      <c r="B105" s="103"/>
      <c r="C105" s="182" t="s">
        <v>309</v>
      </c>
      <c r="D105" s="182" t="s">
        <v>143</v>
      </c>
      <c r="E105" s="183" t="s">
        <v>950</v>
      </c>
      <c r="F105" s="184" t="s">
        <v>951</v>
      </c>
      <c r="G105" s="185" t="s">
        <v>152</v>
      </c>
      <c r="H105" s="186">
        <v>50</v>
      </c>
      <c r="I105" s="8"/>
      <c r="J105" s="186">
        <f t="shared" si="10"/>
        <v>0</v>
      </c>
      <c r="K105" s="184" t="s">
        <v>1533</v>
      </c>
      <c r="L105" s="103"/>
      <c r="M105" s="187" t="s">
        <v>5</v>
      </c>
      <c r="N105" s="188" t="s">
        <v>41</v>
      </c>
      <c r="O105" s="104"/>
      <c r="P105" s="189">
        <f t="shared" si="11"/>
        <v>0</v>
      </c>
      <c r="Q105" s="189">
        <v>0</v>
      </c>
      <c r="R105" s="189">
        <f t="shared" si="12"/>
        <v>0</v>
      </c>
      <c r="S105" s="189">
        <v>0</v>
      </c>
      <c r="T105" s="190">
        <f t="shared" si="13"/>
        <v>0</v>
      </c>
      <c r="AR105" s="92" t="s">
        <v>148</v>
      </c>
      <c r="AT105" s="92" t="s">
        <v>143</v>
      </c>
      <c r="AU105" s="92" t="s">
        <v>79</v>
      </c>
      <c r="AY105" s="92" t="s">
        <v>140</v>
      </c>
      <c r="BE105" s="191">
        <f t="shared" si="14"/>
        <v>0</v>
      </c>
      <c r="BF105" s="191">
        <f t="shared" si="15"/>
        <v>0</v>
      </c>
      <c r="BG105" s="191">
        <f t="shared" si="16"/>
        <v>0</v>
      </c>
      <c r="BH105" s="191">
        <f t="shared" si="17"/>
        <v>0</v>
      </c>
      <c r="BI105" s="191">
        <f t="shared" si="18"/>
        <v>0</v>
      </c>
      <c r="BJ105" s="92" t="s">
        <v>77</v>
      </c>
      <c r="BK105" s="192">
        <f t="shared" si="19"/>
        <v>0</v>
      </c>
      <c r="BL105" s="92" t="s">
        <v>148</v>
      </c>
      <c r="BM105" s="92" t="s">
        <v>952</v>
      </c>
    </row>
    <row r="106" spans="2:65" s="102" customFormat="1" ht="16.5" customHeight="1">
      <c r="B106" s="103"/>
      <c r="C106" s="182" t="s">
        <v>10</v>
      </c>
      <c r="D106" s="182" t="s">
        <v>143</v>
      </c>
      <c r="E106" s="183" t="s">
        <v>953</v>
      </c>
      <c r="F106" s="184" t="s">
        <v>954</v>
      </c>
      <c r="G106" s="185" t="s">
        <v>152</v>
      </c>
      <c r="H106" s="186">
        <v>10</v>
      </c>
      <c r="I106" s="8"/>
      <c r="J106" s="186">
        <f t="shared" si="10"/>
        <v>0</v>
      </c>
      <c r="K106" s="184" t="s">
        <v>1533</v>
      </c>
      <c r="L106" s="103"/>
      <c r="M106" s="187" t="s">
        <v>5</v>
      </c>
      <c r="N106" s="188" t="s">
        <v>41</v>
      </c>
      <c r="O106" s="104"/>
      <c r="P106" s="189">
        <f t="shared" si="11"/>
        <v>0</v>
      </c>
      <c r="Q106" s="189">
        <v>0</v>
      </c>
      <c r="R106" s="189">
        <f t="shared" si="12"/>
        <v>0</v>
      </c>
      <c r="S106" s="189">
        <v>0</v>
      </c>
      <c r="T106" s="190">
        <f t="shared" si="13"/>
        <v>0</v>
      </c>
      <c r="AR106" s="92" t="s">
        <v>148</v>
      </c>
      <c r="AT106" s="92" t="s">
        <v>143</v>
      </c>
      <c r="AU106" s="92" t="s">
        <v>79</v>
      </c>
      <c r="AY106" s="92" t="s">
        <v>140</v>
      </c>
      <c r="BE106" s="191">
        <f t="shared" si="14"/>
        <v>0</v>
      </c>
      <c r="BF106" s="191">
        <f t="shared" si="15"/>
        <v>0</v>
      </c>
      <c r="BG106" s="191">
        <f t="shared" si="16"/>
        <v>0</v>
      </c>
      <c r="BH106" s="191">
        <f t="shared" si="17"/>
        <v>0</v>
      </c>
      <c r="BI106" s="191">
        <f t="shared" si="18"/>
        <v>0</v>
      </c>
      <c r="BJ106" s="92" t="s">
        <v>77</v>
      </c>
      <c r="BK106" s="192">
        <f t="shared" si="19"/>
        <v>0</v>
      </c>
      <c r="BL106" s="92" t="s">
        <v>148</v>
      </c>
      <c r="BM106" s="92" t="s">
        <v>955</v>
      </c>
    </row>
    <row r="107" spans="2:65" s="102" customFormat="1" ht="16.5" customHeight="1">
      <c r="B107" s="103"/>
      <c r="C107" s="182" t="s">
        <v>324</v>
      </c>
      <c r="D107" s="182" t="s">
        <v>143</v>
      </c>
      <c r="E107" s="183" t="s">
        <v>956</v>
      </c>
      <c r="F107" s="184" t="s">
        <v>957</v>
      </c>
      <c r="G107" s="185" t="s">
        <v>152</v>
      </c>
      <c r="H107" s="186">
        <v>105</v>
      </c>
      <c r="I107" s="8"/>
      <c r="J107" s="186">
        <f t="shared" si="10"/>
        <v>0</v>
      </c>
      <c r="K107" s="184" t="s">
        <v>1533</v>
      </c>
      <c r="L107" s="103"/>
      <c r="M107" s="187" t="s">
        <v>5</v>
      </c>
      <c r="N107" s="188" t="s">
        <v>41</v>
      </c>
      <c r="O107" s="104"/>
      <c r="P107" s="189">
        <f t="shared" si="11"/>
        <v>0</v>
      </c>
      <c r="Q107" s="189">
        <v>0</v>
      </c>
      <c r="R107" s="189">
        <f t="shared" si="12"/>
        <v>0</v>
      </c>
      <c r="S107" s="189">
        <v>0</v>
      </c>
      <c r="T107" s="190">
        <f t="shared" si="13"/>
        <v>0</v>
      </c>
      <c r="AR107" s="92" t="s">
        <v>148</v>
      </c>
      <c r="AT107" s="92" t="s">
        <v>143</v>
      </c>
      <c r="AU107" s="92" t="s">
        <v>79</v>
      </c>
      <c r="AY107" s="92" t="s">
        <v>140</v>
      </c>
      <c r="BE107" s="191">
        <f t="shared" si="14"/>
        <v>0</v>
      </c>
      <c r="BF107" s="191">
        <f t="shared" si="15"/>
        <v>0</v>
      </c>
      <c r="BG107" s="191">
        <f t="shared" si="16"/>
        <v>0</v>
      </c>
      <c r="BH107" s="191">
        <f t="shared" si="17"/>
        <v>0</v>
      </c>
      <c r="BI107" s="191">
        <f t="shared" si="18"/>
        <v>0</v>
      </c>
      <c r="BJ107" s="92" t="s">
        <v>77</v>
      </c>
      <c r="BK107" s="192">
        <f t="shared" si="19"/>
        <v>0</v>
      </c>
      <c r="BL107" s="92" t="s">
        <v>148</v>
      </c>
      <c r="BM107" s="92" t="s">
        <v>958</v>
      </c>
    </row>
    <row r="108" spans="2:65" s="102" customFormat="1" ht="16.5" customHeight="1">
      <c r="B108" s="103"/>
      <c r="C108" s="182" t="s">
        <v>328</v>
      </c>
      <c r="D108" s="182" t="s">
        <v>143</v>
      </c>
      <c r="E108" s="183" t="s">
        <v>959</v>
      </c>
      <c r="F108" s="184" t="s">
        <v>960</v>
      </c>
      <c r="G108" s="185" t="s">
        <v>152</v>
      </c>
      <c r="H108" s="186">
        <v>90</v>
      </c>
      <c r="I108" s="8"/>
      <c r="J108" s="186">
        <f t="shared" si="10"/>
        <v>0</v>
      </c>
      <c r="K108" s="184" t="s">
        <v>1533</v>
      </c>
      <c r="L108" s="103"/>
      <c r="M108" s="187" t="s">
        <v>5</v>
      </c>
      <c r="N108" s="188" t="s">
        <v>41</v>
      </c>
      <c r="O108" s="104"/>
      <c r="P108" s="189">
        <f t="shared" si="11"/>
        <v>0</v>
      </c>
      <c r="Q108" s="189">
        <v>0</v>
      </c>
      <c r="R108" s="189">
        <f t="shared" si="12"/>
        <v>0</v>
      </c>
      <c r="S108" s="189">
        <v>0</v>
      </c>
      <c r="T108" s="190">
        <f t="shared" si="13"/>
        <v>0</v>
      </c>
      <c r="AR108" s="92" t="s">
        <v>148</v>
      </c>
      <c r="AT108" s="92" t="s">
        <v>143</v>
      </c>
      <c r="AU108" s="92" t="s">
        <v>79</v>
      </c>
      <c r="AY108" s="92" t="s">
        <v>140</v>
      </c>
      <c r="BE108" s="191">
        <f t="shared" si="14"/>
        <v>0</v>
      </c>
      <c r="BF108" s="191">
        <f t="shared" si="15"/>
        <v>0</v>
      </c>
      <c r="BG108" s="191">
        <f t="shared" si="16"/>
        <v>0</v>
      </c>
      <c r="BH108" s="191">
        <f t="shared" si="17"/>
        <v>0</v>
      </c>
      <c r="BI108" s="191">
        <f t="shared" si="18"/>
        <v>0</v>
      </c>
      <c r="BJ108" s="92" t="s">
        <v>77</v>
      </c>
      <c r="BK108" s="192">
        <f t="shared" si="19"/>
        <v>0</v>
      </c>
      <c r="BL108" s="92" t="s">
        <v>148</v>
      </c>
      <c r="BM108" s="92" t="s">
        <v>961</v>
      </c>
    </row>
    <row r="109" spans="2:65" s="102" customFormat="1" ht="16.5" customHeight="1">
      <c r="B109" s="103"/>
      <c r="C109" s="182" t="s">
        <v>335</v>
      </c>
      <c r="D109" s="182" t="s">
        <v>143</v>
      </c>
      <c r="E109" s="183" t="s">
        <v>962</v>
      </c>
      <c r="F109" s="184" t="s">
        <v>963</v>
      </c>
      <c r="G109" s="185" t="s">
        <v>152</v>
      </c>
      <c r="H109" s="186">
        <v>105</v>
      </c>
      <c r="I109" s="8"/>
      <c r="J109" s="186">
        <f t="shared" si="10"/>
        <v>0</v>
      </c>
      <c r="K109" s="184" t="s">
        <v>1533</v>
      </c>
      <c r="L109" s="103"/>
      <c r="M109" s="187" t="s">
        <v>5</v>
      </c>
      <c r="N109" s="188" t="s">
        <v>41</v>
      </c>
      <c r="O109" s="104"/>
      <c r="P109" s="189">
        <f t="shared" si="11"/>
        <v>0</v>
      </c>
      <c r="Q109" s="189">
        <v>0</v>
      </c>
      <c r="R109" s="189">
        <f t="shared" si="12"/>
        <v>0</v>
      </c>
      <c r="S109" s="189">
        <v>0</v>
      </c>
      <c r="T109" s="190">
        <f t="shared" si="13"/>
        <v>0</v>
      </c>
      <c r="AR109" s="92" t="s">
        <v>148</v>
      </c>
      <c r="AT109" s="92" t="s">
        <v>143</v>
      </c>
      <c r="AU109" s="92" t="s">
        <v>79</v>
      </c>
      <c r="AY109" s="92" t="s">
        <v>140</v>
      </c>
      <c r="BE109" s="191">
        <f t="shared" si="14"/>
        <v>0</v>
      </c>
      <c r="BF109" s="191">
        <f t="shared" si="15"/>
        <v>0</v>
      </c>
      <c r="BG109" s="191">
        <f t="shared" si="16"/>
        <v>0</v>
      </c>
      <c r="BH109" s="191">
        <f t="shared" si="17"/>
        <v>0</v>
      </c>
      <c r="BI109" s="191">
        <f t="shared" si="18"/>
        <v>0</v>
      </c>
      <c r="BJ109" s="92" t="s">
        <v>77</v>
      </c>
      <c r="BK109" s="192">
        <f t="shared" si="19"/>
        <v>0</v>
      </c>
      <c r="BL109" s="92" t="s">
        <v>148</v>
      </c>
      <c r="BM109" s="92" t="s">
        <v>964</v>
      </c>
    </row>
    <row r="110" spans="2:65" s="102" customFormat="1" ht="16.5" customHeight="1">
      <c r="B110" s="103"/>
      <c r="C110" s="182" t="s">
        <v>353</v>
      </c>
      <c r="D110" s="182" t="s">
        <v>143</v>
      </c>
      <c r="E110" s="183" t="s">
        <v>965</v>
      </c>
      <c r="F110" s="184" t="s">
        <v>966</v>
      </c>
      <c r="G110" s="185" t="s">
        <v>152</v>
      </c>
      <c r="H110" s="186">
        <v>10</v>
      </c>
      <c r="I110" s="8"/>
      <c r="J110" s="186">
        <f t="shared" si="10"/>
        <v>0</v>
      </c>
      <c r="K110" s="184" t="s">
        <v>1533</v>
      </c>
      <c r="L110" s="103"/>
      <c r="M110" s="187" t="s">
        <v>5</v>
      </c>
      <c r="N110" s="188" t="s">
        <v>41</v>
      </c>
      <c r="O110" s="104"/>
      <c r="P110" s="189">
        <f t="shared" si="11"/>
        <v>0</v>
      </c>
      <c r="Q110" s="189">
        <v>0</v>
      </c>
      <c r="R110" s="189">
        <f t="shared" si="12"/>
        <v>0</v>
      </c>
      <c r="S110" s="189">
        <v>0</v>
      </c>
      <c r="T110" s="190">
        <f t="shared" si="13"/>
        <v>0</v>
      </c>
      <c r="AR110" s="92" t="s">
        <v>148</v>
      </c>
      <c r="AT110" s="92" t="s">
        <v>143</v>
      </c>
      <c r="AU110" s="92" t="s">
        <v>79</v>
      </c>
      <c r="AY110" s="92" t="s">
        <v>140</v>
      </c>
      <c r="BE110" s="191">
        <f t="shared" si="14"/>
        <v>0</v>
      </c>
      <c r="BF110" s="191">
        <f t="shared" si="15"/>
        <v>0</v>
      </c>
      <c r="BG110" s="191">
        <f t="shared" si="16"/>
        <v>0</v>
      </c>
      <c r="BH110" s="191">
        <f t="shared" si="17"/>
        <v>0</v>
      </c>
      <c r="BI110" s="191">
        <f t="shared" si="18"/>
        <v>0</v>
      </c>
      <c r="BJ110" s="92" t="s">
        <v>77</v>
      </c>
      <c r="BK110" s="192">
        <f t="shared" si="19"/>
        <v>0</v>
      </c>
      <c r="BL110" s="92" t="s">
        <v>148</v>
      </c>
      <c r="BM110" s="92" t="s">
        <v>967</v>
      </c>
    </row>
    <row r="111" spans="2:65" s="102" customFormat="1" ht="16.5" customHeight="1">
      <c r="B111" s="103"/>
      <c r="C111" s="182" t="s">
        <v>357</v>
      </c>
      <c r="D111" s="182" t="s">
        <v>143</v>
      </c>
      <c r="E111" s="183" t="s">
        <v>968</v>
      </c>
      <c r="F111" s="184" t="s">
        <v>969</v>
      </c>
      <c r="G111" s="185" t="s">
        <v>284</v>
      </c>
      <c r="H111" s="186">
        <v>116</v>
      </c>
      <c r="I111" s="8"/>
      <c r="J111" s="186">
        <f t="shared" si="10"/>
        <v>0</v>
      </c>
      <c r="K111" s="184" t="s">
        <v>1533</v>
      </c>
      <c r="L111" s="103"/>
      <c r="M111" s="187" t="s">
        <v>5</v>
      </c>
      <c r="N111" s="188" t="s">
        <v>41</v>
      </c>
      <c r="O111" s="104"/>
      <c r="P111" s="189">
        <f t="shared" si="11"/>
        <v>0</v>
      </c>
      <c r="Q111" s="189">
        <v>0</v>
      </c>
      <c r="R111" s="189">
        <f t="shared" si="12"/>
        <v>0</v>
      </c>
      <c r="S111" s="189">
        <v>0</v>
      </c>
      <c r="T111" s="190">
        <f t="shared" si="13"/>
        <v>0</v>
      </c>
      <c r="AR111" s="92" t="s">
        <v>148</v>
      </c>
      <c r="AT111" s="92" t="s">
        <v>143</v>
      </c>
      <c r="AU111" s="92" t="s">
        <v>79</v>
      </c>
      <c r="AY111" s="92" t="s">
        <v>140</v>
      </c>
      <c r="BE111" s="191">
        <f t="shared" si="14"/>
        <v>0</v>
      </c>
      <c r="BF111" s="191">
        <f t="shared" si="15"/>
        <v>0</v>
      </c>
      <c r="BG111" s="191">
        <f t="shared" si="16"/>
        <v>0</v>
      </c>
      <c r="BH111" s="191">
        <f t="shared" si="17"/>
        <v>0</v>
      </c>
      <c r="BI111" s="191">
        <f t="shared" si="18"/>
        <v>0</v>
      </c>
      <c r="BJ111" s="92" t="s">
        <v>77</v>
      </c>
      <c r="BK111" s="192">
        <f t="shared" si="19"/>
        <v>0</v>
      </c>
      <c r="BL111" s="92" t="s">
        <v>148</v>
      </c>
      <c r="BM111" s="92" t="s">
        <v>970</v>
      </c>
    </row>
    <row r="112" spans="2:65" s="102" customFormat="1" ht="16.5" customHeight="1">
      <c r="B112" s="103"/>
      <c r="C112" s="182" t="s">
        <v>375</v>
      </c>
      <c r="D112" s="182" t="s">
        <v>143</v>
      </c>
      <c r="E112" s="183" t="s">
        <v>971</v>
      </c>
      <c r="F112" s="184" t="s">
        <v>972</v>
      </c>
      <c r="G112" s="185" t="s">
        <v>284</v>
      </c>
      <c r="H112" s="186">
        <v>12</v>
      </c>
      <c r="I112" s="8"/>
      <c r="J112" s="186">
        <f t="shared" si="10"/>
        <v>0</v>
      </c>
      <c r="K112" s="184" t="s">
        <v>1533</v>
      </c>
      <c r="L112" s="103"/>
      <c r="M112" s="187" t="s">
        <v>5</v>
      </c>
      <c r="N112" s="188" t="s">
        <v>41</v>
      </c>
      <c r="O112" s="104"/>
      <c r="P112" s="189">
        <f t="shared" si="11"/>
        <v>0</v>
      </c>
      <c r="Q112" s="189">
        <v>0</v>
      </c>
      <c r="R112" s="189">
        <f t="shared" si="12"/>
        <v>0</v>
      </c>
      <c r="S112" s="189">
        <v>0</v>
      </c>
      <c r="T112" s="190">
        <f t="shared" si="13"/>
        <v>0</v>
      </c>
      <c r="AR112" s="92" t="s">
        <v>148</v>
      </c>
      <c r="AT112" s="92" t="s">
        <v>143</v>
      </c>
      <c r="AU112" s="92" t="s">
        <v>79</v>
      </c>
      <c r="AY112" s="92" t="s">
        <v>140</v>
      </c>
      <c r="BE112" s="191">
        <f t="shared" si="14"/>
        <v>0</v>
      </c>
      <c r="BF112" s="191">
        <f t="shared" si="15"/>
        <v>0</v>
      </c>
      <c r="BG112" s="191">
        <f t="shared" si="16"/>
        <v>0</v>
      </c>
      <c r="BH112" s="191">
        <f t="shared" si="17"/>
        <v>0</v>
      </c>
      <c r="BI112" s="191">
        <f t="shared" si="18"/>
        <v>0</v>
      </c>
      <c r="BJ112" s="92" t="s">
        <v>77</v>
      </c>
      <c r="BK112" s="192">
        <f t="shared" si="19"/>
        <v>0</v>
      </c>
      <c r="BL112" s="92" t="s">
        <v>148</v>
      </c>
      <c r="BM112" s="92" t="s">
        <v>973</v>
      </c>
    </row>
    <row r="113" spans="2:65" s="102" customFormat="1" ht="16.5" customHeight="1">
      <c r="B113" s="103"/>
      <c r="C113" s="182" t="s">
        <v>391</v>
      </c>
      <c r="D113" s="182" t="s">
        <v>143</v>
      </c>
      <c r="E113" s="183" t="s">
        <v>974</v>
      </c>
      <c r="F113" s="184" t="s">
        <v>975</v>
      </c>
      <c r="G113" s="185" t="s">
        <v>284</v>
      </c>
      <c r="H113" s="186">
        <v>6</v>
      </c>
      <c r="I113" s="8"/>
      <c r="J113" s="186">
        <f t="shared" si="10"/>
        <v>0</v>
      </c>
      <c r="K113" s="184" t="s">
        <v>1533</v>
      </c>
      <c r="L113" s="103"/>
      <c r="M113" s="187" t="s">
        <v>5</v>
      </c>
      <c r="N113" s="188" t="s">
        <v>41</v>
      </c>
      <c r="O113" s="104"/>
      <c r="P113" s="189">
        <f t="shared" si="11"/>
        <v>0</v>
      </c>
      <c r="Q113" s="189">
        <v>0</v>
      </c>
      <c r="R113" s="189">
        <f t="shared" si="12"/>
        <v>0</v>
      </c>
      <c r="S113" s="189">
        <v>0</v>
      </c>
      <c r="T113" s="190">
        <f t="shared" si="13"/>
        <v>0</v>
      </c>
      <c r="AR113" s="92" t="s">
        <v>148</v>
      </c>
      <c r="AT113" s="92" t="s">
        <v>143</v>
      </c>
      <c r="AU113" s="92" t="s">
        <v>79</v>
      </c>
      <c r="AY113" s="92" t="s">
        <v>140</v>
      </c>
      <c r="BE113" s="191">
        <f t="shared" si="14"/>
        <v>0</v>
      </c>
      <c r="BF113" s="191">
        <f t="shared" si="15"/>
        <v>0</v>
      </c>
      <c r="BG113" s="191">
        <f t="shared" si="16"/>
        <v>0</v>
      </c>
      <c r="BH113" s="191">
        <f t="shared" si="17"/>
        <v>0</v>
      </c>
      <c r="BI113" s="191">
        <f t="shared" si="18"/>
        <v>0</v>
      </c>
      <c r="BJ113" s="92" t="s">
        <v>77</v>
      </c>
      <c r="BK113" s="192">
        <f t="shared" si="19"/>
        <v>0</v>
      </c>
      <c r="BL113" s="92" t="s">
        <v>148</v>
      </c>
      <c r="BM113" s="92" t="s">
        <v>976</v>
      </c>
    </row>
    <row r="114" spans="2:65" s="102" customFormat="1" ht="16.5" customHeight="1">
      <c r="B114" s="103"/>
      <c r="C114" s="182" t="s">
        <v>395</v>
      </c>
      <c r="D114" s="182" t="s">
        <v>143</v>
      </c>
      <c r="E114" s="183" t="s">
        <v>977</v>
      </c>
      <c r="F114" s="184" t="s">
        <v>978</v>
      </c>
      <c r="G114" s="185" t="s">
        <v>284</v>
      </c>
      <c r="H114" s="186">
        <v>3</v>
      </c>
      <c r="I114" s="8"/>
      <c r="J114" s="186">
        <f t="shared" si="10"/>
        <v>0</v>
      </c>
      <c r="K114" s="184" t="s">
        <v>1533</v>
      </c>
      <c r="L114" s="103"/>
      <c r="M114" s="187" t="s">
        <v>5</v>
      </c>
      <c r="N114" s="188" t="s">
        <v>41</v>
      </c>
      <c r="O114" s="104"/>
      <c r="P114" s="189">
        <f t="shared" si="11"/>
        <v>0</v>
      </c>
      <c r="Q114" s="189">
        <v>0</v>
      </c>
      <c r="R114" s="189">
        <f t="shared" si="12"/>
        <v>0</v>
      </c>
      <c r="S114" s="189">
        <v>0</v>
      </c>
      <c r="T114" s="190">
        <f t="shared" si="13"/>
        <v>0</v>
      </c>
      <c r="AR114" s="92" t="s">
        <v>148</v>
      </c>
      <c r="AT114" s="92" t="s">
        <v>143</v>
      </c>
      <c r="AU114" s="92" t="s">
        <v>79</v>
      </c>
      <c r="AY114" s="92" t="s">
        <v>140</v>
      </c>
      <c r="BE114" s="191">
        <f t="shared" si="14"/>
        <v>0</v>
      </c>
      <c r="BF114" s="191">
        <f t="shared" si="15"/>
        <v>0</v>
      </c>
      <c r="BG114" s="191">
        <f t="shared" si="16"/>
        <v>0</v>
      </c>
      <c r="BH114" s="191">
        <f t="shared" si="17"/>
        <v>0</v>
      </c>
      <c r="BI114" s="191">
        <f t="shared" si="18"/>
        <v>0</v>
      </c>
      <c r="BJ114" s="92" t="s">
        <v>77</v>
      </c>
      <c r="BK114" s="192">
        <f t="shared" si="19"/>
        <v>0</v>
      </c>
      <c r="BL114" s="92" t="s">
        <v>148</v>
      </c>
      <c r="BM114" s="92" t="s">
        <v>979</v>
      </c>
    </row>
    <row r="115" spans="2:65" s="102" customFormat="1" ht="16.5" customHeight="1">
      <c r="B115" s="103"/>
      <c r="C115" s="182" t="s">
        <v>399</v>
      </c>
      <c r="D115" s="182" t="s">
        <v>143</v>
      </c>
      <c r="E115" s="183" t="s">
        <v>980</v>
      </c>
      <c r="F115" s="184" t="s">
        <v>981</v>
      </c>
      <c r="G115" s="185" t="s">
        <v>284</v>
      </c>
      <c r="H115" s="186">
        <v>1</v>
      </c>
      <c r="I115" s="8"/>
      <c r="J115" s="186">
        <f t="shared" si="10"/>
        <v>0</v>
      </c>
      <c r="K115" s="184" t="s">
        <v>1533</v>
      </c>
      <c r="L115" s="103"/>
      <c r="M115" s="187" t="s">
        <v>5</v>
      </c>
      <c r="N115" s="188" t="s">
        <v>41</v>
      </c>
      <c r="O115" s="104"/>
      <c r="P115" s="189">
        <f t="shared" si="11"/>
        <v>0</v>
      </c>
      <c r="Q115" s="189">
        <v>0</v>
      </c>
      <c r="R115" s="189">
        <f t="shared" si="12"/>
        <v>0</v>
      </c>
      <c r="S115" s="189">
        <v>0</v>
      </c>
      <c r="T115" s="190">
        <f t="shared" si="13"/>
        <v>0</v>
      </c>
      <c r="AR115" s="92" t="s">
        <v>148</v>
      </c>
      <c r="AT115" s="92" t="s">
        <v>143</v>
      </c>
      <c r="AU115" s="92" t="s">
        <v>79</v>
      </c>
      <c r="AY115" s="92" t="s">
        <v>140</v>
      </c>
      <c r="BE115" s="191">
        <f t="shared" si="14"/>
        <v>0</v>
      </c>
      <c r="BF115" s="191">
        <f t="shared" si="15"/>
        <v>0</v>
      </c>
      <c r="BG115" s="191">
        <f t="shared" si="16"/>
        <v>0</v>
      </c>
      <c r="BH115" s="191">
        <f t="shared" si="17"/>
        <v>0</v>
      </c>
      <c r="BI115" s="191">
        <f t="shared" si="18"/>
        <v>0</v>
      </c>
      <c r="BJ115" s="92" t="s">
        <v>77</v>
      </c>
      <c r="BK115" s="192">
        <f t="shared" si="19"/>
        <v>0</v>
      </c>
      <c r="BL115" s="92" t="s">
        <v>148</v>
      </c>
      <c r="BM115" s="92" t="s">
        <v>982</v>
      </c>
    </row>
    <row r="116" spans="2:65" s="102" customFormat="1" ht="16.5" customHeight="1">
      <c r="B116" s="103"/>
      <c r="C116" s="182" t="s">
        <v>404</v>
      </c>
      <c r="D116" s="182" t="s">
        <v>143</v>
      </c>
      <c r="E116" s="183" t="s">
        <v>983</v>
      </c>
      <c r="F116" s="184" t="s">
        <v>984</v>
      </c>
      <c r="G116" s="185" t="s">
        <v>152</v>
      </c>
      <c r="H116" s="186">
        <v>310</v>
      </c>
      <c r="I116" s="8"/>
      <c r="J116" s="186">
        <f t="shared" si="10"/>
        <v>0</v>
      </c>
      <c r="K116" s="184" t="s">
        <v>1533</v>
      </c>
      <c r="L116" s="103"/>
      <c r="M116" s="187" t="s">
        <v>5</v>
      </c>
      <c r="N116" s="188" t="s">
        <v>41</v>
      </c>
      <c r="O116" s="104"/>
      <c r="P116" s="189">
        <f t="shared" si="11"/>
        <v>0</v>
      </c>
      <c r="Q116" s="189">
        <v>0</v>
      </c>
      <c r="R116" s="189">
        <f t="shared" si="12"/>
        <v>0</v>
      </c>
      <c r="S116" s="189">
        <v>0</v>
      </c>
      <c r="T116" s="190">
        <f t="shared" si="13"/>
        <v>0</v>
      </c>
      <c r="AR116" s="92" t="s">
        <v>148</v>
      </c>
      <c r="AT116" s="92" t="s">
        <v>143</v>
      </c>
      <c r="AU116" s="92" t="s">
        <v>79</v>
      </c>
      <c r="AY116" s="92" t="s">
        <v>140</v>
      </c>
      <c r="BE116" s="191">
        <f t="shared" si="14"/>
        <v>0</v>
      </c>
      <c r="BF116" s="191">
        <f t="shared" si="15"/>
        <v>0</v>
      </c>
      <c r="BG116" s="191">
        <f t="shared" si="16"/>
        <v>0</v>
      </c>
      <c r="BH116" s="191">
        <f t="shared" si="17"/>
        <v>0</v>
      </c>
      <c r="BI116" s="191">
        <f t="shared" si="18"/>
        <v>0</v>
      </c>
      <c r="BJ116" s="92" t="s">
        <v>77</v>
      </c>
      <c r="BK116" s="192">
        <f t="shared" si="19"/>
        <v>0</v>
      </c>
      <c r="BL116" s="92" t="s">
        <v>148</v>
      </c>
      <c r="BM116" s="92" t="s">
        <v>985</v>
      </c>
    </row>
    <row r="117" spans="2:65" s="102" customFormat="1" ht="16.5" customHeight="1">
      <c r="B117" s="103"/>
      <c r="C117" s="182" t="s">
        <v>410</v>
      </c>
      <c r="D117" s="182" t="s">
        <v>143</v>
      </c>
      <c r="E117" s="183" t="s">
        <v>986</v>
      </c>
      <c r="F117" s="184" t="s">
        <v>987</v>
      </c>
      <c r="G117" s="185" t="s">
        <v>152</v>
      </c>
      <c r="H117" s="186">
        <v>310</v>
      </c>
      <c r="I117" s="8"/>
      <c r="J117" s="186">
        <f t="shared" si="10"/>
        <v>0</v>
      </c>
      <c r="K117" s="184" t="s">
        <v>1533</v>
      </c>
      <c r="L117" s="103"/>
      <c r="M117" s="187" t="s">
        <v>5</v>
      </c>
      <c r="N117" s="188" t="s">
        <v>41</v>
      </c>
      <c r="O117" s="104"/>
      <c r="P117" s="189">
        <f t="shared" si="11"/>
        <v>0</v>
      </c>
      <c r="Q117" s="189">
        <v>0</v>
      </c>
      <c r="R117" s="189">
        <f t="shared" si="12"/>
        <v>0</v>
      </c>
      <c r="S117" s="189">
        <v>0</v>
      </c>
      <c r="T117" s="190">
        <f t="shared" si="13"/>
        <v>0</v>
      </c>
      <c r="AR117" s="92" t="s">
        <v>148</v>
      </c>
      <c r="AT117" s="92" t="s">
        <v>143</v>
      </c>
      <c r="AU117" s="92" t="s">
        <v>79</v>
      </c>
      <c r="AY117" s="92" t="s">
        <v>140</v>
      </c>
      <c r="BE117" s="191">
        <f t="shared" si="14"/>
        <v>0</v>
      </c>
      <c r="BF117" s="191">
        <f t="shared" si="15"/>
        <v>0</v>
      </c>
      <c r="BG117" s="191">
        <f t="shared" si="16"/>
        <v>0</v>
      </c>
      <c r="BH117" s="191">
        <f t="shared" si="17"/>
        <v>0</v>
      </c>
      <c r="BI117" s="191">
        <f t="shared" si="18"/>
        <v>0</v>
      </c>
      <c r="BJ117" s="92" t="s">
        <v>77</v>
      </c>
      <c r="BK117" s="192">
        <f t="shared" si="19"/>
        <v>0</v>
      </c>
      <c r="BL117" s="92" t="s">
        <v>148</v>
      </c>
      <c r="BM117" s="92" t="s">
        <v>988</v>
      </c>
    </row>
    <row r="118" spans="2:65" s="102" customFormat="1" ht="16.5" customHeight="1">
      <c r="B118" s="103"/>
      <c r="C118" s="182" t="s">
        <v>478</v>
      </c>
      <c r="D118" s="182" t="s">
        <v>143</v>
      </c>
      <c r="E118" s="183" t="s">
        <v>989</v>
      </c>
      <c r="F118" s="184" t="s">
        <v>990</v>
      </c>
      <c r="G118" s="185" t="s">
        <v>173</v>
      </c>
      <c r="H118" s="186">
        <v>14.452</v>
      </c>
      <c r="I118" s="8"/>
      <c r="J118" s="186">
        <f t="shared" si="10"/>
        <v>0</v>
      </c>
      <c r="K118" s="184" t="s">
        <v>1533</v>
      </c>
      <c r="L118" s="103"/>
      <c r="M118" s="187" t="s">
        <v>5</v>
      </c>
      <c r="N118" s="188" t="s">
        <v>41</v>
      </c>
      <c r="O118" s="104"/>
      <c r="P118" s="189">
        <f t="shared" si="11"/>
        <v>0</v>
      </c>
      <c r="Q118" s="189">
        <v>0</v>
      </c>
      <c r="R118" s="189">
        <f t="shared" si="12"/>
        <v>0</v>
      </c>
      <c r="S118" s="189">
        <v>0</v>
      </c>
      <c r="T118" s="190">
        <f t="shared" si="13"/>
        <v>0</v>
      </c>
      <c r="AR118" s="92" t="s">
        <v>148</v>
      </c>
      <c r="AT118" s="92" t="s">
        <v>143</v>
      </c>
      <c r="AU118" s="92" t="s">
        <v>79</v>
      </c>
      <c r="AY118" s="92" t="s">
        <v>140</v>
      </c>
      <c r="BE118" s="191">
        <f t="shared" si="14"/>
        <v>0</v>
      </c>
      <c r="BF118" s="191">
        <f t="shared" si="15"/>
        <v>0</v>
      </c>
      <c r="BG118" s="191">
        <f t="shared" si="16"/>
        <v>0</v>
      </c>
      <c r="BH118" s="191">
        <f t="shared" si="17"/>
        <v>0</v>
      </c>
      <c r="BI118" s="191">
        <f t="shared" si="18"/>
        <v>0</v>
      </c>
      <c r="BJ118" s="92" t="s">
        <v>77</v>
      </c>
      <c r="BK118" s="192">
        <f t="shared" si="19"/>
        <v>0</v>
      </c>
      <c r="BL118" s="92" t="s">
        <v>148</v>
      </c>
      <c r="BM118" s="92" t="s">
        <v>991</v>
      </c>
    </row>
    <row r="119" spans="2:63" s="170" customFormat="1" ht="29.85" customHeight="1">
      <c r="B119" s="169"/>
      <c r="D119" s="171" t="s">
        <v>69</v>
      </c>
      <c r="E119" s="180" t="s">
        <v>467</v>
      </c>
      <c r="F119" s="180" t="s">
        <v>468</v>
      </c>
      <c r="J119" s="181">
        <f>BK119</f>
        <v>0</v>
      </c>
      <c r="L119" s="169"/>
      <c r="M119" s="174"/>
      <c r="N119" s="175"/>
      <c r="O119" s="175"/>
      <c r="P119" s="176">
        <f>SUM(P120:P153)</f>
        <v>0</v>
      </c>
      <c r="Q119" s="175"/>
      <c r="R119" s="176">
        <f>SUM(R120:R153)</f>
        <v>0</v>
      </c>
      <c r="S119" s="175"/>
      <c r="T119" s="177">
        <f>SUM(T120:T153)</f>
        <v>0</v>
      </c>
      <c r="AR119" s="171" t="s">
        <v>79</v>
      </c>
      <c r="AT119" s="178" t="s">
        <v>69</v>
      </c>
      <c r="AU119" s="178" t="s">
        <v>77</v>
      </c>
      <c r="AY119" s="171" t="s">
        <v>140</v>
      </c>
      <c r="BK119" s="179">
        <f>SUM(BK120:BK153)</f>
        <v>0</v>
      </c>
    </row>
    <row r="120" spans="2:65" s="102" customFormat="1" ht="16.5" customHeight="1">
      <c r="B120" s="103"/>
      <c r="C120" s="182" t="s">
        <v>484</v>
      </c>
      <c r="D120" s="182" t="s">
        <v>143</v>
      </c>
      <c r="E120" s="183" t="s">
        <v>992</v>
      </c>
      <c r="F120" s="184" t="s">
        <v>993</v>
      </c>
      <c r="G120" s="185" t="s">
        <v>472</v>
      </c>
      <c r="H120" s="186">
        <v>16</v>
      </c>
      <c r="I120" s="8"/>
      <c r="J120" s="186">
        <f>ROUND(I120*H120,15)</f>
        <v>0</v>
      </c>
      <c r="K120" s="184" t="s">
        <v>1533</v>
      </c>
      <c r="L120" s="103"/>
      <c r="M120" s="187" t="s">
        <v>5</v>
      </c>
      <c r="N120" s="188" t="s">
        <v>41</v>
      </c>
      <c r="O120" s="104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AR120" s="92" t="s">
        <v>148</v>
      </c>
      <c r="AT120" s="92" t="s">
        <v>143</v>
      </c>
      <c r="AU120" s="92" t="s">
        <v>79</v>
      </c>
      <c r="AY120" s="92" t="s">
        <v>140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92" t="s">
        <v>77</v>
      </c>
      <c r="BK120" s="192">
        <f>ROUND(I120*H120,15)</f>
        <v>0</v>
      </c>
      <c r="BL120" s="92" t="s">
        <v>148</v>
      </c>
      <c r="BM120" s="92" t="s">
        <v>994</v>
      </c>
    </row>
    <row r="121" spans="2:47" s="102" customFormat="1" ht="24">
      <c r="B121" s="103"/>
      <c r="D121" s="195" t="s">
        <v>482</v>
      </c>
      <c r="F121" s="233" t="s">
        <v>995</v>
      </c>
      <c r="L121" s="103"/>
      <c r="M121" s="234"/>
      <c r="N121" s="104"/>
      <c r="O121" s="104"/>
      <c r="P121" s="104"/>
      <c r="Q121" s="104"/>
      <c r="R121" s="104"/>
      <c r="S121" s="104"/>
      <c r="T121" s="235"/>
      <c r="AT121" s="92" t="s">
        <v>482</v>
      </c>
      <c r="AU121" s="92" t="s">
        <v>79</v>
      </c>
    </row>
    <row r="122" spans="2:65" s="102" customFormat="1" ht="16.5" customHeight="1">
      <c r="B122" s="103"/>
      <c r="C122" s="182" t="s">
        <v>488</v>
      </c>
      <c r="D122" s="182" t="s">
        <v>143</v>
      </c>
      <c r="E122" s="183" t="s">
        <v>996</v>
      </c>
      <c r="F122" s="184" t="s">
        <v>997</v>
      </c>
      <c r="G122" s="185" t="s">
        <v>472</v>
      </c>
      <c r="H122" s="186">
        <v>5</v>
      </c>
      <c r="I122" s="8"/>
      <c r="J122" s="186">
        <f>ROUND(I122*H122,15)</f>
        <v>0</v>
      </c>
      <c r="K122" s="184" t="s">
        <v>1533</v>
      </c>
      <c r="L122" s="103"/>
      <c r="M122" s="187" t="s">
        <v>5</v>
      </c>
      <c r="N122" s="188" t="s">
        <v>41</v>
      </c>
      <c r="O122" s="104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AR122" s="92" t="s">
        <v>148</v>
      </c>
      <c r="AT122" s="92" t="s">
        <v>143</v>
      </c>
      <c r="AU122" s="92" t="s">
        <v>79</v>
      </c>
      <c r="AY122" s="92" t="s">
        <v>140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92" t="s">
        <v>77</v>
      </c>
      <c r="BK122" s="192">
        <f>ROUND(I122*H122,15)</f>
        <v>0</v>
      </c>
      <c r="BL122" s="92" t="s">
        <v>148</v>
      </c>
      <c r="BM122" s="92" t="s">
        <v>998</v>
      </c>
    </row>
    <row r="123" spans="2:47" s="102" customFormat="1" ht="24">
      <c r="B123" s="103"/>
      <c r="D123" s="195" t="s">
        <v>482</v>
      </c>
      <c r="F123" s="233" t="s">
        <v>995</v>
      </c>
      <c r="L123" s="103"/>
      <c r="M123" s="234"/>
      <c r="N123" s="104"/>
      <c r="O123" s="104"/>
      <c r="P123" s="104"/>
      <c r="Q123" s="104"/>
      <c r="R123" s="104"/>
      <c r="S123" s="104"/>
      <c r="T123" s="235"/>
      <c r="AT123" s="92" t="s">
        <v>482</v>
      </c>
      <c r="AU123" s="92" t="s">
        <v>79</v>
      </c>
    </row>
    <row r="124" spans="2:65" s="102" customFormat="1" ht="16.5" customHeight="1">
      <c r="B124" s="103"/>
      <c r="C124" s="182" t="s">
        <v>492</v>
      </c>
      <c r="D124" s="182" t="s">
        <v>143</v>
      </c>
      <c r="E124" s="183" t="s">
        <v>999</v>
      </c>
      <c r="F124" s="184" t="s">
        <v>1000</v>
      </c>
      <c r="G124" s="185" t="s">
        <v>472</v>
      </c>
      <c r="H124" s="186">
        <v>4</v>
      </c>
      <c r="I124" s="8"/>
      <c r="J124" s="186">
        <f>ROUND(I124*H124,15)</f>
        <v>0</v>
      </c>
      <c r="K124" s="184" t="s">
        <v>1533</v>
      </c>
      <c r="L124" s="103"/>
      <c r="M124" s="187" t="s">
        <v>5</v>
      </c>
      <c r="N124" s="188" t="s">
        <v>41</v>
      </c>
      <c r="O124" s="104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AR124" s="92" t="s">
        <v>148</v>
      </c>
      <c r="AT124" s="92" t="s">
        <v>143</v>
      </c>
      <c r="AU124" s="92" t="s">
        <v>79</v>
      </c>
      <c r="AY124" s="92" t="s">
        <v>140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92" t="s">
        <v>77</v>
      </c>
      <c r="BK124" s="192">
        <f>ROUND(I124*H124,15)</f>
        <v>0</v>
      </c>
      <c r="BL124" s="92" t="s">
        <v>148</v>
      </c>
      <c r="BM124" s="92" t="s">
        <v>1001</v>
      </c>
    </row>
    <row r="125" spans="2:65" s="102" customFormat="1" ht="16.5" customHeight="1">
      <c r="B125" s="103"/>
      <c r="C125" s="182" t="s">
        <v>496</v>
      </c>
      <c r="D125" s="182" t="s">
        <v>143</v>
      </c>
      <c r="E125" s="183" t="s">
        <v>1002</v>
      </c>
      <c r="F125" s="184" t="s">
        <v>1003</v>
      </c>
      <c r="G125" s="185" t="s">
        <v>472</v>
      </c>
      <c r="H125" s="186">
        <v>21</v>
      </c>
      <c r="I125" s="8"/>
      <c r="J125" s="186">
        <f>ROUND(I125*H125,15)</f>
        <v>0</v>
      </c>
      <c r="K125" s="184" t="s">
        <v>1533</v>
      </c>
      <c r="L125" s="103"/>
      <c r="M125" s="187" t="s">
        <v>5</v>
      </c>
      <c r="N125" s="188" t="s">
        <v>41</v>
      </c>
      <c r="O125" s="104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AR125" s="92" t="s">
        <v>148</v>
      </c>
      <c r="AT125" s="92" t="s">
        <v>143</v>
      </c>
      <c r="AU125" s="92" t="s">
        <v>79</v>
      </c>
      <c r="AY125" s="92" t="s">
        <v>140</v>
      </c>
      <c r="BE125" s="191">
        <f>IF(N125="základní",J125,0)</f>
        <v>0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92" t="s">
        <v>77</v>
      </c>
      <c r="BK125" s="192">
        <f>ROUND(I125*H125,15)</f>
        <v>0</v>
      </c>
      <c r="BL125" s="92" t="s">
        <v>148</v>
      </c>
      <c r="BM125" s="92" t="s">
        <v>1004</v>
      </c>
    </row>
    <row r="126" spans="2:65" s="102" customFormat="1" ht="16.5" customHeight="1">
      <c r="B126" s="103"/>
      <c r="C126" s="182" t="s">
        <v>500</v>
      </c>
      <c r="D126" s="182" t="s">
        <v>143</v>
      </c>
      <c r="E126" s="183" t="s">
        <v>1005</v>
      </c>
      <c r="F126" s="184" t="s">
        <v>1006</v>
      </c>
      <c r="G126" s="185" t="s">
        <v>472</v>
      </c>
      <c r="H126" s="186">
        <v>4</v>
      </c>
      <c r="I126" s="8"/>
      <c r="J126" s="186">
        <f>ROUND(I126*H126,15)</f>
        <v>0</v>
      </c>
      <c r="K126" s="184" t="s">
        <v>1533</v>
      </c>
      <c r="L126" s="103"/>
      <c r="M126" s="187" t="s">
        <v>5</v>
      </c>
      <c r="N126" s="188" t="s">
        <v>41</v>
      </c>
      <c r="O126" s="104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AR126" s="92" t="s">
        <v>148</v>
      </c>
      <c r="AT126" s="92" t="s">
        <v>143</v>
      </c>
      <c r="AU126" s="92" t="s">
        <v>79</v>
      </c>
      <c r="AY126" s="92" t="s">
        <v>140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92" t="s">
        <v>77</v>
      </c>
      <c r="BK126" s="192">
        <f>ROUND(I126*H126,15)</f>
        <v>0</v>
      </c>
      <c r="BL126" s="92" t="s">
        <v>148</v>
      </c>
      <c r="BM126" s="92" t="s">
        <v>1007</v>
      </c>
    </row>
    <row r="127" spans="2:65" s="102" customFormat="1" ht="16.5" customHeight="1">
      <c r="B127" s="103"/>
      <c r="C127" s="182" t="s">
        <v>530</v>
      </c>
      <c r="D127" s="182" t="s">
        <v>143</v>
      </c>
      <c r="E127" s="183" t="s">
        <v>1008</v>
      </c>
      <c r="F127" s="184" t="s">
        <v>1009</v>
      </c>
      <c r="G127" s="185" t="s">
        <v>472</v>
      </c>
      <c r="H127" s="186">
        <v>14</v>
      </c>
      <c r="I127" s="8"/>
      <c r="J127" s="186">
        <f>ROUND(I127*H127,15)</f>
        <v>0</v>
      </c>
      <c r="K127" s="184" t="s">
        <v>1533</v>
      </c>
      <c r="L127" s="103"/>
      <c r="M127" s="187" t="s">
        <v>5</v>
      </c>
      <c r="N127" s="188" t="s">
        <v>41</v>
      </c>
      <c r="O127" s="104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AR127" s="92" t="s">
        <v>148</v>
      </c>
      <c r="AT127" s="92" t="s">
        <v>143</v>
      </c>
      <c r="AU127" s="92" t="s">
        <v>79</v>
      </c>
      <c r="AY127" s="92" t="s">
        <v>140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92" t="s">
        <v>77</v>
      </c>
      <c r="BK127" s="192">
        <f>ROUND(I127*H127,15)</f>
        <v>0</v>
      </c>
      <c r="BL127" s="92" t="s">
        <v>148</v>
      </c>
      <c r="BM127" s="92" t="s">
        <v>1010</v>
      </c>
    </row>
    <row r="128" spans="2:47" s="102" customFormat="1" ht="24">
      <c r="B128" s="103"/>
      <c r="D128" s="195" t="s">
        <v>482</v>
      </c>
      <c r="F128" s="233" t="s">
        <v>995</v>
      </c>
      <c r="L128" s="103"/>
      <c r="M128" s="234"/>
      <c r="N128" s="104"/>
      <c r="O128" s="104"/>
      <c r="P128" s="104"/>
      <c r="Q128" s="104"/>
      <c r="R128" s="104"/>
      <c r="S128" s="104"/>
      <c r="T128" s="235"/>
      <c r="AT128" s="92" t="s">
        <v>482</v>
      </c>
      <c r="AU128" s="92" t="s">
        <v>79</v>
      </c>
    </row>
    <row r="129" spans="2:65" s="102" customFormat="1" ht="16.5" customHeight="1">
      <c r="B129" s="103"/>
      <c r="C129" s="182" t="s">
        <v>508</v>
      </c>
      <c r="D129" s="182" t="s">
        <v>143</v>
      </c>
      <c r="E129" s="183" t="s">
        <v>1011</v>
      </c>
      <c r="F129" s="184" t="s">
        <v>1012</v>
      </c>
      <c r="G129" s="185" t="s">
        <v>472</v>
      </c>
      <c r="H129" s="186">
        <v>19</v>
      </c>
      <c r="I129" s="8"/>
      <c r="J129" s="186">
        <f>ROUND(I129*H129,15)</f>
        <v>0</v>
      </c>
      <c r="K129" s="184" t="s">
        <v>1533</v>
      </c>
      <c r="L129" s="103"/>
      <c r="M129" s="187" t="s">
        <v>5</v>
      </c>
      <c r="N129" s="188" t="s">
        <v>41</v>
      </c>
      <c r="O129" s="104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AR129" s="92" t="s">
        <v>148</v>
      </c>
      <c r="AT129" s="92" t="s">
        <v>143</v>
      </c>
      <c r="AU129" s="92" t="s">
        <v>79</v>
      </c>
      <c r="AY129" s="92" t="s">
        <v>140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92" t="s">
        <v>77</v>
      </c>
      <c r="BK129" s="192">
        <f>ROUND(I129*H129,15)</f>
        <v>0</v>
      </c>
      <c r="BL129" s="92" t="s">
        <v>148</v>
      </c>
      <c r="BM129" s="92" t="s">
        <v>1013</v>
      </c>
    </row>
    <row r="130" spans="2:47" s="102" customFormat="1" ht="24">
      <c r="B130" s="103"/>
      <c r="D130" s="195" t="s">
        <v>482</v>
      </c>
      <c r="F130" s="233" t="s">
        <v>995</v>
      </c>
      <c r="L130" s="103"/>
      <c r="M130" s="234"/>
      <c r="N130" s="104"/>
      <c r="O130" s="104"/>
      <c r="P130" s="104"/>
      <c r="Q130" s="104"/>
      <c r="R130" s="104"/>
      <c r="S130" s="104"/>
      <c r="T130" s="235"/>
      <c r="AT130" s="92" t="s">
        <v>482</v>
      </c>
      <c r="AU130" s="92" t="s">
        <v>79</v>
      </c>
    </row>
    <row r="131" spans="2:65" s="102" customFormat="1" ht="16.5" customHeight="1">
      <c r="B131" s="103"/>
      <c r="C131" s="182" t="s">
        <v>512</v>
      </c>
      <c r="D131" s="182" t="s">
        <v>143</v>
      </c>
      <c r="E131" s="183" t="s">
        <v>1014</v>
      </c>
      <c r="F131" s="184" t="s">
        <v>1015</v>
      </c>
      <c r="G131" s="185" t="s">
        <v>472</v>
      </c>
      <c r="H131" s="186">
        <v>4</v>
      </c>
      <c r="I131" s="8"/>
      <c r="J131" s="186">
        <f>ROUND(I131*H131,15)</f>
        <v>0</v>
      </c>
      <c r="K131" s="184" t="s">
        <v>1533</v>
      </c>
      <c r="L131" s="103"/>
      <c r="M131" s="187" t="s">
        <v>5</v>
      </c>
      <c r="N131" s="188" t="s">
        <v>41</v>
      </c>
      <c r="O131" s="104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AR131" s="92" t="s">
        <v>148</v>
      </c>
      <c r="AT131" s="92" t="s">
        <v>143</v>
      </c>
      <c r="AU131" s="92" t="s">
        <v>79</v>
      </c>
      <c r="AY131" s="92" t="s">
        <v>140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92" t="s">
        <v>77</v>
      </c>
      <c r="BK131" s="192">
        <f>ROUND(I131*H131,15)</f>
        <v>0</v>
      </c>
      <c r="BL131" s="92" t="s">
        <v>148</v>
      </c>
      <c r="BM131" s="92" t="s">
        <v>1016</v>
      </c>
    </row>
    <row r="132" spans="2:47" s="102" customFormat="1" ht="24">
      <c r="B132" s="103"/>
      <c r="D132" s="195" t="s">
        <v>482</v>
      </c>
      <c r="F132" s="233" t="s">
        <v>995</v>
      </c>
      <c r="L132" s="103"/>
      <c r="M132" s="234"/>
      <c r="N132" s="104"/>
      <c r="O132" s="104"/>
      <c r="P132" s="104"/>
      <c r="Q132" s="104"/>
      <c r="R132" s="104"/>
      <c r="S132" s="104"/>
      <c r="T132" s="235"/>
      <c r="AT132" s="92" t="s">
        <v>482</v>
      </c>
      <c r="AU132" s="92" t="s">
        <v>79</v>
      </c>
    </row>
    <row r="133" spans="2:65" s="102" customFormat="1" ht="16.5" customHeight="1">
      <c r="B133" s="103"/>
      <c r="C133" s="182" t="s">
        <v>1017</v>
      </c>
      <c r="D133" s="182" t="s">
        <v>143</v>
      </c>
      <c r="E133" s="183" t="s">
        <v>1018</v>
      </c>
      <c r="F133" s="184" t="s">
        <v>1019</v>
      </c>
      <c r="G133" s="185" t="s">
        <v>472</v>
      </c>
      <c r="H133" s="186">
        <v>3</v>
      </c>
      <c r="I133" s="8"/>
      <c r="J133" s="186">
        <f aca="true" t="shared" si="20" ref="J133:J138">ROUND(I133*H133,15)</f>
        <v>0</v>
      </c>
      <c r="K133" s="184" t="s">
        <v>1533</v>
      </c>
      <c r="L133" s="103"/>
      <c r="M133" s="187" t="s">
        <v>5</v>
      </c>
      <c r="N133" s="188" t="s">
        <v>41</v>
      </c>
      <c r="O133" s="104"/>
      <c r="P133" s="189">
        <f aca="true" t="shared" si="21" ref="P133:P138">O133*H133</f>
        <v>0</v>
      </c>
      <c r="Q133" s="189">
        <v>0</v>
      </c>
      <c r="R133" s="189">
        <f aca="true" t="shared" si="22" ref="R133:R138">Q133*H133</f>
        <v>0</v>
      </c>
      <c r="S133" s="189">
        <v>0</v>
      </c>
      <c r="T133" s="190">
        <f aca="true" t="shared" si="23" ref="T133:T138">S133*H133</f>
        <v>0</v>
      </c>
      <c r="AR133" s="92" t="s">
        <v>148</v>
      </c>
      <c r="AT133" s="92" t="s">
        <v>143</v>
      </c>
      <c r="AU133" s="92" t="s">
        <v>79</v>
      </c>
      <c r="AY133" s="92" t="s">
        <v>140</v>
      </c>
      <c r="BE133" s="191">
        <f aca="true" t="shared" si="24" ref="BE133:BE138">IF(N133="základní",J133,0)</f>
        <v>0</v>
      </c>
      <c r="BF133" s="191">
        <f aca="true" t="shared" si="25" ref="BF133:BF138">IF(N133="snížená",J133,0)</f>
        <v>0</v>
      </c>
      <c r="BG133" s="191">
        <f aca="true" t="shared" si="26" ref="BG133:BG138">IF(N133="zákl. přenesená",J133,0)</f>
        <v>0</v>
      </c>
      <c r="BH133" s="191">
        <f aca="true" t="shared" si="27" ref="BH133:BH138">IF(N133="sníž. přenesená",J133,0)</f>
        <v>0</v>
      </c>
      <c r="BI133" s="191">
        <f aca="true" t="shared" si="28" ref="BI133:BI138">IF(N133="nulová",J133,0)</f>
        <v>0</v>
      </c>
      <c r="BJ133" s="92" t="s">
        <v>77</v>
      </c>
      <c r="BK133" s="192">
        <f aca="true" t="shared" si="29" ref="BK133:BK138">ROUND(I133*H133,15)</f>
        <v>0</v>
      </c>
      <c r="BL133" s="92" t="s">
        <v>148</v>
      </c>
      <c r="BM133" s="92" t="s">
        <v>1020</v>
      </c>
    </row>
    <row r="134" spans="2:65" s="102" customFormat="1" ht="16.5" customHeight="1">
      <c r="B134" s="103"/>
      <c r="C134" s="182" t="s">
        <v>595</v>
      </c>
      <c r="D134" s="182" t="s">
        <v>143</v>
      </c>
      <c r="E134" s="183" t="s">
        <v>1021</v>
      </c>
      <c r="F134" s="184" t="s">
        <v>1022</v>
      </c>
      <c r="G134" s="185" t="s">
        <v>472</v>
      </c>
      <c r="H134" s="186">
        <v>24</v>
      </c>
      <c r="I134" s="8"/>
      <c r="J134" s="186">
        <f t="shared" si="20"/>
        <v>0</v>
      </c>
      <c r="K134" s="184" t="s">
        <v>1533</v>
      </c>
      <c r="L134" s="103"/>
      <c r="M134" s="187" t="s">
        <v>5</v>
      </c>
      <c r="N134" s="188" t="s">
        <v>41</v>
      </c>
      <c r="O134" s="104"/>
      <c r="P134" s="189">
        <f t="shared" si="21"/>
        <v>0</v>
      </c>
      <c r="Q134" s="189">
        <v>0</v>
      </c>
      <c r="R134" s="189">
        <f t="shared" si="22"/>
        <v>0</v>
      </c>
      <c r="S134" s="189">
        <v>0</v>
      </c>
      <c r="T134" s="190">
        <f t="shared" si="23"/>
        <v>0</v>
      </c>
      <c r="AR134" s="92" t="s">
        <v>148</v>
      </c>
      <c r="AT134" s="92" t="s">
        <v>143</v>
      </c>
      <c r="AU134" s="92" t="s">
        <v>79</v>
      </c>
      <c r="AY134" s="92" t="s">
        <v>140</v>
      </c>
      <c r="BE134" s="191">
        <f t="shared" si="24"/>
        <v>0</v>
      </c>
      <c r="BF134" s="191">
        <f t="shared" si="25"/>
        <v>0</v>
      </c>
      <c r="BG134" s="191">
        <f t="shared" si="26"/>
        <v>0</v>
      </c>
      <c r="BH134" s="191">
        <f t="shared" si="27"/>
        <v>0</v>
      </c>
      <c r="BI134" s="191">
        <f t="shared" si="28"/>
        <v>0</v>
      </c>
      <c r="BJ134" s="92" t="s">
        <v>77</v>
      </c>
      <c r="BK134" s="192">
        <f t="shared" si="29"/>
        <v>0</v>
      </c>
      <c r="BL134" s="92" t="s">
        <v>148</v>
      </c>
      <c r="BM134" s="92" t="s">
        <v>1023</v>
      </c>
    </row>
    <row r="135" spans="2:65" s="102" customFormat="1" ht="16.5" customHeight="1">
      <c r="B135" s="103"/>
      <c r="C135" s="182" t="s">
        <v>599</v>
      </c>
      <c r="D135" s="182" t="s">
        <v>143</v>
      </c>
      <c r="E135" s="183" t="s">
        <v>1024</v>
      </c>
      <c r="F135" s="184" t="s">
        <v>1025</v>
      </c>
      <c r="G135" s="185" t="s">
        <v>472</v>
      </c>
      <c r="H135" s="186">
        <v>21</v>
      </c>
      <c r="I135" s="8"/>
      <c r="J135" s="186">
        <f t="shared" si="20"/>
        <v>0</v>
      </c>
      <c r="K135" s="184" t="s">
        <v>1533</v>
      </c>
      <c r="L135" s="103"/>
      <c r="M135" s="187" t="s">
        <v>5</v>
      </c>
      <c r="N135" s="188" t="s">
        <v>41</v>
      </c>
      <c r="O135" s="104"/>
      <c r="P135" s="189">
        <f t="shared" si="21"/>
        <v>0</v>
      </c>
      <c r="Q135" s="189">
        <v>0</v>
      </c>
      <c r="R135" s="189">
        <f t="shared" si="22"/>
        <v>0</v>
      </c>
      <c r="S135" s="189">
        <v>0</v>
      </c>
      <c r="T135" s="190">
        <f t="shared" si="23"/>
        <v>0</v>
      </c>
      <c r="AR135" s="92" t="s">
        <v>148</v>
      </c>
      <c r="AT135" s="92" t="s">
        <v>143</v>
      </c>
      <c r="AU135" s="92" t="s">
        <v>79</v>
      </c>
      <c r="AY135" s="92" t="s">
        <v>140</v>
      </c>
      <c r="BE135" s="191">
        <f t="shared" si="24"/>
        <v>0</v>
      </c>
      <c r="BF135" s="191">
        <f t="shared" si="25"/>
        <v>0</v>
      </c>
      <c r="BG135" s="191">
        <f t="shared" si="26"/>
        <v>0</v>
      </c>
      <c r="BH135" s="191">
        <f t="shared" si="27"/>
        <v>0</v>
      </c>
      <c r="BI135" s="191">
        <f t="shared" si="28"/>
        <v>0</v>
      </c>
      <c r="BJ135" s="92" t="s">
        <v>77</v>
      </c>
      <c r="BK135" s="192">
        <f t="shared" si="29"/>
        <v>0</v>
      </c>
      <c r="BL135" s="92" t="s">
        <v>148</v>
      </c>
      <c r="BM135" s="92" t="s">
        <v>1026</v>
      </c>
    </row>
    <row r="136" spans="2:65" s="102" customFormat="1" ht="16.5" customHeight="1">
      <c r="B136" s="103"/>
      <c r="C136" s="182" t="s">
        <v>604</v>
      </c>
      <c r="D136" s="182" t="s">
        <v>143</v>
      </c>
      <c r="E136" s="183" t="s">
        <v>1027</v>
      </c>
      <c r="F136" s="184" t="s">
        <v>1028</v>
      </c>
      <c r="G136" s="185" t="s">
        <v>472</v>
      </c>
      <c r="H136" s="186">
        <v>24</v>
      </c>
      <c r="I136" s="8"/>
      <c r="J136" s="186">
        <f t="shared" si="20"/>
        <v>0</v>
      </c>
      <c r="K136" s="184" t="s">
        <v>1533</v>
      </c>
      <c r="L136" s="103"/>
      <c r="M136" s="187" t="s">
        <v>5</v>
      </c>
      <c r="N136" s="188" t="s">
        <v>41</v>
      </c>
      <c r="O136" s="104"/>
      <c r="P136" s="189">
        <f t="shared" si="21"/>
        <v>0</v>
      </c>
      <c r="Q136" s="189">
        <v>0</v>
      </c>
      <c r="R136" s="189">
        <f t="shared" si="22"/>
        <v>0</v>
      </c>
      <c r="S136" s="189">
        <v>0</v>
      </c>
      <c r="T136" s="190">
        <f t="shared" si="23"/>
        <v>0</v>
      </c>
      <c r="AR136" s="92" t="s">
        <v>148</v>
      </c>
      <c r="AT136" s="92" t="s">
        <v>143</v>
      </c>
      <c r="AU136" s="92" t="s">
        <v>79</v>
      </c>
      <c r="AY136" s="92" t="s">
        <v>140</v>
      </c>
      <c r="BE136" s="191">
        <f t="shared" si="24"/>
        <v>0</v>
      </c>
      <c r="BF136" s="191">
        <f t="shared" si="25"/>
        <v>0</v>
      </c>
      <c r="BG136" s="191">
        <f t="shared" si="26"/>
        <v>0</v>
      </c>
      <c r="BH136" s="191">
        <f t="shared" si="27"/>
        <v>0</v>
      </c>
      <c r="BI136" s="191">
        <f t="shared" si="28"/>
        <v>0</v>
      </c>
      <c r="BJ136" s="92" t="s">
        <v>77</v>
      </c>
      <c r="BK136" s="192">
        <f t="shared" si="29"/>
        <v>0</v>
      </c>
      <c r="BL136" s="92" t="s">
        <v>148</v>
      </c>
      <c r="BM136" s="92" t="s">
        <v>1029</v>
      </c>
    </row>
    <row r="137" spans="2:65" s="102" customFormat="1" ht="16.5" customHeight="1">
      <c r="B137" s="103"/>
      <c r="C137" s="182" t="s">
        <v>624</v>
      </c>
      <c r="D137" s="182" t="s">
        <v>143</v>
      </c>
      <c r="E137" s="183" t="s">
        <v>1030</v>
      </c>
      <c r="F137" s="184" t="s">
        <v>1031</v>
      </c>
      <c r="G137" s="185" t="s">
        <v>472</v>
      </c>
      <c r="H137" s="186">
        <v>5</v>
      </c>
      <c r="I137" s="8"/>
      <c r="J137" s="186">
        <f t="shared" si="20"/>
        <v>0</v>
      </c>
      <c r="K137" s="184" t="s">
        <v>1533</v>
      </c>
      <c r="L137" s="103"/>
      <c r="M137" s="187" t="s">
        <v>5</v>
      </c>
      <c r="N137" s="188" t="s">
        <v>41</v>
      </c>
      <c r="O137" s="104"/>
      <c r="P137" s="189">
        <f t="shared" si="21"/>
        <v>0</v>
      </c>
      <c r="Q137" s="189">
        <v>0</v>
      </c>
      <c r="R137" s="189">
        <f t="shared" si="22"/>
        <v>0</v>
      </c>
      <c r="S137" s="189">
        <v>0</v>
      </c>
      <c r="T137" s="190">
        <f t="shared" si="23"/>
        <v>0</v>
      </c>
      <c r="AR137" s="92" t="s">
        <v>148</v>
      </c>
      <c r="AT137" s="92" t="s">
        <v>143</v>
      </c>
      <c r="AU137" s="92" t="s">
        <v>79</v>
      </c>
      <c r="AY137" s="92" t="s">
        <v>140</v>
      </c>
      <c r="BE137" s="191">
        <f t="shared" si="24"/>
        <v>0</v>
      </c>
      <c r="BF137" s="191">
        <f t="shared" si="25"/>
        <v>0</v>
      </c>
      <c r="BG137" s="191">
        <f t="shared" si="26"/>
        <v>0</v>
      </c>
      <c r="BH137" s="191">
        <f t="shared" si="27"/>
        <v>0</v>
      </c>
      <c r="BI137" s="191">
        <f t="shared" si="28"/>
        <v>0</v>
      </c>
      <c r="BJ137" s="92" t="s">
        <v>77</v>
      </c>
      <c r="BK137" s="192">
        <f t="shared" si="29"/>
        <v>0</v>
      </c>
      <c r="BL137" s="92" t="s">
        <v>148</v>
      </c>
      <c r="BM137" s="92" t="s">
        <v>1032</v>
      </c>
    </row>
    <row r="138" spans="2:65" s="102" customFormat="1" ht="16.5" customHeight="1">
      <c r="B138" s="103"/>
      <c r="C138" s="182" t="s">
        <v>534</v>
      </c>
      <c r="D138" s="182" t="s">
        <v>143</v>
      </c>
      <c r="E138" s="183" t="s">
        <v>1033</v>
      </c>
      <c r="F138" s="184" t="s">
        <v>1034</v>
      </c>
      <c r="G138" s="185" t="s">
        <v>472</v>
      </c>
      <c r="H138" s="186">
        <v>3</v>
      </c>
      <c r="I138" s="8"/>
      <c r="J138" s="186">
        <f t="shared" si="20"/>
        <v>0</v>
      </c>
      <c r="K138" s="184" t="s">
        <v>1533</v>
      </c>
      <c r="L138" s="103"/>
      <c r="M138" s="187" t="s">
        <v>5</v>
      </c>
      <c r="N138" s="188" t="s">
        <v>41</v>
      </c>
      <c r="O138" s="104"/>
      <c r="P138" s="189">
        <f t="shared" si="21"/>
        <v>0</v>
      </c>
      <c r="Q138" s="189">
        <v>0</v>
      </c>
      <c r="R138" s="189">
        <f t="shared" si="22"/>
        <v>0</v>
      </c>
      <c r="S138" s="189">
        <v>0</v>
      </c>
      <c r="T138" s="190">
        <f t="shared" si="23"/>
        <v>0</v>
      </c>
      <c r="AR138" s="92" t="s">
        <v>148</v>
      </c>
      <c r="AT138" s="92" t="s">
        <v>143</v>
      </c>
      <c r="AU138" s="92" t="s">
        <v>79</v>
      </c>
      <c r="AY138" s="92" t="s">
        <v>140</v>
      </c>
      <c r="BE138" s="191">
        <f t="shared" si="24"/>
        <v>0</v>
      </c>
      <c r="BF138" s="191">
        <f t="shared" si="25"/>
        <v>0</v>
      </c>
      <c r="BG138" s="191">
        <f t="shared" si="26"/>
        <v>0</v>
      </c>
      <c r="BH138" s="191">
        <f t="shared" si="27"/>
        <v>0</v>
      </c>
      <c r="BI138" s="191">
        <f t="shared" si="28"/>
        <v>0</v>
      </c>
      <c r="BJ138" s="92" t="s">
        <v>77</v>
      </c>
      <c r="BK138" s="192">
        <f t="shared" si="29"/>
        <v>0</v>
      </c>
      <c r="BL138" s="92" t="s">
        <v>148</v>
      </c>
      <c r="BM138" s="92" t="s">
        <v>1035</v>
      </c>
    </row>
    <row r="139" spans="2:47" s="102" customFormat="1" ht="24">
      <c r="B139" s="103"/>
      <c r="D139" s="195" t="s">
        <v>482</v>
      </c>
      <c r="F139" s="233" t="s">
        <v>995</v>
      </c>
      <c r="L139" s="103"/>
      <c r="M139" s="234"/>
      <c r="N139" s="104"/>
      <c r="O139" s="104"/>
      <c r="P139" s="104"/>
      <c r="Q139" s="104"/>
      <c r="R139" s="104"/>
      <c r="S139" s="104"/>
      <c r="T139" s="235"/>
      <c r="AT139" s="92" t="s">
        <v>482</v>
      </c>
      <c r="AU139" s="92" t="s">
        <v>79</v>
      </c>
    </row>
    <row r="140" spans="2:65" s="102" customFormat="1" ht="16.5" customHeight="1">
      <c r="B140" s="103"/>
      <c r="C140" s="182" t="s">
        <v>613</v>
      </c>
      <c r="D140" s="182" t="s">
        <v>143</v>
      </c>
      <c r="E140" s="183" t="s">
        <v>1036</v>
      </c>
      <c r="F140" s="184" t="s">
        <v>1037</v>
      </c>
      <c r="G140" s="185" t="s">
        <v>472</v>
      </c>
      <c r="H140" s="186">
        <v>3</v>
      </c>
      <c r="I140" s="8"/>
      <c r="J140" s="186">
        <f>ROUND(I140*H140,15)</f>
        <v>0</v>
      </c>
      <c r="K140" s="184" t="s">
        <v>1533</v>
      </c>
      <c r="L140" s="103"/>
      <c r="M140" s="187" t="s">
        <v>5</v>
      </c>
      <c r="N140" s="188" t="s">
        <v>41</v>
      </c>
      <c r="O140" s="104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AR140" s="92" t="s">
        <v>148</v>
      </c>
      <c r="AT140" s="92" t="s">
        <v>143</v>
      </c>
      <c r="AU140" s="92" t="s">
        <v>79</v>
      </c>
      <c r="AY140" s="92" t="s">
        <v>140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92" t="s">
        <v>77</v>
      </c>
      <c r="BK140" s="192">
        <f>ROUND(I140*H140,15)</f>
        <v>0</v>
      </c>
      <c r="BL140" s="92" t="s">
        <v>148</v>
      </c>
      <c r="BM140" s="92" t="s">
        <v>1038</v>
      </c>
    </row>
    <row r="141" spans="2:65" s="102" customFormat="1" ht="16.5" customHeight="1">
      <c r="B141" s="103"/>
      <c r="C141" s="182" t="s">
        <v>1039</v>
      </c>
      <c r="D141" s="182" t="s">
        <v>143</v>
      </c>
      <c r="E141" s="183" t="s">
        <v>1040</v>
      </c>
      <c r="F141" s="184" t="s">
        <v>1041</v>
      </c>
      <c r="G141" s="185" t="s">
        <v>472</v>
      </c>
      <c r="H141" s="186">
        <v>6</v>
      </c>
      <c r="I141" s="8"/>
      <c r="J141" s="186">
        <f>ROUND(I141*H141,15)</f>
        <v>0</v>
      </c>
      <c r="K141" s="184" t="s">
        <v>1533</v>
      </c>
      <c r="L141" s="103"/>
      <c r="M141" s="187" t="s">
        <v>5</v>
      </c>
      <c r="N141" s="188" t="s">
        <v>41</v>
      </c>
      <c r="O141" s="104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AR141" s="92" t="s">
        <v>148</v>
      </c>
      <c r="AT141" s="92" t="s">
        <v>143</v>
      </c>
      <c r="AU141" s="92" t="s">
        <v>79</v>
      </c>
      <c r="AY141" s="92" t="s">
        <v>140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92" t="s">
        <v>77</v>
      </c>
      <c r="BK141" s="192">
        <f>ROUND(I141*H141,15)</f>
        <v>0</v>
      </c>
      <c r="BL141" s="92" t="s">
        <v>148</v>
      </c>
      <c r="BM141" s="92" t="s">
        <v>1042</v>
      </c>
    </row>
    <row r="142" spans="2:65" s="102" customFormat="1" ht="16.5" customHeight="1">
      <c r="B142" s="103"/>
      <c r="C142" s="182" t="s">
        <v>562</v>
      </c>
      <c r="D142" s="182" t="s">
        <v>143</v>
      </c>
      <c r="E142" s="183" t="s">
        <v>1043</v>
      </c>
      <c r="F142" s="184" t="s">
        <v>1044</v>
      </c>
      <c r="G142" s="185" t="s">
        <v>284</v>
      </c>
      <c r="H142" s="186">
        <v>103</v>
      </c>
      <c r="I142" s="8"/>
      <c r="J142" s="186">
        <f>ROUND(I142*H142,15)</f>
        <v>0</v>
      </c>
      <c r="K142" s="184" t="s">
        <v>1533</v>
      </c>
      <c r="L142" s="103"/>
      <c r="M142" s="187" t="s">
        <v>5</v>
      </c>
      <c r="N142" s="188" t="s">
        <v>41</v>
      </c>
      <c r="O142" s="104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AR142" s="92" t="s">
        <v>148</v>
      </c>
      <c r="AT142" s="92" t="s">
        <v>143</v>
      </c>
      <c r="AU142" s="92" t="s">
        <v>79</v>
      </c>
      <c r="AY142" s="92" t="s">
        <v>140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92" t="s">
        <v>77</v>
      </c>
      <c r="BK142" s="192">
        <f>ROUND(I142*H142,15)</f>
        <v>0</v>
      </c>
      <c r="BL142" s="92" t="s">
        <v>148</v>
      </c>
      <c r="BM142" s="92" t="s">
        <v>1045</v>
      </c>
    </row>
    <row r="143" spans="2:65" s="102" customFormat="1" ht="16.5" customHeight="1">
      <c r="B143" s="103"/>
      <c r="C143" s="182" t="s">
        <v>566</v>
      </c>
      <c r="D143" s="182" t="s">
        <v>143</v>
      </c>
      <c r="E143" s="183" t="s">
        <v>1046</v>
      </c>
      <c r="F143" s="184" t="s">
        <v>1047</v>
      </c>
      <c r="G143" s="185" t="s">
        <v>472</v>
      </c>
      <c r="H143" s="186">
        <v>23</v>
      </c>
      <c r="I143" s="8"/>
      <c r="J143" s="186">
        <f>ROUND(I143*H143,15)</f>
        <v>0</v>
      </c>
      <c r="K143" s="184" t="s">
        <v>1533</v>
      </c>
      <c r="L143" s="103"/>
      <c r="M143" s="187" t="s">
        <v>5</v>
      </c>
      <c r="N143" s="188" t="s">
        <v>41</v>
      </c>
      <c r="O143" s="104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AR143" s="92" t="s">
        <v>148</v>
      </c>
      <c r="AT143" s="92" t="s">
        <v>143</v>
      </c>
      <c r="AU143" s="92" t="s">
        <v>79</v>
      </c>
      <c r="AY143" s="92" t="s">
        <v>140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92" t="s">
        <v>77</v>
      </c>
      <c r="BK143" s="192">
        <f>ROUND(I143*H143,15)</f>
        <v>0</v>
      </c>
      <c r="BL143" s="92" t="s">
        <v>148</v>
      </c>
      <c r="BM143" s="92" t="s">
        <v>1048</v>
      </c>
    </row>
    <row r="144" spans="2:47" s="102" customFormat="1" ht="24">
      <c r="B144" s="103"/>
      <c r="D144" s="195" t="s">
        <v>482</v>
      </c>
      <c r="F144" s="233" t="s">
        <v>995</v>
      </c>
      <c r="L144" s="103"/>
      <c r="M144" s="234"/>
      <c r="N144" s="104"/>
      <c r="O144" s="104"/>
      <c r="P144" s="104"/>
      <c r="Q144" s="104"/>
      <c r="R144" s="104"/>
      <c r="S144" s="104"/>
      <c r="T144" s="235"/>
      <c r="AT144" s="92" t="s">
        <v>482</v>
      </c>
      <c r="AU144" s="92" t="s">
        <v>79</v>
      </c>
    </row>
    <row r="145" spans="2:65" s="102" customFormat="1" ht="16.5" customHeight="1">
      <c r="B145" s="103"/>
      <c r="C145" s="182" t="s">
        <v>571</v>
      </c>
      <c r="D145" s="182" t="s">
        <v>143</v>
      </c>
      <c r="E145" s="183" t="s">
        <v>1049</v>
      </c>
      <c r="F145" s="184" t="s">
        <v>1050</v>
      </c>
      <c r="G145" s="185" t="s">
        <v>472</v>
      </c>
      <c r="H145" s="186">
        <v>3</v>
      </c>
      <c r="I145" s="8"/>
      <c r="J145" s="186">
        <f>ROUND(I145*H145,15)</f>
        <v>0</v>
      </c>
      <c r="K145" s="184" t="s">
        <v>1533</v>
      </c>
      <c r="L145" s="103"/>
      <c r="M145" s="187" t="s">
        <v>5</v>
      </c>
      <c r="N145" s="188" t="s">
        <v>41</v>
      </c>
      <c r="O145" s="104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AR145" s="92" t="s">
        <v>148</v>
      </c>
      <c r="AT145" s="92" t="s">
        <v>143</v>
      </c>
      <c r="AU145" s="92" t="s">
        <v>79</v>
      </c>
      <c r="AY145" s="92" t="s">
        <v>140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92" t="s">
        <v>77</v>
      </c>
      <c r="BK145" s="192">
        <f>ROUND(I145*H145,15)</f>
        <v>0</v>
      </c>
      <c r="BL145" s="92" t="s">
        <v>148</v>
      </c>
      <c r="BM145" s="92" t="s">
        <v>1051</v>
      </c>
    </row>
    <row r="146" spans="2:47" s="102" customFormat="1" ht="24">
      <c r="B146" s="103"/>
      <c r="D146" s="195" t="s">
        <v>482</v>
      </c>
      <c r="F146" s="233" t="s">
        <v>995</v>
      </c>
      <c r="L146" s="103"/>
      <c r="M146" s="234"/>
      <c r="N146" s="104"/>
      <c r="O146" s="104"/>
      <c r="P146" s="104"/>
      <c r="Q146" s="104"/>
      <c r="R146" s="104"/>
      <c r="S146" s="104"/>
      <c r="T146" s="235"/>
      <c r="AT146" s="92" t="s">
        <v>482</v>
      </c>
      <c r="AU146" s="92" t="s">
        <v>79</v>
      </c>
    </row>
    <row r="147" spans="2:65" s="102" customFormat="1" ht="16.5" customHeight="1">
      <c r="B147" s="103"/>
      <c r="C147" s="182" t="s">
        <v>576</v>
      </c>
      <c r="D147" s="182" t="s">
        <v>143</v>
      </c>
      <c r="E147" s="183" t="s">
        <v>1052</v>
      </c>
      <c r="F147" s="184" t="s">
        <v>1053</v>
      </c>
      <c r="G147" s="185" t="s">
        <v>284</v>
      </c>
      <c r="H147" s="186">
        <v>7</v>
      </c>
      <c r="I147" s="8"/>
      <c r="J147" s="186">
        <f>ROUND(I147*H147,15)</f>
        <v>0</v>
      </c>
      <c r="K147" s="184" t="s">
        <v>1533</v>
      </c>
      <c r="L147" s="103"/>
      <c r="M147" s="187" t="s">
        <v>5</v>
      </c>
      <c r="N147" s="188" t="s">
        <v>41</v>
      </c>
      <c r="O147" s="104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AR147" s="92" t="s">
        <v>148</v>
      </c>
      <c r="AT147" s="92" t="s">
        <v>143</v>
      </c>
      <c r="AU147" s="92" t="s">
        <v>79</v>
      </c>
      <c r="AY147" s="92" t="s">
        <v>140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92" t="s">
        <v>77</v>
      </c>
      <c r="BK147" s="192">
        <f>ROUND(I147*H147,15)</f>
        <v>0</v>
      </c>
      <c r="BL147" s="92" t="s">
        <v>148</v>
      </c>
      <c r="BM147" s="92" t="s">
        <v>1054</v>
      </c>
    </row>
    <row r="148" spans="2:47" s="102" customFormat="1" ht="24">
      <c r="B148" s="103"/>
      <c r="D148" s="195" t="s">
        <v>482</v>
      </c>
      <c r="F148" s="233" t="s">
        <v>995</v>
      </c>
      <c r="L148" s="103"/>
      <c r="M148" s="234"/>
      <c r="N148" s="104"/>
      <c r="O148" s="104"/>
      <c r="P148" s="104"/>
      <c r="Q148" s="104"/>
      <c r="R148" s="104"/>
      <c r="S148" s="104"/>
      <c r="T148" s="235"/>
      <c r="AT148" s="92" t="s">
        <v>482</v>
      </c>
      <c r="AU148" s="92" t="s">
        <v>79</v>
      </c>
    </row>
    <row r="149" spans="2:65" s="102" customFormat="1" ht="16.5" customHeight="1">
      <c r="B149" s="103"/>
      <c r="C149" s="182" t="s">
        <v>1055</v>
      </c>
      <c r="D149" s="182" t="s">
        <v>143</v>
      </c>
      <c r="E149" s="183" t="s">
        <v>1056</v>
      </c>
      <c r="F149" s="184" t="s">
        <v>1057</v>
      </c>
      <c r="G149" s="185" t="s">
        <v>284</v>
      </c>
      <c r="H149" s="186">
        <v>4</v>
      </c>
      <c r="I149" s="8"/>
      <c r="J149" s="186">
        <f>ROUND(I149*H149,15)</f>
        <v>0</v>
      </c>
      <c r="K149" s="184" t="s">
        <v>1533</v>
      </c>
      <c r="L149" s="103"/>
      <c r="M149" s="187" t="s">
        <v>5</v>
      </c>
      <c r="N149" s="188" t="s">
        <v>41</v>
      </c>
      <c r="O149" s="104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AR149" s="92" t="s">
        <v>148</v>
      </c>
      <c r="AT149" s="92" t="s">
        <v>143</v>
      </c>
      <c r="AU149" s="92" t="s">
        <v>79</v>
      </c>
      <c r="AY149" s="92" t="s">
        <v>140</v>
      </c>
      <c r="BE149" s="191">
        <f>IF(N149="základní",J149,0)</f>
        <v>0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92" t="s">
        <v>77</v>
      </c>
      <c r="BK149" s="192">
        <f>ROUND(I149*H149,15)</f>
        <v>0</v>
      </c>
      <c r="BL149" s="92" t="s">
        <v>148</v>
      </c>
      <c r="BM149" s="92" t="s">
        <v>1058</v>
      </c>
    </row>
    <row r="150" spans="2:65" s="102" customFormat="1" ht="16.5" customHeight="1">
      <c r="B150" s="103"/>
      <c r="C150" s="182" t="s">
        <v>580</v>
      </c>
      <c r="D150" s="182" t="s">
        <v>143</v>
      </c>
      <c r="E150" s="183" t="s">
        <v>1059</v>
      </c>
      <c r="F150" s="184" t="s">
        <v>1060</v>
      </c>
      <c r="G150" s="185" t="s">
        <v>284</v>
      </c>
      <c r="H150" s="186">
        <v>10</v>
      </c>
      <c r="I150" s="8"/>
      <c r="J150" s="186">
        <f>ROUND(I150*H150,15)</f>
        <v>0</v>
      </c>
      <c r="K150" s="184" t="s">
        <v>1533</v>
      </c>
      <c r="L150" s="103"/>
      <c r="M150" s="187" t="s">
        <v>5</v>
      </c>
      <c r="N150" s="188" t="s">
        <v>41</v>
      </c>
      <c r="O150" s="104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AR150" s="92" t="s">
        <v>148</v>
      </c>
      <c r="AT150" s="92" t="s">
        <v>143</v>
      </c>
      <c r="AU150" s="92" t="s">
        <v>79</v>
      </c>
      <c r="AY150" s="92" t="s">
        <v>140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92" t="s">
        <v>77</v>
      </c>
      <c r="BK150" s="192">
        <f>ROUND(I150*H150,15)</f>
        <v>0</v>
      </c>
      <c r="BL150" s="92" t="s">
        <v>148</v>
      </c>
      <c r="BM150" s="92" t="s">
        <v>1061</v>
      </c>
    </row>
    <row r="151" spans="2:65" s="102" customFormat="1" ht="16.5" customHeight="1">
      <c r="B151" s="103"/>
      <c r="C151" s="182" t="s">
        <v>632</v>
      </c>
      <c r="D151" s="182" t="s">
        <v>143</v>
      </c>
      <c r="E151" s="183" t="s">
        <v>1062</v>
      </c>
      <c r="F151" s="184" t="s">
        <v>1063</v>
      </c>
      <c r="G151" s="185" t="s">
        <v>173</v>
      </c>
      <c r="H151" s="186">
        <v>1.677</v>
      </c>
      <c r="I151" s="8"/>
      <c r="J151" s="186">
        <f>ROUND(I151*H151,15)</f>
        <v>0</v>
      </c>
      <c r="K151" s="184" t="s">
        <v>1533</v>
      </c>
      <c r="L151" s="103"/>
      <c r="M151" s="187" t="s">
        <v>5</v>
      </c>
      <c r="N151" s="188" t="s">
        <v>41</v>
      </c>
      <c r="O151" s="104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AR151" s="92" t="s">
        <v>148</v>
      </c>
      <c r="AT151" s="92" t="s">
        <v>143</v>
      </c>
      <c r="AU151" s="92" t="s">
        <v>79</v>
      </c>
      <c r="AY151" s="92" t="s">
        <v>140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92" t="s">
        <v>77</v>
      </c>
      <c r="BK151" s="192">
        <f>ROUND(I151*H151,15)</f>
        <v>0</v>
      </c>
      <c r="BL151" s="92" t="s">
        <v>148</v>
      </c>
      <c r="BM151" s="92" t="s">
        <v>1064</v>
      </c>
    </row>
    <row r="152" spans="2:65" s="102" customFormat="1" ht="16.5" customHeight="1">
      <c r="B152" s="103"/>
      <c r="C152" s="182" t="s">
        <v>504</v>
      </c>
      <c r="D152" s="182" t="s">
        <v>143</v>
      </c>
      <c r="E152" s="183" t="s">
        <v>1065</v>
      </c>
      <c r="F152" s="184" t="s">
        <v>1066</v>
      </c>
      <c r="G152" s="185" t="s">
        <v>284</v>
      </c>
      <c r="H152" s="186">
        <v>5</v>
      </c>
      <c r="I152" s="8"/>
      <c r="J152" s="186">
        <f>ROUND(I152*H152,15)</f>
        <v>0</v>
      </c>
      <c r="K152" s="184" t="s">
        <v>1533</v>
      </c>
      <c r="L152" s="103"/>
      <c r="M152" s="187" t="s">
        <v>5</v>
      </c>
      <c r="N152" s="188" t="s">
        <v>41</v>
      </c>
      <c r="O152" s="104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AR152" s="92" t="s">
        <v>148</v>
      </c>
      <c r="AT152" s="92" t="s">
        <v>143</v>
      </c>
      <c r="AU152" s="92" t="s">
        <v>79</v>
      </c>
      <c r="AY152" s="92" t="s">
        <v>140</v>
      </c>
      <c r="BE152" s="191">
        <f>IF(N152="základní",J152,0)</f>
        <v>0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92" t="s">
        <v>77</v>
      </c>
      <c r="BK152" s="192">
        <f>ROUND(I152*H152,15)</f>
        <v>0</v>
      </c>
      <c r="BL152" s="92" t="s">
        <v>148</v>
      </c>
      <c r="BM152" s="92" t="s">
        <v>1067</v>
      </c>
    </row>
    <row r="153" spans="2:47" s="102" customFormat="1" ht="24">
      <c r="B153" s="103"/>
      <c r="D153" s="195" t="s">
        <v>482</v>
      </c>
      <c r="F153" s="233" t="s">
        <v>995</v>
      </c>
      <c r="L153" s="103"/>
      <c r="M153" s="240"/>
      <c r="N153" s="237"/>
      <c r="O153" s="237"/>
      <c r="P153" s="237"/>
      <c r="Q153" s="237"/>
      <c r="R153" s="237"/>
      <c r="S153" s="237"/>
      <c r="T153" s="241"/>
      <c r="AT153" s="92" t="s">
        <v>482</v>
      </c>
      <c r="AU153" s="92" t="s">
        <v>79</v>
      </c>
    </row>
    <row r="154" spans="2:12" s="102" customFormat="1" ht="6.9" customHeight="1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03"/>
    </row>
  </sheetData>
  <sheetProtection algorithmName="SHA-512" hashValue="MentN1aUZMdKTeCJIpzsGBQlPi5yJFzQ7bX+aYcrNotKx0rgeYqPbNIAbcYLxzdRIx51xrc2mOEpSBXuvzFIKg==" saltValue="PH3Sx8xWd4B6kCzLOplnqA==" spinCount="100000" sheet="1" objects="1" scenarios="1"/>
  <autoFilter ref="C79:K153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4"/>
  <sheetViews>
    <sheetView showGridLines="0" workbookViewId="0" topLeftCell="A1">
      <pane ySplit="1" topLeftCell="A2" activePane="bottomLeft" state="frozen"/>
      <selection pane="bottomLeft" activeCell="W90" sqref="W90"/>
    </sheetView>
  </sheetViews>
  <sheetFormatPr defaultColWidth="9.33203125" defaultRowHeight="13.5"/>
  <cols>
    <col min="1" max="1" width="8.33203125" style="91" customWidth="1"/>
    <col min="2" max="2" width="1.66796875" style="91" customWidth="1"/>
    <col min="3" max="3" width="4.16015625" style="91" customWidth="1"/>
    <col min="4" max="4" width="4.33203125" style="91" customWidth="1"/>
    <col min="5" max="5" width="17.16015625" style="91" customWidth="1"/>
    <col min="6" max="6" width="75" style="91" customWidth="1"/>
    <col min="7" max="7" width="8.66015625" style="91" customWidth="1"/>
    <col min="8" max="8" width="11.16015625" style="91" customWidth="1"/>
    <col min="9" max="9" width="12.66015625" style="91" customWidth="1"/>
    <col min="10" max="10" width="23.5" style="91" customWidth="1"/>
    <col min="11" max="11" width="15.5" style="91" customWidth="1"/>
    <col min="12" max="12" width="9.16015625" style="91" customWidth="1"/>
    <col min="13" max="18" width="9.33203125" style="91" hidden="1" customWidth="1"/>
    <col min="19" max="19" width="8.16015625" style="91" hidden="1" customWidth="1"/>
    <col min="20" max="20" width="29.66015625" style="91" hidden="1" customWidth="1"/>
    <col min="21" max="21" width="16.33203125" style="91" hidden="1" customWidth="1"/>
    <col min="22" max="22" width="12.33203125" style="91" customWidth="1"/>
    <col min="23" max="23" width="16.33203125" style="91" customWidth="1"/>
    <col min="24" max="24" width="12.33203125" style="91" customWidth="1"/>
    <col min="25" max="25" width="15" style="91" customWidth="1"/>
    <col min="26" max="26" width="11" style="91" customWidth="1"/>
    <col min="27" max="27" width="15" style="91" customWidth="1"/>
    <col min="28" max="28" width="16.33203125" style="91" customWidth="1"/>
    <col min="29" max="29" width="11" style="91" customWidth="1"/>
    <col min="30" max="30" width="15" style="91" customWidth="1"/>
    <col min="31" max="31" width="16.33203125" style="91" customWidth="1"/>
    <col min="32" max="43" width="9.16015625" style="91" customWidth="1"/>
    <col min="44" max="65" width="9.33203125" style="91" hidden="1" customWidth="1"/>
    <col min="66" max="16384" width="9.16015625" style="91" customWidth="1"/>
  </cols>
  <sheetData>
    <row r="1" spans="1:70" ht="21.75" customHeight="1">
      <c r="A1" s="88"/>
      <c r="B1" s="3"/>
      <c r="C1" s="3"/>
      <c r="D1" s="4" t="s">
        <v>1</v>
      </c>
      <c r="E1" s="3"/>
      <c r="F1" s="89" t="s">
        <v>92</v>
      </c>
      <c r="G1" s="333" t="s">
        <v>93</v>
      </c>
      <c r="H1" s="333"/>
      <c r="I1" s="3"/>
      <c r="J1" s="89" t="s">
        <v>94</v>
      </c>
      <c r="K1" s="4" t="s">
        <v>95</v>
      </c>
      <c r="L1" s="89" t="s">
        <v>96</v>
      </c>
      <c r="M1" s="89"/>
      <c r="N1" s="89"/>
      <c r="O1" s="89"/>
      <c r="P1" s="89"/>
      <c r="Q1" s="89"/>
      <c r="R1" s="89"/>
      <c r="S1" s="89"/>
      <c r="T1" s="89"/>
      <c r="U1" s="90"/>
      <c r="V1" s="90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3:46" ht="36.9" customHeight="1">
      <c r="L2" s="292" t="s">
        <v>8</v>
      </c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92" t="s">
        <v>85</v>
      </c>
    </row>
    <row r="3" spans="2:46" ht="6.9" customHeight="1">
      <c r="B3" s="93"/>
      <c r="C3" s="94"/>
      <c r="D3" s="94"/>
      <c r="E3" s="94"/>
      <c r="F3" s="94"/>
      <c r="G3" s="94"/>
      <c r="H3" s="94"/>
      <c r="I3" s="94"/>
      <c r="J3" s="94"/>
      <c r="K3" s="95"/>
      <c r="AT3" s="92" t="s">
        <v>79</v>
      </c>
    </row>
    <row r="4" spans="2:46" ht="36.9" customHeight="1">
      <c r="B4" s="96"/>
      <c r="C4" s="97"/>
      <c r="D4" s="98" t="s">
        <v>97</v>
      </c>
      <c r="E4" s="97"/>
      <c r="F4" s="97"/>
      <c r="G4" s="97"/>
      <c r="H4" s="97"/>
      <c r="I4" s="97"/>
      <c r="J4" s="97"/>
      <c r="K4" s="99"/>
      <c r="M4" s="100" t="s">
        <v>13</v>
      </c>
      <c r="AT4" s="92" t="s">
        <v>6</v>
      </c>
    </row>
    <row r="5" spans="2:11" ht="6.9" customHeight="1">
      <c r="B5" s="96"/>
      <c r="C5" s="97"/>
      <c r="D5" s="97"/>
      <c r="E5" s="97"/>
      <c r="F5" s="97"/>
      <c r="G5" s="97"/>
      <c r="H5" s="97"/>
      <c r="I5" s="97"/>
      <c r="J5" s="97"/>
      <c r="K5" s="99"/>
    </row>
    <row r="6" spans="2:11" ht="13.2">
      <c r="B6" s="96"/>
      <c r="C6" s="97"/>
      <c r="D6" s="101" t="s">
        <v>18</v>
      </c>
      <c r="E6" s="97"/>
      <c r="F6" s="97"/>
      <c r="G6" s="97"/>
      <c r="H6" s="97"/>
      <c r="I6" s="97"/>
      <c r="J6" s="97"/>
      <c r="K6" s="99"/>
    </row>
    <row r="7" spans="2:11" ht="16.5" customHeight="1">
      <c r="B7" s="96"/>
      <c r="C7" s="97"/>
      <c r="D7" s="97"/>
      <c r="E7" s="334" t="str">
        <f>'Rekapitulace stavby'!K6</f>
        <v xml:space="preserve"> Speciální MŠ ,ZŠ a praktická škola Pardubice-stavební úpravy sociálního zařízení</v>
      </c>
      <c r="F7" s="335"/>
      <c r="G7" s="335"/>
      <c r="H7" s="335"/>
      <c r="I7" s="97"/>
      <c r="J7" s="97"/>
      <c r="K7" s="99"/>
    </row>
    <row r="8" spans="2:11" s="102" customFormat="1" ht="13.2">
      <c r="B8" s="103"/>
      <c r="C8" s="104"/>
      <c r="D8" s="101" t="s">
        <v>98</v>
      </c>
      <c r="E8" s="104"/>
      <c r="F8" s="104"/>
      <c r="G8" s="104"/>
      <c r="H8" s="104"/>
      <c r="I8" s="104"/>
      <c r="J8" s="104"/>
      <c r="K8" s="105"/>
    </row>
    <row r="9" spans="2:11" s="102" customFormat="1" ht="36.9" customHeight="1">
      <c r="B9" s="103"/>
      <c r="C9" s="104"/>
      <c r="D9" s="104"/>
      <c r="E9" s="336" t="s">
        <v>1068</v>
      </c>
      <c r="F9" s="337"/>
      <c r="G9" s="337"/>
      <c r="H9" s="337"/>
      <c r="I9" s="104"/>
      <c r="J9" s="104"/>
      <c r="K9" s="105"/>
    </row>
    <row r="10" spans="2:11" s="102" customFormat="1" ht="13.5">
      <c r="B10" s="103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2:11" s="102" customFormat="1" ht="14.4" customHeight="1">
      <c r="B11" s="103"/>
      <c r="C11" s="104"/>
      <c r="D11" s="101" t="s">
        <v>20</v>
      </c>
      <c r="E11" s="104"/>
      <c r="F11" s="106" t="s">
        <v>5</v>
      </c>
      <c r="G11" s="104"/>
      <c r="H11" s="104"/>
      <c r="I11" s="101" t="s">
        <v>21</v>
      </c>
      <c r="J11" s="106" t="s">
        <v>5</v>
      </c>
      <c r="K11" s="105"/>
    </row>
    <row r="12" spans="2:11" s="102" customFormat="1" ht="14.4" customHeight="1">
      <c r="B12" s="103"/>
      <c r="C12" s="104"/>
      <c r="D12" s="101" t="s">
        <v>22</v>
      </c>
      <c r="E12" s="104"/>
      <c r="F12" s="106" t="s">
        <v>23</v>
      </c>
      <c r="G12" s="104"/>
      <c r="H12" s="104"/>
      <c r="I12" s="101" t="s">
        <v>24</v>
      </c>
      <c r="J12" s="107" t="str">
        <f>'Rekapitulace stavby'!AN8</f>
        <v>21.1.2019</v>
      </c>
      <c r="K12" s="105"/>
    </row>
    <row r="13" spans="2:11" s="102" customFormat="1" ht="10.8" customHeight="1">
      <c r="B13" s="103"/>
      <c r="C13" s="104"/>
      <c r="D13" s="104"/>
      <c r="E13" s="104"/>
      <c r="F13" s="104"/>
      <c r="G13" s="104"/>
      <c r="H13" s="104"/>
      <c r="I13" s="104"/>
      <c r="J13" s="104"/>
      <c r="K13" s="105"/>
    </row>
    <row r="14" spans="2:11" s="102" customFormat="1" ht="14.4" customHeight="1">
      <c r="B14" s="103"/>
      <c r="C14" s="104"/>
      <c r="D14" s="101" t="s">
        <v>26</v>
      </c>
      <c r="E14" s="104"/>
      <c r="F14" s="104"/>
      <c r="G14" s="104"/>
      <c r="H14" s="104"/>
      <c r="I14" s="101" t="s">
        <v>27</v>
      </c>
      <c r="J14" s="106" t="s">
        <v>5</v>
      </c>
      <c r="K14" s="105"/>
    </row>
    <row r="15" spans="2:11" s="102" customFormat="1" ht="18" customHeight="1">
      <c r="B15" s="103"/>
      <c r="C15" s="104"/>
      <c r="D15" s="104"/>
      <c r="E15" s="106" t="s">
        <v>28</v>
      </c>
      <c r="F15" s="104"/>
      <c r="G15" s="104"/>
      <c r="H15" s="104"/>
      <c r="I15" s="101" t="s">
        <v>29</v>
      </c>
      <c r="J15" s="106" t="s">
        <v>5</v>
      </c>
      <c r="K15" s="105"/>
    </row>
    <row r="16" spans="2:11" s="102" customFormat="1" ht="6.9" customHeight="1">
      <c r="B16" s="103"/>
      <c r="C16" s="104"/>
      <c r="D16" s="104"/>
      <c r="E16" s="104"/>
      <c r="F16" s="104"/>
      <c r="G16" s="104"/>
      <c r="H16" s="104"/>
      <c r="I16" s="104"/>
      <c r="J16" s="104"/>
      <c r="K16" s="105"/>
    </row>
    <row r="17" spans="2:11" s="102" customFormat="1" ht="14.4" customHeight="1">
      <c r="B17" s="103"/>
      <c r="C17" s="104"/>
      <c r="D17" s="101" t="s">
        <v>30</v>
      </c>
      <c r="E17" s="104"/>
      <c r="F17" s="104"/>
      <c r="G17" s="104"/>
      <c r="H17" s="104"/>
      <c r="I17" s="101" t="s">
        <v>27</v>
      </c>
      <c r="J17" s="106" t="str">
        <f>IF('Rekapitulace stavby'!AN13="Vyplň údaj","",IF('Rekapitulace stavby'!AN13="","",'Rekapitulace stavby'!AN13))</f>
        <v/>
      </c>
      <c r="K17" s="105"/>
    </row>
    <row r="18" spans="2:11" s="102" customFormat="1" ht="18" customHeight="1">
      <c r="B18" s="103"/>
      <c r="C18" s="104"/>
      <c r="D18" s="104"/>
      <c r="E18" s="106" t="str">
        <f>IF('Rekapitulace stavby'!E14="Vyplň údaj","",IF('Rekapitulace stavby'!E14="","",'Rekapitulace stavby'!E14))</f>
        <v/>
      </c>
      <c r="F18" s="104"/>
      <c r="G18" s="104"/>
      <c r="H18" s="104"/>
      <c r="I18" s="101" t="s">
        <v>29</v>
      </c>
      <c r="J18" s="106" t="str">
        <f>IF('Rekapitulace stavby'!AN14="Vyplň údaj","",IF('Rekapitulace stavby'!AN14="","",'Rekapitulace stavby'!AN14))</f>
        <v/>
      </c>
      <c r="K18" s="105"/>
    </row>
    <row r="19" spans="2:11" s="102" customFormat="1" ht="6.9" customHeight="1">
      <c r="B19" s="103"/>
      <c r="C19" s="104"/>
      <c r="D19" s="104"/>
      <c r="E19" s="104"/>
      <c r="F19" s="104"/>
      <c r="G19" s="104"/>
      <c r="H19" s="104"/>
      <c r="I19" s="104"/>
      <c r="J19" s="104"/>
      <c r="K19" s="105"/>
    </row>
    <row r="20" spans="2:11" s="102" customFormat="1" ht="14.4" customHeight="1">
      <c r="B20" s="103"/>
      <c r="C20" s="104"/>
      <c r="D20" s="101" t="s">
        <v>32</v>
      </c>
      <c r="E20" s="104"/>
      <c r="F20" s="104"/>
      <c r="G20" s="104"/>
      <c r="H20" s="104"/>
      <c r="I20" s="101" t="s">
        <v>27</v>
      </c>
      <c r="J20" s="106" t="s">
        <v>5</v>
      </c>
      <c r="K20" s="105"/>
    </row>
    <row r="21" spans="2:11" s="102" customFormat="1" ht="18" customHeight="1">
      <c r="B21" s="103"/>
      <c r="C21" s="104"/>
      <c r="D21" s="104"/>
      <c r="E21" s="106" t="s">
        <v>33</v>
      </c>
      <c r="F21" s="104"/>
      <c r="G21" s="104"/>
      <c r="H21" s="104"/>
      <c r="I21" s="101" t="s">
        <v>29</v>
      </c>
      <c r="J21" s="106" t="s">
        <v>5</v>
      </c>
      <c r="K21" s="105"/>
    </row>
    <row r="22" spans="2:11" s="102" customFormat="1" ht="6.9" customHeight="1">
      <c r="B22" s="103"/>
      <c r="C22" s="104"/>
      <c r="D22" s="104"/>
      <c r="E22" s="104"/>
      <c r="F22" s="104"/>
      <c r="G22" s="104"/>
      <c r="H22" s="104"/>
      <c r="I22" s="104"/>
      <c r="J22" s="104"/>
      <c r="K22" s="105"/>
    </row>
    <row r="23" spans="2:11" s="102" customFormat="1" ht="14.4" customHeight="1">
      <c r="B23" s="103"/>
      <c r="C23" s="104"/>
      <c r="D23" s="101" t="s">
        <v>35</v>
      </c>
      <c r="E23" s="104"/>
      <c r="F23" s="104"/>
      <c r="G23" s="104"/>
      <c r="H23" s="104"/>
      <c r="I23" s="104"/>
      <c r="J23" s="104"/>
      <c r="K23" s="105"/>
    </row>
    <row r="24" spans="2:11" s="111" customFormat="1" ht="16.5" customHeight="1">
      <c r="B24" s="108"/>
      <c r="C24" s="109"/>
      <c r="D24" s="109"/>
      <c r="E24" s="325" t="s">
        <v>5</v>
      </c>
      <c r="F24" s="325"/>
      <c r="G24" s="325"/>
      <c r="H24" s="325"/>
      <c r="I24" s="109"/>
      <c r="J24" s="109"/>
      <c r="K24" s="110"/>
    </row>
    <row r="25" spans="2:11" s="102" customFormat="1" ht="6.9" customHeight="1">
      <c r="B25" s="103"/>
      <c r="C25" s="104"/>
      <c r="D25" s="104"/>
      <c r="E25" s="104"/>
      <c r="F25" s="104"/>
      <c r="G25" s="104"/>
      <c r="H25" s="104"/>
      <c r="I25" s="104"/>
      <c r="J25" s="104"/>
      <c r="K25" s="105"/>
    </row>
    <row r="26" spans="2:11" s="102" customFormat="1" ht="6.9" customHeight="1">
      <c r="B26" s="103"/>
      <c r="C26" s="104"/>
      <c r="D26" s="112"/>
      <c r="E26" s="112"/>
      <c r="F26" s="112"/>
      <c r="G26" s="112"/>
      <c r="H26" s="112"/>
      <c r="I26" s="112"/>
      <c r="J26" s="112"/>
      <c r="K26" s="113"/>
    </row>
    <row r="27" spans="2:11" s="102" customFormat="1" ht="25.35" customHeight="1">
      <c r="B27" s="103"/>
      <c r="C27" s="104"/>
      <c r="D27" s="114" t="s">
        <v>36</v>
      </c>
      <c r="E27" s="104"/>
      <c r="F27" s="104"/>
      <c r="G27" s="104"/>
      <c r="H27" s="104"/>
      <c r="I27" s="104"/>
      <c r="J27" s="115">
        <f>ROUND(J83,15)</f>
        <v>0</v>
      </c>
      <c r="K27" s="105"/>
    </row>
    <row r="28" spans="2:11" s="102" customFormat="1" ht="6.9" customHeight="1">
      <c r="B28" s="103"/>
      <c r="C28" s="104"/>
      <c r="D28" s="112"/>
      <c r="E28" s="112"/>
      <c r="F28" s="112"/>
      <c r="G28" s="112"/>
      <c r="H28" s="112"/>
      <c r="I28" s="112"/>
      <c r="J28" s="112"/>
      <c r="K28" s="113"/>
    </row>
    <row r="29" spans="2:11" s="102" customFormat="1" ht="14.4" customHeight="1">
      <c r="B29" s="103"/>
      <c r="C29" s="104"/>
      <c r="D29" s="104"/>
      <c r="E29" s="104"/>
      <c r="F29" s="116" t="s">
        <v>38</v>
      </c>
      <c r="G29" s="104"/>
      <c r="H29" s="104"/>
      <c r="I29" s="116" t="s">
        <v>37</v>
      </c>
      <c r="J29" s="116" t="s">
        <v>39</v>
      </c>
      <c r="K29" s="105"/>
    </row>
    <row r="30" spans="2:11" s="102" customFormat="1" ht="14.4" customHeight="1">
      <c r="B30" s="103"/>
      <c r="C30" s="104"/>
      <c r="D30" s="117" t="s">
        <v>40</v>
      </c>
      <c r="E30" s="117" t="s">
        <v>41</v>
      </c>
      <c r="F30" s="118">
        <f>ROUND(SUM(BE83:BE133),15)</f>
        <v>0</v>
      </c>
      <c r="G30" s="104"/>
      <c r="H30" s="104"/>
      <c r="I30" s="119">
        <v>0.21</v>
      </c>
      <c r="J30" s="118">
        <f>ROUND(ROUND((SUM(BE83:BE133)),15)*I30,15)</f>
        <v>0</v>
      </c>
      <c r="K30" s="105"/>
    </row>
    <row r="31" spans="2:11" s="102" customFormat="1" ht="14.4" customHeight="1">
      <c r="B31" s="103"/>
      <c r="C31" s="104"/>
      <c r="D31" s="104"/>
      <c r="E31" s="117" t="s">
        <v>42</v>
      </c>
      <c r="F31" s="118">
        <f>ROUND(SUM(BF83:BF133),15)</f>
        <v>0</v>
      </c>
      <c r="G31" s="104"/>
      <c r="H31" s="104"/>
      <c r="I31" s="119">
        <v>0.15</v>
      </c>
      <c r="J31" s="118">
        <f>ROUND(ROUND((SUM(BF83:BF133)),15)*I31,15)</f>
        <v>0</v>
      </c>
      <c r="K31" s="105"/>
    </row>
    <row r="32" spans="2:11" s="102" customFormat="1" ht="14.4" customHeight="1" hidden="1">
      <c r="B32" s="103"/>
      <c r="C32" s="104"/>
      <c r="D32" s="104"/>
      <c r="E32" s="117" t="s">
        <v>43</v>
      </c>
      <c r="F32" s="118">
        <f>ROUND(SUM(BG83:BG133),15)</f>
        <v>0</v>
      </c>
      <c r="G32" s="104"/>
      <c r="H32" s="104"/>
      <c r="I32" s="119">
        <v>0.21</v>
      </c>
      <c r="J32" s="118">
        <v>0</v>
      </c>
      <c r="K32" s="105"/>
    </row>
    <row r="33" spans="2:11" s="102" customFormat="1" ht="14.4" customHeight="1" hidden="1">
      <c r="B33" s="103"/>
      <c r="C33" s="104"/>
      <c r="D33" s="104"/>
      <c r="E33" s="117" t="s">
        <v>44</v>
      </c>
      <c r="F33" s="118">
        <f>ROUND(SUM(BH83:BH133),15)</f>
        <v>0</v>
      </c>
      <c r="G33" s="104"/>
      <c r="H33" s="104"/>
      <c r="I33" s="119">
        <v>0.15</v>
      </c>
      <c r="J33" s="118">
        <v>0</v>
      </c>
      <c r="K33" s="105"/>
    </row>
    <row r="34" spans="2:11" s="102" customFormat="1" ht="14.4" customHeight="1" hidden="1">
      <c r="B34" s="103"/>
      <c r="C34" s="104"/>
      <c r="D34" s="104"/>
      <c r="E34" s="117" t="s">
        <v>45</v>
      </c>
      <c r="F34" s="118">
        <f>ROUND(SUM(BI83:BI133),15)</f>
        <v>0</v>
      </c>
      <c r="G34" s="104"/>
      <c r="H34" s="104"/>
      <c r="I34" s="119">
        <v>0</v>
      </c>
      <c r="J34" s="118">
        <v>0</v>
      </c>
      <c r="K34" s="105"/>
    </row>
    <row r="35" spans="2:11" s="102" customFormat="1" ht="6.9" customHeight="1">
      <c r="B35" s="103"/>
      <c r="C35" s="104"/>
      <c r="D35" s="104"/>
      <c r="E35" s="104"/>
      <c r="F35" s="104"/>
      <c r="G35" s="104"/>
      <c r="H35" s="104"/>
      <c r="I35" s="104"/>
      <c r="J35" s="104"/>
      <c r="K35" s="105"/>
    </row>
    <row r="36" spans="2:11" s="102" customFormat="1" ht="25.35" customHeight="1">
      <c r="B36" s="103"/>
      <c r="C36" s="120"/>
      <c r="D36" s="121" t="s">
        <v>46</v>
      </c>
      <c r="E36" s="122"/>
      <c r="F36" s="122"/>
      <c r="G36" s="123" t="s">
        <v>47</v>
      </c>
      <c r="H36" s="124" t="s">
        <v>48</v>
      </c>
      <c r="I36" s="122"/>
      <c r="J36" s="125">
        <f>SUM(J27:J34)</f>
        <v>0</v>
      </c>
      <c r="K36" s="126"/>
    </row>
    <row r="37" spans="2:11" s="102" customFormat="1" ht="14.4" customHeight="1">
      <c r="B37" s="127"/>
      <c r="C37" s="128"/>
      <c r="D37" s="128"/>
      <c r="E37" s="128"/>
      <c r="F37" s="128"/>
      <c r="G37" s="128"/>
      <c r="H37" s="128"/>
      <c r="I37" s="128"/>
      <c r="J37" s="128"/>
      <c r="K37" s="129"/>
    </row>
    <row r="41" spans="2:11" s="102" customFormat="1" ht="6.9" customHeight="1">
      <c r="B41" s="130"/>
      <c r="C41" s="131"/>
      <c r="D41" s="131"/>
      <c r="E41" s="131"/>
      <c r="F41" s="131"/>
      <c r="G41" s="131"/>
      <c r="H41" s="131"/>
      <c r="I41" s="131"/>
      <c r="J41" s="131"/>
      <c r="K41" s="132"/>
    </row>
    <row r="42" spans="2:11" s="102" customFormat="1" ht="36.9" customHeight="1">
      <c r="B42" s="103"/>
      <c r="C42" s="98" t="s">
        <v>100</v>
      </c>
      <c r="D42" s="104"/>
      <c r="E42" s="104"/>
      <c r="F42" s="104"/>
      <c r="G42" s="104"/>
      <c r="H42" s="104"/>
      <c r="I42" s="104"/>
      <c r="J42" s="104"/>
      <c r="K42" s="105"/>
    </row>
    <row r="43" spans="2:11" s="102" customFormat="1" ht="6.9" customHeight="1">
      <c r="B43" s="103"/>
      <c r="C43" s="104"/>
      <c r="D43" s="104"/>
      <c r="E43" s="104"/>
      <c r="F43" s="104"/>
      <c r="G43" s="104"/>
      <c r="H43" s="104"/>
      <c r="I43" s="104"/>
      <c r="J43" s="104"/>
      <c r="K43" s="105"/>
    </row>
    <row r="44" spans="2:11" s="102" customFormat="1" ht="14.4" customHeight="1">
      <c r="B44" s="103"/>
      <c r="C44" s="101" t="s">
        <v>18</v>
      </c>
      <c r="D44" s="104"/>
      <c r="E44" s="104"/>
      <c r="F44" s="104"/>
      <c r="G44" s="104"/>
      <c r="H44" s="104"/>
      <c r="I44" s="104"/>
      <c r="J44" s="104"/>
      <c r="K44" s="105"/>
    </row>
    <row r="45" spans="2:11" s="102" customFormat="1" ht="16.5" customHeight="1">
      <c r="B45" s="103"/>
      <c r="C45" s="104"/>
      <c r="D45" s="104"/>
      <c r="E45" s="334" t="str">
        <f>E7</f>
        <v xml:space="preserve"> Speciální MŠ ,ZŠ a praktická škola Pardubice-stavební úpravy sociálního zařízení</v>
      </c>
      <c r="F45" s="335"/>
      <c r="G45" s="335"/>
      <c r="H45" s="335"/>
      <c r="I45" s="104"/>
      <c r="J45" s="104"/>
      <c r="K45" s="105"/>
    </row>
    <row r="46" spans="2:11" s="102" customFormat="1" ht="14.4" customHeight="1">
      <c r="B46" s="103"/>
      <c r="C46" s="101" t="s">
        <v>98</v>
      </c>
      <c r="D46" s="104"/>
      <c r="E46" s="104"/>
      <c r="F46" s="104"/>
      <c r="G46" s="104"/>
      <c r="H46" s="104"/>
      <c r="I46" s="104"/>
      <c r="J46" s="104"/>
      <c r="K46" s="105"/>
    </row>
    <row r="47" spans="2:11" s="102" customFormat="1" ht="17.25" customHeight="1">
      <c r="B47" s="103"/>
      <c r="C47" s="104"/>
      <c r="D47" s="104"/>
      <c r="E47" s="336" t="str">
        <f>E9</f>
        <v>03 - Elektroinstalace</v>
      </c>
      <c r="F47" s="337"/>
      <c r="G47" s="337"/>
      <c r="H47" s="337"/>
      <c r="I47" s="104"/>
      <c r="J47" s="104"/>
      <c r="K47" s="105"/>
    </row>
    <row r="48" spans="2:11" s="102" customFormat="1" ht="6.9" customHeight="1">
      <c r="B48" s="103"/>
      <c r="C48" s="104"/>
      <c r="D48" s="104"/>
      <c r="E48" s="104"/>
      <c r="F48" s="104"/>
      <c r="G48" s="104"/>
      <c r="H48" s="104"/>
      <c r="I48" s="104"/>
      <c r="J48" s="104"/>
      <c r="K48" s="105"/>
    </row>
    <row r="49" spans="2:11" s="102" customFormat="1" ht="18" customHeight="1">
      <c r="B49" s="103"/>
      <c r="C49" s="101" t="s">
        <v>22</v>
      </c>
      <c r="D49" s="104"/>
      <c r="E49" s="104"/>
      <c r="F49" s="106" t="str">
        <f>F12</f>
        <v>Pardubice</v>
      </c>
      <c r="G49" s="104"/>
      <c r="H49" s="104"/>
      <c r="I49" s="101" t="s">
        <v>24</v>
      </c>
      <c r="J49" s="107" t="str">
        <f>IF(J12="","",J12)</f>
        <v>21.1.2019</v>
      </c>
      <c r="K49" s="105"/>
    </row>
    <row r="50" spans="2:11" s="102" customFormat="1" ht="6.9" customHeight="1">
      <c r="B50" s="103"/>
      <c r="C50" s="104"/>
      <c r="D50" s="104"/>
      <c r="E50" s="104"/>
      <c r="F50" s="104"/>
      <c r="G50" s="104"/>
      <c r="H50" s="104"/>
      <c r="I50" s="104"/>
      <c r="J50" s="104"/>
      <c r="K50" s="105"/>
    </row>
    <row r="51" spans="2:11" s="102" customFormat="1" ht="13.2">
      <c r="B51" s="103"/>
      <c r="C51" s="101" t="s">
        <v>26</v>
      </c>
      <c r="D51" s="104"/>
      <c r="E51" s="104"/>
      <c r="F51" s="106" t="str">
        <f>E15</f>
        <v>Pardubický kraj, Komenského náměstí 125, Pardubice</v>
      </c>
      <c r="G51" s="104"/>
      <c r="H51" s="104"/>
      <c r="I51" s="101" t="s">
        <v>32</v>
      </c>
      <c r="J51" s="325" t="str">
        <f>E21</f>
        <v>Astalon , Hůrka 54.Pardubice</v>
      </c>
      <c r="K51" s="105"/>
    </row>
    <row r="52" spans="2:11" s="102" customFormat="1" ht="14.4" customHeight="1">
      <c r="B52" s="103"/>
      <c r="C52" s="101" t="s">
        <v>30</v>
      </c>
      <c r="D52" s="104"/>
      <c r="E52" s="104"/>
      <c r="F52" s="106" t="str">
        <f>IF(E18="","",E18)</f>
        <v/>
      </c>
      <c r="G52" s="104"/>
      <c r="H52" s="104"/>
      <c r="I52" s="104"/>
      <c r="J52" s="329"/>
      <c r="K52" s="105"/>
    </row>
    <row r="53" spans="2:11" s="102" customFormat="1" ht="10.35" customHeight="1">
      <c r="B53" s="103"/>
      <c r="C53" s="104"/>
      <c r="D53" s="104"/>
      <c r="E53" s="104"/>
      <c r="F53" s="104"/>
      <c r="G53" s="104"/>
      <c r="H53" s="104"/>
      <c r="I53" s="104"/>
      <c r="J53" s="104"/>
      <c r="K53" s="105"/>
    </row>
    <row r="54" spans="2:11" s="102" customFormat="1" ht="29.25" customHeight="1">
      <c r="B54" s="103"/>
      <c r="C54" s="133" t="s">
        <v>101</v>
      </c>
      <c r="D54" s="120"/>
      <c r="E54" s="120"/>
      <c r="F54" s="120"/>
      <c r="G54" s="120"/>
      <c r="H54" s="120"/>
      <c r="I54" s="120"/>
      <c r="J54" s="134" t="s">
        <v>102</v>
      </c>
      <c r="K54" s="135"/>
    </row>
    <row r="55" spans="2:11" s="102" customFormat="1" ht="10.35" customHeight="1">
      <c r="B55" s="103"/>
      <c r="C55" s="104"/>
      <c r="D55" s="104"/>
      <c r="E55" s="104"/>
      <c r="F55" s="104"/>
      <c r="G55" s="104"/>
      <c r="H55" s="104"/>
      <c r="I55" s="104"/>
      <c r="J55" s="104"/>
      <c r="K55" s="105"/>
    </row>
    <row r="56" spans="2:47" s="102" customFormat="1" ht="29.25" customHeight="1">
      <c r="B56" s="103"/>
      <c r="C56" s="136" t="s">
        <v>103</v>
      </c>
      <c r="D56" s="104"/>
      <c r="E56" s="104"/>
      <c r="F56" s="104"/>
      <c r="G56" s="104"/>
      <c r="H56" s="104"/>
      <c r="I56" s="104"/>
      <c r="J56" s="115">
        <f>J83</f>
        <v>0</v>
      </c>
      <c r="K56" s="105"/>
      <c r="AU56" s="92" t="s">
        <v>104</v>
      </c>
    </row>
    <row r="57" spans="2:11" s="143" customFormat="1" ht="24.9" customHeight="1">
      <c r="B57" s="137"/>
      <c r="C57" s="138"/>
      <c r="D57" s="139" t="s">
        <v>1069</v>
      </c>
      <c r="E57" s="140"/>
      <c r="F57" s="140"/>
      <c r="G57" s="140"/>
      <c r="H57" s="140"/>
      <c r="I57" s="140"/>
      <c r="J57" s="141">
        <f>J84</f>
        <v>0</v>
      </c>
      <c r="K57" s="142"/>
    </row>
    <row r="58" spans="2:11" s="150" customFormat="1" ht="19.95" customHeight="1">
      <c r="B58" s="144"/>
      <c r="C58" s="145"/>
      <c r="D58" s="146" t="s">
        <v>1070</v>
      </c>
      <c r="E58" s="147"/>
      <c r="F58" s="147"/>
      <c r="G58" s="147"/>
      <c r="H58" s="147"/>
      <c r="I58" s="147"/>
      <c r="J58" s="148">
        <f>J104</f>
        <v>0</v>
      </c>
      <c r="K58" s="149"/>
    </row>
    <row r="59" spans="2:11" s="150" customFormat="1" ht="19.95" customHeight="1">
      <c r="B59" s="144"/>
      <c r="C59" s="145"/>
      <c r="D59" s="146" t="s">
        <v>1071</v>
      </c>
      <c r="E59" s="147"/>
      <c r="F59" s="147"/>
      <c r="G59" s="147"/>
      <c r="H59" s="147"/>
      <c r="I59" s="147"/>
      <c r="J59" s="148">
        <f>J107</f>
        <v>0</v>
      </c>
      <c r="K59" s="149"/>
    </row>
    <row r="60" spans="2:11" s="143" customFormat="1" ht="24.9" customHeight="1">
      <c r="B60" s="137"/>
      <c r="C60" s="138"/>
      <c r="D60" s="139" t="s">
        <v>1072</v>
      </c>
      <c r="E60" s="140"/>
      <c r="F60" s="140"/>
      <c r="G60" s="140"/>
      <c r="H60" s="140"/>
      <c r="I60" s="140"/>
      <c r="J60" s="141">
        <f>J111</f>
        <v>0</v>
      </c>
      <c r="K60" s="142"/>
    </row>
    <row r="61" spans="2:11" s="150" customFormat="1" ht="19.95" customHeight="1">
      <c r="B61" s="144"/>
      <c r="C61" s="145"/>
      <c r="D61" s="146" t="s">
        <v>1073</v>
      </c>
      <c r="E61" s="147"/>
      <c r="F61" s="147"/>
      <c r="G61" s="147"/>
      <c r="H61" s="147"/>
      <c r="I61" s="147"/>
      <c r="J61" s="148">
        <f>J112</f>
        <v>0</v>
      </c>
      <c r="K61" s="149"/>
    </row>
    <row r="62" spans="2:11" s="143" customFormat="1" ht="24.9" customHeight="1">
      <c r="B62" s="137"/>
      <c r="C62" s="138"/>
      <c r="D62" s="139" t="s">
        <v>1074</v>
      </c>
      <c r="E62" s="140"/>
      <c r="F62" s="140"/>
      <c r="G62" s="140"/>
      <c r="H62" s="140"/>
      <c r="I62" s="140"/>
      <c r="J62" s="141">
        <f>J126</f>
        <v>0</v>
      </c>
      <c r="K62" s="142"/>
    </row>
    <row r="63" spans="2:11" s="150" customFormat="1" ht="19.95" customHeight="1">
      <c r="B63" s="144"/>
      <c r="C63" s="145"/>
      <c r="D63" s="146" t="s">
        <v>1075</v>
      </c>
      <c r="E63" s="147"/>
      <c r="F63" s="147"/>
      <c r="G63" s="147"/>
      <c r="H63" s="147"/>
      <c r="I63" s="147"/>
      <c r="J63" s="148">
        <f>J127</f>
        <v>0</v>
      </c>
      <c r="K63" s="149"/>
    </row>
    <row r="64" spans="2:11" s="102" customFormat="1" ht="21.75" customHeight="1">
      <c r="B64" s="103"/>
      <c r="C64" s="104"/>
      <c r="D64" s="104"/>
      <c r="E64" s="104"/>
      <c r="F64" s="104"/>
      <c r="G64" s="104"/>
      <c r="H64" s="104"/>
      <c r="I64" s="104"/>
      <c r="J64" s="104"/>
      <c r="K64" s="105"/>
    </row>
    <row r="65" spans="2:11" s="102" customFormat="1" ht="6.9" customHeight="1">
      <c r="B65" s="127"/>
      <c r="C65" s="128"/>
      <c r="D65" s="128"/>
      <c r="E65" s="128"/>
      <c r="F65" s="128"/>
      <c r="G65" s="128"/>
      <c r="H65" s="128"/>
      <c r="I65" s="128"/>
      <c r="J65" s="128"/>
      <c r="K65" s="129"/>
    </row>
    <row r="69" spans="2:12" s="102" customFormat="1" ht="6.9" customHeight="1">
      <c r="B69" s="130"/>
      <c r="C69" s="131"/>
      <c r="D69" s="131"/>
      <c r="E69" s="131"/>
      <c r="F69" s="131"/>
      <c r="G69" s="131"/>
      <c r="H69" s="131"/>
      <c r="I69" s="131"/>
      <c r="J69" s="131"/>
      <c r="K69" s="131"/>
      <c r="L69" s="103"/>
    </row>
    <row r="70" spans="2:12" s="102" customFormat="1" ht="36.9" customHeight="1">
      <c r="B70" s="103"/>
      <c r="C70" s="151" t="s">
        <v>124</v>
      </c>
      <c r="L70" s="103"/>
    </row>
    <row r="71" spans="2:12" s="102" customFormat="1" ht="6.9" customHeight="1">
      <c r="B71" s="103"/>
      <c r="L71" s="103"/>
    </row>
    <row r="72" spans="2:12" s="102" customFormat="1" ht="14.4" customHeight="1">
      <c r="B72" s="103"/>
      <c r="C72" s="152" t="s">
        <v>18</v>
      </c>
      <c r="L72" s="103"/>
    </row>
    <row r="73" spans="2:12" s="102" customFormat="1" ht="16.5" customHeight="1">
      <c r="B73" s="103"/>
      <c r="E73" s="330" t="str">
        <f>E7</f>
        <v xml:space="preserve"> Speciální MŠ ,ZŠ a praktická škola Pardubice-stavební úpravy sociálního zařízení</v>
      </c>
      <c r="F73" s="331"/>
      <c r="G73" s="331"/>
      <c r="H73" s="331"/>
      <c r="L73" s="103"/>
    </row>
    <row r="74" spans="2:12" s="102" customFormat="1" ht="14.4" customHeight="1">
      <c r="B74" s="103"/>
      <c r="C74" s="152" t="s">
        <v>98</v>
      </c>
      <c r="L74" s="103"/>
    </row>
    <row r="75" spans="2:12" s="102" customFormat="1" ht="17.25" customHeight="1">
      <c r="B75" s="103"/>
      <c r="E75" s="299" t="str">
        <f>E9</f>
        <v>03 - Elektroinstalace</v>
      </c>
      <c r="F75" s="332"/>
      <c r="G75" s="332"/>
      <c r="H75" s="332"/>
      <c r="L75" s="103"/>
    </row>
    <row r="76" spans="2:12" s="102" customFormat="1" ht="6.9" customHeight="1">
      <c r="B76" s="103"/>
      <c r="L76" s="103"/>
    </row>
    <row r="77" spans="2:12" s="102" customFormat="1" ht="18" customHeight="1">
      <c r="B77" s="103"/>
      <c r="C77" s="152" t="s">
        <v>22</v>
      </c>
      <c r="F77" s="153" t="str">
        <f>F12</f>
        <v>Pardubice</v>
      </c>
      <c r="I77" s="152" t="s">
        <v>24</v>
      </c>
      <c r="J77" s="154" t="str">
        <f>IF(J12="","",J12)</f>
        <v>21.1.2019</v>
      </c>
      <c r="L77" s="103"/>
    </row>
    <row r="78" spans="2:12" s="102" customFormat="1" ht="6.9" customHeight="1">
      <c r="B78" s="103"/>
      <c r="L78" s="103"/>
    </row>
    <row r="79" spans="2:12" s="102" customFormat="1" ht="13.2">
      <c r="B79" s="103"/>
      <c r="C79" s="152" t="s">
        <v>26</v>
      </c>
      <c r="F79" s="153" t="str">
        <f>E15</f>
        <v>Pardubický kraj, Komenského náměstí 125, Pardubice</v>
      </c>
      <c r="I79" s="152" t="s">
        <v>32</v>
      </c>
      <c r="J79" s="153" t="str">
        <f>E21</f>
        <v>Astalon , Hůrka 54.Pardubice</v>
      </c>
      <c r="L79" s="103"/>
    </row>
    <row r="80" spans="2:12" s="102" customFormat="1" ht="14.4" customHeight="1">
      <c r="B80" s="103"/>
      <c r="C80" s="152" t="s">
        <v>30</v>
      </c>
      <c r="F80" s="153" t="str">
        <f>IF(E18="","",E18)</f>
        <v/>
      </c>
      <c r="L80" s="103"/>
    </row>
    <row r="81" spans="2:12" s="102" customFormat="1" ht="10.35" customHeight="1">
      <c r="B81" s="103"/>
      <c r="L81" s="103"/>
    </row>
    <row r="82" spans="2:20" s="162" customFormat="1" ht="29.25" customHeight="1">
      <c r="B82" s="155"/>
      <c r="C82" s="156" t="s">
        <v>125</v>
      </c>
      <c r="D82" s="157" t="s">
        <v>55</v>
      </c>
      <c r="E82" s="157" t="s">
        <v>51</v>
      </c>
      <c r="F82" s="157" t="s">
        <v>126</v>
      </c>
      <c r="G82" s="157" t="s">
        <v>127</v>
      </c>
      <c r="H82" s="157" t="s">
        <v>128</v>
      </c>
      <c r="I82" s="157" t="s">
        <v>129</v>
      </c>
      <c r="J82" s="157" t="s">
        <v>102</v>
      </c>
      <c r="K82" s="158" t="s">
        <v>130</v>
      </c>
      <c r="L82" s="155"/>
      <c r="M82" s="159" t="s">
        <v>131</v>
      </c>
      <c r="N82" s="160" t="s">
        <v>40</v>
      </c>
      <c r="O82" s="160" t="s">
        <v>132</v>
      </c>
      <c r="P82" s="160" t="s">
        <v>133</v>
      </c>
      <c r="Q82" s="160" t="s">
        <v>134</v>
      </c>
      <c r="R82" s="160" t="s">
        <v>135</v>
      </c>
      <c r="S82" s="160" t="s">
        <v>136</v>
      </c>
      <c r="T82" s="161" t="s">
        <v>137</v>
      </c>
    </row>
    <row r="83" spans="2:63" s="102" customFormat="1" ht="29.25" customHeight="1">
      <c r="B83" s="103"/>
      <c r="C83" s="163" t="s">
        <v>103</v>
      </c>
      <c r="J83" s="164">
        <f>BK83</f>
        <v>0</v>
      </c>
      <c r="L83" s="103"/>
      <c r="M83" s="165"/>
      <c r="N83" s="112"/>
      <c r="O83" s="112"/>
      <c r="P83" s="166">
        <f>P84+P111+P126</f>
        <v>0</v>
      </c>
      <c r="Q83" s="112"/>
      <c r="R83" s="166">
        <f>R84+R111+R126</f>
        <v>1.4477787000000002</v>
      </c>
      <c r="S83" s="112"/>
      <c r="T83" s="167">
        <f>T84+T111+T126</f>
        <v>0.9209</v>
      </c>
      <c r="AT83" s="92" t="s">
        <v>69</v>
      </c>
      <c r="AU83" s="92" t="s">
        <v>104</v>
      </c>
      <c r="BK83" s="168">
        <f>BK84+BK111+BK126</f>
        <v>0</v>
      </c>
    </row>
    <row r="84" spans="2:63" s="170" customFormat="1" ht="37.35" customHeight="1">
      <c r="B84" s="169"/>
      <c r="D84" s="171" t="s">
        <v>69</v>
      </c>
      <c r="E84" s="172" t="s">
        <v>138</v>
      </c>
      <c r="F84" s="172" t="s">
        <v>1076</v>
      </c>
      <c r="J84" s="173">
        <f>BK84</f>
        <v>0</v>
      </c>
      <c r="L84" s="169"/>
      <c r="M84" s="174"/>
      <c r="N84" s="175"/>
      <c r="O84" s="175"/>
      <c r="P84" s="176">
        <f>P85+SUM(P86:P104)+P107</f>
        <v>0</v>
      </c>
      <c r="Q84" s="175"/>
      <c r="R84" s="176">
        <f>R85+SUM(R86:R104)+R107</f>
        <v>1.4477787000000002</v>
      </c>
      <c r="S84" s="175"/>
      <c r="T84" s="177">
        <f>T85+SUM(T86:T104)+T107</f>
        <v>0.9209</v>
      </c>
      <c r="AR84" s="171" t="s">
        <v>77</v>
      </c>
      <c r="AT84" s="178" t="s">
        <v>69</v>
      </c>
      <c r="AU84" s="178" t="s">
        <v>9</v>
      </c>
      <c r="AY84" s="171" t="s">
        <v>140</v>
      </c>
      <c r="BK84" s="179">
        <f>BK85+SUM(BK86:BK104)+BK107</f>
        <v>0</v>
      </c>
    </row>
    <row r="85" spans="2:65" s="102" customFormat="1" ht="16.5" customHeight="1">
      <c r="B85" s="103"/>
      <c r="C85" s="217" t="s">
        <v>77</v>
      </c>
      <c r="D85" s="217" t="s">
        <v>287</v>
      </c>
      <c r="E85" s="218" t="s">
        <v>1077</v>
      </c>
      <c r="F85" s="219" t="s">
        <v>1078</v>
      </c>
      <c r="G85" s="220" t="s">
        <v>284</v>
      </c>
      <c r="H85" s="221">
        <v>6</v>
      </c>
      <c r="I85" s="9"/>
      <c r="J85" s="221">
        <f>ROUND(I85*H85,15)</f>
        <v>0</v>
      </c>
      <c r="K85" s="242" t="s">
        <v>1533</v>
      </c>
      <c r="L85" s="222"/>
      <c r="M85" s="223" t="s">
        <v>5</v>
      </c>
      <c r="N85" s="224" t="s">
        <v>41</v>
      </c>
      <c r="O85" s="104"/>
      <c r="P85" s="189">
        <f>O85*H85</f>
        <v>0</v>
      </c>
      <c r="Q85" s="189">
        <v>0</v>
      </c>
      <c r="R85" s="189">
        <f>Q85*H85</f>
        <v>0</v>
      </c>
      <c r="S85" s="189">
        <v>0</v>
      </c>
      <c r="T85" s="190">
        <f>S85*H85</f>
        <v>0</v>
      </c>
      <c r="AR85" s="92" t="s">
        <v>1079</v>
      </c>
      <c r="AT85" s="92" t="s">
        <v>287</v>
      </c>
      <c r="AU85" s="92" t="s">
        <v>77</v>
      </c>
      <c r="AY85" s="92" t="s">
        <v>140</v>
      </c>
      <c r="BE85" s="191">
        <f>IF(N85="základní",J85,0)</f>
        <v>0</v>
      </c>
      <c r="BF85" s="191">
        <f>IF(N85="snížená",J85,0)</f>
        <v>0</v>
      </c>
      <c r="BG85" s="191">
        <f>IF(N85="zákl. přenesená",J85,0)</f>
        <v>0</v>
      </c>
      <c r="BH85" s="191">
        <f>IF(N85="sníž. přenesená",J85,0)</f>
        <v>0</v>
      </c>
      <c r="BI85" s="191">
        <f>IF(N85="nulová",J85,0)</f>
        <v>0</v>
      </c>
      <c r="BJ85" s="92" t="s">
        <v>77</v>
      </c>
      <c r="BK85" s="192">
        <f>ROUND(I85*H85,15)</f>
        <v>0</v>
      </c>
      <c r="BL85" s="92" t="s">
        <v>1079</v>
      </c>
      <c r="BM85" s="92" t="s">
        <v>1080</v>
      </c>
    </row>
    <row r="86" spans="2:47" s="102" customFormat="1" ht="24">
      <c r="B86" s="103"/>
      <c r="D86" s="195" t="s">
        <v>482</v>
      </c>
      <c r="F86" s="233" t="s">
        <v>1081</v>
      </c>
      <c r="L86" s="103"/>
      <c r="M86" s="234"/>
      <c r="N86" s="104"/>
      <c r="O86" s="104"/>
      <c r="P86" s="104"/>
      <c r="Q86" s="104"/>
      <c r="R86" s="104"/>
      <c r="S86" s="104"/>
      <c r="T86" s="235"/>
      <c r="AT86" s="92" t="s">
        <v>482</v>
      </c>
      <c r="AU86" s="92" t="s">
        <v>77</v>
      </c>
    </row>
    <row r="87" spans="2:65" s="102" customFormat="1" ht="16.5" customHeight="1">
      <c r="B87" s="103"/>
      <c r="C87" s="217" t="s">
        <v>79</v>
      </c>
      <c r="D87" s="217" t="s">
        <v>287</v>
      </c>
      <c r="E87" s="218" t="s">
        <v>1082</v>
      </c>
      <c r="F87" s="219" t="s">
        <v>1083</v>
      </c>
      <c r="G87" s="220" t="s">
        <v>284</v>
      </c>
      <c r="H87" s="221">
        <v>27</v>
      </c>
      <c r="I87" s="9"/>
      <c r="J87" s="221">
        <f>ROUND(I87*H87,15)</f>
        <v>0</v>
      </c>
      <c r="K87" s="242" t="s">
        <v>1533</v>
      </c>
      <c r="L87" s="222"/>
      <c r="M87" s="223" t="s">
        <v>5</v>
      </c>
      <c r="N87" s="224" t="s">
        <v>41</v>
      </c>
      <c r="O87" s="104"/>
      <c r="P87" s="189">
        <f>O87*H87</f>
        <v>0</v>
      </c>
      <c r="Q87" s="189">
        <v>0</v>
      </c>
      <c r="R87" s="189">
        <f>Q87*H87</f>
        <v>0</v>
      </c>
      <c r="S87" s="189">
        <v>0</v>
      </c>
      <c r="T87" s="190">
        <f>S87*H87</f>
        <v>0</v>
      </c>
      <c r="AR87" s="92" t="s">
        <v>1079</v>
      </c>
      <c r="AT87" s="92" t="s">
        <v>287</v>
      </c>
      <c r="AU87" s="92" t="s">
        <v>77</v>
      </c>
      <c r="AY87" s="92" t="s">
        <v>140</v>
      </c>
      <c r="BE87" s="191">
        <f>IF(N87="základní",J87,0)</f>
        <v>0</v>
      </c>
      <c r="BF87" s="191">
        <f>IF(N87="snížená",J87,0)</f>
        <v>0</v>
      </c>
      <c r="BG87" s="191">
        <f>IF(N87="zákl. přenesená",J87,0)</f>
        <v>0</v>
      </c>
      <c r="BH87" s="191">
        <f>IF(N87="sníž. přenesená",J87,0)</f>
        <v>0</v>
      </c>
      <c r="BI87" s="191">
        <f>IF(N87="nulová",J87,0)</f>
        <v>0</v>
      </c>
      <c r="BJ87" s="92" t="s">
        <v>77</v>
      </c>
      <c r="BK87" s="192">
        <f>ROUND(I87*H87,15)</f>
        <v>0</v>
      </c>
      <c r="BL87" s="92" t="s">
        <v>1079</v>
      </c>
      <c r="BM87" s="92" t="s">
        <v>1084</v>
      </c>
    </row>
    <row r="88" spans="2:47" s="102" customFormat="1" ht="24">
      <c r="B88" s="103"/>
      <c r="D88" s="195" t="s">
        <v>482</v>
      </c>
      <c r="F88" s="233" t="s">
        <v>1081</v>
      </c>
      <c r="L88" s="103"/>
      <c r="M88" s="234"/>
      <c r="N88" s="104"/>
      <c r="O88" s="104"/>
      <c r="P88" s="104"/>
      <c r="Q88" s="104"/>
      <c r="R88" s="104"/>
      <c r="S88" s="104"/>
      <c r="T88" s="235"/>
      <c r="AT88" s="92" t="s">
        <v>482</v>
      </c>
      <c r="AU88" s="92" t="s">
        <v>77</v>
      </c>
    </row>
    <row r="89" spans="2:65" s="102" customFormat="1" ht="16.5" customHeight="1">
      <c r="B89" s="103"/>
      <c r="C89" s="217" t="s">
        <v>141</v>
      </c>
      <c r="D89" s="217" t="s">
        <v>287</v>
      </c>
      <c r="E89" s="218" t="s">
        <v>1085</v>
      </c>
      <c r="F89" s="219" t="s">
        <v>1086</v>
      </c>
      <c r="G89" s="220" t="s">
        <v>284</v>
      </c>
      <c r="H89" s="221">
        <v>18</v>
      </c>
      <c r="I89" s="9"/>
      <c r="J89" s="221">
        <f>ROUND(I89*H89,15)</f>
        <v>0</v>
      </c>
      <c r="K89" s="242" t="s">
        <v>1533</v>
      </c>
      <c r="L89" s="222"/>
      <c r="M89" s="223" t="s">
        <v>5</v>
      </c>
      <c r="N89" s="224" t="s">
        <v>41</v>
      </c>
      <c r="O89" s="104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AR89" s="92" t="s">
        <v>1079</v>
      </c>
      <c r="AT89" s="92" t="s">
        <v>287</v>
      </c>
      <c r="AU89" s="92" t="s">
        <v>77</v>
      </c>
      <c r="AY89" s="92" t="s">
        <v>140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92" t="s">
        <v>77</v>
      </c>
      <c r="BK89" s="192">
        <f>ROUND(I89*H89,15)</f>
        <v>0</v>
      </c>
      <c r="BL89" s="92" t="s">
        <v>1079</v>
      </c>
      <c r="BM89" s="92" t="s">
        <v>1087</v>
      </c>
    </row>
    <row r="90" spans="2:47" s="102" customFormat="1" ht="24">
      <c r="B90" s="103"/>
      <c r="D90" s="195" t="s">
        <v>482</v>
      </c>
      <c r="F90" s="233" t="s">
        <v>1081</v>
      </c>
      <c r="L90" s="103"/>
      <c r="M90" s="234"/>
      <c r="N90" s="104"/>
      <c r="O90" s="104"/>
      <c r="P90" s="104"/>
      <c r="Q90" s="104"/>
      <c r="R90" s="104"/>
      <c r="S90" s="104"/>
      <c r="T90" s="235"/>
      <c r="AT90" s="92" t="s">
        <v>482</v>
      </c>
      <c r="AU90" s="92" t="s">
        <v>77</v>
      </c>
    </row>
    <row r="91" spans="2:65" s="102" customFormat="1" ht="16.5" customHeight="1">
      <c r="B91" s="103"/>
      <c r="C91" s="217" t="s">
        <v>148</v>
      </c>
      <c r="D91" s="217" t="s">
        <v>287</v>
      </c>
      <c r="E91" s="218" t="s">
        <v>1088</v>
      </c>
      <c r="F91" s="219" t="s">
        <v>1089</v>
      </c>
      <c r="G91" s="220" t="s">
        <v>284</v>
      </c>
      <c r="H91" s="221">
        <v>4</v>
      </c>
      <c r="I91" s="9"/>
      <c r="J91" s="221">
        <f>ROUND(I91*H91,15)</f>
        <v>0</v>
      </c>
      <c r="K91" s="242" t="s">
        <v>1533</v>
      </c>
      <c r="L91" s="222"/>
      <c r="M91" s="223" t="s">
        <v>5</v>
      </c>
      <c r="N91" s="224" t="s">
        <v>41</v>
      </c>
      <c r="O91" s="104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AR91" s="92" t="s">
        <v>1079</v>
      </c>
      <c r="AT91" s="92" t="s">
        <v>287</v>
      </c>
      <c r="AU91" s="92" t="s">
        <v>77</v>
      </c>
      <c r="AY91" s="92" t="s">
        <v>140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92" t="s">
        <v>77</v>
      </c>
      <c r="BK91" s="192">
        <f>ROUND(I91*H91,15)</f>
        <v>0</v>
      </c>
      <c r="BL91" s="92" t="s">
        <v>1079</v>
      </c>
      <c r="BM91" s="92" t="s">
        <v>1090</v>
      </c>
    </row>
    <row r="92" spans="2:47" s="102" customFormat="1" ht="24">
      <c r="B92" s="103"/>
      <c r="D92" s="195" t="s">
        <v>482</v>
      </c>
      <c r="F92" s="233" t="s">
        <v>1081</v>
      </c>
      <c r="L92" s="103"/>
      <c r="M92" s="234"/>
      <c r="N92" s="104"/>
      <c r="O92" s="104"/>
      <c r="P92" s="104"/>
      <c r="Q92" s="104"/>
      <c r="R92" s="104"/>
      <c r="S92" s="104"/>
      <c r="T92" s="235"/>
      <c r="AT92" s="92" t="s">
        <v>482</v>
      </c>
      <c r="AU92" s="92" t="s">
        <v>77</v>
      </c>
    </row>
    <row r="93" spans="2:65" s="102" customFormat="1" ht="16.5" customHeight="1">
      <c r="B93" s="103"/>
      <c r="C93" s="217" t="s">
        <v>188</v>
      </c>
      <c r="D93" s="217" t="s">
        <v>287</v>
      </c>
      <c r="E93" s="218" t="s">
        <v>1091</v>
      </c>
      <c r="F93" s="219" t="s">
        <v>1092</v>
      </c>
      <c r="G93" s="220" t="s">
        <v>284</v>
      </c>
      <c r="H93" s="221">
        <v>12</v>
      </c>
      <c r="I93" s="9"/>
      <c r="J93" s="221">
        <f aca="true" t="shared" si="0" ref="J93:J103">ROUND(I93*H93,15)</f>
        <v>0</v>
      </c>
      <c r="K93" s="242" t="s">
        <v>1533</v>
      </c>
      <c r="L93" s="222"/>
      <c r="M93" s="223" t="s">
        <v>5</v>
      </c>
      <c r="N93" s="224" t="s">
        <v>41</v>
      </c>
      <c r="O93" s="104"/>
      <c r="P93" s="189">
        <f aca="true" t="shared" si="1" ref="P93:P103">O93*H93</f>
        <v>0</v>
      </c>
      <c r="Q93" s="189">
        <v>0</v>
      </c>
      <c r="R93" s="189">
        <f aca="true" t="shared" si="2" ref="R93:R103">Q93*H93</f>
        <v>0</v>
      </c>
      <c r="S93" s="189">
        <v>0</v>
      </c>
      <c r="T93" s="190">
        <f aca="true" t="shared" si="3" ref="T93:T103">S93*H93</f>
        <v>0</v>
      </c>
      <c r="AR93" s="92" t="s">
        <v>1079</v>
      </c>
      <c r="AT93" s="92" t="s">
        <v>287</v>
      </c>
      <c r="AU93" s="92" t="s">
        <v>77</v>
      </c>
      <c r="AY93" s="92" t="s">
        <v>140</v>
      </c>
      <c r="BE93" s="191">
        <f aca="true" t="shared" si="4" ref="BE93:BE103">IF(N93="základní",J93,0)</f>
        <v>0</v>
      </c>
      <c r="BF93" s="191">
        <f aca="true" t="shared" si="5" ref="BF93:BF103">IF(N93="snížená",J93,0)</f>
        <v>0</v>
      </c>
      <c r="BG93" s="191">
        <f aca="true" t="shared" si="6" ref="BG93:BG103">IF(N93="zákl. přenesená",J93,0)</f>
        <v>0</v>
      </c>
      <c r="BH93" s="191">
        <f aca="true" t="shared" si="7" ref="BH93:BH103">IF(N93="sníž. přenesená",J93,0)</f>
        <v>0</v>
      </c>
      <c r="BI93" s="191">
        <f aca="true" t="shared" si="8" ref="BI93:BI103">IF(N93="nulová",J93,0)</f>
        <v>0</v>
      </c>
      <c r="BJ93" s="92" t="s">
        <v>77</v>
      </c>
      <c r="BK93" s="192">
        <f aca="true" t="shared" si="9" ref="BK93:BK103">ROUND(I93*H93,15)</f>
        <v>0</v>
      </c>
      <c r="BL93" s="92" t="s">
        <v>1079</v>
      </c>
      <c r="BM93" s="92" t="s">
        <v>1093</v>
      </c>
    </row>
    <row r="94" spans="2:65" s="102" customFormat="1" ht="16.5" customHeight="1">
      <c r="B94" s="103"/>
      <c r="C94" s="217" t="s">
        <v>176</v>
      </c>
      <c r="D94" s="217" t="s">
        <v>287</v>
      </c>
      <c r="E94" s="218" t="s">
        <v>1094</v>
      </c>
      <c r="F94" s="219" t="s">
        <v>1095</v>
      </c>
      <c r="G94" s="220" t="s">
        <v>284</v>
      </c>
      <c r="H94" s="221">
        <v>3</v>
      </c>
      <c r="I94" s="9"/>
      <c r="J94" s="221">
        <f t="shared" si="0"/>
        <v>0</v>
      </c>
      <c r="K94" s="242" t="s">
        <v>1533</v>
      </c>
      <c r="L94" s="222"/>
      <c r="M94" s="223" t="s">
        <v>5</v>
      </c>
      <c r="N94" s="224" t="s">
        <v>41</v>
      </c>
      <c r="O94" s="104"/>
      <c r="P94" s="189">
        <f t="shared" si="1"/>
        <v>0</v>
      </c>
      <c r="Q94" s="189">
        <v>0</v>
      </c>
      <c r="R94" s="189">
        <f t="shared" si="2"/>
        <v>0</v>
      </c>
      <c r="S94" s="189">
        <v>0</v>
      </c>
      <c r="T94" s="190">
        <f t="shared" si="3"/>
        <v>0</v>
      </c>
      <c r="AR94" s="92" t="s">
        <v>1079</v>
      </c>
      <c r="AT94" s="92" t="s">
        <v>287</v>
      </c>
      <c r="AU94" s="92" t="s">
        <v>77</v>
      </c>
      <c r="AY94" s="92" t="s">
        <v>140</v>
      </c>
      <c r="BE94" s="191">
        <f t="shared" si="4"/>
        <v>0</v>
      </c>
      <c r="BF94" s="191">
        <f t="shared" si="5"/>
        <v>0</v>
      </c>
      <c r="BG94" s="191">
        <f t="shared" si="6"/>
        <v>0</v>
      </c>
      <c r="BH94" s="191">
        <f t="shared" si="7"/>
        <v>0</v>
      </c>
      <c r="BI94" s="191">
        <f t="shared" si="8"/>
        <v>0</v>
      </c>
      <c r="BJ94" s="92" t="s">
        <v>77</v>
      </c>
      <c r="BK94" s="192">
        <f t="shared" si="9"/>
        <v>0</v>
      </c>
      <c r="BL94" s="92" t="s">
        <v>1079</v>
      </c>
      <c r="BM94" s="92" t="s">
        <v>1096</v>
      </c>
    </row>
    <row r="95" spans="2:65" s="102" customFormat="1" ht="16.5" customHeight="1">
      <c r="B95" s="103"/>
      <c r="C95" s="217" t="s">
        <v>195</v>
      </c>
      <c r="D95" s="217" t="s">
        <v>287</v>
      </c>
      <c r="E95" s="218" t="s">
        <v>1097</v>
      </c>
      <c r="F95" s="219" t="s">
        <v>1098</v>
      </c>
      <c r="G95" s="220" t="s">
        <v>284</v>
      </c>
      <c r="H95" s="221">
        <v>32</v>
      </c>
      <c r="I95" s="9"/>
      <c r="J95" s="221">
        <f t="shared" si="0"/>
        <v>0</v>
      </c>
      <c r="K95" s="242" t="s">
        <v>163</v>
      </c>
      <c r="L95" s="222"/>
      <c r="M95" s="223" t="s">
        <v>5</v>
      </c>
      <c r="N95" s="224" t="s">
        <v>41</v>
      </c>
      <c r="O95" s="104"/>
      <c r="P95" s="189">
        <f t="shared" si="1"/>
        <v>0</v>
      </c>
      <c r="Q95" s="189">
        <v>5E-05</v>
      </c>
      <c r="R95" s="189">
        <f t="shared" si="2"/>
        <v>0.0016</v>
      </c>
      <c r="S95" s="189">
        <v>0</v>
      </c>
      <c r="T95" s="190">
        <f t="shared" si="3"/>
        <v>0</v>
      </c>
      <c r="AR95" s="92" t="s">
        <v>1079</v>
      </c>
      <c r="AT95" s="92" t="s">
        <v>287</v>
      </c>
      <c r="AU95" s="92" t="s">
        <v>77</v>
      </c>
      <c r="AY95" s="92" t="s">
        <v>140</v>
      </c>
      <c r="BE95" s="191">
        <f t="shared" si="4"/>
        <v>0</v>
      </c>
      <c r="BF95" s="191">
        <f t="shared" si="5"/>
        <v>0</v>
      </c>
      <c r="BG95" s="191">
        <f t="shared" si="6"/>
        <v>0</v>
      </c>
      <c r="BH95" s="191">
        <f t="shared" si="7"/>
        <v>0</v>
      </c>
      <c r="BI95" s="191">
        <f t="shared" si="8"/>
        <v>0</v>
      </c>
      <c r="BJ95" s="92" t="s">
        <v>77</v>
      </c>
      <c r="BK95" s="192">
        <f t="shared" si="9"/>
        <v>0</v>
      </c>
      <c r="BL95" s="92" t="s">
        <v>1079</v>
      </c>
      <c r="BM95" s="92" t="s">
        <v>1099</v>
      </c>
    </row>
    <row r="96" spans="2:65" s="102" customFormat="1" ht="16.5" customHeight="1">
      <c r="B96" s="103"/>
      <c r="C96" s="217" t="s">
        <v>199</v>
      </c>
      <c r="D96" s="217" t="s">
        <v>287</v>
      </c>
      <c r="E96" s="218" t="s">
        <v>1100</v>
      </c>
      <c r="F96" s="219" t="s">
        <v>1101</v>
      </c>
      <c r="G96" s="220" t="s">
        <v>284</v>
      </c>
      <c r="H96" s="221">
        <v>10</v>
      </c>
      <c r="I96" s="9"/>
      <c r="J96" s="221">
        <f t="shared" si="0"/>
        <v>0</v>
      </c>
      <c r="K96" s="242" t="s">
        <v>163</v>
      </c>
      <c r="L96" s="222"/>
      <c r="M96" s="223" t="s">
        <v>5</v>
      </c>
      <c r="N96" s="224" t="s">
        <v>41</v>
      </c>
      <c r="O96" s="104"/>
      <c r="P96" s="189">
        <f t="shared" si="1"/>
        <v>0</v>
      </c>
      <c r="Q96" s="189">
        <v>6E-05</v>
      </c>
      <c r="R96" s="189">
        <f t="shared" si="2"/>
        <v>0.0006000000000000001</v>
      </c>
      <c r="S96" s="189">
        <v>0</v>
      </c>
      <c r="T96" s="190">
        <f t="shared" si="3"/>
        <v>0</v>
      </c>
      <c r="AR96" s="92" t="s">
        <v>1079</v>
      </c>
      <c r="AT96" s="92" t="s">
        <v>287</v>
      </c>
      <c r="AU96" s="92" t="s">
        <v>77</v>
      </c>
      <c r="AY96" s="92" t="s">
        <v>140</v>
      </c>
      <c r="BE96" s="191">
        <f t="shared" si="4"/>
        <v>0</v>
      </c>
      <c r="BF96" s="191">
        <f t="shared" si="5"/>
        <v>0</v>
      </c>
      <c r="BG96" s="191">
        <f t="shared" si="6"/>
        <v>0</v>
      </c>
      <c r="BH96" s="191">
        <f t="shared" si="7"/>
        <v>0</v>
      </c>
      <c r="BI96" s="191">
        <f t="shared" si="8"/>
        <v>0</v>
      </c>
      <c r="BJ96" s="92" t="s">
        <v>77</v>
      </c>
      <c r="BK96" s="192">
        <f t="shared" si="9"/>
        <v>0</v>
      </c>
      <c r="BL96" s="92" t="s">
        <v>1079</v>
      </c>
      <c r="BM96" s="92" t="s">
        <v>1102</v>
      </c>
    </row>
    <row r="97" spans="2:65" s="102" customFormat="1" ht="16.5" customHeight="1">
      <c r="B97" s="103"/>
      <c r="C97" s="217" t="s">
        <v>203</v>
      </c>
      <c r="D97" s="217" t="s">
        <v>287</v>
      </c>
      <c r="E97" s="218" t="s">
        <v>1103</v>
      </c>
      <c r="F97" s="219" t="s">
        <v>1104</v>
      </c>
      <c r="G97" s="220" t="s">
        <v>284</v>
      </c>
      <c r="H97" s="221">
        <v>51</v>
      </c>
      <c r="I97" s="9"/>
      <c r="J97" s="221">
        <f t="shared" si="0"/>
        <v>0</v>
      </c>
      <c r="K97" s="242" t="s">
        <v>163</v>
      </c>
      <c r="L97" s="222"/>
      <c r="M97" s="223" t="s">
        <v>5</v>
      </c>
      <c r="N97" s="224" t="s">
        <v>41</v>
      </c>
      <c r="O97" s="104"/>
      <c r="P97" s="189">
        <f t="shared" si="1"/>
        <v>0</v>
      </c>
      <c r="Q97" s="189">
        <v>3E-05</v>
      </c>
      <c r="R97" s="189">
        <f t="shared" si="2"/>
        <v>0.0015300000000000001</v>
      </c>
      <c r="S97" s="189">
        <v>0</v>
      </c>
      <c r="T97" s="190">
        <f t="shared" si="3"/>
        <v>0</v>
      </c>
      <c r="AR97" s="92" t="s">
        <v>1079</v>
      </c>
      <c r="AT97" s="92" t="s">
        <v>287</v>
      </c>
      <c r="AU97" s="92" t="s">
        <v>77</v>
      </c>
      <c r="AY97" s="92" t="s">
        <v>140</v>
      </c>
      <c r="BE97" s="191">
        <f t="shared" si="4"/>
        <v>0</v>
      </c>
      <c r="BF97" s="191">
        <f t="shared" si="5"/>
        <v>0</v>
      </c>
      <c r="BG97" s="191">
        <f t="shared" si="6"/>
        <v>0</v>
      </c>
      <c r="BH97" s="191">
        <f t="shared" si="7"/>
        <v>0</v>
      </c>
      <c r="BI97" s="191">
        <f t="shared" si="8"/>
        <v>0</v>
      </c>
      <c r="BJ97" s="92" t="s">
        <v>77</v>
      </c>
      <c r="BK97" s="192">
        <f t="shared" si="9"/>
        <v>0</v>
      </c>
      <c r="BL97" s="92" t="s">
        <v>1079</v>
      </c>
      <c r="BM97" s="92" t="s">
        <v>1105</v>
      </c>
    </row>
    <row r="98" spans="2:65" s="102" customFormat="1" ht="16.5" customHeight="1">
      <c r="B98" s="103"/>
      <c r="C98" s="217" t="s">
        <v>258</v>
      </c>
      <c r="D98" s="217" t="s">
        <v>287</v>
      </c>
      <c r="E98" s="218" t="s">
        <v>1106</v>
      </c>
      <c r="F98" s="219" t="s">
        <v>1107</v>
      </c>
      <c r="G98" s="220" t="s">
        <v>284</v>
      </c>
      <c r="H98" s="221">
        <v>9</v>
      </c>
      <c r="I98" s="9"/>
      <c r="J98" s="221">
        <f t="shared" si="0"/>
        <v>0</v>
      </c>
      <c r="K98" s="242" t="s">
        <v>163</v>
      </c>
      <c r="L98" s="222"/>
      <c r="M98" s="223" t="s">
        <v>5</v>
      </c>
      <c r="N98" s="224" t="s">
        <v>41</v>
      </c>
      <c r="O98" s="104"/>
      <c r="P98" s="189">
        <f t="shared" si="1"/>
        <v>0</v>
      </c>
      <c r="Q98" s="189">
        <v>5E-05</v>
      </c>
      <c r="R98" s="189">
        <f t="shared" si="2"/>
        <v>0.00045000000000000004</v>
      </c>
      <c r="S98" s="189">
        <v>0</v>
      </c>
      <c r="T98" s="190">
        <f t="shared" si="3"/>
        <v>0</v>
      </c>
      <c r="AR98" s="92" t="s">
        <v>1079</v>
      </c>
      <c r="AT98" s="92" t="s">
        <v>287</v>
      </c>
      <c r="AU98" s="92" t="s">
        <v>77</v>
      </c>
      <c r="AY98" s="92" t="s">
        <v>140</v>
      </c>
      <c r="BE98" s="191">
        <f t="shared" si="4"/>
        <v>0</v>
      </c>
      <c r="BF98" s="191">
        <f t="shared" si="5"/>
        <v>0</v>
      </c>
      <c r="BG98" s="191">
        <f t="shared" si="6"/>
        <v>0</v>
      </c>
      <c r="BH98" s="191">
        <f t="shared" si="7"/>
        <v>0</v>
      </c>
      <c r="BI98" s="191">
        <f t="shared" si="8"/>
        <v>0</v>
      </c>
      <c r="BJ98" s="92" t="s">
        <v>77</v>
      </c>
      <c r="BK98" s="192">
        <f t="shared" si="9"/>
        <v>0</v>
      </c>
      <c r="BL98" s="92" t="s">
        <v>1079</v>
      </c>
      <c r="BM98" s="92" t="s">
        <v>1108</v>
      </c>
    </row>
    <row r="99" spans="2:65" s="102" customFormat="1" ht="25.5" customHeight="1">
      <c r="B99" s="103"/>
      <c r="C99" s="217" t="s">
        <v>262</v>
      </c>
      <c r="D99" s="217" t="s">
        <v>287</v>
      </c>
      <c r="E99" s="218" t="s">
        <v>1109</v>
      </c>
      <c r="F99" s="219" t="s">
        <v>1110</v>
      </c>
      <c r="G99" s="220" t="s">
        <v>284</v>
      </c>
      <c r="H99" s="221">
        <v>30</v>
      </c>
      <c r="I99" s="9"/>
      <c r="J99" s="221">
        <f t="shared" si="0"/>
        <v>0</v>
      </c>
      <c r="K99" s="242" t="s">
        <v>163</v>
      </c>
      <c r="L99" s="222"/>
      <c r="M99" s="223" t="s">
        <v>5</v>
      </c>
      <c r="N99" s="224" t="s">
        <v>41</v>
      </c>
      <c r="O99" s="104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AR99" s="92" t="s">
        <v>1079</v>
      </c>
      <c r="AT99" s="92" t="s">
        <v>287</v>
      </c>
      <c r="AU99" s="92" t="s">
        <v>77</v>
      </c>
      <c r="AY99" s="92" t="s">
        <v>140</v>
      </c>
      <c r="BE99" s="191">
        <f t="shared" si="4"/>
        <v>0</v>
      </c>
      <c r="BF99" s="191">
        <f t="shared" si="5"/>
        <v>0</v>
      </c>
      <c r="BG99" s="191">
        <f t="shared" si="6"/>
        <v>0</v>
      </c>
      <c r="BH99" s="191">
        <f t="shared" si="7"/>
        <v>0</v>
      </c>
      <c r="BI99" s="191">
        <f t="shared" si="8"/>
        <v>0</v>
      </c>
      <c r="BJ99" s="92" t="s">
        <v>77</v>
      </c>
      <c r="BK99" s="192">
        <f t="shared" si="9"/>
        <v>0</v>
      </c>
      <c r="BL99" s="92" t="s">
        <v>1079</v>
      </c>
      <c r="BM99" s="92" t="s">
        <v>1111</v>
      </c>
    </row>
    <row r="100" spans="2:65" s="102" customFormat="1" ht="16.5" customHeight="1">
      <c r="B100" s="103"/>
      <c r="C100" s="217" t="s">
        <v>266</v>
      </c>
      <c r="D100" s="217" t="s">
        <v>287</v>
      </c>
      <c r="E100" s="218" t="s">
        <v>1112</v>
      </c>
      <c r="F100" s="219" t="s">
        <v>1113</v>
      </c>
      <c r="G100" s="220" t="s">
        <v>152</v>
      </c>
      <c r="H100" s="221">
        <v>185.9</v>
      </c>
      <c r="I100" s="9"/>
      <c r="J100" s="221">
        <f t="shared" si="0"/>
        <v>0</v>
      </c>
      <c r="K100" s="242" t="s">
        <v>163</v>
      </c>
      <c r="L100" s="222"/>
      <c r="M100" s="223" t="s">
        <v>5</v>
      </c>
      <c r="N100" s="224" t="s">
        <v>41</v>
      </c>
      <c r="O100" s="104"/>
      <c r="P100" s="189">
        <f t="shared" si="1"/>
        <v>0</v>
      </c>
      <c r="Q100" s="189">
        <v>7E-05</v>
      </c>
      <c r="R100" s="189">
        <f t="shared" si="2"/>
        <v>0.013012999999999999</v>
      </c>
      <c r="S100" s="189">
        <v>0</v>
      </c>
      <c r="T100" s="190">
        <f t="shared" si="3"/>
        <v>0</v>
      </c>
      <c r="AR100" s="92" t="s">
        <v>1079</v>
      </c>
      <c r="AT100" s="92" t="s">
        <v>287</v>
      </c>
      <c r="AU100" s="92" t="s">
        <v>77</v>
      </c>
      <c r="AY100" s="92" t="s">
        <v>140</v>
      </c>
      <c r="BE100" s="191">
        <f t="shared" si="4"/>
        <v>0</v>
      </c>
      <c r="BF100" s="191">
        <f t="shared" si="5"/>
        <v>0</v>
      </c>
      <c r="BG100" s="191">
        <f t="shared" si="6"/>
        <v>0</v>
      </c>
      <c r="BH100" s="191">
        <f t="shared" si="7"/>
        <v>0</v>
      </c>
      <c r="BI100" s="191">
        <f t="shared" si="8"/>
        <v>0</v>
      </c>
      <c r="BJ100" s="92" t="s">
        <v>77</v>
      </c>
      <c r="BK100" s="192">
        <f t="shared" si="9"/>
        <v>0</v>
      </c>
      <c r="BL100" s="92" t="s">
        <v>1079</v>
      </c>
      <c r="BM100" s="92" t="s">
        <v>1114</v>
      </c>
    </row>
    <row r="101" spans="2:65" s="102" customFormat="1" ht="16.5" customHeight="1">
      <c r="B101" s="103"/>
      <c r="C101" s="217" t="s">
        <v>270</v>
      </c>
      <c r="D101" s="217" t="s">
        <v>287</v>
      </c>
      <c r="E101" s="218" t="s">
        <v>1115</v>
      </c>
      <c r="F101" s="219" t="s">
        <v>1116</v>
      </c>
      <c r="G101" s="220" t="s">
        <v>152</v>
      </c>
      <c r="H101" s="221">
        <v>371.8</v>
      </c>
      <c r="I101" s="9"/>
      <c r="J101" s="221">
        <f t="shared" si="0"/>
        <v>0</v>
      </c>
      <c r="K101" s="242" t="s">
        <v>163</v>
      </c>
      <c r="L101" s="222"/>
      <c r="M101" s="223" t="s">
        <v>5</v>
      </c>
      <c r="N101" s="224" t="s">
        <v>41</v>
      </c>
      <c r="O101" s="104"/>
      <c r="P101" s="189">
        <f t="shared" si="1"/>
        <v>0</v>
      </c>
      <c r="Q101" s="189">
        <v>0.00012</v>
      </c>
      <c r="R101" s="189">
        <f t="shared" si="2"/>
        <v>0.044616</v>
      </c>
      <c r="S101" s="189">
        <v>0</v>
      </c>
      <c r="T101" s="190">
        <f t="shared" si="3"/>
        <v>0</v>
      </c>
      <c r="AR101" s="92" t="s">
        <v>1079</v>
      </c>
      <c r="AT101" s="92" t="s">
        <v>287</v>
      </c>
      <c r="AU101" s="92" t="s">
        <v>77</v>
      </c>
      <c r="AY101" s="92" t="s">
        <v>140</v>
      </c>
      <c r="BE101" s="191">
        <f t="shared" si="4"/>
        <v>0</v>
      </c>
      <c r="BF101" s="191">
        <f t="shared" si="5"/>
        <v>0</v>
      </c>
      <c r="BG101" s="191">
        <f t="shared" si="6"/>
        <v>0</v>
      </c>
      <c r="BH101" s="191">
        <f t="shared" si="7"/>
        <v>0</v>
      </c>
      <c r="BI101" s="191">
        <f t="shared" si="8"/>
        <v>0</v>
      </c>
      <c r="BJ101" s="92" t="s">
        <v>77</v>
      </c>
      <c r="BK101" s="192">
        <f t="shared" si="9"/>
        <v>0</v>
      </c>
      <c r="BL101" s="92" t="s">
        <v>1079</v>
      </c>
      <c r="BM101" s="92" t="s">
        <v>1117</v>
      </c>
    </row>
    <row r="102" spans="2:65" s="102" customFormat="1" ht="16.5" customHeight="1">
      <c r="B102" s="103"/>
      <c r="C102" s="217" t="s">
        <v>281</v>
      </c>
      <c r="D102" s="217" t="s">
        <v>287</v>
      </c>
      <c r="E102" s="218" t="s">
        <v>1118</v>
      </c>
      <c r="F102" s="219" t="s">
        <v>1119</v>
      </c>
      <c r="G102" s="220" t="s">
        <v>152</v>
      </c>
      <c r="H102" s="221">
        <v>303</v>
      </c>
      <c r="I102" s="9"/>
      <c r="J102" s="221">
        <f t="shared" si="0"/>
        <v>0</v>
      </c>
      <c r="K102" s="242" t="s">
        <v>163</v>
      </c>
      <c r="L102" s="222"/>
      <c r="M102" s="223" t="s">
        <v>5</v>
      </c>
      <c r="N102" s="224" t="s">
        <v>41</v>
      </c>
      <c r="O102" s="104"/>
      <c r="P102" s="189">
        <f t="shared" si="1"/>
        <v>0</v>
      </c>
      <c r="Q102" s="189">
        <v>0.00017</v>
      </c>
      <c r="R102" s="189">
        <f t="shared" si="2"/>
        <v>0.05151</v>
      </c>
      <c r="S102" s="189">
        <v>0</v>
      </c>
      <c r="T102" s="190">
        <f t="shared" si="3"/>
        <v>0</v>
      </c>
      <c r="AR102" s="92" t="s">
        <v>1079</v>
      </c>
      <c r="AT102" s="92" t="s">
        <v>287</v>
      </c>
      <c r="AU102" s="92" t="s">
        <v>77</v>
      </c>
      <c r="AY102" s="92" t="s">
        <v>140</v>
      </c>
      <c r="BE102" s="191">
        <f t="shared" si="4"/>
        <v>0</v>
      </c>
      <c r="BF102" s="191">
        <f t="shared" si="5"/>
        <v>0</v>
      </c>
      <c r="BG102" s="191">
        <f t="shared" si="6"/>
        <v>0</v>
      </c>
      <c r="BH102" s="191">
        <f t="shared" si="7"/>
        <v>0</v>
      </c>
      <c r="BI102" s="191">
        <f t="shared" si="8"/>
        <v>0</v>
      </c>
      <c r="BJ102" s="92" t="s">
        <v>77</v>
      </c>
      <c r="BK102" s="192">
        <f t="shared" si="9"/>
        <v>0</v>
      </c>
      <c r="BL102" s="92" t="s">
        <v>1079</v>
      </c>
      <c r="BM102" s="92" t="s">
        <v>1120</v>
      </c>
    </row>
    <row r="103" spans="2:65" s="102" customFormat="1" ht="16.5" customHeight="1">
      <c r="B103" s="103"/>
      <c r="C103" s="217" t="s">
        <v>11</v>
      </c>
      <c r="D103" s="217" t="s">
        <v>287</v>
      </c>
      <c r="E103" s="218" t="s">
        <v>1121</v>
      </c>
      <c r="F103" s="219" t="s">
        <v>1122</v>
      </c>
      <c r="G103" s="220" t="s">
        <v>152</v>
      </c>
      <c r="H103" s="221">
        <v>210</v>
      </c>
      <c r="I103" s="9"/>
      <c r="J103" s="221">
        <f t="shared" si="0"/>
        <v>0</v>
      </c>
      <c r="K103" s="242" t="s">
        <v>163</v>
      </c>
      <c r="L103" s="222"/>
      <c r="M103" s="223" t="s">
        <v>5</v>
      </c>
      <c r="N103" s="224" t="s">
        <v>41</v>
      </c>
      <c r="O103" s="104"/>
      <c r="P103" s="189">
        <f t="shared" si="1"/>
        <v>0</v>
      </c>
      <c r="Q103" s="189">
        <v>7E-05</v>
      </c>
      <c r="R103" s="189">
        <f t="shared" si="2"/>
        <v>0.0147</v>
      </c>
      <c r="S103" s="189">
        <v>0</v>
      </c>
      <c r="T103" s="190">
        <f t="shared" si="3"/>
        <v>0</v>
      </c>
      <c r="AR103" s="92" t="s">
        <v>1079</v>
      </c>
      <c r="AT103" s="92" t="s">
        <v>287</v>
      </c>
      <c r="AU103" s="92" t="s">
        <v>77</v>
      </c>
      <c r="AY103" s="92" t="s">
        <v>140</v>
      </c>
      <c r="BE103" s="191">
        <f t="shared" si="4"/>
        <v>0</v>
      </c>
      <c r="BF103" s="191">
        <f t="shared" si="5"/>
        <v>0</v>
      </c>
      <c r="BG103" s="191">
        <f t="shared" si="6"/>
        <v>0</v>
      </c>
      <c r="BH103" s="191">
        <f t="shared" si="7"/>
        <v>0</v>
      </c>
      <c r="BI103" s="191">
        <f t="shared" si="8"/>
        <v>0</v>
      </c>
      <c r="BJ103" s="92" t="s">
        <v>77</v>
      </c>
      <c r="BK103" s="192">
        <f t="shared" si="9"/>
        <v>0</v>
      </c>
      <c r="BL103" s="92" t="s">
        <v>1079</v>
      </c>
      <c r="BM103" s="92" t="s">
        <v>1123</v>
      </c>
    </row>
    <row r="104" spans="2:63" s="170" customFormat="1" ht="29.85" customHeight="1">
      <c r="B104" s="169"/>
      <c r="D104" s="171" t="s">
        <v>69</v>
      </c>
      <c r="E104" s="180" t="s">
        <v>176</v>
      </c>
      <c r="F104" s="180" t="s">
        <v>1124</v>
      </c>
      <c r="J104" s="181">
        <f>BK104</f>
        <v>0</v>
      </c>
      <c r="L104" s="169"/>
      <c r="M104" s="174"/>
      <c r="N104" s="175"/>
      <c r="O104" s="175"/>
      <c r="P104" s="176">
        <f>SUM(P105:P106)</f>
        <v>0</v>
      </c>
      <c r="Q104" s="175"/>
      <c r="R104" s="176">
        <f>SUM(R105:R106)</f>
        <v>1.3197597</v>
      </c>
      <c r="S104" s="175"/>
      <c r="T104" s="177">
        <f>SUM(T105:T106)</f>
        <v>0</v>
      </c>
      <c r="AR104" s="171" t="s">
        <v>77</v>
      </c>
      <c r="AT104" s="178" t="s">
        <v>69</v>
      </c>
      <c r="AU104" s="178" t="s">
        <v>77</v>
      </c>
      <c r="AY104" s="171" t="s">
        <v>140</v>
      </c>
      <c r="BK104" s="179">
        <f>SUM(BK105:BK106)</f>
        <v>0</v>
      </c>
    </row>
    <row r="105" spans="2:65" s="102" customFormat="1" ht="16.5" customHeight="1">
      <c r="B105" s="103"/>
      <c r="C105" s="182" t="s">
        <v>291</v>
      </c>
      <c r="D105" s="182" t="s">
        <v>143</v>
      </c>
      <c r="E105" s="183" t="s">
        <v>1125</v>
      </c>
      <c r="F105" s="184" t="s">
        <v>1126</v>
      </c>
      <c r="G105" s="185" t="s">
        <v>146</v>
      </c>
      <c r="H105" s="186">
        <v>5.577</v>
      </c>
      <c r="I105" s="8"/>
      <c r="J105" s="186">
        <f>ROUND(I105*H105,15)</f>
        <v>0</v>
      </c>
      <c r="K105" s="184" t="s">
        <v>163</v>
      </c>
      <c r="L105" s="103"/>
      <c r="M105" s="187" t="s">
        <v>5</v>
      </c>
      <c r="N105" s="188" t="s">
        <v>41</v>
      </c>
      <c r="O105" s="104"/>
      <c r="P105" s="189">
        <f>O105*H105</f>
        <v>0</v>
      </c>
      <c r="Q105" s="189">
        <v>0.0511</v>
      </c>
      <c r="R105" s="189">
        <f>Q105*H105</f>
        <v>0.2849847</v>
      </c>
      <c r="S105" s="189">
        <v>0</v>
      </c>
      <c r="T105" s="190">
        <f>S105*H105</f>
        <v>0</v>
      </c>
      <c r="AR105" s="92" t="s">
        <v>148</v>
      </c>
      <c r="AT105" s="92" t="s">
        <v>143</v>
      </c>
      <c r="AU105" s="92" t="s">
        <v>79</v>
      </c>
      <c r="AY105" s="92" t="s">
        <v>140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92" t="s">
        <v>77</v>
      </c>
      <c r="BK105" s="192">
        <f>ROUND(I105*H105,15)</f>
        <v>0</v>
      </c>
      <c r="BL105" s="92" t="s">
        <v>148</v>
      </c>
      <c r="BM105" s="92" t="s">
        <v>1127</v>
      </c>
    </row>
    <row r="106" spans="2:65" s="102" customFormat="1" ht="16.5" customHeight="1">
      <c r="B106" s="103"/>
      <c r="C106" s="182" t="s">
        <v>295</v>
      </c>
      <c r="D106" s="182" t="s">
        <v>143</v>
      </c>
      <c r="E106" s="183" t="s">
        <v>1128</v>
      </c>
      <c r="F106" s="184" t="s">
        <v>1129</v>
      </c>
      <c r="G106" s="185" t="s">
        <v>146</v>
      </c>
      <c r="H106" s="186">
        <v>20.25</v>
      </c>
      <c r="I106" s="8"/>
      <c r="J106" s="186">
        <f>ROUND(I106*H106,15)</f>
        <v>0</v>
      </c>
      <c r="K106" s="184" t="s">
        <v>163</v>
      </c>
      <c r="L106" s="103"/>
      <c r="M106" s="187" t="s">
        <v>5</v>
      </c>
      <c r="N106" s="188" t="s">
        <v>41</v>
      </c>
      <c r="O106" s="104"/>
      <c r="P106" s="189">
        <f>O106*H106</f>
        <v>0</v>
      </c>
      <c r="Q106" s="189">
        <v>0.0511</v>
      </c>
      <c r="R106" s="189">
        <f>Q106*H106</f>
        <v>1.034775</v>
      </c>
      <c r="S106" s="189">
        <v>0</v>
      </c>
      <c r="T106" s="190">
        <f>S106*H106</f>
        <v>0</v>
      </c>
      <c r="AR106" s="92" t="s">
        <v>148</v>
      </c>
      <c r="AT106" s="92" t="s">
        <v>143</v>
      </c>
      <c r="AU106" s="92" t="s">
        <v>79</v>
      </c>
      <c r="AY106" s="92" t="s">
        <v>140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92" t="s">
        <v>77</v>
      </c>
      <c r="BK106" s="192">
        <f>ROUND(I106*H106,15)</f>
        <v>0</v>
      </c>
      <c r="BL106" s="92" t="s">
        <v>148</v>
      </c>
      <c r="BM106" s="92" t="s">
        <v>1130</v>
      </c>
    </row>
    <row r="107" spans="2:63" s="170" customFormat="1" ht="29.85" customHeight="1">
      <c r="B107" s="169"/>
      <c r="D107" s="171" t="s">
        <v>69</v>
      </c>
      <c r="E107" s="180" t="s">
        <v>203</v>
      </c>
      <c r="F107" s="180" t="s">
        <v>1131</v>
      </c>
      <c r="J107" s="181">
        <f>BK107</f>
        <v>0</v>
      </c>
      <c r="L107" s="169"/>
      <c r="M107" s="174"/>
      <c r="N107" s="175"/>
      <c r="O107" s="175"/>
      <c r="P107" s="176">
        <f>SUM(P108:P110)</f>
        <v>0</v>
      </c>
      <c r="Q107" s="175"/>
      <c r="R107" s="176">
        <f>SUM(R108:R110)</f>
        <v>0</v>
      </c>
      <c r="S107" s="175"/>
      <c r="T107" s="177">
        <f>SUM(T108:T110)</f>
        <v>0.9209</v>
      </c>
      <c r="AR107" s="171" t="s">
        <v>77</v>
      </c>
      <c r="AT107" s="178" t="s">
        <v>69</v>
      </c>
      <c r="AU107" s="178" t="s">
        <v>77</v>
      </c>
      <c r="AY107" s="171" t="s">
        <v>140</v>
      </c>
      <c r="BK107" s="179">
        <f>SUM(BK108:BK110)</f>
        <v>0</v>
      </c>
    </row>
    <row r="108" spans="2:65" s="102" customFormat="1" ht="25.5" customHeight="1">
      <c r="B108" s="103"/>
      <c r="C108" s="182" t="s">
        <v>299</v>
      </c>
      <c r="D108" s="182" t="s">
        <v>143</v>
      </c>
      <c r="E108" s="183" t="s">
        <v>1132</v>
      </c>
      <c r="F108" s="184" t="s">
        <v>1133</v>
      </c>
      <c r="G108" s="185" t="s">
        <v>284</v>
      </c>
      <c r="H108" s="186">
        <v>60</v>
      </c>
      <c r="I108" s="8"/>
      <c r="J108" s="186">
        <f>ROUND(I108*H108,15)</f>
        <v>0</v>
      </c>
      <c r="K108" s="184" t="s">
        <v>163</v>
      </c>
      <c r="L108" s="103"/>
      <c r="M108" s="187" t="s">
        <v>5</v>
      </c>
      <c r="N108" s="188" t="s">
        <v>41</v>
      </c>
      <c r="O108" s="104"/>
      <c r="P108" s="189">
        <f>O108*H108</f>
        <v>0</v>
      </c>
      <c r="Q108" s="189">
        <v>0</v>
      </c>
      <c r="R108" s="189">
        <f>Q108*H108</f>
        <v>0</v>
      </c>
      <c r="S108" s="189">
        <v>0.001</v>
      </c>
      <c r="T108" s="190">
        <f>S108*H108</f>
        <v>0.06</v>
      </c>
      <c r="AR108" s="92" t="s">
        <v>148</v>
      </c>
      <c r="AT108" s="92" t="s">
        <v>143</v>
      </c>
      <c r="AU108" s="92" t="s">
        <v>79</v>
      </c>
      <c r="AY108" s="92" t="s">
        <v>140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92" t="s">
        <v>77</v>
      </c>
      <c r="BK108" s="192">
        <f>ROUND(I108*H108,15)</f>
        <v>0</v>
      </c>
      <c r="BL108" s="92" t="s">
        <v>148</v>
      </c>
      <c r="BM108" s="92" t="s">
        <v>1134</v>
      </c>
    </row>
    <row r="109" spans="2:65" s="102" customFormat="1" ht="16.5" customHeight="1">
      <c r="B109" s="103"/>
      <c r="C109" s="182" t="s">
        <v>305</v>
      </c>
      <c r="D109" s="182" t="s">
        <v>143</v>
      </c>
      <c r="E109" s="183" t="s">
        <v>1135</v>
      </c>
      <c r="F109" s="184" t="s">
        <v>1136</v>
      </c>
      <c r="G109" s="185" t="s">
        <v>152</v>
      </c>
      <c r="H109" s="186">
        <v>675</v>
      </c>
      <c r="I109" s="8"/>
      <c r="J109" s="186">
        <f>ROUND(I109*H109,15)</f>
        <v>0</v>
      </c>
      <c r="K109" s="184" t="s">
        <v>163</v>
      </c>
      <c r="L109" s="103"/>
      <c r="M109" s="187" t="s">
        <v>5</v>
      </c>
      <c r="N109" s="188" t="s">
        <v>41</v>
      </c>
      <c r="O109" s="104"/>
      <c r="P109" s="189">
        <f>O109*H109</f>
        <v>0</v>
      </c>
      <c r="Q109" s="189">
        <v>0</v>
      </c>
      <c r="R109" s="189">
        <f>Q109*H109</f>
        <v>0</v>
      </c>
      <c r="S109" s="189">
        <v>0.001</v>
      </c>
      <c r="T109" s="190">
        <f>S109*H109</f>
        <v>0.675</v>
      </c>
      <c r="AR109" s="92" t="s">
        <v>148</v>
      </c>
      <c r="AT109" s="92" t="s">
        <v>143</v>
      </c>
      <c r="AU109" s="92" t="s">
        <v>79</v>
      </c>
      <c r="AY109" s="92" t="s">
        <v>140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92" t="s">
        <v>77</v>
      </c>
      <c r="BK109" s="192">
        <f>ROUND(I109*H109,15)</f>
        <v>0</v>
      </c>
      <c r="BL109" s="92" t="s">
        <v>148</v>
      </c>
      <c r="BM109" s="92" t="s">
        <v>1137</v>
      </c>
    </row>
    <row r="110" spans="2:65" s="102" customFormat="1" ht="16.5" customHeight="1">
      <c r="B110" s="103"/>
      <c r="C110" s="182" t="s">
        <v>309</v>
      </c>
      <c r="D110" s="182" t="s">
        <v>143</v>
      </c>
      <c r="E110" s="183" t="s">
        <v>1138</v>
      </c>
      <c r="F110" s="184" t="s">
        <v>1139</v>
      </c>
      <c r="G110" s="185" t="s">
        <v>152</v>
      </c>
      <c r="H110" s="186">
        <v>185.9</v>
      </c>
      <c r="I110" s="8"/>
      <c r="J110" s="186">
        <f>ROUND(I110*H110,15)</f>
        <v>0</v>
      </c>
      <c r="K110" s="184" t="s">
        <v>163</v>
      </c>
      <c r="L110" s="103"/>
      <c r="M110" s="187" t="s">
        <v>5</v>
      </c>
      <c r="N110" s="188" t="s">
        <v>41</v>
      </c>
      <c r="O110" s="104"/>
      <c r="P110" s="189">
        <f>O110*H110</f>
        <v>0</v>
      </c>
      <c r="Q110" s="189">
        <v>0</v>
      </c>
      <c r="R110" s="189">
        <f>Q110*H110</f>
        <v>0</v>
      </c>
      <c r="S110" s="189">
        <v>0.001</v>
      </c>
      <c r="T110" s="190">
        <f>S110*H110</f>
        <v>0.1859</v>
      </c>
      <c r="AR110" s="92" t="s">
        <v>148</v>
      </c>
      <c r="AT110" s="92" t="s">
        <v>143</v>
      </c>
      <c r="AU110" s="92" t="s">
        <v>79</v>
      </c>
      <c r="AY110" s="92" t="s">
        <v>140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92" t="s">
        <v>77</v>
      </c>
      <c r="BK110" s="192">
        <f>ROUND(I110*H110,15)</f>
        <v>0</v>
      </c>
      <c r="BL110" s="92" t="s">
        <v>148</v>
      </c>
      <c r="BM110" s="92" t="s">
        <v>1140</v>
      </c>
    </row>
    <row r="111" spans="2:63" s="170" customFormat="1" ht="37.35" customHeight="1">
      <c r="B111" s="169"/>
      <c r="D111" s="171" t="s">
        <v>69</v>
      </c>
      <c r="E111" s="172" t="s">
        <v>414</v>
      </c>
      <c r="F111" s="172" t="s">
        <v>1141</v>
      </c>
      <c r="J111" s="173">
        <f>BK111</f>
        <v>0</v>
      </c>
      <c r="L111" s="169"/>
      <c r="M111" s="174"/>
      <c r="N111" s="175"/>
      <c r="O111" s="175"/>
      <c r="P111" s="176">
        <f>P112</f>
        <v>0</v>
      </c>
      <c r="Q111" s="175"/>
      <c r="R111" s="176">
        <f>R112</f>
        <v>0</v>
      </c>
      <c r="S111" s="175"/>
      <c r="T111" s="177">
        <f>T112</f>
        <v>0</v>
      </c>
      <c r="AR111" s="171" t="s">
        <v>79</v>
      </c>
      <c r="AT111" s="178" t="s">
        <v>69</v>
      </c>
      <c r="AU111" s="178" t="s">
        <v>9</v>
      </c>
      <c r="AY111" s="171" t="s">
        <v>140</v>
      </c>
      <c r="BK111" s="179">
        <f>BK112</f>
        <v>0</v>
      </c>
    </row>
    <row r="112" spans="2:63" s="170" customFormat="1" ht="19.95" customHeight="1">
      <c r="B112" s="169"/>
      <c r="D112" s="171" t="s">
        <v>69</v>
      </c>
      <c r="E112" s="180" t="s">
        <v>1142</v>
      </c>
      <c r="F112" s="180" t="s">
        <v>1143</v>
      </c>
      <c r="J112" s="181">
        <f>BK112</f>
        <v>0</v>
      </c>
      <c r="L112" s="169"/>
      <c r="M112" s="174"/>
      <c r="N112" s="175"/>
      <c r="O112" s="175"/>
      <c r="P112" s="176">
        <f>SUM(P113:P125)</f>
        <v>0</v>
      </c>
      <c r="Q112" s="175"/>
      <c r="R112" s="176">
        <f>SUM(R113:R125)</f>
        <v>0</v>
      </c>
      <c r="S112" s="175"/>
      <c r="T112" s="177">
        <f>SUM(T113:T125)</f>
        <v>0</v>
      </c>
      <c r="AR112" s="171" t="s">
        <v>79</v>
      </c>
      <c r="AT112" s="178" t="s">
        <v>69</v>
      </c>
      <c r="AU112" s="178" t="s">
        <v>77</v>
      </c>
      <c r="AY112" s="171" t="s">
        <v>140</v>
      </c>
      <c r="BK112" s="179">
        <f>SUM(BK113:BK125)</f>
        <v>0</v>
      </c>
    </row>
    <row r="113" spans="2:65" s="102" customFormat="1" ht="16.5" customHeight="1">
      <c r="B113" s="103"/>
      <c r="C113" s="182" t="s">
        <v>10</v>
      </c>
      <c r="D113" s="182" t="s">
        <v>143</v>
      </c>
      <c r="E113" s="183" t="s">
        <v>1144</v>
      </c>
      <c r="F113" s="184" t="s">
        <v>1145</v>
      </c>
      <c r="G113" s="185" t="s">
        <v>284</v>
      </c>
      <c r="H113" s="186">
        <v>9</v>
      </c>
      <c r="I113" s="8"/>
      <c r="J113" s="186">
        <f aca="true" t="shared" si="10" ref="J113:J125">ROUND(I113*H113,15)</f>
        <v>0</v>
      </c>
      <c r="K113" s="184" t="s">
        <v>163</v>
      </c>
      <c r="L113" s="103"/>
      <c r="M113" s="187" t="s">
        <v>5</v>
      </c>
      <c r="N113" s="188" t="s">
        <v>41</v>
      </c>
      <c r="O113" s="104"/>
      <c r="P113" s="189">
        <f aca="true" t="shared" si="11" ref="P113:P125">O113*H113</f>
        <v>0</v>
      </c>
      <c r="Q113" s="189">
        <v>0</v>
      </c>
      <c r="R113" s="189">
        <f aca="true" t="shared" si="12" ref="R113:R125">Q113*H113</f>
        <v>0</v>
      </c>
      <c r="S113" s="189">
        <v>0</v>
      </c>
      <c r="T113" s="190">
        <f aca="true" t="shared" si="13" ref="T113:T125">S113*H113</f>
        <v>0</v>
      </c>
      <c r="AR113" s="92" t="s">
        <v>291</v>
      </c>
      <c r="AT113" s="92" t="s">
        <v>143</v>
      </c>
      <c r="AU113" s="92" t="s">
        <v>79</v>
      </c>
      <c r="AY113" s="92" t="s">
        <v>140</v>
      </c>
      <c r="BE113" s="191">
        <f aca="true" t="shared" si="14" ref="BE113:BE125">IF(N113="základní",J113,0)</f>
        <v>0</v>
      </c>
      <c r="BF113" s="191">
        <f aca="true" t="shared" si="15" ref="BF113:BF125">IF(N113="snížená",J113,0)</f>
        <v>0</v>
      </c>
      <c r="BG113" s="191">
        <f aca="true" t="shared" si="16" ref="BG113:BG125">IF(N113="zákl. přenesená",J113,0)</f>
        <v>0</v>
      </c>
      <c r="BH113" s="191">
        <f aca="true" t="shared" si="17" ref="BH113:BH125">IF(N113="sníž. přenesená",J113,0)</f>
        <v>0</v>
      </c>
      <c r="BI113" s="191">
        <f aca="true" t="shared" si="18" ref="BI113:BI125">IF(N113="nulová",J113,0)</f>
        <v>0</v>
      </c>
      <c r="BJ113" s="92" t="s">
        <v>77</v>
      </c>
      <c r="BK113" s="192">
        <f aca="true" t="shared" si="19" ref="BK113:BK125">ROUND(I113*H113,15)</f>
        <v>0</v>
      </c>
      <c r="BL113" s="92" t="s">
        <v>291</v>
      </c>
      <c r="BM113" s="92" t="s">
        <v>1146</v>
      </c>
    </row>
    <row r="114" spans="2:65" s="102" customFormat="1" ht="16.5" customHeight="1">
      <c r="B114" s="103"/>
      <c r="C114" s="182" t="s">
        <v>328</v>
      </c>
      <c r="D114" s="182" t="s">
        <v>143</v>
      </c>
      <c r="E114" s="183" t="s">
        <v>1147</v>
      </c>
      <c r="F114" s="184" t="s">
        <v>1148</v>
      </c>
      <c r="G114" s="185" t="s">
        <v>284</v>
      </c>
      <c r="H114" s="186">
        <v>51</v>
      </c>
      <c r="I114" s="8"/>
      <c r="J114" s="186">
        <f t="shared" si="10"/>
        <v>0</v>
      </c>
      <c r="K114" s="184" t="s">
        <v>163</v>
      </c>
      <c r="L114" s="103"/>
      <c r="M114" s="187" t="s">
        <v>5</v>
      </c>
      <c r="N114" s="188" t="s">
        <v>41</v>
      </c>
      <c r="O114" s="104"/>
      <c r="P114" s="189">
        <f t="shared" si="11"/>
        <v>0</v>
      </c>
      <c r="Q114" s="189">
        <v>0</v>
      </c>
      <c r="R114" s="189">
        <f t="shared" si="12"/>
        <v>0</v>
      </c>
      <c r="S114" s="189">
        <v>0</v>
      </c>
      <c r="T114" s="190">
        <f t="shared" si="13"/>
        <v>0</v>
      </c>
      <c r="AR114" s="92" t="s">
        <v>291</v>
      </c>
      <c r="AT114" s="92" t="s">
        <v>143</v>
      </c>
      <c r="AU114" s="92" t="s">
        <v>79</v>
      </c>
      <c r="AY114" s="92" t="s">
        <v>140</v>
      </c>
      <c r="BE114" s="191">
        <f t="shared" si="14"/>
        <v>0</v>
      </c>
      <c r="BF114" s="191">
        <f t="shared" si="15"/>
        <v>0</v>
      </c>
      <c r="BG114" s="191">
        <f t="shared" si="16"/>
        <v>0</v>
      </c>
      <c r="BH114" s="191">
        <f t="shared" si="17"/>
        <v>0</v>
      </c>
      <c r="BI114" s="191">
        <f t="shared" si="18"/>
        <v>0</v>
      </c>
      <c r="BJ114" s="92" t="s">
        <v>77</v>
      </c>
      <c r="BK114" s="192">
        <f t="shared" si="19"/>
        <v>0</v>
      </c>
      <c r="BL114" s="92" t="s">
        <v>291</v>
      </c>
      <c r="BM114" s="92" t="s">
        <v>1149</v>
      </c>
    </row>
    <row r="115" spans="2:65" s="102" customFormat="1" ht="25.5" customHeight="1">
      <c r="B115" s="103"/>
      <c r="C115" s="182" t="s">
        <v>335</v>
      </c>
      <c r="D115" s="182" t="s">
        <v>143</v>
      </c>
      <c r="E115" s="183" t="s">
        <v>1150</v>
      </c>
      <c r="F115" s="184" t="s">
        <v>1151</v>
      </c>
      <c r="G115" s="185" t="s">
        <v>152</v>
      </c>
      <c r="H115" s="186">
        <v>185.9</v>
      </c>
      <c r="I115" s="8"/>
      <c r="J115" s="186">
        <f t="shared" si="10"/>
        <v>0</v>
      </c>
      <c r="K115" s="184" t="s">
        <v>163</v>
      </c>
      <c r="L115" s="103"/>
      <c r="M115" s="187" t="s">
        <v>5</v>
      </c>
      <c r="N115" s="188" t="s">
        <v>41</v>
      </c>
      <c r="O115" s="104"/>
      <c r="P115" s="189">
        <f t="shared" si="11"/>
        <v>0</v>
      </c>
      <c r="Q115" s="189">
        <v>0</v>
      </c>
      <c r="R115" s="189">
        <f t="shared" si="12"/>
        <v>0</v>
      </c>
      <c r="S115" s="189">
        <v>0</v>
      </c>
      <c r="T115" s="190">
        <f t="shared" si="13"/>
        <v>0</v>
      </c>
      <c r="AR115" s="92" t="s">
        <v>291</v>
      </c>
      <c r="AT115" s="92" t="s">
        <v>143</v>
      </c>
      <c r="AU115" s="92" t="s">
        <v>79</v>
      </c>
      <c r="AY115" s="92" t="s">
        <v>140</v>
      </c>
      <c r="BE115" s="191">
        <f t="shared" si="14"/>
        <v>0</v>
      </c>
      <c r="BF115" s="191">
        <f t="shared" si="15"/>
        <v>0</v>
      </c>
      <c r="BG115" s="191">
        <f t="shared" si="16"/>
        <v>0</v>
      </c>
      <c r="BH115" s="191">
        <f t="shared" si="17"/>
        <v>0</v>
      </c>
      <c r="BI115" s="191">
        <f t="shared" si="18"/>
        <v>0</v>
      </c>
      <c r="BJ115" s="92" t="s">
        <v>77</v>
      </c>
      <c r="BK115" s="192">
        <f t="shared" si="19"/>
        <v>0</v>
      </c>
      <c r="BL115" s="92" t="s">
        <v>291</v>
      </c>
      <c r="BM115" s="92" t="s">
        <v>1152</v>
      </c>
    </row>
    <row r="116" spans="2:65" s="102" customFormat="1" ht="25.5" customHeight="1">
      <c r="B116" s="103"/>
      <c r="C116" s="182" t="s">
        <v>353</v>
      </c>
      <c r="D116" s="182" t="s">
        <v>143</v>
      </c>
      <c r="E116" s="183" t="s">
        <v>1153</v>
      </c>
      <c r="F116" s="184" t="s">
        <v>1154</v>
      </c>
      <c r="G116" s="185" t="s">
        <v>152</v>
      </c>
      <c r="H116" s="186">
        <v>371.8</v>
      </c>
      <c r="I116" s="8"/>
      <c r="J116" s="186">
        <f t="shared" si="10"/>
        <v>0</v>
      </c>
      <c r="K116" s="184" t="s">
        <v>163</v>
      </c>
      <c r="L116" s="103"/>
      <c r="M116" s="187" t="s">
        <v>5</v>
      </c>
      <c r="N116" s="188" t="s">
        <v>41</v>
      </c>
      <c r="O116" s="104"/>
      <c r="P116" s="189">
        <f t="shared" si="11"/>
        <v>0</v>
      </c>
      <c r="Q116" s="189">
        <v>0</v>
      </c>
      <c r="R116" s="189">
        <f t="shared" si="12"/>
        <v>0</v>
      </c>
      <c r="S116" s="189">
        <v>0</v>
      </c>
      <c r="T116" s="190">
        <f t="shared" si="13"/>
        <v>0</v>
      </c>
      <c r="AR116" s="92" t="s">
        <v>291</v>
      </c>
      <c r="AT116" s="92" t="s">
        <v>143</v>
      </c>
      <c r="AU116" s="92" t="s">
        <v>79</v>
      </c>
      <c r="AY116" s="92" t="s">
        <v>140</v>
      </c>
      <c r="BE116" s="191">
        <f t="shared" si="14"/>
        <v>0</v>
      </c>
      <c r="BF116" s="191">
        <f t="shared" si="15"/>
        <v>0</v>
      </c>
      <c r="BG116" s="191">
        <f t="shared" si="16"/>
        <v>0</v>
      </c>
      <c r="BH116" s="191">
        <f t="shared" si="17"/>
        <v>0</v>
      </c>
      <c r="BI116" s="191">
        <f t="shared" si="18"/>
        <v>0</v>
      </c>
      <c r="BJ116" s="92" t="s">
        <v>77</v>
      </c>
      <c r="BK116" s="192">
        <f t="shared" si="19"/>
        <v>0</v>
      </c>
      <c r="BL116" s="92" t="s">
        <v>291</v>
      </c>
      <c r="BM116" s="92" t="s">
        <v>1155</v>
      </c>
    </row>
    <row r="117" spans="2:65" s="102" customFormat="1" ht="25.5" customHeight="1">
      <c r="B117" s="103"/>
      <c r="C117" s="182" t="s">
        <v>357</v>
      </c>
      <c r="D117" s="182" t="s">
        <v>143</v>
      </c>
      <c r="E117" s="183" t="s">
        <v>1156</v>
      </c>
      <c r="F117" s="184" t="s">
        <v>1157</v>
      </c>
      <c r="G117" s="185" t="s">
        <v>152</v>
      </c>
      <c r="H117" s="186">
        <v>303</v>
      </c>
      <c r="I117" s="8"/>
      <c r="J117" s="186">
        <f t="shared" si="10"/>
        <v>0</v>
      </c>
      <c r="K117" s="184" t="s">
        <v>163</v>
      </c>
      <c r="L117" s="103"/>
      <c r="M117" s="187" t="s">
        <v>5</v>
      </c>
      <c r="N117" s="188" t="s">
        <v>41</v>
      </c>
      <c r="O117" s="104"/>
      <c r="P117" s="189">
        <f t="shared" si="11"/>
        <v>0</v>
      </c>
      <c r="Q117" s="189">
        <v>0</v>
      </c>
      <c r="R117" s="189">
        <f t="shared" si="12"/>
        <v>0</v>
      </c>
      <c r="S117" s="189">
        <v>0</v>
      </c>
      <c r="T117" s="190">
        <f t="shared" si="13"/>
        <v>0</v>
      </c>
      <c r="AR117" s="92" t="s">
        <v>291</v>
      </c>
      <c r="AT117" s="92" t="s">
        <v>143</v>
      </c>
      <c r="AU117" s="92" t="s">
        <v>79</v>
      </c>
      <c r="AY117" s="92" t="s">
        <v>140</v>
      </c>
      <c r="BE117" s="191">
        <f t="shared" si="14"/>
        <v>0</v>
      </c>
      <c r="BF117" s="191">
        <f t="shared" si="15"/>
        <v>0</v>
      </c>
      <c r="BG117" s="191">
        <f t="shared" si="16"/>
        <v>0</v>
      </c>
      <c r="BH117" s="191">
        <f t="shared" si="17"/>
        <v>0</v>
      </c>
      <c r="BI117" s="191">
        <f t="shared" si="18"/>
        <v>0</v>
      </c>
      <c r="BJ117" s="92" t="s">
        <v>77</v>
      </c>
      <c r="BK117" s="192">
        <f t="shared" si="19"/>
        <v>0</v>
      </c>
      <c r="BL117" s="92" t="s">
        <v>291</v>
      </c>
      <c r="BM117" s="92" t="s">
        <v>1158</v>
      </c>
    </row>
    <row r="118" spans="2:65" s="102" customFormat="1" ht="25.5" customHeight="1">
      <c r="B118" s="103"/>
      <c r="C118" s="182" t="s">
        <v>375</v>
      </c>
      <c r="D118" s="182" t="s">
        <v>143</v>
      </c>
      <c r="E118" s="183" t="s">
        <v>1159</v>
      </c>
      <c r="F118" s="184" t="s">
        <v>1160</v>
      </c>
      <c r="G118" s="185" t="s">
        <v>284</v>
      </c>
      <c r="H118" s="186">
        <v>32</v>
      </c>
      <c r="I118" s="8"/>
      <c r="J118" s="186">
        <f t="shared" si="10"/>
        <v>0</v>
      </c>
      <c r="K118" s="184" t="s">
        <v>163</v>
      </c>
      <c r="L118" s="103"/>
      <c r="M118" s="187" t="s">
        <v>5</v>
      </c>
      <c r="N118" s="188" t="s">
        <v>41</v>
      </c>
      <c r="O118" s="104"/>
      <c r="P118" s="189">
        <f t="shared" si="11"/>
        <v>0</v>
      </c>
      <c r="Q118" s="189">
        <v>0</v>
      </c>
      <c r="R118" s="189">
        <f t="shared" si="12"/>
        <v>0</v>
      </c>
      <c r="S118" s="189">
        <v>0</v>
      </c>
      <c r="T118" s="190">
        <f t="shared" si="13"/>
        <v>0</v>
      </c>
      <c r="AR118" s="92" t="s">
        <v>291</v>
      </c>
      <c r="AT118" s="92" t="s">
        <v>143</v>
      </c>
      <c r="AU118" s="92" t="s">
        <v>79</v>
      </c>
      <c r="AY118" s="92" t="s">
        <v>140</v>
      </c>
      <c r="BE118" s="191">
        <f t="shared" si="14"/>
        <v>0</v>
      </c>
      <c r="BF118" s="191">
        <f t="shared" si="15"/>
        <v>0</v>
      </c>
      <c r="BG118" s="191">
        <f t="shared" si="16"/>
        <v>0</v>
      </c>
      <c r="BH118" s="191">
        <f t="shared" si="17"/>
        <v>0</v>
      </c>
      <c r="BI118" s="191">
        <f t="shared" si="18"/>
        <v>0</v>
      </c>
      <c r="BJ118" s="92" t="s">
        <v>77</v>
      </c>
      <c r="BK118" s="192">
        <f t="shared" si="19"/>
        <v>0</v>
      </c>
      <c r="BL118" s="92" t="s">
        <v>291</v>
      </c>
      <c r="BM118" s="92" t="s">
        <v>1161</v>
      </c>
    </row>
    <row r="119" spans="2:65" s="102" customFormat="1" ht="25.5" customHeight="1">
      <c r="B119" s="103"/>
      <c r="C119" s="182" t="s">
        <v>391</v>
      </c>
      <c r="D119" s="182" t="s">
        <v>143</v>
      </c>
      <c r="E119" s="183" t="s">
        <v>1162</v>
      </c>
      <c r="F119" s="184" t="s">
        <v>1163</v>
      </c>
      <c r="G119" s="185" t="s">
        <v>284</v>
      </c>
      <c r="H119" s="186">
        <v>10</v>
      </c>
      <c r="I119" s="8"/>
      <c r="J119" s="186">
        <f t="shared" si="10"/>
        <v>0</v>
      </c>
      <c r="K119" s="184" t="s">
        <v>163</v>
      </c>
      <c r="L119" s="103"/>
      <c r="M119" s="187" t="s">
        <v>5</v>
      </c>
      <c r="N119" s="188" t="s">
        <v>41</v>
      </c>
      <c r="O119" s="104"/>
      <c r="P119" s="189">
        <f t="shared" si="11"/>
        <v>0</v>
      </c>
      <c r="Q119" s="189">
        <v>0</v>
      </c>
      <c r="R119" s="189">
        <f t="shared" si="12"/>
        <v>0</v>
      </c>
      <c r="S119" s="189">
        <v>0</v>
      </c>
      <c r="T119" s="190">
        <f t="shared" si="13"/>
        <v>0</v>
      </c>
      <c r="AR119" s="92" t="s">
        <v>291</v>
      </c>
      <c r="AT119" s="92" t="s">
        <v>143</v>
      </c>
      <c r="AU119" s="92" t="s">
        <v>79</v>
      </c>
      <c r="AY119" s="92" t="s">
        <v>140</v>
      </c>
      <c r="BE119" s="191">
        <f t="shared" si="14"/>
        <v>0</v>
      </c>
      <c r="BF119" s="191">
        <f t="shared" si="15"/>
        <v>0</v>
      </c>
      <c r="BG119" s="191">
        <f t="shared" si="16"/>
        <v>0</v>
      </c>
      <c r="BH119" s="191">
        <f t="shared" si="17"/>
        <v>0</v>
      </c>
      <c r="BI119" s="191">
        <f t="shared" si="18"/>
        <v>0</v>
      </c>
      <c r="BJ119" s="92" t="s">
        <v>77</v>
      </c>
      <c r="BK119" s="192">
        <f t="shared" si="19"/>
        <v>0</v>
      </c>
      <c r="BL119" s="92" t="s">
        <v>291</v>
      </c>
      <c r="BM119" s="92" t="s">
        <v>1164</v>
      </c>
    </row>
    <row r="120" spans="2:65" s="102" customFormat="1" ht="16.5" customHeight="1">
      <c r="B120" s="103"/>
      <c r="C120" s="182" t="s">
        <v>395</v>
      </c>
      <c r="D120" s="182" t="s">
        <v>143</v>
      </c>
      <c r="E120" s="183" t="s">
        <v>1165</v>
      </c>
      <c r="F120" s="184" t="s">
        <v>1166</v>
      </c>
      <c r="G120" s="185" t="s">
        <v>284</v>
      </c>
      <c r="H120" s="186">
        <v>6</v>
      </c>
      <c r="I120" s="8"/>
      <c r="J120" s="186">
        <f t="shared" si="10"/>
        <v>0</v>
      </c>
      <c r="K120" s="184" t="s">
        <v>163</v>
      </c>
      <c r="L120" s="103"/>
      <c r="M120" s="187" t="s">
        <v>5</v>
      </c>
      <c r="N120" s="188" t="s">
        <v>41</v>
      </c>
      <c r="O120" s="104"/>
      <c r="P120" s="189">
        <f t="shared" si="11"/>
        <v>0</v>
      </c>
      <c r="Q120" s="189">
        <v>0</v>
      </c>
      <c r="R120" s="189">
        <f t="shared" si="12"/>
        <v>0</v>
      </c>
      <c r="S120" s="189">
        <v>0</v>
      </c>
      <c r="T120" s="190">
        <f t="shared" si="13"/>
        <v>0</v>
      </c>
      <c r="AR120" s="92" t="s">
        <v>291</v>
      </c>
      <c r="AT120" s="92" t="s">
        <v>143</v>
      </c>
      <c r="AU120" s="92" t="s">
        <v>79</v>
      </c>
      <c r="AY120" s="92" t="s">
        <v>140</v>
      </c>
      <c r="BE120" s="191">
        <f t="shared" si="14"/>
        <v>0</v>
      </c>
      <c r="BF120" s="191">
        <f t="shared" si="15"/>
        <v>0</v>
      </c>
      <c r="BG120" s="191">
        <f t="shared" si="16"/>
        <v>0</v>
      </c>
      <c r="BH120" s="191">
        <f t="shared" si="17"/>
        <v>0</v>
      </c>
      <c r="BI120" s="191">
        <f t="shared" si="18"/>
        <v>0</v>
      </c>
      <c r="BJ120" s="92" t="s">
        <v>77</v>
      </c>
      <c r="BK120" s="192">
        <f t="shared" si="19"/>
        <v>0</v>
      </c>
      <c r="BL120" s="92" t="s">
        <v>291</v>
      </c>
      <c r="BM120" s="92" t="s">
        <v>1167</v>
      </c>
    </row>
    <row r="121" spans="2:65" s="102" customFormat="1" ht="16.5" customHeight="1">
      <c r="B121" s="103"/>
      <c r="C121" s="182" t="s">
        <v>399</v>
      </c>
      <c r="D121" s="182" t="s">
        <v>143</v>
      </c>
      <c r="E121" s="183" t="s">
        <v>1168</v>
      </c>
      <c r="F121" s="184" t="s">
        <v>1169</v>
      </c>
      <c r="G121" s="185" t="s">
        <v>284</v>
      </c>
      <c r="H121" s="186">
        <v>49</v>
      </c>
      <c r="I121" s="8"/>
      <c r="J121" s="186">
        <f t="shared" si="10"/>
        <v>0</v>
      </c>
      <c r="K121" s="184" t="s">
        <v>163</v>
      </c>
      <c r="L121" s="103"/>
      <c r="M121" s="187" t="s">
        <v>5</v>
      </c>
      <c r="N121" s="188" t="s">
        <v>41</v>
      </c>
      <c r="O121" s="104"/>
      <c r="P121" s="189">
        <f t="shared" si="11"/>
        <v>0</v>
      </c>
      <c r="Q121" s="189">
        <v>0</v>
      </c>
      <c r="R121" s="189">
        <f t="shared" si="12"/>
        <v>0</v>
      </c>
      <c r="S121" s="189">
        <v>0</v>
      </c>
      <c r="T121" s="190">
        <f t="shared" si="13"/>
        <v>0</v>
      </c>
      <c r="AR121" s="92" t="s">
        <v>291</v>
      </c>
      <c r="AT121" s="92" t="s">
        <v>143</v>
      </c>
      <c r="AU121" s="92" t="s">
        <v>79</v>
      </c>
      <c r="AY121" s="92" t="s">
        <v>140</v>
      </c>
      <c r="BE121" s="191">
        <f t="shared" si="14"/>
        <v>0</v>
      </c>
      <c r="BF121" s="191">
        <f t="shared" si="15"/>
        <v>0</v>
      </c>
      <c r="BG121" s="191">
        <f t="shared" si="16"/>
        <v>0</v>
      </c>
      <c r="BH121" s="191">
        <f t="shared" si="17"/>
        <v>0</v>
      </c>
      <c r="BI121" s="191">
        <f t="shared" si="18"/>
        <v>0</v>
      </c>
      <c r="BJ121" s="92" t="s">
        <v>77</v>
      </c>
      <c r="BK121" s="192">
        <f t="shared" si="19"/>
        <v>0</v>
      </c>
      <c r="BL121" s="92" t="s">
        <v>291</v>
      </c>
      <c r="BM121" s="92" t="s">
        <v>1170</v>
      </c>
    </row>
    <row r="122" spans="2:65" s="102" customFormat="1" ht="25.5" customHeight="1">
      <c r="B122" s="103"/>
      <c r="C122" s="182" t="s">
        <v>404</v>
      </c>
      <c r="D122" s="182" t="s">
        <v>143</v>
      </c>
      <c r="E122" s="183" t="s">
        <v>1171</v>
      </c>
      <c r="F122" s="184" t="s">
        <v>1172</v>
      </c>
      <c r="G122" s="185" t="s">
        <v>152</v>
      </c>
      <c r="H122" s="186">
        <v>210</v>
      </c>
      <c r="I122" s="8"/>
      <c r="J122" s="186">
        <f t="shared" si="10"/>
        <v>0</v>
      </c>
      <c r="K122" s="184" t="s">
        <v>163</v>
      </c>
      <c r="L122" s="103"/>
      <c r="M122" s="187" t="s">
        <v>5</v>
      </c>
      <c r="N122" s="188" t="s">
        <v>41</v>
      </c>
      <c r="O122" s="104"/>
      <c r="P122" s="189">
        <f t="shared" si="11"/>
        <v>0</v>
      </c>
      <c r="Q122" s="189">
        <v>0</v>
      </c>
      <c r="R122" s="189">
        <f t="shared" si="12"/>
        <v>0</v>
      </c>
      <c r="S122" s="189">
        <v>0</v>
      </c>
      <c r="T122" s="190">
        <f t="shared" si="13"/>
        <v>0</v>
      </c>
      <c r="AR122" s="92" t="s">
        <v>291</v>
      </c>
      <c r="AT122" s="92" t="s">
        <v>143</v>
      </c>
      <c r="AU122" s="92" t="s">
        <v>79</v>
      </c>
      <c r="AY122" s="92" t="s">
        <v>140</v>
      </c>
      <c r="BE122" s="191">
        <f t="shared" si="14"/>
        <v>0</v>
      </c>
      <c r="BF122" s="191">
        <f t="shared" si="15"/>
        <v>0</v>
      </c>
      <c r="BG122" s="191">
        <f t="shared" si="16"/>
        <v>0</v>
      </c>
      <c r="BH122" s="191">
        <f t="shared" si="17"/>
        <v>0</v>
      </c>
      <c r="BI122" s="191">
        <f t="shared" si="18"/>
        <v>0</v>
      </c>
      <c r="BJ122" s="92" t="s">
        <v>77</v>
      </c>
      <c r="BK122" s="192">
        <f t="shared" si="19"/>
        <v>0</v>
      </c>
      <c r="BL122" s="92" t="s">
        <v>291</v>
      </c>
      <c r="BM122" s="92" t="s">
        <v>1173</v>
      </c>
    </row>
    <row r="123" spans="2:65" s="102" customFormat="1" ht="16.5" customHeight="1">
      <c r="B123" s="103"/>
      <c r="C123" s="182" t="s">
        <v>324</v>
      </c>
      <c r="D123" s="182" t="s">
        <v>143</v>
      </c>
      <c r="E123" s="183" t="s">
        <v>1174</v>
      </c>
      <c r="F123" s="184" t="s">
        <v>1175</v>
      </c>
      <c r="G123" s="185" t="s">
        <v>1176</v>
      </c>
      <c r="H123" s="186">
        <v>3</v>
      </c>
      <c r="I123" s="8"/>
      <c r="J123" s="186">
        <f t="shared" si="10"/>
        <v>0</v>
      </c>
      <c r="K123" s="184" t="s">
        <v>1533</v>
      </c>
      <c r="L123" s="103"/>
      <c r="M123" s="187" t="s">
        <v>5</v>
      </c>
      <c r="N123" s="188" t="s">
        <v>41</v>
      </c>
      <c r="O123" s="104"/>
      <c r="P123" s="189">
        <f t="shared" si="11"/>
        <v>0</v>
      </c>
      <c r="Q123" s="189">
        <v>0</v>
      </c>
      <c r="R123" s="189">
        <f t="shared" si="12"/>
        <v>0</v>
      </c>
      <c r="S123" s="189">
        <v>0</v>
      </c>
      <c r="T123" s="190">
        <f t="shared" si="13"/>
        <v>0</v>
      </c>
      <c r="AR123" s="92" t="s">
        <v>1079</v>
      </c>
      <c r="AT123" s="92" t="s">
        <v>143</v>
      </c>
      <c r="AU123" s="92" t="s">
        <v>79</v>
      </c>
      <c r="AY123" s="92" t="s">
        <v>140</v>
      </c>
      <c r="BE123" s="191">
        <f t="shared" si="14"/>
        <v>0</v>
      </c>
      <c r="BF123" s="191">
        <f t="shared" si="15"/>
        <v>0</v>
      </c>
      <c r="BG123" s="191">
        <f t="shared" si="16"/>
        <v>0</v>
      </c>
      <c r="BH123" s="191">
        <f t="shared" si="17"/>
        <v>0</v>
      </c>
      <c r="BI123" s="191">
        <f t="shared" si="18"/>
        <v>0</v>
      </c>
      <c r="BJ123" s="92" t="s">
        <v>77</v>
      </c>
      <c r="BK123" s="192">
        <f t="shared" si="19"/>
        <v>0</v>
      </c>
      <c r="BL123" s="92" t="s">
        <v>1079</v>
      </c>
      <c r="BM123" s="92" t="s">
        <v>1177</v>
      </c>
    </row>
    <row r="124" spans="2:65" s="102" customFormat="1" ht="16.5" customHeight="1">
      <c r="B124" s="103"/>
      <c r="C124" s="182" t="s">
        <v>410</v>
      </c>
      <c r="D124" s="182" t="s">
        <v>143</v>
      </c>
      <c r="E124" s="183" t="s">
        <v>1178</v>
      </c>
      <c r="F124" s="184" t="s">
        <v>1179</v>
      </c>
      <c r="G124" s="185" t="s">
        <v>1176</v>
      </c>
      <c r="H124" s="186">
        <v>3</v>
      </c>
      <c r="I124" s="8"/>
      <c r="J124" s="186">
        <f t="shared" si="10"/>
        <v>0</v>
      </c>
      <c r="K124" s="184" t="s">
        <v>1533</v>
      </c>
      <c r="L124" s="103"/>
      <c r="M124" s="187" t="s">
        <v>5</v>
      </c>
      <c r="N124" s="188" t="s">
        <v>41</v>
      </c>
      <c r="O124" s="104"/>
      <c r="P124" s="189">
        <f t="shared" si="11"/>
        <v>0</v>
      </c>
      <c r="Q124" s="189">
        <v>0</v>
      </c>
      <c r="R124" s="189">
        <f t="shared" si="12"/>
        <v>0</v>
      </c>
      <c r="S124" s="189">
        <v>0</v>
      </c>
      <c r="T124" s="190">
        <f t="shared" si="13"/>
        <v>0</v>
      </c>
      <c r="AR124" s="92" t="s">
        <v>291</v>
      </c>
      <c r="AT124" s="92" t="s">
        <v>143</v>
      </c>
      <c r="AU124" s="92" t="s">
        <v>79</v>
      </c>
      <c r="AY124" s="92" t="s">
        <v>140</v>
      </c>
      <c r="BE124" s="191">
        <f t="shared" si="14"/>
        <v>0</v>
      </c>
      <c r="BF124" s="191">
        <f t="shared" si="15"/>
        <v>0</v>
      </c>
      <c r="BG124" s="191">
        <f t="shared" si="16"/>
        <v>0</v>
      </c>
      <c r="BH124" s="191">
        <f t="shared" si="17"/>
        <v>0</v>
      </c>
      <c r="BI124" s="191">
        <f t="shared" si="18"/>
        <v>0</v>
      </c>
      <c r="BJ124" s="92" t="s">
        <v>77</v>
      </c>
      <c r="BK124" s="192">
        <f t="shared" si="19"/>
        <v>0</v>
      </c>
      <c r="BL124" s="92" t="s">
        <v>291</v>
      </c>
      <c r="BM124" s="92" t="s">
        <v>1180</v>
      </c>
    </row>
    <row r="125" spans="2:65" s="102" customFormat="1" ht="16.5" customHeight="1">
      <c r="B125" s="103"/>
      <c r="C125" s="182" t="s">
        <v>435</v>
      </c>
      <c r="D125" s="182" t="s">
        <v>143</v>
      </c>
      <c r="E125" s="183" t="s">
        <v>1181</v>
      </c>
      <c r="F125" s="184" t="s">
        <v>1182</v>
      </c>
      <c r="G125" s="185" t="s">
        <v>284</v>
      </c>
      <c r="H125" s="186">
        <v>12</v>
      </c>
      <c r="I125" s="8"/>
      <c r="J125" s="186">
        <f t="shared" si="10"/>
        <v>0</v>
      </c>
      <c r="K125" s="184" t="s">
        <v>1533</v>
      </c>
      <c r="L125" s="103"/>
      <c r="M125" s="187" t="s">
        <v>5</v>
      </c>
      <c r="N125" s="188" t="s">
        <v>41</v>
      </c>
      <c r="O125" s="104"/>
      <c r="P125" s="189">
        <f t="shared" si="11"/>
        <v>0</v>
      </c>
      <c r="Q125" s="189">
        <v>0</v>
      </c>
      <c r="R125" s="189">
        <f t="shared" si="12"/>
        <v>0</v>
      </c>
      <c r="S125" s="189">
        <v>0</v>
      </c>
      <c r="T125" s="190">
        <f t="shared" si="13"/>
        <v>0</v>
      </c>
      <c r="AR125" s="92" t="s">
        <v>291</v>
      </c>
      <c r="AT125" s="92" t="s">
        <v>143</v>
      </c>
      <c r="AU125" s="92" t="s">
        <v>79</v>
      </c>
      <c r="AY125" s="92" t="s">
        <v>140</v>
      </c>
      <c r="BE125" s="191">
        <f t="shared" si="14"/>
        <v>0</v>
      </c>
      <c r="BF125" s="191">
        <f t="shared" si="15"/>
        <v>0</v>
      </c>
      <c r="BG125" s="191">
        <f t="shared" si="16"/>
        <v>0</v>
      </c>
      <c r="BH125" s="191">
        <f t="shared" si="17"/>
        <v>0</v>
      </c>
      <c r="BI125" s="191">
        <f t="shared" si="18"/>
        <v>0</v>
      </c>
      <c r="BJ125" s="92" t="s">
        <v>77</v>
      </c>
      <c r="BK125" s="192">
        <f t="shared" si="19"/>
        <v>0</v>
      </c>
      <c r="BL125" s="92" t="s">
        <v>291</v>
      </c>
      <c r="BM125" s="92" t="s">
        <v>1183</v>
      </c>
    </row>
    <row r="126" spans="2:63" s="170" customFormat="1" ht="37.35" customHeight="1">
      <c r="B126" s="169"/>
      <c r="D126" s="171" t="s">
        <v>69</v>
      </c>
      <c r="E126" s="172" t="s">
        <v>1184</v>
      </c>
      <c r="F126" s="172" t="s">
        <v>1185</v>
      </c>
      <c r="J126" s="173">
        <f>BK126</f>
        <v>0</v>
      </c>
      <c r="L126" s="169"/>
      <c r="M126" s="174"/>
      <c r="N126" s="175"/>
      <c r="O126" s="175"/>
      <c r="P126" s="176">
        <f>P127</f>
        <v>0</v>
      </c>
      <c r="Q126" s="175"/>
      <c r="R126" s="176">
        <f>R127</f>
        <v>0</v>
      </c>
      <c r="S126" s="175"/>
      <c r="T126" s="177">
        <f>T127</f>
        <v>0</v>
      </c>
      <c r="AR126" s="171" t="s">
        <v>188</v>
      </c>
      <c r="AT126" s="178" t="s">
        <v>69</v>
      </c>
      <c r="AU126" s="178" t="s">
        <v>9</v>
      </c>
      <c r="AY126" s="171" t="s">
        <v>140</v>
      </c>
      <c r="BK126" s="179">
        <f>BK127</f>
        <v>0</v>
      </c>
    </row>
    <row r="127" spans="2:63" s="170" customFormat="1" ht="19.95" customHeight="1">
      <c r="B127" s="169"/>
      <c r="D127" s="171" t="s">
        <v>69</v>
      </c>
      <c r="E127" s="180" t="s">
        <v>1186</v>
      </c>
      <c r="F127" s="180" t="s">
        <v>1187</v>
      </c>
      <c r="J127" s="181">
        <f>BK127</f>
        <v>0</v>
      </c>
      <c r="L127" s="169"/>
      <c r="M127" s="174"/>
      <c r="N127" s="175"/>
      <c r="O127" s="175"/>
      <c r="P127" s="176">
        <f>SUM(P128:P133)</f>
        <v>0</v>
      </c>
      <c r="Q127" s="175"/>
      <c r="R127" s="176">
        <f>SUM(R128:R133)</f>
        <v>0</v>
      </c>
      <c r="S127" s="175"/>
      <c r="T127" s="177">
        <f>SUM(T128:T133)</f>
        <v>0</v>
      </c>
      <c r="AR127" s="171" t="s">
        <v>188</v>
      </c>
      <c r="AT127" s="178" t="s">
        <v>69</v>
      </c>
      <c r="AU127" s="178" t="s">
        <v>77</v>
      </c>
      <c r="AY127" s="171" t="s">
        <v>140</v>
      </c>
      <c r="BK127" s="179">
        <f>SUM(BK128:BK133)</f>
        <v>0</v>
      </c>
    </row>
    <row r="128" spans="2:65" s="102" customFormat="1" ht="16.5" customHeight="1">
      <c r="B128" s="103"/>
      <c r="C128" s="182" t="s">
        <v>439</v>
      </c>
      <c r="D128" s="182" t="s">
        <v>143</v>
      </c>
      <c r="E128" s="183" t="s">
        <v>1188</v>
      </c>
      <c r="F128" s="184" t="s">
        <v>1189</v>
      </c>
      <c r="G128" s="185" t="s">
        <v>284</v>
      </c>
      <c r="H128" s="186">
        <v>1</v>
      </c>
      <c r="I128" s="8"/>
      <c r="J128" s="186">
        <f>ROUND(I128*H128,15)</f>
        <v>0</v>
      </c>
      <c r="K128" s="184" t="s">
        <v>163</v>
      </c>
      <c r="L128" s="103"/>
      <c r="M128" s="187" t="s">
        <v>5</v>
      </c>
      <c r="N128" s="188" t="s">
        <v>41</v>
      </c>
      <c r="O128" s="104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AR128" s="92" t="s">
        <v>1190</v>
      </c>
      <c r="AT128" s="92" t="s">
        <v>143</v>
      </c>
      <c r="AU128" s="92" t="s">
        <v>79</v>
      </c>
      <c r="AY128" s="92" t="s">
        <v>140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92" t="s">
        <v>77</v>
      </c>
      <c r="BK128" s="192">
        <f>ROUND(I128*H128,15)</f>
        <v>0</v>
      </c>
      <c r="BL128" s="92" t="s">
        <v>1190</v>
      </c>
      <c r="BM128" s="92" t="s">
        <v>1191</v>
      </c>
    </row>
    <row r="129" spans="2:65" s="102" customFormat="1" ht="16.5" customHeight="1">
      <c r="B129" s="103"/>
      <c r="C129" s="182" t="s">
        <v>492</v>
      </c>
      <c r="D129" s="182" t="s">
        <v>143</v>
      </c>
      <c r="E129" s="183" t="s">
        <v>1192</v>
      </c>
      <c r="F129" s="184" t="s">
        <v>1193</v>
      </c>
      <c r="G129" s="185" t="s">
        <v>284</v>
      </c>
      <c r="H129" s="186">
        <v>1</v>
      </c>
      <c r="I129" s="8"/>
      <c r="J129" s="186">
        <f>ROUND(I129*H129,15)</f>
        <v>0</v>
      </c>
      <c r="K129" s="184" t="s">
        <v>163</v>
      </c>
      <c r="L129" s="103"/>
      <c r="M129" s="187" t="s">
        <v>5</v>
      </c>
      <c r="N129" s="188" t="s">
        <v>41</v>
      </c>
      <c r="O129" s="104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AR129" s="92" t="s">
        <v>291</v>
      </c>
      <c r="AT129" s="92" t="s">
        <v>143</v>
      </c>
      <c r="AU129" s="92" t="s">
        <v>79</v>
      </c>
      <c r="AY129" s="92" t="s">
        <v>140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92" t="s">
        <v>77</v>
      </c>
      <c r="BK129" s="192">
        <f>ROUND(I129*H129,15)</f>
        <v>0</v>
      </c>
      <c r="BL129" s="92" t="s">
        <v>291</v>
      </c>
      <c r="BM129" s="92" t="s">
        <v>1194</v>
      </c>
    </row>
    <row r="130" spans="2:47" s="102" customFormat="1" ht="24">
      <c r="B130" s="103"/>
      <c r="D130" s="195" t="s">
        <v>482</v>
      </c>
      <c r="F130" s="233" t="s">
        <v>1195</v>
      </c>
      <c r="L130" s="103"/>
      <c r="M130" s="234"/>
      <c r="N130" s="104"/>
      <c r="O130" s="104"/>
      <c r="P130" s="104"/>
      <c r="Q130" s="104"/>
      <c r="R130" s="104"/>
      <c r="S130" s="104"/>
      <c r="T130" s="235"/>
      <c r="AT130" s="92" t="s">
        <v>482</v>
      </c>
      <c r="AU130" s="92" t="s">
        <v>79</v>
      </c>
    </row>
    <row r="131" spans="2:65" s="102" customFormat="1" ht="16.5" customHeight="1">
      <c r="B131" s="103"/>
      <c r="C131" s="182" t="s">
        <v>478</v>
      </c>
      <c r="D131" s="182" t="s">
        <v>143</v>
      </c>
      <c r="E131" s="183" t="s">
        <v>1196</v>
      </c>
      <c r="F131" s="184" t="s">
        <v>1197</v>
      </c>
      <c r="G131" s="185" t="s">
        <v>1198</v>
      </c>
      <c r="H131" s="186">
        <v>10</v>
      </c>
      <c r="I131" s="8"/>
      <c r="J131" s="186">
        <f>ROUND(I131*H131,15)</f>
        <v>0</v>
      </c>
      <c r="K131" s="184" t="s">
        <v>1533</v>
      </c>
      <c r="L131" s="103"/>
      <c r="M131" s="187" t="s">
        <v>5</v>
      </c>
      <c r="N131" s="188" t="s">
        <v>41</v>
      </c>
      <c r="O131" s="104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AR131" s="92" t="s">
        <v>291</v>
      </c>
      <c r="AT131" s="92" t="s">
        <v>143</v>
      </c>
      <c r="AU131" s="92" t="s">
        <v>79</v>
      </c>
      <c r="AY131" s="92" t="s">
        <v>140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92" t="s">
        <v>77</v>
      </c>
      <c r="BK131" s="192">
        <f>ROUND(I131*H131,15)</f>
        <v>0</v>
      </c>
      <c r="BL131" s="92" t="s">
        <v>291</v>
      </c>
      <c r="BM131" s="92" t="s">
        <v>1199</v>
      </c>
    </row>
    <row r="132" spans="2:65" s="102" customFormat="1" ht="16.5" customHeight="1">
      <c r="B132" s="103"/>
      <c r="C132" s="182" t="s">
        <v>484</v>
      </c>
      <c r="D132" s="182" t="s">
        <v>143</v>
      </c>
      <c r="E132" s="183" t="s">
        <v>1200</v>
      </c>
      <c r="F132" s="184" t="s">
        <v>1201</v>
      </c>
      <c r="G132" s="185" t="s">
        <v>1198</v>
      </c>
      <c r="H132" s="186">
        <v>30</v>
      </c>
      <c r="I132" s="8"/>
      <c r="J132" s="186">
        <f>ROUND(I132*H132,15)</f>
        <v>0</v>
      </c>
      <c r="K132" s="184" t="s">
        <v>1533</v>
      </c>
      <c r="L132" s="103"/>
      <c r="M132" s="187" t="s">
        <v>5</v>
      </c>
      <c r="N132" s="188" t="s">
        <v>41</v>
      </c>
      <c r="O132" s="104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AR132" s="92" t="s">
        <v>291</v>
      </c>
      <c r="AT132" s="92" t="s">
        <v>143</v>
      </c>
      <c r="AU132" s="92" t="s">
        <v>79</v>
      </c>
      <c r="AY132" s="92" t="s">
        <v>140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92" t="s">
        <v>77</v>
      </c>
      <c r="BK132" s="192">
        <f>ROUND(I132*H132,15)</f>
        <v>0</v>
      </c>
      <c r="BL132" s="92" t="s">
        <v>291</v>
      </c>
      <c r="BM132" s="92" t="s">
        <v>1202</v>
      </c>
    </row>
    <row r="133" spans="2:65" s="102" customFormat="1" ht="16.5" customHeight="1">
      <c r="B133" s="103"/>
      <c r="C133" s="182" t="s">
        <v>488</v>
      </c>
      <c r="D133" s="182" t="s">
        <v>143</v>
      </c>
      <c r="E133" s="183" t="s">
        <v>1203</v>
      </c>
      <c r="F133" s="184" t="s">
        <v>1204</v>
      </c>
      <c r="G133" s="185" t="s">
        <v>173</v>
      </c>
      <c r="H133" s="186">
        <v>1</v>
      </c>
      <c r="I133" s="8"/>
      <c r="J133" s="186">
        <f>ROUND(I133*H133,15)</f>
        <v>0</v>
      </c>
      <c r="K133" s="184" t="s">
        <v>1533</v>
      </c>
      <c r="L133" s="103"/>
      <c r="M133" s="187" t="s">
        <v>5</v>
      </c>
      <c r="N133" s="236" t="s">
        <v>41</v>
      </c>
      <c r="O133" s="237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AR133" s="92" t="s">
        <v>291</v>
      </c>
      <c r="AT133" s="92" t="s">
        <v>143</v>
      </c>
      <c r="AU133" s="92" t="s">
        <v>79</v>
      </c>
      <c r="AY133" s="92" t="s">
        <v>140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92" t="s">
        <v>77</v>
      </c>
      <c r="BK133" s="192">
        <f>ROUND(I133*H133,15)</f>
        <v>0</v>
      </c>
      <c r="BL133" s="92" t="s">
        <v>291</v>
      </c>
      <c r="BM133" s="92" t="s">
        <v>1205</v>
      </c>
    </row>
    <row r="134" spans="2:12" s="102" customFormat="1" ht="6.9" customHeight="1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03"/>
    </row>
  </sheetData>
  <sheetProtection algorithmName="SHA-512" hashValue="9vYAEzAty963ZwEgJer25/F2ksa/TEP+ZkJslzwLrrVNE/sy+Kds4F6AfwDR7Q3SotnAwE8CLtCCKvRAp5wXwA==" saltValue="ARMmYyO5kHQh0OLCgHCryQ==" spinCount="100000" sheet="1" objects="1" scenarios="1"/>
  <autoFilter ref="C82:K133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0"/>
  <sheetViews>
    <sheetView showGridLines="0" workbookViewId="0" topLeftCell="A1">
      <pane ySplit="1" topLeftCell="A66" activePane="bottomLeft" state="frozen"/>
      <selection pane="bottomLeft" activeCell="V85" sqref="V85"/>
    </sheetView>
  </sheetViews>
  <sheetFormatPr defaultColWidth="9.33203125" defaultRowHeight="13.5"/>
  <cols>
    <col min="1" max="1" width="8.33203125" style="91" customWidth="1"/>
    <col min="2" max="2" width="1.66796875" style="91" customWidth="1"/>
    <col min="3" max="3" width="4.16015625" style="91" customWidth="1"/>
    <col min="4" max="4" width="4.33203125" style="91" customWidth="1"/>
    <col min="5" max="5" width="17.16015625" style="91" customWidth="1"/>
    <col min="6" max="6" width="75" style="91" customWidth="1"/>
    <col min="7" max="7" width="8.66015625" style="91" customWidth="1"/>
    <col min="8" max="8" width="11.16015625" style="91" customWidth="1"/>
    <col min="9" max="9" width="12.66015625" style="91" customWidth="1"/>
    <col min="10" max="10" width="23.5" style="91" customWidth="1"/>
    <col min="11" max="11" width="15.5" style="91" customWidth="1"/>
    <col min="12" max="12" width="9.16015625" style="91" customWidth="1"/>
    <col min="13" max="18" width="9.33203125" style="91" hidden="1" customWidth="1"/>
    <col min="19" max="19" width="8.16015625" style="91" hidden="1" customWidth="1"/>
    <col min="20" max="20" width="29.66015625" style="91" hidden="1" customWidth="1"/>
    <col min="21" max="21" width="16.33203125" style="91" hidden="1" customWidth="1"/>
    <col min="22" max="22" width="12.33203125" style="91" customWidth="1"/>
    <col min="23" max="23" width="16.33203125" style="91" customWidth="1"/>
    <col min="24" max="24" width="12.33203125" style="91" customWidth="1"/>
    <col min="25" max="25" width="15" style="91" customWidth="1"/>
    <col min="26" max="26" width="11" style="91" customWidth="1"/>
    <col min="27" max="27" width="15" style="91" customWidth="1"/>
    <col min="28" max="28" width="16.33203125" style="91" customWidth="1"/>
    <col min="29" max="29" width="11" style="91" customWidth="1"/>
    <col min="30" max="30" width="15" style="91" customWidth="1"/>
    <col min="31" max="31" width="16.33203125" style="91" customWidth="1"/>
    <col min="32" max="43" width="9.16015625" style="91" customWidth="1"/>
    <col min="44" max="65" width="9.33203125" style="91" hidden="1" customWidth="1"/>
    <col min="66" max="16384" width="9.16015625" style="91" customWidth="1"/>
  </cols>
  <sheetData>
    <row r="1" spans="1:70" ht="21.75" customHeight="1">
      <c r="A1" s="88"/>
      <c r="B1" s="3"/>
      <c r="C1" s="3"/>
      <c r="D1" s="4" t="s">
        <v>1</v>
      </c>
      <c r="E1" s="3"/>
      <c r="F1" s="89" t="s">
        <v>92</v>
      </c>
      <c r="G1" s="333" t="s">
        <v>93</v>
      </c>
      <c r="H1" s="333"/>
      <c r="I1" s="3"/>
      <c r="J1" s="89" t="s">
        <v>94</v>
      </c>
      <c r="K1" s="4" t="s">
        <v>95</v>
      </c>
      <c r="L1" s="89" t="s">
        <v>96</v>
      </c>
      <c r="M1" s="89"/>
      <c r="N1" s="89"/>
      <c r="O1" s="89"/>
      <c r="P1" s="89"/>
      <c r="Q1" s="89"/>
      <c r="R1" s="89"/>
      <c r="S1" s="89"/>
      <c r="T1" s="89"/>
      <c r="U1" s="90"/>
      <c r="V1" s="90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3:46" ht="36.9" customHeight="1">
      <c r="L2" s="292" t="s">
        <v>8</v>
      </c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92" t="s">
        <v>88</v>
      </c>
    </row>
    <row r="3" spans="2:46" ht="6.9" customHeight="1">
      <c r="B3" s="93"/>
      <c r="C3" s="94"/>
      <c r="D3" s="94"/>
      <c r="E3" s="94"/>
      <c r="F3" s="94"/>
      <c r="G3" s="94"/>
      <c r="H3" s="94"/>
      <c r="I3" s="94"/>
      <c r="J3" s="94"/>
      <c r="K3" s="95"/>
      <c r="AT3" s="92" t="s">
        <v>79</v>
      </c>
    </row>
    <row r="4" spans="2:46" ht="36.9" customHeight="1">
      <c r="B4" s="96"/>
      <c r="C4" s="97"/>
      <c r="D4" s="98" t="s">
        <v>97</v>
      </c>
      <c r="E4" s="97"/>
      <c r="F4" s="97"/>
      <c r="G4" s="97"/>
      <c r="H4" s="97"/>
      <c r="I4" s="97"/>
      <c r="J4" s="97"/>
      <c r="K4" s="99"/>
      <c r="M4" s="100" t="s">
        <v>13</v>
      </c>
      <c r="AT4" s="92" t="s">
        <v>6</v>
      </c>
    </row>
    <row r="5" spans="2:11" ht="6.9" customHeight="1">
      <c r="B5" s="96"/>
      <c r="C5" s="97"/>
      <c r="D5" s="97"/>
      <c r="E5" s="97"/>
      <c r="F5" s="97"/>
      <c r="G5" s="97"/>
      <c r="H5" s="97"/>
      <c r="I5" s="97"/>
      <c r="J5" s="97"/>
      <c r="K5" s="99"/>
    </row>
    <row r="6" spans="2:11" ht="13.2">
      <c r="B6" s="96"/>
      <c r="C6" s="97"/>
      <c r="D6" s="101" t="s">
        <v>18</v>
      </c>
      <c r="E6" s="97"/>
      <c r="F6" s="97"/>
      <c r="G6" s="97"/>
      <c r="H6" s="97"/>
      <c r="I6" s="97"/>
      <c r="J6" s="97"/>
      <c r="K6" s="99"/>
    </row>
    <row r="7" spans="2:11" ht="16.5" customHeight="1">
      <c r="B7" s="96"/>
      <c r="C7" s="97"/>
      <c r="D7" s="97"/>
      <c r="E7" s="334" t="str">
        <f>'Rekapitulace stavby'!K6</f>
        <v xml:space="preserve"> Speciální MŠ ,ZŠ a praktická škola Pardubice-stavební úpravy sociálního zařízení</v>
      </c>
      <c r="F7" s="335"/>
      <c r="G7" s="335"/>
      <c r="H7" s="335"/>
      <c r="I7" s="97"/>
      <c r="J7" s="97"/>
      <c r="K7" s="99"/>
    </row>
    <row r="8" spans="2:11" s="102" customFormat="1" ht="13.2">
      <c r="B8" s="103"/>
      <c r="C8" s="104"/>
      <c r="D8" s="101" t="s">
        <v>98</v>
      </c>
      <c r="E8" s="104"/>
      <c r="F8" s="104"/>
      <c r="G8" s="104"/>
      <c r="H8" s="104"/>
      <c r="I8" s="104"/>
      <c r="J8" s="104"/>
      <c r="K8" s="105"/>
    </row>
    <row r="9" spans="2:11" s="102" customFormat="1" ht="36.9" customHeight="1">
      <c r="B9" s="103"/>
      <c r="C9" s="104"/>
      <c r="D9" s="104"/>
      <c r="E9" s="336" t="s">
        <v>1206</v>
      </c>
      <c r="F9" s="337"/>
      <c r="G9" s="337"/>
      <c r="H9" s="337"/>
      <c r="I9" s="104"/>
      <c r="J9" s="104"/>
      <c r="K9" s="105"/>
    </row>
    <row r="10" spans="2:11" s="102" customFormat="1" ht="13.5">
      <c r="B10" s="103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2:11" s="102" customFormat="1" ht="14.4" customHeight="1">
      <c r="B11" s="103"/>
      <c r="C11" s="104"/>
      <c r="D11" s="101" t="s">
        <v>20</v>
      </c>
      <c r="E11" s="104"/>
      <c r="F11" s="106" t="s">
        <v>5</v>
      </c>
      <c r="G11" s="104"/>
      <c r="H11" s="104"/>
      <c r="I11" s="101" t="s">
        <v>21</v>
      </c>
      <c r="J11" s="106" t="s">
        <v>5</v>
      </c>
      <c r="K11" s="105"/>
    </row>
    <row r="12" spans="2:11" s="102" customFormat="1" ht="14.4" customHeight="1">
      <c r="B12" s="103"/>
      <c r="C12" s="104"/>
      <c r="D12" s="101" t="s">
        <v>22</v>
      </c>
      <c r="E12" s="104"/>
      <c r="F12" s="106" t="s">
        <v>23</v>
      </c>
      <c r="G12" s="104"/>
      <c r="H12" s="104"/>
      <c r="I12" s="101" t="s">
        <v>24</v>
      </c>
      <c r="J12" s="107" t="str">
        <f>'Rekapitulace stavby'!AN8</f>
        <v>21.1.2019</v>
      </c>
      <c r="K12" s="105"/>
    </row>
    <row r="13" spans="2:11" s="102" customFormat="1" ht="10.8" customHeight="1">
      <c r="B13" s="103"/>
      <c r="C13" s="104"/>
      <c r="D13" s="104"/>
      <c r="E13" s="104"/>
      <c r="F13" s="104"/>
      <c r="G13" s="104"/>
      <c r="H13" s="104"/>
      <c r="I13" s="104"/>
      <c r="J13" s="104"/>
      <c r="K13" s="105"/>
    </row>
    <row r="14" spans="2:11" s="102" customFormat="1" ht="14.4" customHeight="1">
      <c r="B14" s="103"/>
      <c r="C14" s="104"/>
      <c r="D14" s="101" t="s">
        <v>26</v>
      </c>
      <c r="E14" s="104"/>
      <c r="F14" s="104"/>
      <c r="G14" s="104"/>
      <c r="H14" s="104"/>
      <c r="I14" s="101" t="s">
        <v>27</v>
      </c>
      <c r="J14" s="106" t="s">
        <v>5</v>
      </c>
      <c r="K14" s="105"/>
    </row>
    <row r="15" spans="2:11" s="102" customFormat="1" ht="18" customHeight="1">
      <c r="B15" s="103"/>
      <c r="C15" s="104"/>
      <c r="D15" s="104"/>
      <c r="E15" s="106" t="s">
        <v>28</v>
      </c>
      <c r="F15" s="104"/>
      <c r="G15" s="104"/>
      <c r="H15" s="104"/>
      <c r="I15" s="101" t="s">
        <v>29</v>
      </c>
      <c r="J15" s="106" t="s">
        <v>5</v>
      </c>
      <c r="K15" s="105"/>
    </row>
    <row r="16" spans="2:11" s="102" customFormat="1" ht="6.9" customHeight="1">
      <c r="B16" s="103"/>
      <c r="C16" s="104"/>
      <c r="D16" s="104"/>
      <c r="E16" s="104"/>
      <c r="F16" s="104"/>
      <c r="G16" s="104"/>
      <c r="H16" s="104"/>
      <c r="I16" s="104"/>
      <c r="J16" s="104"/>
      <c r="K16" s="105"/>
    </row>
    <row r="17" spans="2:11" s="102" customFormat="1" ht="14.4" customHeight="1">
      <c r="B17" s="103"/>
      <c r="C17" s="104"/>
      <c r="D17" s="101" t="s">
        <v>30</v>
      </c>
      <c r="E17" s="104"/>
      <c r="F17" s="104"/>
      <c r="G17" s="104"/>
      <c r="H17" s="104"/>
      <c r="I17" s="101" t="s">
        <v>27</v>
      </c>
      <c r="J17" s="106" t="str">
        <f>IF('Rekapitulace stavby'!AN13="Vyplň údaj","",IF('Rekapitulace stavby'!AN13="","",'Rekapitulace stavby'!AN13))</f>
        <v/>
      </c>
      <c r="K17" s="105"/>
    </row>
    <row r="18" spans="2:11" s="102" customFormat="1" ht="18" customHeight="1">
      <c r="B18" s="103"/>
      <c r="C18" s="104"/>
      <c r="D18" s="104"/>
      <c r="E18" s="106" t="str">
        <f>IF('Rekapitulace stavby'!E14="Vyplň údaj","",IF('Rekapitulace stavby'!E14="","",'Rekapitulace stavby'!E14))</f>
        <v/>
      </c>
      <c r="F18" s="104"/>
      <c r="G18" s="104"/>
      <c r="H18" s="104"/>
      <c r="I18" s="101" t="s">
        <v>29</v>
      </c>
      <c r="J18" s="106" t="str">
        <f>IF('Rekapitulace stavby'!AN14="Vyplň údaj","",IF('Rekapitulace stavby'!AN14="","",'Rekapitulace stavby'!AN14))</f>
        <v/>
      </c>
      <c r="K18" s="105"/>
    </row>
    <row r="19" spans="2:11" s="102" customFormat="1" ht="6.9" customHeight="1">
      <c r="B19" s="103"/>
      <c r="C19" s="104"/>
      <c r="D19" s="104"/>
      <c r="E19" s="104"/>
      <c r="F19" s="104"/>
      <c r="G19" s="104"/>
      <c r="H19" s="104"/>
      <c r="I19" s="104"/>
      <c r="J19" s="104"/>
      <c r="K19" s="105"/>
    </row>
    <row r="20" spans="2:11" s="102" customFormat="1" ht="14.4" customHeight="1">
      <c r="B20" s="103"/>
      <c r="C20" s="104"/>
      <c r="D20" s="101" t="s">
        <v>32</v>
      </c>
      <c r="E20" s="104"/>
      <c r="F20" s="104"/>
      <c r="G20" s="104"/>
      <c r="H20" s="104"/>
      <c r="I20" s="101" t="s">
        <v>27</v>
      </c>
      <c r="J20" s="106" t="s">
        <v>5</v>
      </c>
      <c r="K20" s="105"/>
    </row>
    <row r="21" spans="2:11" s="102" customFormat="1" ht="18" customHeight="1">
      <c r="B21" s="103"/>
      <c r="C21" s="104"/>
      <c r="D21" s="104"/>
      <c r="E21" s="106" t="s">
        <v>33</v>
      </c>
      <c r="F21" s="104"/>
      <c r="G21" s="104"/>
      <c r="H21" s="104"/>
      <c r="I21" s="101" t="s">
        <v>29</v>
      </c>
      <c r="J21" s="106" t="s">
        <v>5</v>
      </c>
      <c r="K21" s="105"/>
    </row>
    <row r="22" spans="2:11" s="102" customFormat="1" ht="6.9" customHeight="1">
      <c r="B22" s="103"/>
      <c r="C22" s="104"/>
      <c r="D22" s="104"/>
      <c r="E22" s="104"/>
      <c r="F22" s="104"/>
      <c r="G22" s="104"/>
      <c r="H22" s="104"/>
      <c r="I22" s="104"/>
      <c r="J22" s="104"/>
      <c r="K22" s="105"/>
    </row>
    <row r="23" spans="2:11" s="102" customFormat="1" ht="14.4" customHeight="1">
      <c r="B23" s="103"/>
      <c r="C23" s="104"/>
      <c r="D23" s="101" t="s">
        <v>35</v>
      </c>
      <c r="E23" s="104"/>
      <c r="F23" s="104"/>
      <c r="G23" s="104"/>
      <c r="H23" s="104"/>
      <c r="I23" s="104"/>
      <c r="J23" s="104"/>
      <c r="K23" s="105"/>
    </row>
    <row r="24" spans="2:11" s="111" customFormat="1" ht="16.5" customHeight="1">
      <c r="B24" s="108"/>
      <c r="C24" s="109"/>
      <c r="D24" s="109"/>
      <c r="E24" s="325" t="s">
        <v>5</v>
      </c>
      <c r="F24" s="325"/>
      <c r="G24" s="325"/>
      <c r="H24" s="325"/>
      <c r="I24" s="109"/>
      <c r="J24" s="109"/>
      <c r="K24" s="110"/>
    </row>
    <row r="25" spans="2:11" s="102" customFormat="1" ht="6.9" customHeight="1">
      <c r="B25" s="103"/>
      <c r="C25" s="104"/>
      <c r="D25" s="104"/>
      <c r="E25" s="104"/>
      <c r="F25" s="104"/>
      <c r="G25" s="104"/>
      <c r="H25" s="104"/>
      <c r="I25" s="104"/>
      <c r="J25" s="104"/>
      <c r="K25" s="105"/>
    </row>
    <row r="26" spans="2:11" s="102" customFormat="1" ht="6.9" customHeight="1">
      <c r="B26" s="103"/>
      <c r="C26" s="104"/>
      <c r="D26" s="112"/>
      <c r="E26" s="112"/>
      <c r="F26" s="112"/>
      <c r="G26" s="112"/>
      <c r="H26" s="112"/>
      <c r="I26" s="112"/>
      <c r="J26" s="112"/>
      <c r="K26" s="113"/>
    </row>
    <row r="27" spans="2:11" s="102" customFormat="1" ht="25.35" customHeight="1">
      <c r="B27" s="103"/>
      <c r="C27" s="104"/>
      <c r="D27" s="114" t="s">
        <v>36</v>
      </c>
      <c r="E27" s="104"/>
      <c r="F27" s="104"/>
      <c r="G27" s="104"/>
      <c r="H27" s="104"/>
      <c r="I27" s="104"/>
      <c r="J27" s="115">
        <f>ROUND(J78,15)</f>
        <v>0</v>
      </c>
      <c r="K27" s="105"/>
    </row>
    <row r="28" spans="2:11" s="102" customFormat="1" ht="6.9" customHeight="1">
      <c r="B28" s="103"/>
      <c r="C28" s="104"/>
      <c r="D28" s="112"/>
      <c r="E28" s="112"/>
      <c r="F28" s="112"/>
      <c r="G28" s="112"/>
      <c r="H28" s="112"/>
      <c r="I28" s="112"/>
      <c r="J28" s="112"/>
      <c r="K28" s="113"/>
    </row>
    <row r="29" spans="2:11" s="102" customFormat="1" ht="14.4" customHeight="1">
      <c r="B29" s="103"/>
      <c r="C29" s="104"/>
      <c r="D29" s="104"/>
      <c r="E29" s="104"/>
      <c r="F29" s="116" t="s">
        <v>38</v>
      </c>
      <c r="G29" s="104"/>
      <c r="H29" s="104"/>
      <c r="I29" s="116" t="s">
        <v>37</v>
      </c>
      <c r="J29" s="116" t="s">
        <v>39</v>
      </c>
      <c r="K29" s="105"/>
    </row>
    <row r="30" spans="2:11" s="102" customFormat="1" ht="14.4" customHeight="1">
      <c r="B30" s="103"/>
      <c r="C30" s="104"/>
      <c r="D30" s="117" t="s">
        <v>40</v>
      </c>
      <c r="E30" s="117" t="s">
        <v>41</v>
      </c>
      <c r="F30" s="118">
        <f>ROUND(SUM(BE78:BE119),15)</f>
        <v>0</v>
      </c>
      <c r="G30" s="104"/>
      <c r="H30" s="104"/>
      <c r="I30" s="119">
        <v>0.21</v>
      </c>
      <c r="J30" s="118">
        <f>ROUND(ROUND((SUM(BE78:BE119)),15)*I30,15)</f>
        <v>0</v>
      </c>
      <c r="K30" s="105"/>
    </row>
    <row r="31" spans="2:11" s="102" customFormat="1" ht="14.4" customHeight="1">
      <c r="B31" s="103"/>
      <c r="C31" s="104"/>
      <c r="D31" s="104"/>
      <c r="E31" s="117" t="s">
        <v>42</v>
      </c>
      <c r="F31" s="118">
        <f>ROUND(SUM(BF78:BF119),15)</f>
        <v>0</v>
      </c>
      <c r="G31" s="104"/>
      <c r="H31" s="104"/>
      <c r="I31" s="119">
        <v>0.15</v>
      </c>
      <c r="J31" s="118">
        <f>ROUND(ROUND((SUM(BF78:BF119)),15)*I31,15)</f>
        <v>0</v>
      </c>
      <c r="K31" s="105"/>
    </row>
    <row r="32" spans="2:11" s="102" customFormat="1" ht="14.4" customHeight="1" hidden="1">
      <c r="B32" s="103"/>
      <c r="C32" s="104"/>
      <c r="D32" s="104"/>
      <c r="E32" s="117" t="s">
        <v>43</v>
      </c>
      <c r="F32" s="118">
        <f>ROUND(SUM(BG78:BG119),15)</f>
        <v>0</v>
      </c>
      <c r="G32" s="104"/>
      <c r="H32" s="104"/>
      <c r="I32" s="119">
        <v>0.21</v>
      </c>
      <c r="J32" s="118">
        <v>0</v>
      </c>
      <c r="K32" s="105"/>
    </row>
    <row r="33" spans="2:11" s="102" customFormat="1" ht="14.4" customHeight="1" hidden="1">
      <c r="B33" s="103"/>
      <c r="C33" s="104"/>
      <c r="D33" s="104"/>
      <c r="E33" s="117" t="s">
        <v>44</v>
      </c>
      <c r="F33" s="118">
        <f>ROUND(SUM(BH78:BH119),15)</f>
        <v>0</v>
      </c>
      <c r="G33" s="104"/>
      <c r="H33" s="104"/>
      <c r="I33" s="119">
        <v>0.15</v>
      </c>
      <c r="J33" s="118">
        <v>0</v>
      </c>
      <c r="K33" s="105"/>
    </row>
    <row r="34" spans="2:11" s="102" customFormat="1" ht="14.4" customHeight="1" hidden="1">
      <c r="B34" s="103"/>
      <c r="C34" s="104"/>
      <c r="D34" s="104"/>
      <c r="E34" s="117" t="s">
        <v>45</v>
      </c>
      <c r="F34" s="118">
        <f>ROUND(SUM(BI78:BI119),15)</f>
        <v>0</v>
      </c>
      <c r="G34" s="104"/>
      <c r="H34" s="104"/>
      <c r="I34" s="119">
        <v>0</v>
      </c>
      <c r="J34" s="118">
        <v>0</v>
      </c>
      <c r="K34" s="105"/>
    </row>
    <row r="35" spans="2:11" s="102" customFormat="1" ht="6.9" customHeight="1">
      <c r="B35" s="103"/>
      <c r="C35" s="104"/>
      <c r="D35" s="104"/>
      <c r="E35" s="104"/>
      <c r="F35" s="104"/>
      <c r="G35" s="104"/>
      <c r="H35" s="104"/>
      <c r="I35" s="104"/>
      <c r="J35" s="104"/>
      <c r="K35" s="105"/>
    </row>
    <row r="36" spans="2:11" s="102" customFormat="1" ht="25.35" customHeight="1">
      <c r="B36" s="103"/>
      <c r="C36" s="120"/>
      <c r="D36" s="121" t="s">
        <v>46</v>
      </c>
      <c r="E36" s="122"/>
      <c r="F36" s="122"/>
      <c r="G36" s="123" t="s">
        <v>47</v>
      </c>
      <c r="H36" s="124" t="s">
        <v>48</v>
      </c>
      <c r="I36" s="122"/>
      <c r="J36" s="125">
        <f>SUM(J27:J34)</f>
        <v>0</v>
      </c>
      <c r="K36" s="126"/>
    </row>
    <row r="37" spans="2:11" s="102" customFormat="1" ht="14.4" customHeight="1">
      <c r="B37" s="127"/>
      <c r="C37" s="128"/>
      <c r="D37" s="128"/>
      <c r="E37" s="128"/>
      <c r="F37" s="128"/>
      <c r="G37" s="128"/>
      <c r="H37" s="128"/>
      <c r="I37" s="128"/>
      <c r="J37" s="128"/>
      <c r="K37" s="129"/>
    </row>
    <row r="41" spans="2:11" s="102" customFormat="1" ht="6.9" customHeight="1">
      <c r="B41" s="130"/>
      <c r="C41" s="131"/>
      <c r="D41" s="131"/>
      <c r="E41" s="131"/>
      <c r="F41" s="131"/>
      <c r="G41" s="131"/>
      <c r="H41" s="131"/>
      <c r="I41" s="131"/>
      <c r="J41" s="131"/>
      <c r="K41" s="132"/>
    </row>
    <row r="42" spans="2:11" s="102" customFormat="1" ht="36.9" customHeight="1">
      <c r="B42" s="103"/>
      <c r="C42" s="98" t="s">
        <v>100</v>
      </c>
      <c r="D42" s="104"/>
      <c r="E42" s="104"/>
      <c r="F42" s="104"/>
      <c r="G42" s="104"/>
      <c r="H42" s="104"/>
      <c r="I42" s="104"/>
      <c r="J42" s="104"/>
      <c r="K42" s="105"/>
    </row>
    <row r="43" spans="2:11" s="102" customFormat="1" ht="6.9" customHeight="1">
      <c r="B43" s="103"/>
      <c r="C43" s="104"/>
      <c r="D43" s="104"/>
      <c r="E43" s="104"/>
      <c r="F43" s="104"/>
      <c r="G43" s="104"/>
      <c r="H43" s="104"/>
      <c r="I43" s="104"/>
      <c r="J43" s="104"/>
      <c r="K43" s="105"/>
    </row>
    <row r="44" spans="2:11" s="102" customFormat="1" ht="14.4" customHeight="1">
      <c r="B44" s="103"/>
      <c r="C44" s="101" t="s">
        <v>18</v>
      </c>
      <c r="D44" s="104"/>
      <c r="E44" s="104"/>
      <c r="F44" s="104"/>
      <c r="G44" s="104"/>
      <c r="H44" s="104"/>
      <c r="I44" s="104"/>
      <c r="J44" s="104"/>
      <c r="K44" s="105"/>
    </row>
    <row r="45" spans="2:11" s="102" customFormat="1" ht="16.5" customHeight="1">
      <c r="B45" s="103"/>
      <c r="C45" s="104"/>
      <c r="D45" s="104"/>
      <c r="E45" s="334" t="str">
        <f>E7</f>
        <v xml:space="preserve"> Speciální MŠ ,ZŠ a praktická škola Pardubice-stavební úpravy sociálního zařízení</v>
      </c>
      <c r="F45" s="335"/>
      <c r="G45" s="335"/>
      <c r="H45" s="335"/>
      <c r="I45" s="104"/>
      <c r="J45" s="104"/>
      <c r="K45" s="105"/>
    </row>
    <row r="46" spans="2:11" s="102" customFormat="1" ht="14.4" customHeight="1">
      <c r="B46" s="103"/>
      <c r="C46" s="101" t="s">
        <v>98</v>
      </c>
      <c r="D46" s="104"/>
      <c r="E46" s="104"/>
      <c r="F46" s="104"/>
      <c r="G46" s="104"/>
      <c r="H46" s="104"/>
      <c r="I46" s="104"/>
      <c r="J46" s="104"/>
      <c r="K46" s="105"/>
    </row>
    <row r="47" spans="2:11" s="102" customFormat="1" ht="17.25" customHeight="1">
      <c r="B47" s="103"/>
      <c r="C47" s="104"/>
      <c r="D47" s="104"/>
      <c r="E47" s="336" t="str">
        <f>E9</f>
        <v>04 - Vzduchotechnika</v>
      </c>
      <c r="F47" s="337"/>
      <c r="G47" s="337"/>
      <c r="H47" s="337"/>
      <c r="I47" s="104"/>
      <c r="J47" s="104"/>
      <c r="K47" s="105"/>
    </row>
    <row r="48" spans="2:11" s="102" customFormat="1" ht="6.9" customHeight="1">
      <c r="B48" s="103"/>
      <c r="C48" s="104"/>
      <c r="D48" s="104"/>
      <c r="E48" s="104"/>
      <c r="F48" s="104"/>
      <c r="G48" s="104"/>
      <c r="H48" s="104"/>
      <c r="I48" s="104"/>
      <c r="J48" s="104"/>
      <c r="K48" s="105"/>
    </row>
    <row r="49" spans="2:11" s="102" customFormat="1" ht="18" customHeight="1">
      <c r="B49" s="103"/>
      <c r="C49" s="101" t="s">
        <v>22</v>
      </c>
      <c r="D49" s="104"/>
      <c r="E49" s="104"/>
      <c r="F49" s="106" t="str">
        <f>F12</f>
        <v>Pardubice</v>
      </c>
      <c r="G49" s="104"/>
      <c r="H49" s="104"/>
      <c r="I49" s="101" t="s">
        <v>24</v>
      </c>
      <c r="J49" s="107" t="str">
        <f>IF(J12="","",J12)</f>
        <v>21.1.2019</v>
      </c>
      <c r="K49" s="105"/>
    </row>
    <row r="50" spans="2:11" s="102" customFormat="1" ht="6.9" customHeight="1">
      <c r="B50" s="103"/>
      <c r="C50" s="104"/>
      <c r="D50" s="104"/>
      <c r="E50" s="104"/>
      <c r="F50" s="104"/>
      <c r="G50" s="104"/>
      <c r="H50" s="104"/>
      <c r="I50" s="104"/>
      <c r="J50" s="104"/>
      <c r="K50" s="105"/>
    </row>
    <row r="51" spans="2:11" s="102" customFormat="1" ht="13.2">
      <c r="B51" s="103"/>
      <c r="C51" s="101" t="s">
        <v>26</v>
      </c>
      <c r="D51" s="104"/>
      <c r="E51" s="104"/>
      <c r="F51" s="106" t="str">
        <f>E15</f>
        <v>Pardubický kraj, Komenského náměstí 125, Pardubice</v>
      </c>
      <c r="G51" s="104"/>
      <c r="H51" s="104"/>
      <c r="I51" s="101" t="s">
        <v>32</v>
      </c>
      <c r="J51" s="325" t="str">
        <f>E21</f>
        <v>Astalon , Hůrka 54.Pardubice</v>
      </c>
      <c r="K51" s="105"/>
    </row>
    <row r="52" spans="2:11" s="102" customFormat="1" ht="14.4" customHeight="1">
      <c r="B52" s="103"/>
      <c r="C52" s="101" t="s">
        <v>30</v>
      </c>
      <c r="D52" s="104"/>
      <c r="E52" s="104"/>
      <c r="F52" s="106" t="str">
        <f>IF(E18="","",E18)</f>
        <v/>
      </c>
      <c r="G52" s="104"/>
      <c r="H52" s="104"/>
      <c r="I52" s="104"/>
      <c r="J52" s="329"/>
      <c r="K52" s="105"/>
    </row>
    <row r="53" spans="2:11" s="102" customFormat="1" ht="10.35" customHeight="1">
      <c r="B53" s="103"/>
      <c r="C53" s="104"/>
      <c r="D53" s="104"/>
      <c r="E53" s="104"/>
      <c r="F53" s="104"/>
      <c r="G53" s="104"/>
      <c r="H53" s="104"/>
      <c r="I53" s="104"/>
      <c r="J53" s="104"/>
      <c r="K53" s="105"/>
    </row>
    <row r="54" spans="2:11" s="102" customFormat="1" ht="29.25" customHeight="1">
      <c r="B54" s="103"/>
      <c r="C54" s="133" t="s">
        <v>101</v>
      </c>
      <c r="D54" s="120"/>
      <c r="E54" s="120"/>
      <c r="F54" s="120"/>
      <c r="G54" s="120"/>
      <c r="H54" s="120"/>
      <c r="I54" s="120"/>
      <c r="J54" s="134" t="s">
        <v>102</v>
      </c>
      <c r="K54" s="135"/>
    </row>
    <row r="55" spans="2:11" s="102" customFormat="1" ht="10.35" customHeight="1">
      <c r="B55" s="103"/>
      <c r="C55" s="104"/>
      <c r="D55" s="104"/>
      <c r="E55" s="104"/>
      <c r="F55" s="104"/>
      <c r="G55" s="104"/>
      <c r="H55" s="104"/>
      <c r="I55" s="104"/>
      <c r="J55" s="104"/>
      <c r="K55" s="105"/>
    </row>
    <row r="56" spans="2:47" s="102" customFormat="1" ht="29.25" customHeight="1">
      <c r="B56" s="103"/>
      <c r="C56" s="136" t="s">
        <v>103</v>
      </c>
      <c r="D56" s="104"/>
      <c r="E56" s="104"/>
      <c r="F56" s="104"/>
      <c r="G56" s="104"/>
      <c r="H56" s="104"/>
      <c r="I56" s="104"/>
      <c r="J56" s="115">
        <f>J78</f>
        <v>0</v>
      </c>
      <c r="K56" s="105"/>
      <c r="AU56" s="92" t="s">
        <v>104</v>
      </c>
    </row>
    <row r="57" spans="2:11" s="143" customFormat="1" ht="24.9" customHeight="1">
      <c r="B57" s="137"/>
      <c r="C57" s="138"/>
      <c r="D57" s="139" t="s">
        <v>112</v>
      </c>
      <c r="E57" s="140"/>
      <c r="F57" s="140"/>
      <c r="G57" s="140"/>
      <c r="H57" s="140"/>
      <c r="I57" s="140"/>
      <c r="J57" s="141">
        <f>J79</f>
        <v>0</v>
      </c>
      <c r="K57" s="142"/>
    </row>
    <row r="58" spans="2:11" s="150" customFormat="1" ht="19.95" customHeight="1">
      <c r="B58" s="144"/>
      <c r="C58" s="145"/>
      <c r="D58" s="146" t="s">
        <v>1207</v>
      </c>
      <c r="E58" s="147"/>
      <c r="F58" s="147"/>
      <c r="G58" s="147"/>
      <c r="H58" s="147"/>
      <c r="I58" s="147"/>
      <c r="J58" s="148">
        <f>J80</f>
        <v>0</v>
      </c>
      <c r="K58" s="149"/>
    </row>
    <row r="59" spans="2:11" s="102" customFormat="1" ht="21.75" customHeight="1">
      <c r="B59" s="103"/>
      <c r="C59" s="104"/>
      <c r="D59" s="104"/>
      <c r="E59" s="104"/>
      <c r="F59" s="104"/>
      <c r="G59" s="104"/>
      <c r="H59" s="104"/>
      <c r="I59" s="104"/>
      <c r="J59" s="104"/>
      <c r="K59" s="105"/>
    </row>
    <row r="60" spans="2:11" s="102" customFormat="1" ht="6.9" customHeight="1">
      <c r="B60" s="127"/>
      <c r="C60" s="128"/>
      <c r="D60" s="128"/>
      <c r="E60" s="128"/>
      <c r="F60" s="128"/>
      <c r="G60" s="128"/>
      <c r="H60" s="128"/>
      <c r="I60" s="128"/>
      <c r="J60" s="128"/>
      <c r="K60" s="129"/>
    </row>
    <row r="64" spans="2:12" s="102" customFormat="1" ht="6.9" customHeight="1">
      <c r="B64" s="130"/>
      <c r="C64" s="131"/>
      <c r="D64" s="131"/>
      <c r="E64" s="131"/>
      <c r="F64" s="131"/>
      <c r="G64" s="131"/>
      <c r="H64" s="131"/>
      <c r="I64" s="131"/>
      <c r="J64" s="131"/>
      <c r="K64" s="131"/>
      <c r="L64" s="103"/>
    </row>
    <row r="65" spans="2:12" s="102" customFormat="1" ht="36.9" customHeight="1">
      <c r="B65" s="103"/>
      <c r="C65" s="151" t="s">
        <v>124</v>
      </c>
      <c r="L65" s="103"/>
    </row>
    <row r="66" spans="2:12" s="102" customFormat="1" ht="6.9" customHeight="1">
      <c r="B66" s="103"/>
      <c r="L66" s="103"/>
    </row>
    <row r="67" spans="2:12" s="102" customFormat="1" ht="14.4" customHeight="1">
      <c r="B67" s="103"/>
      <c r="C67" s="152" t="s">
        <v>18</v>
      </c>
      <c r="L67" s="103"/>
    </row>
    <row r="68" spans="2:12" s="102" customFormat="1" ht="16.5" customHeight="1">
      <c r="B68" s="103"/>
      <c r="E68" s="330" t="str">
        <f>E7</f>
        <v xml:space="preserve"> Speciální MŠ ,ZŠ a praktická škola Pardubice-stavební úpravy sociálního zařízení</v>
      </c>
      <c r="F68" s="331"/>
      <c r="G68" s="331"/>
      <c r="H68" s="331"/>
      <c r="L68" s="103"/>
    </row>
    <row r="69" spans="2:12" s="102" customFormat="1" ht="14.4" customHeight="1">
      <c r="B69" s="103"/>
      <c r="C69" s="152" t="s">
        <v>98</v>
      </c>
      <c r="L69" s="103"/>
    </row>
    <row r="70" spans="2:12" s="102" customFormat="1" ht="17.25" customHeight="1">
      <c r="B70" s="103"/>
      <c r="E70" s="299" t="str">
        <f>E9</f>
        <v>04 - Vzduchotechnika</v>
      </c>
      <c r="F70" s="332"/>
      <c r="G70" s="332"/>
      <c r="H70" s="332"/>
      <c r="L70" s="103"/>
    </row>
    <row r="71" spans="2:12" s="102" customFormat="1" ht="6.9" customHeight="1">
      <c r="B71" s="103"/>
      <c r="L71" s="103"/>
    </row>
    <row r="72" spans="2:12" s="102" customFormat="1" ht="18" customHeight="1">
      <c r="B72" s="103"/>
      <c r="C72" s="152" t="s">
        <v>22</v>
      </c>
      <c r="F72" s="153" t="str">
        <f>F12</f>
        <v>Pardubice</v>
      </c>
      <c r="I72" s="152" t="s">
        <v>24</v>
      </c>
      <c r="J72" s="154" t="str">
        <f>IF(J12="","",J12)</f>
        <v>21.1.2019</v>
      </c>
      <c r="L72" s="103"/>
    </row>
    <row r="73" spans="2:12" s="102" customFormat="1" ht="6.9" customHeight="1">
      <c r="B73" s="103"/>
      <c r="L73" s="103"/>
    </row>
    <row r="74" spans="2:12" s="102" customFormat="1" ht="13.2">
      <c r="B74" s="103"/>
      <c r="C74" s="152" t="s">
        <v>26</v>
      </c>
      <c r="F74" s="153" t="str">
        <f>E15</f>
        <v>Pardubický kraj, Komenského náměstí 125, Pardubice</v>
      </c>
      <c r="I74" s="152" t="s">
        <v>32</v>
      </c>
      <c r="J74" s="153" t="str">
        <f>E21</f>
        <v>Astalon , Hůrka 54.Pardubice</v>
      </c>
      <c r="L74" s="103"/>
    </row>
    <row r="75" spans="2:12" s="102" customFormat="1" ht="14.4" customHeight="1">
      <c r="B75" s="103"/>
      <c r="C75" s="152" t="s">
        <v>30</v>
      </c>
      <c r="F75" s="153" t="str">
        <f>IF(E18="","",E18)</f>
        <v/>
      </c>
      <c r="L75" s="103"/>
    </row>
    <row r="76" spans="2:12" s="102" customFormat="1" ht="10.35" customHeight="1">
      <c r="B76" s="103"/>
      <c r="L76" s="103"/>
    </row>
    <row r="77" spans="2:20" s="162" customFormat="1" ht="29.25" customHeight="1">
      <c r="B77" s="155"/>
      <c r="C77" s="156" t="s">
        <v>125</v>
      </c>
      <c r="D77" s="157" t="s">
        <v>55</v>
      </c>
      <c r="E77" s="157" t="s">
        <v>51</v>
      </c>
      <c r="F77" s="157" t="s">
        <v>126</v>
      </c>
      <c r="G77" s="157" t="s">
        <v>127</v>
      </c>
      <c r="H77" s="157" t="s">
        <v>128</v>
      </c>
      <c r="I77" s="157" t="s">
        <v>129</v>
      </c>
      <c r="J77" s="157" t="s">
        <v>102</v>
      </c>
      <c r="K77" s="158" t="s">
        <v>130</v>
      </c>
      <c r="L77" s="155"/>
      <c r="M77" s="159" t="s">
        <v>131</v>
      </c>
      <c r="N77" s="160" t="s">
        <v>40</v>
      </c>
      <c r="O77" s="160" t="s">
        <v>132</v>
      </c>
      <c r="P77" s="160" t="s">
        <v>133</v>
      </c>
      <c r="Q77" s="160" t="s">
        <v>134</v>
      </c>
      <c r="R77" s="160" t="s">
        <v>135</v>
      </c>
      <c r="S77" s="160" t="s">
        <v>136</v>
      </c>
      <c r="T77" s="161" t="s">
        <v>137</v>
      </c>
    </row>
    <row r="78" spans="2:63" s="102" customFormat="1" ht="29.25" customHeight="1">
      <c r="B78" s="103"/>
      <c r="C78" s="163" t="s">
        <v>103</v>
      </c>
      <c r="J78" s="164">
        <f>BK78</f>
        <v>0</v>
      </c>
      <c r="L78" s="103"/>
      <c r="M78" s="165"/>
      <c r="N78" s="112"/>
      <c r="O78" s="112"/>
      <c r="P78" s="166">
        <f>P79</f>
        <v>0</v>
      </c>
      <c r="Q78" s="112"/>
      <c r="R78" s="166">
        <f>R79</f>
        <v>0</v>
      </c>
      <c r="S78" s="112"/>
      <c r="T78" s="167">
        <f>T79</f>
        <v>0</v>
      </c>
      <c r="AT78" s="92" t="s">
        <v>69</v>
      </c>
      <c r="AU78" s="92" t="s">
        <v>104</v>
      </c>
      <c r="BK78" s="168">
        <f>BK79</f>
        <v>0</v>
      </c>
    </row>
    <row r="79" spans="2:63" s="170" customFormat="1" ht="37.35" customHeight="1">
      <c r="B79" s="169"/>
      <c r="D79" s="171" t="s">
        <v>69</v>
      </c>
      <c r="E79" s="172" t="s">
        <v>414</v>
      </c>
      <c r="F79" s="172" t="s">
        <v>415</v>
      </c>
      <c r="J79" s="173">
        <f>BK79</f>
        <v>0</v>
      </c>
      <c r="L79" s="169"/>
      <c r="M79" s="174"/>
      <c r="N79" s="175"/>
      <c r="O79" s="175"/>
      <c r="P79" s="176">
        <f>P80</f>
        <v>0</v>
      </c>
      <c r="Q79" s="175"/>
      <c r="R79" s="176">
        <f>R80</f>
        <v>0</v>
      </c>
      <c r="S79" s="175"/>
      <c r="T79" s="177">
        <f>T80</f>
        <v>0</v>
      </c>
      <c r="AR79" s="171" t="s">
        <v>79</v>
      </c>
      <c r="AT79" s="178" t="s">
        <v>69</v>
      </c>
      <c r="AU79" s="178" t="s">
        <v>9</v>
      </c>
      <c r="AY79" s="171" t="s">
        <v>140</v>
      </c>
      <c r="BK79" s="179">
        <f>BK80</f>
        <v>0</v>
      </c>
    </row>
    <row r="80" spans="2:63" s="170" customFormat="1" ht="19.95" customHeight="1">
      <c r="B80" s="169"/>
      <c r="D80" s="171" t="s">
        <v>69</v>
      </c>
      <c r="E80" s="180" t="s">
        <v>1208</v>
      </c>
      <c r="F80" s="180" t="s">
        <v>87</v>
      </c>
      <c r="J80" s="181">
        <f>BK80</f>
        <v>0</v>
      </c>
      <c r="L80" s="169"/>
      <c r="M80" s="174"/>
      <c r="N80" s="175"/>
      <c r="O80" s="175"/>
      <c r="P80" s="176">
        <f>SUM(P81:P119)</f>
        <v>0</v>
      </c>
      <c r="Q80" s="175"/>
      <c r="R80" s="176">
        <f>SUM(R81:R119)</f>
        <v>0</v>
      </c>
      <c r="S80" s="175"/>
      <c r="T80" s="177">
        <f>SUM(T81:T119)</f>
        <v>0</v>
      </c>
      <c r="AR80" s="171" t="s">
        <v>79</v>
      </c>
      <c r="AT80" s="178" t="s">
        <v>69</v>
      </c>
      <c r="AU80" s="178" t="s">
        <v>77</v>
      </c>
      <c r="AY80" s="171" t="s">
        <v>140</v>
      </c>
      <c r="BK80" s="179">
        <f>SUM(BK81:BK119)</f>
        <v>0</v>
      </c>
    </row>
    <row r="81" spans="2:65" s="102" customFormat="1" ht="16.5" customHeight="1">
      <c r="B81" s="103"/>
      <c r="C81" s="217" t="s">
        <v>77</v>
      </c>
      <c r="D81" s="217" t="s">
        <v>287</v>
      </c>
      <c r="E81" s="218" t="s">
        <v>1209</v>
      </c>
      <c r="F81" s="219" t="s">
        <v>1210</v>
      </c>
      <c r="G81" s="220" t="s">
        <v>1211</v>
      </c>
      <c r="H81" s="221">
        <v>2</v>
      </c>
      <c r="I81" s="9"/>
      <c r="J81" s="221">
        <f aca="true" t="shared" si="0" ref="J81:J119">ROUND(I81*H81,15)</f>
        <v>0</v>
      </c>
      <c r="K81" s="242" t="s">
        <v>1533</v>
      </c>
      <c r="L81" s="222"/>
      <c r="M81" s="223" t="s">
        <v>5</v>
      </c>
      <c r="N81" s="224" t="s">
        <v>41</v>
      </c>
      <c r="O81" s="104"/>
      <c r="P81" s="189">
        <f aca="true" t="shared" si="1" ref="P81:P119">O81*H81</f>
        <v>0</v>
      </c>
      <c r="Q81" s="189">
        <v>0</v>
      </c>
      <c r="R81" s="189">
        <f aca="true" t="shared" si="2" ref="R81:R119">Q81*H81</f>
        <v>0</v>
      </c>
      <c r="S81" s="189">
        <v>0</v>
      </c>
      <c r="T81" s="190">
        <f aca="true" t="shared" si="3" ref="T81:T119">S81*H81</f>
        <v>0</v>
      </c>
      <c r="AR81" s="92" t="s">
        <v>410</v>
      </c>
      <c r="AT81" s="92" t="s">
        <v>287</v>
      </c>
      <c r="AU81" s="92" t="s">
        <v>79</v>
      </c>
      <c r="AY81" s="92" t="s">
        <v>140</v>
      </c>
      <c r="BE81" s="191">
        <f aca="true" t="shared" si="4" ref="BE81:BE119">IF(N81="základní",J81,0)</f>
        <v>0</v>
      </c>
      <c r="BF81" s="191">
        <f aca="true" t="shared" si="5" ref="BF81:BF119">IF(N81="snížená",J81,0)</f>
        <v>0</v>
      </c>
      <c r="BG81" s="191">
        <f aca="true" t="shared" si="6" ref="BG81:BG119">IF(N81="zákl. přenesená",J81,0)</f>
        <v>0</v>
      </c>
      <c r="BH81" s="191">
        <f aca="true" t="shared" si="7" ref="BH81:BH119">IF(N81="sníž. přenesená",J81,0)</f>
        <v>0</v>
      </c>
      <c r="BI81" s="191">
        <f aca="true" t="shared" si="8" ref="BI81:BI119">IF(N81="nulová",J81,0)</f>
        <v>0</v>
      </c>
      <c r="BJ81" s="92" t="s">
        <v>77</v>
      </c>
      <c r="BK81" s="192">
        <f aca="true" t="shared" si="9" ref="BK81:BK119">ROUND(I81*H81,15)</f>
        <v>0</v>
      </c>
      <c r="BL81" s="92" t="s">
        <v>291</v>
      </c>
      <c r="BM81" s="92" t="s">
        <v>1212</v>
      </c>
    </row>
    <row r="82" spans="2:65" s="102" customFormat="1" ht="16.5" customHeight="1">
      <c r="B82" s="103"/>
      <c r="C82" s="182" t="s">
        <v>79</v>
      </c>
      <c r="D82" s="182" t="s">
        <v>143</v>
      </c>
      <c r="E82" s="183" t="s">
        <v>1213</v>
      </c>
      <c r="F82" s="184" t="s">
        <v>1214</v>
      </c>
      <c r="G82" s="185" t="s">
        <v>1211</v>
      </c>
      <c r="H82" s="186">
        <v>2</v>
      </c>
      <c r="I82" s="8"/>
      <c r="J82" s="186">
        <f t="shared" si="0"/>
        <v>0</v>
      </c>
      <c r="K82" s="184" t="s">
        <v>1533</v>
      </c>
      <c r="L82" s="103"/>
      <c r="M82" s="187" t="s">
        <v>5</v>
      </c>
      <c r="N82" s="188" t="s">
        <v>41</v>
      </c>
      <c r="O82" s="104"/>
      <c r="P82" s="189">
        <f t="shared" si="1"/>
        <v>0</v>
      </c>
      <c r="Q82" s="189">
        <v>0</v>
      </c>
      <c r="R82" s="189">
        <f t="shared" si="2"/>
        <v>0</v>
      </c>
      <c r="S82" s="189">
        <v>0</v>
      </c>
      <c r="T82" s="190">
        <f t="shared" si="3"/>
        <v>0</v>
      </c>
      <c r="AR82" s="92" t="s">
        <v>291</v>
      </c>
      <c r="AT82" s="92" t="s">
        <v>143</v>
      </c>
      <c r="AU82" s="92" t="s">
        <v>79</v>
      </c>
      <c r="AY82" s="92" t="s">
        <v>140</v>
      </c>
      <c r="BE82" s="191">
        <f t="shared" si="4"/>
        <v>0</v>
      </c>
      <c r="BF82" s="191">
        <f t="shared" si="5"/>
        <v>0</v>
      </c>
      <c r="BG82" s="191">
        <f t="shared" si="6"/>
        <v>0</v>
      </c>
      <c r="BH82" s="191">
        <f t="shared" si="7"/>
        <v>0</v>
      </c>
      <c r="BI82" s="191">
        <f t="shared" si="8"/>
        <v>0</v>
      </c>
      <c r="BJ82" s="92" t="s">
        <v>77</v>
      </c>
      <c r="BK82" s="192">
        <f t="shared" si="9"/>
        <v>0</v>
      </c>
      <c r="BL82" s="92" t="s">
        <v>291</v>
      </c>
      <c r="BM82" s="92" t="s">
        <v>1215</v>
      </c>
    </row>
    <row r="83" spans="2:65" s="102" customFormat="1" ht="16.5" customHeight="1">
      <c r="B83" s="103"/>
      <c r="C83" s="217" t="s">
        <v>141</v>
      </c>
      <c r="D83" s="217" t="s">
        <v>287</v>
      </c>
      <c r="E83" s="218" t="s">
        <v>1216</v>
      </c>
      <c r="F83" s="219" t="s">
        <v>1217</v>
      </c>
      <c r="G83" s="220" t="s">
        <v>1211</v>
      </c>
      <c r="H83" s="221">
        <v>1</v>
      </c>
      <c r="I83" s="9"/>
      <c r="J83" s="221">
        <f t="shared" si="0"/>
        <v>0</v>
      </c>
      <c r="K83" s="242" t="s">
        <v>1533</v>
      </c>
      <c r="L83" s="222"/>
      <c r="M83" s="223" t="s">
        <v>5</v>
      </c>
      <c r="N83" s="224" t="s">
        <v>41</v>
      </c>
      <c r="O83" s="104"/>
      <c r="P83" s="189">
        <f t="shared" si="1"/>
        <v>0</v>
      </c>
      <c r="Q83" s="189">
        <v>0</v>
      </c>
      <c r="R83" s="189">
        <f t="shared" si="2"/>
        <v>0</v>
      </c>
      <c r="S83" s="189">
        <v>0</v>
      </c>
      <c r="T83" s="190">
        <f t="shared" si="3"/>
        <v>0</v>
      </c>
      <c r="AR83" s="92" t="s">
        <v>410</v>
      </c>
      <c r="AT83" s="92" t="s">
        <v>287</v>
      </c>
      <c r="AU83" s="92" t="s">
        <v>79</v>
      </c>
      <c r="AY83" s="92" t="s">
        <v>140</v>
      </c>
      <c r="BE83" s="191">
        <f t="shared" si="4"/>
        <v>0</v>
      </c>
      <c r="BF83" s="191">
        <f t="shared" si="5"/>
        <v>0</v>
      </c>
      <c r="BG83" s="191">
        <f t="shared" si="6"/>
        <v>0</v>
      </c>
      <c r="BH83" s="191">
        <f t="shared" si="7"/>
        <v>0</v>
      </c>
      <c r="BI83" s="191">
        <f t="shared" si="8"/>
        <v>0</v>
      </c>
      <c r="BJ83" s="92" t="s">
        <v>77</v>
      </c>
      <c r="BK83" s="192">
        <f t="shared" si="9"/>
        <v>0</v>
      </c>
      <c r="BL83" s="92" t="s">
        <v>291</v>
      </c>
      <c r="BM83" s="92" t="s">
        <v>1218</v>
      </c>
    </row>
    <row r="84" spans="2:65" s="102" customFormat="1" ht="16.5" customHeight="1">
      <c r="B84" s="103"/>
      <c r="C84" s="182" t="s">
        <v>148</v>
      </c>
      <c r="D84" s="182" t="s">
        <v>143</v>
      </c>
      <c r="E84" s="183" t="s">
        <v>1219</v>
      </c>
      <c r="F84" s="184" t="s">
        <v>1220</v>
      </c>
      <c r="G84" s="185" t="s">
        <v>1211</v>
      </c>
      <c r="H84" s="186">
        <v>1</v>
      </c>
      <c r="I84" s="8"/>
      <c r="J84" s="186">
        <f t="shared" si="0"/>
        <v>0</v>
      </c>
      <c r="K84" s="184" t="s">
        <v>1533</v>
      </c>
      <c r="L84" s="103"/>
      <c r="M84" s="187" t="s">
        <v>5</v>
      </c>
      <c r="N84" s="188" t="s">
        <v>41</v>
      </c>
      <c r="O84" s="104"/>
      <c r="P84" s="189">
        <f t="shared" si="1"/>
        <v>0</v>
      </c>
      <c r="Q84" s="189">
        <v>0</v>
      </c>
      <c r="R84" s="189">
        <f t="shared" si="2"/>
        <v>0</v>
      </c>
      <c r="S84" s="189">
        <v>0</v>
      </c>
      <c r="T84" s="190">
        <f t="shared" si="3"/>
        <v>0</v>
      </c>
      <c r="AR84" s="92" t="s">
        <v>291</v>
      </c>
      <c r="AT84" s="92" t="s">
        <v>143</v>
      </c>
      <c r="AU84" s="92" t="s">
        <v>79</v>
      </c>
      <c r="AY84" s="92" t="s">
        <v>140</v>
      </c>
      <c r="BE84" s="191">
        <f t="shared" si="4"/>
        <v>0</v>
      </c>
      <c r="BF84" s="191">
        <f t="shared" si="5"/>
        <v>0</v>
      </c>
      <c r="BG84" s="191">
        <f t="shared" si="6"/>
        <v>0</v>
      </c>
      <c r="BH84" s="191">
        <f t="shared" si="7"/>
        <v>0</v>
      </c>
      <c r="BI84" s="191">
        <f t="shared" si="8"/>
        <v>0</v>
      </c>
      <c r="BJ84" s="92" t="s">
        <v>77</v>
      </c>
      <c r="BK84" s="192">
        <f t="shared" si="9"/>
        <v>0</v>
      </c>
      <c r="BL84" s="92" t="s">
        <v>291</v>
      </c>
      <c r="BM84" s="92" t="s">
        <v>1221</v>
      </c>
    </row>
    <row r="85" spans="2:65" s="102" customFormat="1" ht="16.5" customHeight="1">
      <c r="B85" s="103"/>
      <c r="C85" s="217" t="s">
        <v>188</v>
      </c>
      <c r="D85" s="217" t="s">
        <v>287</v>
      </c>
      <c r="E85" s="218" t="s">
        <v>1222</v>
      </c>
      <c r="F85" s="219" t="s">
        <v>1223</v>
      </c>
      <c r="G85" s="220" t="s">
        <v>1211</v>
      </c>
      <c r="H85" s="221">
        <v>3</v>
      </c>
      <c r="I85" s="9"/>
      <c r="J85" s="221">
        <f t="shared" si="0"/>
        <v>0</v>
      </c>
      <c r="K85" s="242" t="s">
        <v>1533</v>
      </c>
      <c r="L85" s="222"/>
      <c r="M85" s="223" t="s">
        <v>5</v>
      </c>
      <c r="N85" s="224" t="s">
        <v>41</v>
      </c>
      <c r="O85" s="104"/>
      <c r="P85" s="189">
        <f t="shared" si="1"/>
        <v>0</v>
      </c>
      <c r="Q85" s="189">
        <v>0</v>
      </c>
      <c r="R85" s="189">
        <f t="shared" si="2"/>
        <v>0</v>
      </c>
      <c r="S85" s="189">
        <v>0</v>
      </c>
      <c r="T85" s="190">
        <f t="shared" si="3"/>
        <v>0</v>
      </c>
      <c r="AR85" s="92" t="s">
        <v>410</v>
      </c>
      <c r="AT85" s="92" t="s">
        <v>287</v>
      </c>
      <c r="AU85" s="92" t="s">
        <v>79</v>
      </c>
      <c r="AY85" s="92" t="s">
        <v>140</v>
      </c>
      <c r="BE85" s="191">
        <f t="shared" si="4"/>
        <v>0</v>
      </c>
      <c r="BF85" s="191">
        <f t="shared" si="5"/>
        <v>0</v>
      </c>
      <c r="BG85" s="191">
        <f t="shared" si="6"/>
        <v>0</v>
      </c>
      <c r="BH85" s="191">
        <f t="shared" si="7"/>
        <v>0</v>
      </c>
      <c r="BI85" s="191">
        <f t="shared" si="8"/>
        <v>0</v>
      </c>
      <c r="BJ85" s="92" t="s">
        <v>77</v>
      </c>
      <c r="BK85" s="192">
        <f t="shared" si="9"/>
        <v>0</v>
      </c>
      <c r="BL85" s="92" t="s">
        <v>291</v>
      </c>
      <c r="BM85" s="92" t="s">
        <v>1224</v>
      </c>
    </row>
    <row r="86" spans="2:65" s="102" customFormat="1" ht="16.5" customHeight="1">
      <c r="B86" s="103"/>
      <c r="C86" s="182" t="s">
        <v>176</v>
      </c>
      <c r="D86" s="182" t="s">
        <v>143</v>
      </c>
      <c r="E86" s="183" t="s">
        <v>1225</v>
      </c>
      <c r="F86" s="184" t="s">
        <v>1223</v>
      </c>
      <c r="G86" s="185" t="s">
        <v>1211</v>
      </c>
      <c r="H86" s="186">
        <v>3</v>
      </c>
      <c r="I86" s="8"/>
      <c r="J86" s="186">
        <f t="shared" si="0"/>
        <v>0</v>
      </c>
      <c r="K86" s="184" t="s">
        <v>1533</v>
      </c>
      <c r="L86" s="103"/>
      <c r="M86" s="187" t="s">
        <v>5</v>
      </c>
      <c r="N86" s="188" t="s">
        <v>41</v>
      </c>
      <c r="O86" s="104"/>
      <c r="P86" s="189">
        <f t="shared" si="1"/>
        <v>0</v>
      </c>
      <c r="Q86" s="189">
        <v>0</v>
      </c>
      <c r="R86" s="189">
        <f t="shared" si="2"/>
        <v>0</v>
      </c>
      <c r="S86" s="189">
        <v>0</v>
      </c>
      <c r="T86" s="190">
        <f t="shared" si="3"/>
        <v>0</v>
      </c>
      <c r="AR86" s="92" t="s">
        <v>291</v>
      </c>
      <c r="AT86" s="92" t="s">
        <v>143</v>
      </c>
      <c r="AU86" s="92" t="s">
        <v>79</v>
      </c>
      <c r="AY86" s="92" t="s">
        <v>140</v>
      </c>
      <c r="BE86" s="191">
        <f t="shared" si="4"/>
        <v>0</v>
      </c>
      <c r="BF86" s="191">
        <f t="shared" si="5"/>
        <v>0</v>
      </c>
      <c r="BG86" s="191">
        <f t="shared" si="6"/>
        <v>0</v>
      </c>
      <c r="BH86" s="191">
        <f t="shared" si="7"/>
        <v>0</v>
      </c>
      <c r="BI86" s="191">
        <f t="shared" si="8"/>
        <v>0</v>
      </c>
      <c r="BJ86" s="92" t="s">
        <v>77</v>
      </c>
      <c r="BK86" s="192">
        <f t="shared" si="9"/>
        <v>0</v>
      </c>
      <c r="BL86" s="92" t="s">
        <v>291</v>
      </c>
      <c r="BM86" s="92" t="s">
        <v>1226</v>
      </c>
    </row>
    <row r="87" spans="2:65" s="102" customFormat="1" ht="16.5" customHeight="1">
      <c r="B87" s="103"/>
      <c r="C87" s="217" t="s">
        <v>195</v>
      </c>
      <c r="D87" s="217" t="s">
        <v>287</v>
      </c>
      <c r="E87" s="218" t="s">
        <v>1227</v>
      </c>
      <c r="F87" s="219" t="s">
        <v>1228</v>
      </c>
      <c r="G87" s="220" t="s">
        <v>1211</v>
      </c>
      <c r="H87" s="221">
        <v>1</v>
      </c>
      <c r="I87" s="9"/>
      <c r="J87" s="221">
        <f t="shared" si="0"/>
        <v>0</v>
      </c>
      <c r="K87" s="242" t="s">
        <v>1533</v>
      </c>
      <c r="L87" s="222"/>
      <c r="M87" s="223" t="s">
        <v>5</v>
      </c>
      <c r="N87" s="224" t="s">
        <v>41</v>
      </c>
      <c r="O87" s="104"/>
      <c r="P87" s="189">
        <f t="shared" si="1"/>
        <v>0</v>
      </c>
      <c r="Q87" s="189">
        <v>0</v>
      </c>
      <c r="R87" s="189">
        <f t="shared" si="2"/>
        <v>0</v>
      </c>
      <c r="S87" s="189">
        <v>0</v>
      </c>
      <c r="T87" s="190">
        <f t="shared" si="3"/>
        <v>0</v>
      </c>
      <c r="AR87" s="92" t="s">
        <v>410</v>
      </c>
      <c r="AT87" s="92" t="s">
        <v>287</v>
      </c>
      <c r="AU87" s="92" t="s">
        <v>79</v>
      </c>
      <c r="AY87" s="92" t="s">
        <v>140</v>
      </c>
      <c r="BE87" s="191">
        <f t="shared" si="4"/>
        <v>0</v>
      </c>
      <c r="BF87" s="191">
        <f t="shared" si="5"/>
        <v>0</v>
      </c>
      <c r="BG87" s="191">
        <f t="shared" si="6"/>
        <v>0</v>
      </c>
      <c r="BH87" s="191">
        <f t="shared" si="7"/>
        <v>0</v>
      </c>
      <c r="BI87" s="191">
        <f t="shared" si="8"/>
        <v>0</v>
      </c>
      <c r="BJ87" s="92" t="s">
        <v>77</v>
      </c>
      <c r="BK87" s="192">
        <f t="shared" si="9"/>
        <v>0</v>
      </c>
      <c r="BL87" s="92" t="s">
        <v>291</v>
      </c>
      <c r="BM87" s="92" t="s">
        <v>1229</v>
      </c>
    </row>
    <row r="88" spans="2:65" s="102" customFormat="1" ht="16.5" customHeight="1">
      <c r="B88" s="103"/>
      <c r="C88" s="182" t="s">
        <v>199</v>
      </c>
      <c r="D88" s="182" t="s">
        <v>143</v>
      </c>
      <c r="E88" s="183" t="s">
        <v>1230</v>
      </c>
      <c r="F88" s="184" t="s">
        <v>1231</v>
      </c>
      <c r="G88" s="185" t="s">
        <v>1211</v>
      </c>
      <c r="H88" s="186">
        <v>1</v>
      </c>
      <c r="I88" s="8"/>
      <c r="J88" s="186">
        <f t="shared" si="0"/>
        <v>0</v>
      </c>
      <c r="K88" s="184" t="s">
        <v>1533</v>
      </c>
      <c r="L88" s="103"/>
      <c r="M88" s="187" t="s">
        <v>5</v>
      </c>
      <c r="N88" s="188" t="s">
        <v>41</v>
      </c>
      <c r="O88" s="104"/>
      <c r="P88" s="189">
        <f t="shared" si="1"/>
        <v>0</v>
      </c>
      <c r="Q88" s="189">
        <v>0</v>
      </c>
      <c r="R88" s="189">
        <f t="shared" si="2"/>
        <v>0</v>
      </c>
      <c r="S88" s="189">
        <v>0</v>
      </c>
      <c r="T88" s="190">
        <f t="shared" si="3"/>
        <v>0</v>
      </c>
      <c r="AR88" s="92" t="s">
        <v>291</v>
      </c>
      <c r="AT88" s="92" t="s">
        <v>143</v>
      </c>
      <c r="AU88" s="92" t="s">
        <v>79</v>
      </c>
      <c r="AY88" s="92" t="s">
        <v>140</v>
      </c>
      <c r="BE88" s="191">
        <f t="shared" si="4"/>
        <v>0</v>
      </c>
      <c r="BF88" s="191">
        <f t="shared" si="5"/>
        <v>0</v>
      </c>
      <c r="BG88" s="191">
        <f t="shared" si="6"/>
        <v>0</v>
      </c>
      <c r="BH88" s="191">
        <f t="shared" si="7"/>
        <v>0</v>
      </c>
      <c r="BI88" s="191">
        <f t="shared" si="8"/>
        <v>0</v>
      </c>
      <c r="BJ88" s="92" t="s">
        <v>77</v>
      </c>
      <c r="BK88" s="192">
        <f t="shared" si="9"/>
        <v>0</v>
      </c>
      <c r="BL88" s="92" t="s">
        <v>291</v>
      </c>
      <c r="BM88" s="92" t="s">
        <v>1232</v>
      </c>
    </row>
    <row r="89" spans="2:65" s="102" customFormat="1" ht="16.5" customHeight="1">
      <c r="B89" s="103"/>
      <c r="C89" s="217" t="s">
        <v>203</v>
      </c>
      <c r="D89" s="217" t="s">
        <v>287</v>
      </c>
      <c r="E89" s="218" t="s">
        <v>1233</v>
      </c>
      <c r="F89" s="219" t="s">
        <v>1234</v>
      </c>
      <c r="G89" s="220" t="s">
        <v>1211</v>
      </c>
      <c r="H89" s="221">
        <v>2</v>
      </c>
      <c r="I89" s="9"/>
      <c r="J89" s="221">
        <f t="shared" si="0"/>
        <v>0</v>
      </c>
      <c r="K89" s="242" t="s">
        <v>1533</v>
      </c>
      <c r="L89" s="222"/>
      <c r="M89" s="223" t="s">
        <v>5</v>
      </c>
      <c r="N89" s="224" t="s">
        <v>41</v>
      </c>
      <c r="O89" s="104"/>
      <c r="P89" s="189">
        <f t="shared" si="1"/>
        <v>0</v>
      </c>
      <c r="Q89" s="189">
        <v>0</v>
      </c>
      <c r="R89" s="189">
        <f t="shared" si="2"/>
        <v>0</v>
      </c>
      <c r="S89" s="189">
        <v>0</v>
      </c>
      <c r="T89" s="190">
        <f t="shared" si="3"/>
        <v>0</v>
      </c>
      <c r="AR89" s="92" t="s">
        <v>410</v>
      </c>
      <c r="AT89" s="92" t="s">
        <v>287</v>
      </c>
      <c r="AU89" s="92" t="s">
        <v>79</v>
      </c>
      <c r="AY89" s="92" t="s">
        <v>140</v>
      </c>
      <c r="BE89" s="191">
        <f t="shared" si="4"/>
        <v>0</v>
      </c>
      <c r="BF89" s="191">
        <f t="shared" si="5"/>
        <v>0</v>
      </c>
      <c r="BG89" s="191">
        <f t="shared" si="6"/>
        <v>0</v>
      </c>
      <c r="BH89" s="191">
        <f t="shared" si="7"/>
        <v>0</v>
      </c>
      <c r="BI89" s="191">
        <f t="shared" si="8"/>
        <v>0</v>
      </c>
      <c r="BJ89" s="92" t="s">
        <v>77</v>
      </c>
      <c r="BK89" s="192">
        <f t="shared" si="9"/>
        <v>0</v>
      </c>
      <c r="BL89" s="92" t="s">
        <v>291</v>
      </c>
      <c r="BM89" s="92" t="s">
        <v>1235</v>
      </c>
    </row>
    <row r="90" spans="2:65" s="102" customFormat="1" ht="16.5" customHeight="1">
      <c r="B90" s="103"/>
      <c r="C90" s="182" t="s">
        <v>258</v>
      </c>
      <c r="D90" s="182" t="s">
        <v>143</v>
      </c>
      <c r="E90" s="183" t="s">
        <v>1236</v>
      </c>
      <c r="F90" s="184" t="s">
        <v>1237</v>
      </c>
      <c r="G90" s="185" t="s">
        <v>1211</v>
      </c>
      <c r="H90" s="186">
        <v>2</v>
      </c>
      <c r="I90" s="8"/>
      <c r="J90" s="186">
        <f t="shared" si="0"/>
        <v>0</v>
      </c>
      <c r="K90" s="184" t="s">
        <v>1533</v>
      </c>
      <c r="L90" s="103"/>
      <c r="M90" s="187" t="s">
        <v>5</v>
      </c>
      <c r="N90" s="188" t="s">
        <v>41</v>
      </c>
      <c r="O90" s="104"/>
      <c r="P90" s="189">
        <f t="shared" si="1"/>
        <v>0</v>
      </c>
      <c r="Q90" s="189">
        <v>0</v>
      </c>
      <c r="R90" s="189">
        <f t="shared" si="2"/>
        <v>0</v>
      </c>
      <c r="S90" s="189">
        <v>0</v>
      </c>
      <c r="T90" s="190">
        <f t="shared" si="3"/>
        <v>0</v>
      </c>
      <c r="AR90" s="92" t="s">
        <v>291</v>
      </c>
      <c r="AT90" s="92" t="s">
        <v>143</v>
      </c>
      <c r="AU90" s="92" t="s">
        <v>79</v>
      </c>
      <c r="AY90" s="92" t="s">
        <v>140</v>
      </c>
      <c r="BE90" s="191">
        <f t="shared" si="4"/>
        <v>0</v>
      </c>
      <c r="BF90" s="191">
        <f t="shared" si="5"/>
        <v>0</v>
      </c>
      <c r="BG90" s="191">
        <f t="shared" si="6"/>
        <v>0</v>
      </c>
      <c r="BH90" s="191">
        <f t="shared" si="7"/>
        <v>0</v>
      </c>
      <c r="BI90" s="191">
        <f t="shared" si="8"/>
        <v>0</v>
      </c>
      <c r="BJ90" s="92" t="s">
        <v>77</v>
      </c>
      <c r="BK90" s="192">
        <f t="shared" si="9"/>
        <v>0</v>
      </c>
      <c r="BL90" s="92" t="s">
        <v>291</v>
      </c>
      <c r="BM90" s="92" t="s">
        <v>1238</v>
      </c>
    </row>
    <row r="91" spans="2:65" s="102" customFormat="1" ht="16.5" customHeight="1">
      <c r="B91" s="103"/>
      <c r="C91" s="182" t="s">
        <v>262</v>
      </c>
      <c r="D91" s="182" t="s">
        <v>143</v>
      </c>
      <c r="E91" s="183" t="s">
        <v>1239</v>
      </c>
      <c r="F91" s="184" t="s">
        <v>1240</v>
      </c>
      <c r="G91" s="185" t="s">
        <v>1211</v>
      </c>
      <c r="H91" s="186">
        <v>6</v>
      </c>
      <c r="I91" s="8"/>
      <c r="J91" s="186">
        <f t="shared" si="0"/>
        <v>0</v>
      </c>
      <c r="K91" s="184" t="s">
        <v>1533</v>
      </c>
      <c r="L91" s="103"/>
      <c r="M91" s="187" t="s">
        <v>5</v>
      </c>
      <c r="N91" s="188" t="s">
        <v>41</v>
      </c>
      <c r="O91" s="104"/>
      <c r="P91" s="189">
        <f t="shared" si="1"/>
        <v>0</v>
      </c>
      <c r="Q91" s="189">
        <v>0</v>
      </c>
      <c r="R91" s="189">
        <f t="shared" si="2"/>
        <v>0</v>
      </c>
      <c r="S91" s="189">
        <v>0</v>
      </c>
      <c r="T91" s="190">
        <f t="shared" si="3"/>
        <v>0</v>
      </c>
      <c r="AR91" s="92" t="s">
        <v>148</v>
      </c>
      <c r="AT91" s="92" t="s">
        <v>143</v>
      </c>
      <c r="AU91" s="92" t="s">
        <v>79</v>
      </c>
      <c r="AY91" s="92" t="s">
        <v>140</v>
      </c>
      <c r="BE91" s="191">
        <f t="shared" si="4"/>
        <v>0</v>
      </c>
      <c r="BF91" s="191">
        <f t="shared" si="5"/>
        <v>0</v>
      </c>
      <c r="BG91" s="191">
        <f t="shared" si="6"/>
        <v>0</v>
      </c>
      <c r="BH91" s="191">
        <f t="shared" si="7"/>
        <v>0</v>
      </c>
      <c r="BI91" s="191">
        <f t="shared" si="8"/>
        <v>0</v>
      </c>
      <c r="BJ91" s="92" t="s">
        <v>77</v>
      </c>
      <c r="BK91" s="192">
        <f t="shared" si="9"/>
        <v>0</v>
      </c>
      <c r="BL91" s="92" t="s">
        <v>148</v>
      </c>
      <c r="BM91" s="92" t="s">
        <v>1241</v>
      </c>
    </row>
    <row r="92" spans="2:65" s="102" customFormat="1" ht="16.5" customHeight="1">
      <c r="B92" s="103"/>
      <c r="C92" s="217" t="s">
        <v>266</v>
      </c>
      <c r="D92" s="217" t="s">
        <v>287</v>
      </c>
      <c r="E92" s="218" t="s">
        <v>1242</v>
      </c>
      <c r="F92" s="219" t="s">
        <v>1243</v>
      </c>
      <c r="G92" s="220" t="s">
        <v>1211</v>
      </c>
      <c r="H92" s="221">
        <v>6</v>
      </c>
      <c r="I92" s="9"/>
      <c r="J92" s="221">
        <f t="shared" si="0"/>
        <v>0</v>
      </c>
      <c r="K92" s="242" t="s">
        <v>1533</v>
      </c>
      <c r="L92" s="222"/>
      <c r="M92" s="223" t="s">
        <v>5</v>
      </c>
      <c r="N92" s="224" t="s">
        <v>41</v>
      </c>
      <c r="O92" s="104"/>
      <c r="P92" s="189">
        <f t="shared" si="1"/>
        <v>0</v>
      </c>
      <c r="Q92" s="189">
        <v>0</v>
      </c>
      <c r="R92" s="189">
        <f t="shared" si="2"/>
        <v>0</v>
      </c>
      <c r="S92" s="189">
        <v>0</v>
      </c>
      <c r="T92" s="190">
        <f t="shared" si="3"/>
        <v>0</v>
      </c>
      <c r="AR92" s="92" t="s">
        <v>410</v>
      </c>
      <c r="AT92" s="92" t="s">
        <v>287</v>
      </c>
      <c r="AU92" s="92" t="s">
        <v>79</v>
      </c>
      <c r="AY92" s="92" t="s">
        <v>140</v>
      </c>
      <c r="BE92" s="191">
        <f t="shared" si="4"/>
        <v>0</v>
      </c>
      <c r="BF92" s="191">
        <f t="shared" si="5"/>
        <v>0</v>
      </c>
      <c r="BG92" s="191">
        <f t="shared" si="6"/>
        <v>0</v>
      </c>
      <c r="BH92" s="191">
        <f t="shared" si="7"/>
        <v>0</v>
      </c>
      <c r="BI92" s="191">
        <f t="shared" si="8"/>
        <v>0</v>
      </c>
      <c r="BJ92" s="92" t="s">
        <v>77</v>
      </c>
      <c r="BK92" s="192">
        <f t="shared" si="9"/>
        <v>0</v>
      </c>
      <c r="BL92" s="92" t="s">
        <v>291</v>
      </c>
      <c r="BM92" s="92" t="s">
        <v>1244</v>
      </c>
    </row>
    <row r="93" spans="2:65" s="102" customFormat="1" ht="16.5" customHeight="1">
      <c r="B93" s="103"/>
      <c r="C93" s="182" t="s">
        <v>270</v>
      </c>
      <c r="D93" s="182" t="s">
        <v>143</v>
      </c>
      <c r="E93" s="183" t="s">
        <v>1245</v>
      </c>
      <c r="F93" s="184" t="s">
        <v>1246</v>
      </c>
      <c r="G93" s="185" t="s">
        <v>1211</v>
      </c>
      <c r="H93" s="186">
        <v>6</v>
      </c>
      <c r="I93" s="8"/>
      <c r="J93" s="186">
        <f t="shared" si="0"/>
        <v>0</v>
      </c>
      <c r="K93" s="184" t="s">
        <v>1533</v>
      </c>
      <c r="L93" s="103"/>
      <c r="M93" s="187" t="s">
        <v>5</v>
      </c>
      <c r="N93" s="188" t="s">
        <v>41</v>
      </c>
      <c r="O93" s="104"/>
      <c r="P93" s="189">
        <f t="shared" si="1"/>
        <v>0</v>
      </c>
      <c r="Q93" s="189">
        <v>0</v>
      </c>
      <c r="R93" s="189">
        <f t="shared" si="2"/>
        <v>0</v>
      </c>
      <c r="S93" s="189">
        <v>0</v>
      </c>
      <c r="T93" s="190">
        <f t="shared" si="3"/>
        <v>0</v>
      </c>
      <c r="AR93" s="92" t="s">
        <v>291</v>
      </c>
      <c r="AT93" s="92" t="s">
        <v>143</v>
      </c>
      <c r="AU93" s="92" t="s">
        <v>79</v>
      </c>
      <c r="AY93" s="92" t="s">
        <v>140</v>
      </c>
      <c r="BE93" s="191">
        <f t="shared" si="4"/>
        <v>0</v>
      </c>
      <c r="BF93" s="191">
        <f t="shared" si="5"/>
        <v>0</v>
      </c>
      <c r="BG93" s="191">
        <f t="shared" si="6"/>
        <v>0</v>
      </c>
      <c r="BH93" s="191">
        <f t="shared" si="7"/>
        <v>0</v>
      </c>
      <c r="BI93" s="191">
        <f t="shared" si="8"/>
        <v>0</v>
      </c>
      <c r="BJ93" s="92" t="s">
        <v>77</v>
      </c>
      <c r="BK93" s="192">
        <f t="shared" si="9"/>
        <v>0</v>
      </c>
      <c r="BL93" s="92" t="s">
        <v>291</v>
      </c>
      <c r="BM93" s="92" t="s">
        <v>1247</v>
      </c>
    </row>
    <row r="94" spans="2:65" s="102" customFormat="1" ht="16.5" customHeight="1">
      <c r="B94" s="103"/>
      <c r="C94" s="217" t="s">
        <v>281</v>
      </c>
      <c r="D94" s="217" t="s">
        <v>287</v>
      </c>
      <c r="E94" s="218" t="s">
        <v>1248</v>
      </c>
      <c r="F94" s="219" t="s">
        <v>1249</v>
      </c>
      <c r="G94" s="220" t="s">
        <v>1211</v>
      </c>
      <c r="H94" s="221">
        <v>6</v>
      </c>
      <c r="I94" s="9"/>
      <c r="J94" s="221">
        <f t="shared" si="0"/>
        <v>0</v>
      </c>
      <c r="K94" s="242" t="s">
        <v>1533</v>
      </c>
      <c r="L94" s="222"/>
      <c r="M94" s="223" t="s">
        <v>5</v>
      </c>
      <c r="N94" s="224" t="s">
        <v>41</v>
      </c>
      <c r="O94" s="104"/>
      <c r="P94" s="189">
        <f t="shared" si="1"/>
        <v>0</v>
      </c>
      <c r="Q94" s="189">
        <v>0</v>
      </c>
      <c r="R94" s="189">
        <f t="shared" si="2"/>
        <v>0</v>
      </c>
      <c r="S94" s="189">
        <v>0</v>
      </c>
      <c r="T94" s="190">
        <f t="shared" si="3"/>
        <v>0</v>
      </c>
      <c r="AR94" s="92" t="s">
        <v>410</v>
      </c>
      <c r="AT94" s="92" t="s">
        <v>287</v>
      </c>
      <c r="AU94" s="92" t="s">
        <v>79</v>
      </c>
      <c r="AY94" s="92" t="s">
        <v>140</v>
      </c>
      <c r="BE94" s="191">
        <f t="shared" si="4"/>
        <v>0</v>
      </c>
      <c r="BF94" s="191">
        <f t="shared" si="5"/>
        <v>0</v>
      </c>
      <c r="BG94" s="191">
        <f t="shared" si="6"/>
        <v>0</v>
      </c>
      <c r="BH94" s="191">
        <f t="shared" si="7"/>
        <v>0</v>
      </c>
      <c r="BI94" s="191">
        <f t="shared" si="8"/>
        <v>0</v>
      </c>
      <c r="BJ94" s="92" t="s">
        <v>77</v>
      </c>
      <c r="BK94" s="192">
        <f t="shared" si="9"/>
        <v>0</v>
      </c>
      <c r="BL94" s="92" t="s">
        <v>291</v>
      </c>
      <c r="BM94" s="92" t="s">
        <v>1250</v>
      </c>
    </row>
    <row r="95" spans="2:65" s="102" customFormat="1" ht="16.5" customHeight="1">
      <c r="B95" s="103"/>
      <c r="C95" s="182" t="s">
        <v>11</v>
      </c>
      <c r="D95" s="182" t="s">
        <v>143</v>
      </c>
      <c r="E95" s="183" t="s">
        <v>1251</v>
      </c>
      <c r="F95" s="184" t="s">
        <v>1252</v>
      </c>
      <c r="G95" s="185" t="s">
        <v>1211</v>
      </c>
      <c r="H95" s="186">
        <v>6</v>
      </c>
      <c r="I95" s="8"/>
      <c r="J95" s="186">
        <f t="shared" si="0"/>
        <v>0</v>
      </c>
      <c r="K95" s="184" t="s">
        <v>1533</v>
      </c>
      <c r="L95" s="103"/>
      <c r="M95" s="187" t="s">
        <v>5</v>
      </c>
      <c r="N95" s="188" t="s">
        <v>41</v>
      </c>
      <c r="O95" s="104"/>
      <c r="P95" s="189">
        <f t="shared" si="1"/>
        <v>0</v>
      </c>
      <c r="Q95" s="189">
        <v>0</v>
      </c>
      <c r="R95" s="189">
        <f t="shared" si="2"/>
        <v>0</v>
      </c>
      <c r="S95" s="189">
        <v>0</v>
      </c>
      <c r="T95" s="190">
        <f t="shared" si="3"/>
        <v>0</v>
      </c>
      <c r="AR95" s="92" t="s">
        <v>291</v>
      </c>
      <c r="AT95" s="92" t="s">
        <v>143</v>
      </c>
      <c r="AU95" s="92" t="s">
        <v>79</v>
      </c>
      <c r="AY95" s="92" t="s">
        <v>140</v>
      </c>
      <c r="BE95" s="191">
        <f t="shared" si="4"/>
        <v>0</v>
      </c>
      <c r="BF95" s="191">
        <f t="shared" si="5"/>
        <v>0</v>
      </c>
      <c r="BG95" s="191">
        <f t="shared" si="6"/>
        <v>0</v>
      </c>
      <c r="BH95" s="191">
        <f t="shared" si="7"/>
        <v>0</v>
      </c>
      <c r="BI95" s="191">
        <f t="shared" si="8"/>
        <v>0</v>
      </c>
      <c r="BJ95" s="92" t="s">
        <v>77</v>
      </c>
      <c r="BK95" s="192">
        <f t="shared" si="9"/>
        <v>0</v>
      </c>
      <c r="BL95" s="92" t="s">
        <v>291</v>
      </c>
      <c r="BM95" s="92" t="s">
        <v>1253</v>
      </c>
    </row>
    <row r="96" spans="2:65" s="102" customFormat="1" ht="25.5" customHeight="1">
      <c r="B96" s="103"/>
      <c r="C96" s="217" t="s">
        <v>291</v>
      </c>
      <c r="D96" s="217" t="s">
        <v>287</v>
      </c>
      <c r="E96" s="218" t="s">
        <v>1254</v>
      </c>
      <c r="F96" s="219" t="s">
        <v>1255</v>
      </c>
      <c r="G96" s="220" t="s">
        <v>152</v>
      </c>
      <c r="H96" s="221">
        <v>27</v>
      </c>
      <c r="I96" s="9"/>
      <c r="J96" s="221">
        <f t="shared" si="0"/>
        <v>0</v>
      </c>
      <c r="K96" s="242" t="s">
        <v>1533</v>
      </c>
      <c r="L96" s="222"/>
      <c r="M96" s="223" t="s">
        <v>5</v>
      </c>
      <c r="N96" s="224" t="s">
        <v>41</v>
      </c>
      <c r="O96" s="104"/>
      <c r="P96" s="189">
        <f t="shared" si="1"/>
        <v>0</v>
      </c>
      <c r="Q96" s="189">
        <v>0</v>
      </c>
      <c r="R96" s="189">
        <f t="shared" si="2"/>
        <v>0</v>
      </c>
      <c r="S96" s="189">
        <v>0</v>
      </c>
      <c r="T96" s="190">
        <f t="shared" si="3"/>
        <v>0</v>
      </c>
      <c r="AR96" s="92" t="s">
        <v>410</v>
      </c>
      <c r="AT96" s="92" t="s">
        <v>287</v>
      </c>
      <c r="AU96" s="92" t="s">
        <v>79</v>
      </c>
      <c r="AY96" s="92" t="s">
        <v>140</v>
      </c>
      <c r="BE96" s="191">
        <f t="shared" si="4"/>
        <v>0</v>
      </c>
      <c r="BF96" s="191">
        <f t="shared" si="5"/>
        <v>0</v>
      </c>
      <c r="BG96" s="191">
        <f t="shared" si="6"/>
        <v>0</v>
      </c>
      <c r="BH96" s="191">
        <f t="shared" si="7"/>
        <v>0</v>
      </c>
      <c r="BI96" s="191">
        <f t="shared" si="8"/>
        <v>0</v>
      </c>
      <c r="BJ96" s="92" t="s">
        <v>77</v>
      </c>
      <c r="BK96" s="192">
        <f t="shared" si="9"/>
        <v>0</v>
      </c>
      <c r="BL96" s="92" t="s">
        <v>291</v>
      </c>
      <c r="BM96" s="92" t="s">
        <v>1256</v>
      </c>
    </row>
    <row r="97" spans="2:65" s="102" customFormat="1" ht="25.5" customHeight="1">
      <c r="B97" s="103"/>
      <c r="C97" s="182" t="s">
        <v>295</v>
      </c>
      <c r="D97" s="182" t="s">
        <v>143</v>
      </c>
      <c r="E97" s="183" t="s">
        <v>1257</v>
      </c>
      <c r="F97" s="184" t="s">
        <v>1258</v>
      </c>
      <c r="G97" s="185" t="s">
        <v>152</v>
      </c>
      <c r="H97" s="186">
        <v>27</v>
      </c>
      <c r="I97" s="8"/>
      <c r="J97" s="186">
        <f t="shared" si="0"/>
        <v>0</v>
      </c>
      <c r="K97" s="184" t="s">
        <v>1533</v>
      </c>
      <c r="L97" s="103"/>
      <c r="M97" s="187" t="s">
        <v>5</v>
      </c>
      <c r="N97" s="188" t="s">
        <v>41</v>
      </c>
      <c r="O97" s="104"/>
      <c r="P97" s="189">
        <f t="shared" si="1"/>
        <v>0</v>
      </c>
      <c r="Q97" s="189">
        <v>0</v>
      </c>
      <c r="R97" s="189">
        <f t="shared" si="2"/>
        <v>0</v>
      </c>
      <c r="S97" s="189">
        <v>0</v>
      </c>
      <c r="T97" s="190">
        <f t="shared" si="3"/>
        <v>0</v>
      </c>
      <c r="AR97" s="92" t="s">
        <v>291</v>
      </c>
      <c r="AT97" s="92" t="s">
        <v>143</v>
      </c>
      <c r="AU97" s="92" t="s">
        <v>79</v>
      </c>
      <c r="AY97" s="92" t="s">
        <v>140</v>
      </c>
      <c r="BE97" s="191">
        <f t="shared" si="4"/>
        <v>0</v>
      </c>
      <c r="BF97" s="191">
        <f t="shared" si="5"/>
        <v>0</v>
      </c>
      <c r="BG97" s="191">
        <f t="shared" si="6"/>
        <v>0</v>
      </c>
      <c r="BH97" s="191">
        <f t="shared" si="7"/>
        <v>0</v>
      </c>
      <c r="BI97" s="191">
        <f t="shared" si="8"/>
        <v>0</v>
      </c>
      <c r="BJ97" s="92" t="s">
        <v>77</v>
      </c>
      <c r="BK97" s="192">
        <f t="shared" si="9"/>
        <v>0</v>
      </c>
      <c r="BL97" s="92" t="s">
        <v>291</v>
      </c>
      <c r="BM97" s="92" t="s">
        <v>1259</v>
      </c>
    </row>
    <row r="98" spans="2:65" s="102" customFormat="1" ht="16.5" customHeight="1">
      <c r="B98" s="103"/>
      <c r="C98" s="217" t="s">
        <v>299</v>
      </c>
      <c r="D98" s="217" t="s">
        <v>287</v>
      </c>
      <c r="E98" s="218" t="s">
        <v>1260</v>
      </c>
      <c r="F98" s="219" t="s">
        <v>1261</v>
      </c>
      <c r="G98" s="220" t="s">
        <v>1211</v>
      </c>
      <c r="H98" s="221">
        <v>6</v>
      </c>
      <c r="I98" s="9"/>
      <c r="J98" s="221">
        <f t="shared" si="0"/>
        <v>0</v>
      </c>
      <c r="K98" s="242" t="s">
        <v>1533</v>
      </c>
      <c r="L98" s="222"/>
      <c r="M98" s="223" t="s">
        <v>5</v>
      </c>
      <c r="N98" s="224" t="s">
        <v>41</v>
      </c>
      <c r="O98" s="104"/>
      <c r="P98" s="189">
        <f t="shared" si="1"/>
        <v>0</v>
      </c>
      <c r="Q98" s="189">
        <v>0</v>
      </c>
      <c r="R98" s="189">
        <f t="shared" si="2"/>
        <v>0</v>
      </c>
      <c r="S98" s="189">
        <v>0</v>
      </c>
      <c r="T98" s="190">
        <f t="shared" si="3"/>
        <v>0</v>
      </c>
      <c r="AR98" s="92" t="s">
        <v>410</v>
      </c>
      <c r="AT98" s="92" t="s">
        <v>287</v>
      </c>
      <c r="AU98" s="92" t="s">
        <v>79</v>
      </c>
      <c r="AY98" s="92" t="s">
        <v>140</v>
      </c>
      <c r="BE98" s="191">
        <f t="shared" si="4"/>
        <v>0</v>
      </c>
      <c r="BF98" s="191">
        <f t="shared" si="5"/>
        <v>0</v>
      </c>
      <c r="BG98" s="191">
        <f t="shared" si="6"/>
        <v>0</v>
      </c>
      <c r="BH98" s="191">
        <f t="shared" si="7"/>
        <v>0</v>
      </c>
      <c r="BI98" s="191">
        <f t="shared" si="8"/>
        <v>0</v>
      </c>
      <c r="BJ98" s="92" t="s">
        <v>77</v>
      </c>
      <c r="BK98" s="192">
        <f t="shared" si="9"/>
        <v>0</v>
      </c>
      <c r="BL98" s="92" t="s">
        <v>291</v>
      </c>
      <c r="BM98" s="92" t="s">
        <v>1262</v>
      </c>
    </row>
    <row r="99" spans="2:65" s="102" customFormat="1" ht="25.5" customHeight="1">
      <c r="B99" s="103"/>
      <c r="C99" s="217" t="s">
        <v>305</v>
      </c>
      <c r="D99" s="217" t="s">
        <v>287</v>
      </c>
      <c r="E99" s="218" t="s">
        <v>1263</v>
      </c>
      <c r="F99" s="219" t="s">
        <v>1264</v>
      </c>
      <c r="G99" s="220" t="s">
        <v>152</v>
      </c>
      <c r="H99" s="221">
        <v>15</v>
      </c>
      <c r="I99" s="9"/>
      <c r="J99" s="221">
        <f t="shared" si="0"/>
        <v>0</v>
      </c>
      <c r="K99" s="242" t="s">
        <v>1533</v>
      </c>
      <c r="L99" s="222"/>
      <c r="M99" s="223" t="s">
        <v>5</v>
      </c>
      <c r="N99" s="224" t="s">
        <v>41</v>
      </c>
      <c r="O99" s="104"/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AR99" s="92" t="s">
        <v>410</v>
      </c>
      <c r="AT99" s="92" t="s">
        <v>287</v>
      </c>
      <c r="AU99" s="92" t="s">
        <v>79</v>
      </c>
      <c r="AY99" s="92" t="s">
        <v>140</v>
      </c>
      <c r="BE99" s="191">
        <f t="shared" si="4"/>
        <v>0</v>
      </c>
      <c r="BF99" s="191">
        <f t="shared" si="5"/>
        <v>0</v>
      </c>
      <c r="BG99" s="191">
        <f t="shared" si="6"/>
        <v>0</v>
      </c>
      <c r="BH99" s="191">
        <f t="shared" si="7"/>
        <v>0</v>
      </c>
      <c r="BI99" s="191">
        <f t="shared" si="8"/>
        <v>0</v>
      </c>
      <c r="BJ99" s="92" t="s">
        <v>77</v>
      </c>
      <c r="BK99" s="192">
        <f t="shared" si="9"/>
        <v>0</v>
      </c>
      <c r="BL99" s="92" t="s">
        <v>291</v>
      </c>
      <c r="BM99" s="92" t="s">
        <v>1265</v>
      </c>
    </row>
    <row r="100" spans="2:65" s="102" customFormat="1" ht="25.5" customHeight="1">
      <c r="B100" s="103"/>
      <c r="C100" s="182" t="s">
        <v>309</v>
      </c>
      <c r="D100" s="182" t="s">
        <v>143</v>
      </c>
      <c r="E100" s="183" t="s">
        <v>1266</v>
      </c>
      <c r="F100" s="184" t="s">
        <v>1267</v>
      </c>
      <c r="G100" s="185" t="s">
        <v>152</v>
      </c>
      <c r="H100" s="186">
        <v>15</v>
      </c>
      <c r="I100" s="8"/>
      <c r="J100" s="186">
        <f t="shared" si="0"/>
        <v>0</v>
      </c>
      <c r="K100" s="184" t="s">
        <v>1533</v>
      </c>
      <c r="L100" s="103"/>
      <c r="M100" s="187" t="s">
        <v>5</v>
      </c>
      <c r="N100" s="188" t="s">
        <v>41</v>
      </c>
      <c r="O100" s="104"/>
      <c r="P100" s="189">
        <f t="shared" si="1"/>
        <v>0</v>
      </c>
      <c r="Q100" s="189">
        <v>0</v>
      </c>
      <c r="R100" s="189">
        <f t="shared" si="2"/>
        <v>0</v>
      </c>
      <c r="S100" s="189">
        <v>0</v>
      </c>
      <c r="T100" s="190">
        <f t="shared" si="3"/>
        <v>0</v>
      </c>
      <c r="AR100" s="92" t="s">
        <v>291</v>
      </c>
      <c r="AT100" s="92" t="s">
        <v>143</v>
      </c>
      <c r="AU100" s="92" t="s">
        <v>79</v>
      </c>
      <c r="AY100" s="92" t="s">
        <v>140</v>
      </c>
      <c r="BE100" s="191">
        <f t="shared" si="4"/>
        <v>0</v>
      </c>
      <c r="BF100" s="191">
        <f t="shared" si="5"/>
        <v>0</v>
      </c>
      <c r="BG100" s="191">
        <f t="shared" si="6"/>
        <v>0</v>
      </c>
      <c r="BH100" s="191">
        <f t="shared" si="7"/>
        <v>0</v>
      </c>
      <c r="BI100" s="191">
        <f t="shared" si="8"/>
        <v>0</v>
      </c>
      <c r="BJ100" s="92" t="s">
        <v>77</v>
      </c>
      <c r="BK100" s="192">
        <f t="shared" si="9"/>
        <v>0</v>
      </c>
      <c r="BL100" s="92" t="s">
        <v>291</v>
      </c>
      <c r="BM100" s="92" t="s">
        <v>1268</v>
      </c>
    </row>
    <row r="101" spans="2:65" s="102" customFormat="1" ht="25.5" customHeight="1">
      <c r="B101" s="103"/>
      <c r="C101" s="217" t="s">
        <v>10</v>
      </c>
      <c r="D101" s="217" t="s">
        <v>287</v>
      </c>
      <c r="E101" s="218" t="s">
        <v>1269</v>
      </c>
      <c r="F101" s="219" t="s">
        <v>1270</v>
      </c>
      <c r="G101" s="220" t="s">
        <v>152</v>
      </c>
      <c r="H101" s="221">
        <v>9</v>
      </c>
      <c r="I101" s="9"/>
      <c r="J101" s="221">
        <f t="shared" si="0"/>
        <v>0</v>
      </c>
      <c r="K101" s="242" t="s">
        <v>1533</v>
      </c>
      <c r="L101" s="222"/>
      <c r="M101" s="223" t="s">
        <v>5</v>
      </c>
      <c r="N101" s="224" t="s">
        <v>41</v>
      </c>
      <c r="O101" s="104"/>
      <c r="P101" s="189">
        <f t="shared" si="1"/>
        <v>0</v>
      </c>
      <c r="Q101" s="189">
        <v>0</v>
      </c>
      <c r="R101" s="189">
        <f t="shared" si="2"/>
        <v>0</v>
      </c>
      <c r="S101" s="189">
        <v>0</v>
      </c>
      <c r="T101" s="190">
        <f t="shared" si="3"/>
        <v>0</v>
      </c>
      <c r="AR101" s="92" t="s">
        <v>410</v>
      </c>
      <c r="AT101" s="92" t="s">
        <v>287</v>
      </c>
      <c r="AU101" s="92" t="s">
        <v>79</v>
      </c>
      <c r="AY101" s="92" t="s">
        <v>140</v>
      </c>
      <c r="BE101" s="191">
        <f t="shared" si="4"/>
        <v>0</v>
      </c>
      <c r="BF101" s="191">
        <f t="shared" si="5"/>
        <v>0</v>
      </c>
      <c r="BG101" s="191">
        <f t="shared" si="6"/>
        <v>0</v>
      </c>
      <c r="BH101" s="191">
        <f t="shared" si="7"/>
        <v>0</v>
      </c>
      <c r="BI101" s="191">
        <f t="shared" si="8"/>
        <v>0</v>
      </c>
      <c r="BJ101" s="92" t="s">
        <v>77</v>
      </c>
      <c r="BK101" s="192">
        <f t="shared" si="9"/>
        <v>0</v>
      </c>
      <c r="BL101" s="92" t="s">
        <v>291</v>
      </c>
      <c r="BM101" s="92" t="s">
        <v>1271</v>
      </c>
    </row>
    <row r="102" spans="2:65" s="102" customFormat="1" ht="25.5" customHeight="1">
      <c r="B102" s="103"/>
      <c r="C102" s="182" t="s">
        <v>324</v>
      </c>
      <c r="D102" s="182" t="s">
        <v>143</v>
      </c>
      <c r="E102" s="183" t="s">
        <v>1272</v>
      </c>
      <c r="F102" s="184" t="s">
        <v>1270</v>
      </c>
      <c r="G102" s="185" t="s">
        <v>152</v>
      </c>
      <c r="H102" s="186">
        <v>9</v>
      </c>
      <c r="I102" s="8"/>
      <c r="J102" s="186">
        <f t="shared" si="0"/>
        <v>0</v>
      </c>
      <c r="K102" s="184" t="s">
        <v>1533</v>
      </c>
      <c r="L102" s="103"/>
      <c r="M102" s="187" t="s">
        <v>5</v>
      </c>
      <c r="N102" s="188" t="s">
        <v>41</v>
      </c>
      <c r="O102" s="104"/>
      <c r="P102" s="189">
        <f t="shared" si="1"/>
        <v>0</v>
      </c>
      <c r="Q102" s="189">
        <v>0</v>
      </c>
      <c r="R102" s="189">
        <f t="shared" si="2"/>
        <v>0</v>
      </c>
      <c r="S102" s="189">
        <v>0</v>
      </c>
      <c r="T102" s="190">
        <f t="shared" si="3"/>
        <v>0</v>
      </c>
      <c r="AR102" s="92" t="s">
        <v>291</v>
      </c>
      <c r="AT102" s="92" t="s">
        <v>143</v>
      </c>
      <c r="AU102" s="92" t="s">
        <v>79</v>
      </c>
      <c r="AY102" s="92" t="s">
        <v>140</v>
      </c>
      <c r="BE102" s="191">
        <f t="shared" si="4"/>
        <v>0</v>
      </c>
      <c r="BF102" s="191">
        <f t="shared" si="5"/>
        <v>0</v>
      </c>
      <c r="BG102" s="191">
        <f t="shared" si="6"/>
        <v>0</v>
      </c>
      <c r="BH102" s="191">
        <f t="shared" si="7"/>
        <v>0</v>
      </c>
      <c r="BI102" s="191">
        <f t="shared" si="8"/>
        <v>0</v>
      </c>
      <c r="BJ102" s="92" t="s">
        <v>77</v>
      </c>
      <c r="BK102" s="192">
        <f t="shared" si="9"/>
        <v>0</v>
      </c>
      <c r="BL102" s="92" t="s">
        <v>291</v>
      </c>
      <c r="BM102" s="92" t="s">
        <v>1273</v>
      </c>
    </row>
    <row r="103" spans="2:65" s="102" customFormat="1" ht="25.5" customHeight="1">
      <c r="B103" s="103"/>
      <c r="C103" s="217" t="s">
        <v>328</v>
      </c>
      <c r="D103" s="217" t="s">
        <v>287</v>
      </c>
      <c r="E103" s="218" t="s">
        <v>1274</v>
      </c>
      <c r="F103" s="219" t="s">
        <v>1275</v>
      </c>
      <c r="G103" s="220" t="s">
        <v>152</v>
      </c>
      <c r="H103" s="221">
        <v>2</v>
      </c>
      <c r="I103" s="9"/>
      <c r="J103" s="221">
        <f t="shared" si="0"/>
        <v>0</v>
      </c>
      <c r="K103" s="242" t="s">
        <v>1533</v>
      </c>
      <c r="L103" s="222"/>
      <c r="M103" s="223" t="s">
        <v>5</v>
      </c>
      <c r="N103" s="224" t="s">
        <v>41</v>
      </c>
      <c r="O103" s="104"/>
      <c r="P103" s="189">
        <f t="shared" si="1"/>
        <v>0</v>
      </c>
      <c r="Q103" s="189">
        <v>0</v>
      </c>
      <c r="R103" s="189">
        <f t="shared" si="2"/>
        <v>0</v>
      </c>
      <c r="S103" s="189">
        <v>0</v>
      </c>
      <c r="T103" s="190">
        <f t="shared" si="3"/>
        <v>0</v>
      </c>
      <c r="AR103" s="92" t="s">
        <v>410</v>
      </c>
      <c r="AT103" s="92" t="s">
        <v>287</v>
      </c>
      <c r="AU103" s="92" t="s">
        <v>79</v>
      </c>
      <c r="AY103" s="92" t="s">
        <v>140</v>
      </c>
      <c r="BE103" s="191">
        <f t="shared" si="4"/>
        <v>0</v>
      </c>
      <c r="BF103" s="191">
        <f t="shared" si="5"/>
        <v>0</v>
      </c>
      <c r="BG103" s="191">
        <f t="shared" si="6"/>
        <v>0</v>
      </c>
      <c r="BH103" s="191">
        <f t="shared" si="7"/>
        <v>0</v>
      </c>
      <c r="BI103" s="191">
        <f t="shared" si="8"/>
        <v>0</v>
      </c>
      <c r="BJ103" s="92" t="s">
        <v>77</v>
      </c>
      <c r="BK103" s="192">
        <f t="shared" si="9"/>
        <v>0</v>
      </c>
      <c r="BL103" s="92" t="s">
        <v>291</v>
      </c>
      <c r="BM103" s="92" t="s">
        <v>1276</v>
      </c>
    </row>
    <row r="104" spans="2:65" s="102" customFormat="1" ht="25.5" customHeight="1">
      <c r="B104" s="103"/>
      <c r="C104" s="182" t="s">
        <v>335</v>
      </c>
      <c r="D104" s="182" t="s">
        <v>143</v>
      </c>
      <c r="E104" s="183" t="s">
        <v>1277</v>
      </c>
      <c r="F104" s="184" t="s">
        <v>1275</v>
      </c>
      <c r="G104" s="185" t="s">
        <v>152</v>
      </c>
      <c r="H104" s="186">
        <v>2</v>
      </c>
      <c r="I104" s="8"/>
      <c r="J104" s="186">
        <f t="shared" si="0"/>
        <v>0</v>
      </c>
      <c r="K104" s="184" t="s">
        <v>1533</v>
      </c>
      <c r="L104" s="103"/>
      <c r="M104" s="187" t="s">
        <v>5</v>
      </c>
      <c r="N104" s="188" t="s">
        <v>41</v>
      </c>
      <c r="O104" s="104"/>
      <c r="P104" s="189">
        <f t="shared" si="1"/>
        <v>0</v>
      </c>
      <c r="Q104" s="189">
        <v>0</v>
      </c>
      <c r="R104" s="189">
        <f t="shared" si="2"/>
        <v>0</v>
      </c>
      <c r="S104" s="189">
        <v>0</v>
      </c>
      <c r="T104" s="190">
        <f t="shared" si="3"/>
        <v>0</v>
      </c>
      <c r="AR104" s="92" t="s">
        <v>291</v>
      </c>
      <c r="AT104" s="92" t="s">
        <v>143</v>
      </c>
      <c r="AU104" s="92" t="s">
        <v>79</v>
      </c>
      <c r="AY104" s="92" t="s">
        <v>140</v>
      </c>
      <c r="BE104" s="191">
        <f t="shared" si="4"/>
        <v>0</v>
      </c>
      <c r="BF104" s="191">
        <f t="shared" si="5"/>
        <v>0</v>
      </c>
      <c r="BG104" s="191">
        <f t="shared" si="6"/>
        <v>0</v>
      </c>
      <c r="BH104" s="191">
        <f t="shared" si="7"/>
        <v>0</v>
      </c>
      <c r="BI104" s="191">
        <f t="shared" si="8"/>
        <v>0</v>
      </c>
      <c r="BJ104" s="92" t="s">
        <v>77</v>
      </c>
      <c r="BK104" s="192">
        <f t="shared" si="9"/>
        <v>0</v>
      </c>
      <c r="BL104" s="92" t="s">
        <v>291</v>
      </c>
      <c r="BM104" s="92" t="s">
        <v>1278</v>
      </c>
    </row>
    <row r="105" spans="2:65" s="102" customFormat="1" ht="16.5" customHeight="1">
      <c r="B105" s="103"/>
      <c r="C105" s="217" t="s">
        <v>353</v>
      </c>
      <c r="D105" s="217" t="s">
        <v>287</v>
      </c>
      <c r="E105" s="218" t="s">
        <v>1279</v>
      </c>
      <c r="F105" s="219" t="s">
        <v>1280</v>
      </c>
      <c r="G105" s="220" t="s">
        <v>1211</v>
      </c>
      <c r="H105" s="221">
        <v>3</v>
      </c>
      <c r="I105" s="9"/>
      <c r="J105" s="221">
        <f t="shared" si="0"/>
        <v>0</v>
      </c>
      <c r="K105" s="242" t="s">
        <v>1533</v>
      </c>
      <c r="L105" s="222"/>
      <c r="M105" s="223" t="s">
        <v>5</v>
      </c>
      <c r="N105" s="224" t="s">
        <v>41</v>
      </c>
      <c r="O105" s="104"/>
      <c r="P105" s="189">
        <f t="shared" si="1"/>
        <v>0</v>
      </c>
      <c r="Q105" s="189">
        <v>0</v>
      </c>
      <c r="R105" s="189">
        <f t="shared" si="2"/>
        <v>0</v>
      </c>
      <c r="S105" s="189">
        <v>0</v>
      </c>
      <c r="T105" s="190">
        <f t="shared" si="3"/>
        <v>0</v>
      </c>
      <c r="AR105" s="92" t="s">
        <v>410</v>
      </c>
      <c r="AT105" s="92" t="s">
        <v>287</v>
      </c>
      <c r="AU105" s="92" t="s">
        <v>79</v>
      </c>
      <c r="AY105" s="92" t="s">
        <v>140</v>
      </c>
      <c r="BE105" s="191">
        <f t="shared" si="4"/>
        <v>0</v>
      </c>
      <c r="BF105" s="191">
        <f t="shared" si="5"/>
        <v>0</v>
      </c>
      <c r="BG105" s="191">
        <f t="shared" si="6"/>
        <v>0</v>
      </c>
      <c r="BH105" s="191">
        <f t="shared" si="7"/>
        <v>0</v>
      </c>
      <c r="BI105" s="191">
        <f t="shared" si="8"/>
        <v>0</v>
      </c>
      <c r="BJ105" s="92" t="s">
        <v>77</v>
      </c>
      <c r="BK105" s="192">
        <f t="shared" si="9"/>
        <v>0</v>
      </c>
      <c r="BL105" s="92" t="s">
        <v>291</v>
      </c>
      <c r="BM105" s="92" t="s">
        <v>1281</v>
      </c>
    </row>
    <row r="106" spans="2:65" s="102" customFormat="1" ht="16.5" customHeight="1">
      <c r="B106" s="103"/>
      <c r="C106" s="182" t="s">
        <v>357</v>
      </c>
      <c r="D106" s="182" t="s">
        <v>143</v>
      </c>
      <c r="E106" s="183" t="s">
        <v>1282</v>
      </c>
      <c r="F106" s="184" t="s">
        <v>1283</v>
      </c>
      <c r="G106" s="185" t="s">
        <v>1211</v>
      </c>
      <c r="H106" s="186">
        <v>3</v>
      </c>
      <c r="I106" s="8"/>
      <c r="J106" s="186">
        <f t="shared" si="0"/>
        <v>0</v>
      </c>
      <c r="K106" s="184" t="s">
        <v>1533</v>
      </c>
      <c r="L106" s="103"/>
      <c r="M106" s="187" t="s">
        <v>5</v>
      </c>
      <c r="N106" s="188" t="s">
        <v>41</v>
      </c>
      <c r="O106" s="104"/>
      <c r="P106" s="189">
        <f t="shared" si="1"/>
        <v>0</v>
      </c>
      <c r="Q106" s="189">
        <v>0</v>
      </c>
      <c r="R106" s="189">
        <f t="shared" si="2"/>
        <v>0</v>
      </c>
      <c r="S106" s="189">
        <v>0</v>
      </c>
      <c r="T106" s="190">
        <f t="shared" si="3"/>
        <v>0</v>
      </c>
      <c r="AR106" s="92" t="s">
        <v>291</v>
      </c>
      <c r="AT106" s="92" t="s">
        <v>143</v>
      </c>
      <c r="AU106" s="92" t="s">
        <v>79</v>
      </c>
      <c r="AY106" s="92" t="s">
        <v>140</v>
      </c>
      <c r="BE106" s="191">
        <f t="shared" si="4"/>
        <v>0</v>
      </c>
      <c r="BF106" s="191">
        <f t="shared" si="5"/>
        <v>0</v>
      </c>
      <c r="BG106" s="191">
        <f t="shared" si="6"/>
        <v>0</v>
      </c>
      <c r="BH106" s="191">
        <f t="shared" si="7"/>
        <v>0</v>
      </c>
      <c r="BI106" s="191">
        <f t="shared" si="8"/>
        <v>0</v>
      </c>
      <c r="BJ106" s="92" t="s">
        <v>77</v>
      </c>
      <c r="BK106" s="192">
        <f t="shared" si="9"/>
        <v>0</v>
      </c>
      <c r="BL106" s="92" t="s">
        <v>291</v>
      </c>
      <c r="BM106" s="92" t="s">
        <v>1284</v>
      </c>
    </row>
    <row r="107" spans="2:65" s="102" customFormat="1" ht="16.5" customHeight="1">
      <c r="B107" s="103"/>
      <c r="C107" s="217" t="s">
        <v>375</v>
      </c>
      <c r="D107" s="217" t="s">
        <v>287</v>
      </c>
      <c r="E107" s="218" t="s">
        <v>1285</v>
      </c>
      <c r="F107" s="219" t="s">
        <v>1286</v>
      </c>
      <c r="G107" s="220" t="s">
        <v>1211</v>
      </c>
      <c r="H107" s="221">
        <v>3</v>
      </c>
      <c r="I107" s="9"/>
      <c r="J107" s="221">
        <f t="shared" si="0"/>
        <v>0</v>
      </c>
      <c r="K107" s="242" t="s">
        <v>1533</v>
      </c>
      <c r="L107" s="222"/>
      <c r="M107" s="223" t="s">
        <v>5</v>
      </c>
      <c r="N107" s="224" t="s">
        <v>41</v>
      </c>
      <c r="O107" s="104"/>
      <c r="P107" s="189">
        <f t="shared" si="1"/>
        <v>0</v>
      </c>
      <c r="Q107" s="189">
        <v>0</v>
      </c>
      <c r="R107" s="189">
        <f t="shared" si="2"/>
        <v>0</v>
      </c>
      <c r="S107" s="189">
        <v>0</v>
      </c>
      <c r="T107" s="190">
        <f t="shared" si="3"/>
        <v>0</v>
      </c>
      <c r="AR107" s="92" t="s">
        <v>410</v>
      </c>
      <c r="AT107" s="92" t="s">
        <v>287</v>
      </c>
      <c r="AU107" s="92" t="s">
        <v>79</v>
      </c>
      <c r="AY107" s="92" t="s">
        <v>140</v>
      </c>
      <c r="BE107" s="191">
        <f t="shared" si="4"/>
        <v>0</v>
      </c>
      <c r="BF107" s="191">
        <f t="shared" si="5"/>
        <v>0</v>
      </c>
      <c r="BG107" s="191">
        <f t="shared" si="6"/>
        <v>0</v>
      </c>
      <c r="BH107" s="191">
        <f t="shared" si="7"/>
        <v>0</v>
      </c>
      <c r="BI107" s="191">
        <f t="shared" si="8"/>
        <v>0</v>
      </c>
      <c r="BJ107" s="92" t="s">
        <v>77</v>
      </c>
      <c r="BK107" s="192">
        <f t="shared" si="9"/>
        <v>0</v>
      </c>
      <c r="BL107" s="92" t="s">
        <v>291</v>
      </c>
      <c r="BM107" s="92" t="s">
        <v>1287</v>
      </c>
    </row>
    <row r="108" spans="2:65" s="102" customFormat="1" ht="16.5" customHeight="1">
      <c r="B108" s="103"/>
      <c r="C108" s="182" t="s">
        <v>391</v>
      </c>
      <c r="D108" s="182" t="s">
        <v>143</v>
      </c>
      <c r="E108" s="183" t="s">
        <v>1288</v>
      </c>
      <c r="F108" s="184" t="s">
        <v>1289</v>
      </c>
      <c r="G108" s="185" t="s">
        <v>1211</v>
      </c>
      <c r="H108" s="186">
        <v>3</v>
      </c>
      <c r="I108" s="8"/>
      <c r="J108" s="186">
        <f t="shared" si="0"/>
        <v>0</v>
      </c>
      <c r="K108" s="184" t="s">
        <v>1533</v>
      </c>
      <c r="L108" s="103"/>
      <c r="M108" s="187" t="s">
        <v>5</v>
      </c>
      <c r="N108" s="188" t="s">
        <v>41</v>
      </c>
      <c r="O108" s="104"/>
      <c r="P108" s="189">
        <f t="shared" si="1"/>
        <v>0</v>
      </c>
      <c r="Q108" s="189">
        <v>0</v>
      </c>
      <c r="R108" s="189">
        <f t="shared" si="2"/>
        <v>0</v>
      </c>
      <c r="S108" s="189">
        <v>0</v>
      </c>
      <c r="T108" s="190">
        <f t="shared" si="3"/>
        <v>0</v>
      </c>
      <c r="AR108" s="92" t="s">
        <v>291</v>
      </c>
      <c r="AT108" s="92" t="s">
        <v>143</v>
      </c>
      <c r="AU108" s="92" t="s">
        <v>79</v>
      </c>
      <c r="AY108" s="92" t="s">
        <v>140</v>
      </c>
      <c r="BE108" s="191">
        <f t="shared" si="4"/>
        <v>0</v>
      </c>
      <c r="BF108" s="191">
        <f t="shared" si="5"/>
        <v>0</v>
      </c>
      <c r="BG108" s="191">
        <f t="shared" si="6"/>
        <v>0</v>
      </c>
      <c r="BH108" s="191">
        <f t="shared" si="7"/>
        <v>0</v>
      </c>
      <c r="BI108" s="191">
        <f t="shared" si="8"/>
        <v>0</v>
      </c>
      <c r="BJ108" s="92" t="s">
        <v>77</v>
      </c>
      <c r="BK108" s="192">
        <f t="shared" si="9"/>
        <v>0</v>
      </c>
      <c r="BL108" s="92" t="s">
        <v>291</v>
      </c>
      <c r="BM108" s="92" t="s">
        <v>1290</v>
      </c>
    </row>
    <row r="109" spans="2:65" s="102" customFormat="1" ht="16.5" customHeight="1">
      <c r="B109" s="103"/>
      <c r="C109" s="217" t="s">
        <v>395</v>
      </c>
      <c r="D109" s="217" t="s">
        <v>287</v>
      </c>
      <c r="E109" s="218" t="s">
        <v>1291</v>
      </c>
      <c r="F109" s="219" t="s">
        <v>1292</v>
      </c>
      <c r="G109" s="220" t="s">
        <v>1211</v>
      </c>
      <c r="H109" s="221">
        <v>3</v>
      </c>
      <c r="I109" s="9"/>
      <c r="J109" s="221">
        <f t="shared" si="0"/>
        <v>0</v>
      </c>
      <c r="K109" s="242" t="s">
        <v>1533</v>
      </c>
      <c r="L109" s="222"/>
      <c r="M109" s="223" t="s">
        <v>5</v>
      </c>
      <c r="N109" s="224" t="s">
        <v>41</v>
      </c>
      <c r="O109" s="104"/>
      <c r="P109" s="189">
        <f t="shared" si="1"/>
        <v>0</v>
      </c>
      <c r="Q109" s="189">
        <v>0</v>
      </c>
      <c r="R109" s="189">
        <f t="shared" si="2"/>
        <v>0</v>
      </c>
      <c r="S109" s="189">
        <v>0</v>
      </c>
      <c r="T109" s="190">
        <f t="shared" si="3"/>
        <v>0</v>
      </c>
      <c r="AR109" s="92" t="s">
        <v>410</v>
      </c>
      <c r="AT109" s="92" t="s">
        <v>287</v>
      </c>
      <c r="AU109" s="92" t="s">
        <v>79</v>
      </c>
      <c r="AY109" s="92" t="s">
        <v>140</v>
      </c>
      <c r="BE109" s="191">
        <f t="shared" si="4"/>
        <v>0</v>
      </c>
      <c r="BF109" s="191">
        <f t="shared" si="5"/>
        <v>0</v>
      </c>
      <c r="BG109" s="191">
        <f t="shared" si="6"/>
        <v>0</v>
      </c>
      <c r="BH109" s="191">
        <f t="shared" si="7"/>
        <v>0</v>
      </c>
      <c r="BI109" s="191">
        <f t="shared" si="8"/>
        <v>0</v>
      </c>
      <c r="BJ109" s="92" t="s">
        <v>77</v>
      </c>
      <c r="BK109" s="192">
        <f t="shared" si="9"/>
        <v>0</v>
      </c>
      <c r="BL109" s="92" t="s">
        <v>291</v>
      </c>
      <c r="BM109" s="92" t="s">
        <v>1293</v>
      </c>
    </row>
    <row r="110" spans="2:65" s="102" customFormat="1" ht="16.5" customHeight="1">
      <c r="B110" s="103"/>
      <c r="C110" s="182" t="s">
        <v>399</v>
      </c>
      <c r="D110" s="182" t="s">
        <v>143</v>
      </c>
      <c r="E110" s="183" t="s">
        <v>1294</v>
      </c>
      <c r="F110" s="184" t="s">
        <v>1295</v>
      </c>
      <c r="G110" s="185" t="s">
        <v>1211</v>
      </c>
      <c r="H110" s="186">
        <v>3</v>
      </c>
      <c r="I110" s="8"/>
      <c r="J110" s="186">
        <f t="shared" si="0"/>
        <v>0</v>
      </c>
      <c r="K110" s="184" t="s">
        <v>1533</v>
      </c>
      <c r="L110" s="103"/>
      <c r="M110" s="187" t="s">
        <v>5</v>
      </c>
      <c r="N110" s="188" t="s">
        <v>41</v>
      </c>
      <c r="O110" s="104"/>
      <c r="P110" s="189">
        <f t="shared" si="1"/>
        <v>0</v>
      </c>
      <c r="Q110" s="189">
        <v>0</v>
      </c>
      <c r="R110" s="189">
        <f t="shared" si="2"/>
        <v>0</v>
      </c>
      <c r="S110" s="189">
        <v>0</v>
      </c>
      <c r="T110" s="190">
        <f t="shared" si="3"/>
        <v>0</v>
      </c>
      <c r="AR110" s="92" t="s">
        <v>291</v>
      </c>
      <c r="AT110" s="92" t="s">
        <v>143</v>
      </c>
      <c r="AU110" s="92" t="s">
        <v>79</v>
      </c>
      <c r="AY110" s="92" t="s">
        <v>140</v>
      </c>
      <c r="BE110" s="191">
        <f t="shared" si="4"/>
        <v>0</v>
      </c>
      <c r="BF110" s="191">
        <f t="shared" si="5"/>
        <v>0</v>
      </c>
      <c r="BG110" s="191">
        <f t="shared" si="6"/>
        <v>0</v>
      </c>
      <c r="BH110" s="191">
        <f t="shared" si="7"/>
        <v>0</v>
      </c>
      <c r="BI110" s="191">
        <f t="shared" si="8"/>
        <v>0</v>
      </c>
      <c r="BJ110" s="92" t="s">
        <v>77</v>
      </c>
      <c r="BK110" s="192">
        <f t="shared" si="9"/>
        <v>0</v>
      </c>
      <c r="BL110" s="92" t="s">
        <v>291</v>
      </c>
      <c r="BM110" s="92" t="s">
        <v>1296</v>
      </c>
    </row>
    <row r="111" spans="2:65" s="102" customFormat="1" ht="16.5" customHeight="1">
      <c r="B111" s="103"/>
      <c r="C111" s="217" t="s">
        <v>404</v>
      </c>
      <c r="D111" s="217" t="s">
        <v>287</v>
      </c>
      <c r="E111" s="218" t="s">
        <v>1297</v>
      </c>
      <c r="F111" s="219" t="s">
        <v>1298</v>
      </c>
      <c r="G111" s="220" t="s">
        <v>1211</v>
      </c>
      <c r="H111" s="221">
        <v>37</v>
      </c>
      <c r="I111" s="9"/>
      <c r="J111" s="221">
        <f t="shared" si="0"/>
        <v>0</v>
      </c>
      <c r="K111" s="242" t="s">
        <v>1533</v>
      </c>
      <c r="L111" s="222"/>
      <c r="M111" s="223" t="s">
        <v>5</v>
      </c>
      <c r="N111" s="224" t="s">
        <v>41</v>
      </c>
      <c r="O111" s="104"/>
      <c r="P111" s="189">
        <f t="shared" si="1"/>
        <v>0</v>
      </c>
      <c r="Q111" s="189">
        <v>0</v>
      </c>
      <c r="R111" s="189">
        <f t="shared" si="2"/>
        <v>0</v>
      </c>
      <c r="S111" s="189">
        <v>0</v>
      </c>
      <c r="T111" s="190">
        <f t="shared" si="3"/>
        <v>0</v>
      </c>
      <c r="AR111" s="92" t="s">
        <v>410</v>
      </c>
      <c r="AT111" s="92" t="s">
        <v>287</v>
      </c>
      <c r="AU111" s="92" t="s">
        <v>79</v>
      </c>
      <c r="AY111" s="92" t="s">
        <v>140</v>
      </c>
      <c r="BE111" s="191">
        <f t="shared" si="4"/>
        <v>0</v>
      </c>
      <c r="BF111" s="191">
        <f t="shared" si="5"/>
        <v>0</v>
      </c>
      <c r="BG111" s="191">
        <f t="shared" si="6"/>
        <v>0</v>
      </c>
      <c r="BH111" s="191">
        <f t="shared" si="7"/>
        <v>0</v>
      </c>
      <c r="BI111" s="191">
        <f t="shared" si="8"/>
        <v>0</v>
      </c>
      <c r="BJ111" s="92" t="s">
        <v>77</v>
      </c>
      <c r="BK111" s="192">
        <f t="shared" si="9"/>
        <v>0</v>
      </c>
      <c r="BL111" s="92" t="s">
        <v>291</v>
      </c>
      <c r="BM111" s="92" t="s">
        <v>1299</v>
      </c>
    </row>
    <row r="112" spans="2:65" s="102" customFormat="1" ht="16.5" customHeight="1">
      <c r="B112" s="103"/>
      <c r="C112" s="182" t="s">
        <v>410</v>
      </c>
      <c r="D112" s="182" t="s">
        <v>143</v>
      </c>
      <c r="E112" s="183" t="s">
        <v>1300</v>
      </c>
      <c r="F112" s="184" t="s">
        <v>1301</v>
      </c>
      <c r="G112" s="185" t="s">
        <v>1211</v>
      </c>
      <c r="H112" s="186">
        <v>37</v>
      </c>
      <c r="I112" s="8"/>
      <c r="J112" s="186">
        <f t="shared" si="0"/>
        <v>0</v>
      </c>
      <c r="K112" s="184" t="s">
        <v>1533</v>
      </c>
      <c r="L112" s="103"/>
      <c r="M112" s="187" t="s">
        <v>5</v>
      </c>
      <c r="N112" s="188" t="s">
        <v>41</v>
      </c>
      <c r="O112" s="104"/>
      <c r="P112" s="189">
        <f t="shared" si="1"/>
        <v>0</v>
      </c>
      <c r="Q112" s="189">
        <v>0</v>
      </c>
      <c r="R112" s="189">
        <f t="shared" si="2"/>
        <v>0</v>
      </c>
      <c r="S112" s="189">
        <v>0</v>
      </c>
      <c r="T112" s="190">
        <f t="shared" si="3"/>
        <v>0</v>
      </c>
      <c r="AR112" s="92" t="s">
        <v>291</v>
      </c>
      <c r="AT112" s="92" t="s">
        <v>143</v>
      </c>
      <c r="AU112" s="92" t="s">
        <v>79</v>
      </c>
      <c r="AY112" s="92" t="s">
        <v>140</v>
      </c>
      <c r="BE112" s="191">
        <f t="shared" si="4"/>
        <v>0</v>
      </c>
      <c r="BF112" s="191">
        <f t="shared" si="5"/>
        <v>0</v>
      </c>
      <c r="BG112" s="191">
        <f t="shared" si="6"/>
        <v>0</v>
      </c>
      <c r="BH112" s="191">
        <f t="shared" si="7"/>
        <v>0</v>
      </c>
      <c r="BI112" s="191">
        <f t="shared" si="8"/>
        <v>0</v>
      </c>
      <c r="BJ112" s="92" t="s">
        <v>77</v>
      </c>
      <c r="BK112" s="192">
        <f t="shared" si="9"/>
        <v>0</v>
      </c>
      <c r="BL112" s="92" t="s">
        <v>291</v>
      </c>
      <c r="BM112" s="92" t="s">
        <v>1302</v>
      </c>
    </row>
    <row r="113" spans="2:65" s="102" customFormat="1" ht="16.5" customHeight="1">
      <c r="B113" s="103"/>
      <c r="C113" s="217" t="s">
        <v>435</v>
      </c>
      <c r="D113" s="217" t="s">
        <v>287</v>
      </c>
      <c r="E113" s="218" t="s">
        <v>1303</v>
      </c>
      <c r="F113" s="219" t="s">
        <v>1304</v>
      </c>
      <c r="G113" s="220" t="s">
        <v>1211</v>
      </c>
      <c r="H113" s="221">
        <v>6</v>
      </c>
      <c r="I113" s="9"/>
      <c r="J113" s="221">
        <f t="shared" si="0"/>
        <v>0</v>
      </c>
      <c r="K113" s="242" t="s">
        <v>1533</v>
      </c>
      <c r="L113" s="222"/>
      <c r="M113" s="223" t="s">
        <v>5</v>
      </c>
      <c r="N113" s="224" t="s">
        <v>41</v>
      </c>
      <c r="O113" s="104"/>
      <c r="P113" s="189">
        <f t="shared" si="1"/>
        <v>0</v>
      </c>
      <c r="Q113" s="189">
        <v>0</v>
      </c>
      <c r="R113" s="189">
        <f t="shared" si="2"/>
        <v>0</v>
      </c>
      <c r="S113" s="189">
        <v>0</v>
      </c>
      <c r="T113" s="190">
        <f t="shared" si="3"/>
        <v>0</v>
      </c>
      <c r="AR113" s="92" t="s">
        <v>410</v>
      </c>
      <c r="AT113" s="92" t="s">
        <v>287</v>
      </c>
      <c r="AU113" s="92" t="s">
        <v>79</v>
      </c>
      <c r="AY113" s="92" t="s">
        <v>140</v>
      </c>
      <c r="BE113" s="191">
        <f t="shared" si="4"/>
        <v>0</v>
      </c>
      <c r="BF113" s="191">
        <f t="shared" si="5"/>
        <v>0</v>
      </c>
      <c r="BG113" s="191">
        <f t="shared" si="6"/>
        <v>0</v>
      </c>
      <c r="BH113" s="191">
        <f t="shared" si="7"/>
        <v>0</v>
      </c>
      <c r="BI113" s="191">
        <f t="shared" si="8"/>
        <v>0</v>
      </c>
      <c r="BJ113" s="92" t="s">
        <v>77</v>
      </c>
      <c r="BK113" s="192">
        <f t="shared" si="9"/>
        <v>0</v>
      </c>
      <c r="BL113" s="92" t="s">
        <v>291</v>
      </c>
      <c r="BM113" s="92" t="s">
        <v>1305</v>
      </c>
    </row>
    <row r="114" spans="2:65" s="102" customFormat="1" ht="16.5" customHeight="1">
      <c r="B114" s="103"/>
      <c r="C114" s="182" t="s">
        <v>439</v>
      </c>
      <c r="D114" s="182" t="s">
        <v>143</v>
      </c>
      <c r="E114" s="183" t="s">
        <v>1306</v>
      </c>
      <c r="F114" s="184" t="s">
        <v>1307</v>
      </c>
      <c r="G114" s="185" t="s">
        <v>1211</v>
      </c>
      <c r="H114" s="186">
        <v>6</v>
      </c>
      <c r="I114" s="8"/>
      <c r="J114" s="186">
        <f t="shared" si="0"/>
        <v>0</v>
      </c>
      <c r="K114" s="184" t="s">
        <v>1533</v>
      </c>
      <c r="L114" s="103"/>
      <c r="M114" s="187" t="s">
        <v>5</v>
      </c>
      <c r="N114" s="188" t="s">
        <v>41</v>
      </c>
      <c r="O114" s="104"/>
      <c r="P114" s="189">
        <f t="shared" si="1"/>
        <v>0</v>
      </c>
      <c r="Q114" s="189">
        <v>0</v>
      </c>
      <c r="R114" s="189">
        <f t="shared" si="2"/>
        <v>0</v>
      </c>
      <c r="S114" s="189">
        <v>0</v>
      </c>
      <c r="T114" s="190">
        <f t="shared" si="3"/>
        <v>0</v>
      </c>
      <c r="AR114" s="92" t="s">
        <v>291</v>
      </c>
      <c r="AT114" s="92" t="s">
        <v>143</v>
      </c>
      <c r="AU114" s="92" t="s">
        <v>79</v>
      </c>
      <c r="AY114" s="92" t="s">
        <v>140</v>
      </c>
      <c r="BE114" s="191">
        <f t="shared" si="4"/>
        <v>0</v>
      </c>
      <c r="BF114" s="191">
        <f t="shared" si="5"/>
        <v>0</v>
      </c>
      <c r="BG114" s="191">
        <f t="shared" si="6"/>
        <v>0</v>
      </c>
      <c r="BH114" s="191">
        <f t="shared" si="7"/>
        <v>0</v>
      </c>
      <c r="BI114" s="191">
        <f t="shared" si="8"/>
        <v>0</v>
      </c>
      <c r="BJ114" s="92" t="s">
        <v>77</v>
      </c>
      <c r="BK114" s="192">
        <f t="shared" si="9"/>
        <v>0</v>
      </c>
      <c r="BL114" s="92" t="s">
        <v>291</v>
      </c>
      <c r="BM114" s="92" t="s">
        <v>1308</v>
      </c>
    </row>
    <row r="115" spans="2:65" s="102" customFormat="1" ht="16.5" customHeight="1">
      <c r="B115" s="103"/>
      <c r="C115" s="182" t="s">
        <v>478</v>
      </c>
      <c r="D115" s="182" t="s">
        <v>143</v>
      </c>
      <c r="E115" s="183" t="s">
        <v>1309</v>
      </c>
      <c r="F115" s="184" t="s">
        <v>1310</v>
      </c>
      <c r="G115" s="185" t="s">
        <v>1311</v>
      </c>
      <c r="H115" s="186">
        <v>1</v>
      </c>
      <c r="I115" s="8"/>
      <c r="J115" s="186">
        <f t="shared" si="0"/>
        <v>0</v>
      </c>
      <c r="K115" s="184" t="s">
        <v>1533</v>
      </c>
      <c r="L115" s="103"/>
      <c r="M115" s="187" t="s">
        <v>5</v>
      </c>
      <c r="N115" s="188" t="s">
        <v>41</v>
      </c>
      <c r="O115" s="104"/>
      <c r="P115" s="189">
        <f t="shared" si="1"/>
        <v>0</v>
      </c>
      <c r="Q115" s="189">
        <v>0</v>
      </c>
      <c r="R115" s="189">
        <f t="shared" si="2"/>
        <v>0</v>
      </c>
      <c r="S115" s="189">
        <v>0</v>
      </c>
      <c r="T115" s="190">
        <f t="shared" si="3"/>
        <v>0</v>
      </c>
      <c r="AR115" s="92" t="s">
        <v>291</v>
      </c>
      <c r="AT115" s="92" t="s">
        <v>143</v>
      </c>
      <c r="AU115" s="92" t="s">
        <v>79</v>
      </c>
      <c r="AY115" s="92" t="s">
        <v>140</v>
      </c>
      <c r="BE115" s="191">
        <f t="shared" si="4"/>
        <v>0</v>
      </c>
      <c r="BF115" s="191">
        <f t="shared" si="5"/>
        <v>0</v>
      </c>
      <c r="BG115" s="191">
        <f t="shared" si="6"/>
        <v>0</v>
      </c>
      <c r="BH115" s="191">
        <f t="shared" si="7"/>
        <v>0</v>
      </c>
      <c r="BI115" s="191">
        <f t="shared" si="8"/>
        <v>0</v>
      </c>
      <c r="BJ115" s="92" t="s">
        <v>77</v>
      </c>
      <c r="BK115" s="192">
        <f t="shared" si="9"/>
        <v>0</v>
      </c>
      <c r="BL115" s="92" t="s">
        <v>291</v>
      </c>
      <c r="BM115" s="92" t="s">
        <v>1312</v>
      </c>
    </row>
    <row r="116" spans="2:65" s="102" customFormat="1" ht="16.5" customHeight="1">
      <c r="B116" s="103"/>
      <c r="C116" s="182" t="s">
        <v>484</v>
      </c>
      <c r="D116" s="182" t="s">
        <v>143</v>
      </c>
      <c r="E116" s="183" t="s">
        <v>1313</v>
      </c>
      <c r="F116" s="184" t="s">
        <v>1314</v>
      </c>
      <c r="G116" s="185" t="s">
        <v>1311</v>
      </c>
      <c r="H116" s="186">
        <v>1</v>
      </c>
      <c r="I116" s="8"/>
      <c r="J116" s="186">
        <f t="shared" si="0"/>
        <v>0</v>
      </c>
      <c r="K116" s="184" t="s">
        <v>1533</v>
      </c>
      <c r="L116" s="103"/>
      <c r="M116" s="187" t="s">
        <v>5</v>
      </c>
      <c r="N116" s="188" t="s">
        <v>41</v>
      </c>
      <c r="O116" s="104"/>
      <c r="P116" s="189">
        <f t="shared" si="1"/>
        <v>0</v>
      </c>
      <c r="Q116" s="189">
        <v>0</v>
      </c>
      <c r="R116" s="189">
        <f t="shared" si="2"/>
        <v>0</v>
      </c>
      <c r="S116" s="189">
        <v>0</v>
      </c>
      <c r="T116" s="190">
        <f t="shared" si="3"/>
        <v>0</v>
      </c>
      <c r="AR116" s="92" t="s">
        <v>291</v>
      </c>
      <c r="AT116" s="92" t="s">
        <v>143</v>
      </c>
      <c r="AU116" s="92" t="s">
        <v>79</v>
      </c>
      <c r="AY116" s="92" t="s">
        <v>140</v>
      </c>
      <c r="BE116" s="191">
        <f t="shared" si="4"/>
        <v>0</v>
      </c>
      <c r="BF116" s="191">
        <f t="shared" si="5"/>
        <v>0</v>
      </c>
      <c r="BG116" s="191">
        <f t="shared" si="6"/>
        <v>0</v>
      </c>
      <c r="BH116" s="191">
        <f t="shared" si="7"/>
        <v>0</v>
      </c>
      <c r="BI116" s="191">
        <f t="shared" si="8"/>
        <v>0</v>
      </c>
      <c r="BJ116" s="92" t="s">
        <v>77</v>
      </c>
      <c r="BK116" s="192">
        <f t="shared" si="9"/>
        <v>0</v>
      </c>
      <c r="BL116" s="92" t="s">
        <v>291</v>
      </c>
      <c r="BM116" s="92" t="s">
        <v>1315</v>
      </c>
    </row>
    <row r="117" spans="2:65" s="102" customFormat="1" ht="16.5" customHeight="1">
      <c r="B117" s="103"/>
      <c r="C117" s="182" t="s">
        <v>488</v>
      </c>
      <c r="D117" s="182" t="s">
        <v>143</v>
      </c>
      <c r="E117" s="183" t="s">
        <v>1316</v>
      </c>
      <c r="F117" s="184" t="s">
        <v>1317</v>
      </c>
      <c r="G117" s="185" t="s">
        <v>1311</v>
      </c>
      <c r="H117" s="186">
        <v>1</v>
      </c>
      <c r="I117" s="8"/>
      <c r="J117" s="186">
        <f t="shared" si="0"/>
        <v>0</v>
      </c>
      <c r="K117" s="184" t="s">
        <v>1533</v>
      </c>
      <c r="L117" s="103"/>
      <c r="M117" s="187" t="s">
        <v>5</v>
      </c>
      <c r="N117" s="188" t="s">
        <v>41</v>
      </c>
      <c r="O117" s="104"/>
      <c r="P117" s="189">
        <f t="shared" si="1"/>
        <v>0</v>
      </c>
      <c r="Q117" s="189">
        <v>0</v>
      </c>
      <c r="R117" s="189">
        <f t="shared" si="2"/>
        <v>0</v>
      </c>
      <c r="S117" s="189">
        <v>0</v>
      </c>
      <c r="T117" s="190">
        <f t="shared" si="3"/>
        <v>0</v>
      </c>
      <c r="AR117" s="92" t="s">
        <v>291</v>
      </c>
      <c r="AT117" s="92" t="s">
        <v>143</v>
      </c>
      <c r="AU117" s="92" t="s">
        <v>79</v>
      </c>
      <c r="AY117" s="92" t="s">
        <v>140</v>
      </c>
      <c r="BE117" s="191">
        <f t="shared" si="4"/>
        <v>0</v>
      </c>
      <c r="BF117" s="191">
        <f t="shared" si="5"/>
        <v>0</v>
      </c>
      <c r="BG117" s="191">
        <f t="shared" si="6"/>
        <v>0</v>
      </c>
      <c r="BH117" s="191">
        <f t="shared" si="7"/>
        <v>0</v>
      </c>
      <c r="BI117" s="191">
        <f t="shared" si="8"/>
        <v>0</v>
      </c>
      <c r="BJ117" s="92" t="s">
        <v>77</v>
      </c>
      <c r="BK117" s="192">
        <f t="shared" si="9"/>
        <v>0</v>
      </c>
      <c r="BL117" s="92" t="s">
        <v>291</v>
      </c>
      <c r="BM117" s="92" t="s">
        <v>1318</v>
      </c>
    </row>
    <row r="118" spans="2:65" s="102" customFormat="1" ht="16.5" customHeight="1">
      <c r="B118" s="103"/>
      <c r="C118" s="182" t="s">
        <v>492</v>
      </c>
      <c r="D118" s="182" t="s">
        <v>143</v>
      </c>
      <c r="E118" s="183" t="s">
        <v>1319</v>
      </c>
      <c r="F118" s="184" t="s">
        <v>1189</v>
      </c>
      <c r="G118" s="185" t="s">
        <v>1311</v>
      </c>
      <c r="H118" s="186">
        <v>1</v>
      </c>
      <c r="I118" s="8"/>
      <c r="J118" s="186">
        <f t="shared" si="0"/>
        <v>0</v>
      </c>
      <c r="K118" s="184" t="s">
        <v>1533</v>
      </c>
      <c r="L118" s="103"/>
      <c r="M118" s="187" t="s">
        <v>5</v>
      </c>
      <c r="N118" s="188" t="s">
        <v>41</v>
      </c>
      <c r="O118" s="104"/>
      <c r="P118" s="189">
        <f t="shared" si="1"/>
        <v>0</v>
      </c>
      <c r="Q118" s="189">
        <v>0</v>
      </c>
      <c r="R118" s="189">
        <f t="shared" si="2"/>
        <v>0</v>
      </c>
      <c r="S118" s="189">
        <v>0</v>
      </c>
      <c r="T118" s="190">
        <f t="shared" si="3"/>
        <v>0</v>
      </c>
      <c r="AR118" s="92" t="s">
        <v>291</v>
      </c>
      <c r="AT118" s="92" t="s">
        <v>143</v>
      </c>
      <c r="AU118" s="92" t="s">
        <v>79</v>
      </c>
      <c r="AY118" s="92" t="s">
        <v>140</v>
      </c>
      <c r="BE118" s="191">
        <f t="shared" si="4"/>
        <v>0</v>
      </c>
      <c r="BF118" s="191">
        <f t="shared" si="5"/>
        <v>0</v>
      </c>
      <c r="BG118" s="191">
        <f t="shared" si="6"/>
        <v>0</v>
      </c>
      <c r="BH118" s="191">
        <f t="shared" si="7"/>
        <v>0</v>
      </c>
      <c r="BI118" s="191">
        <f t="shared" si="8"/>
        <v>0</v>
      </c>
      <c r="BJ118" s="92" t="s">
        <v>77</v>
      </c>
      <c r="BK118" s="192">
        <f t="shared" si="9"/>
        <v>0</v>
      </c>
      <c r="BL118" s="92" t="s">
        <v>291</v>
      </c>
      <c r="BM118" s="92" t="s">
        <v>1320</v>
      </c>
    </row>
    <row r="119" spans="2:65" s="102" customFormat="1" ht="16.5" customHeight="1">
      <c r="B119" s="103"/>
      <c r="C119" s="182" t="s">
        <v>496</v>
      </c>
      <c r="D119" s="182" t="s">
        <v>143</v>
      </c>
      <c r="E119" s="183" t="s">
        <v>1321</v>
      </c>
      <c r="F119" s="184" t="s">
        <v>1322</v>
      </c>
      <c r="G119" s="185" t="s">
        <v>1311</v>
      </c>
      <c r="H119" s="186">
        <v>1</v>
      </c>
      <c r="I119" s="8"/>
      <c r="J119" s="186">
        <f t="shared" si="0"/>
        <v>0</v>
      </c>
      <c r="K119" s="184" t="s">
        <v>1533</v>
      </c>
      <c r="L119" s="103"/>
      <c r="M119" s="187" t="s">
        <v>5</v>
      </c>
      <c r="N119" s="236" t="s">
        <v>41</v>
      </c>
      <c r="O119" s="237"/>
      <c r="P119" s="238">
        <f t="shared" si="1"/>
        <v>0</v>
      </c>
      <c r="Q119" s="238">
        <v>0</v>
      </c>
      <c r="R119" s="238">
        <f t="shared" si="2"/>
        <v>0</v>
      </c>
      <c r="S119" s="238">
        <v>0</v>
      </c>
      <c r="T119" s="239">
        <f t="shared" si="3"/>
        <v>0</v>
      </c>
      <c r="AR119" s="92" t="s">
        <v>291</v>
      </c>
      <c r="AT119" s="92" t="s">
        <v>143</v>
      </c>
      <c r="AU119" s="92" t="s">
        <v>79</v>
      </c>
      <c r="AY119" s="92" t="s">
        <v>140</v>
      </c>
      <c r="BE119" s="191">
        <f t="shared" si="4"/>
        <v>0</v>
      </c>
      <c r="BF119" s="191">
        <f t="shared" si="5"/>
        <v>0</v>
      </c>
      <c r="BG119" s="191">
        <f t="shared" si="6"/>
        <v>0</v>
      </c>
      <c r="BH119" s="191">
        <f t="shared" si="7"/>
        <v>0</v>
      </c>
      <c r="BI119" s="191">
        <f t="shared" si="8"/>
        <v>0</v>
      </c>
      <c r="BJ119" s="92" t="s">
        <v>77</v>
      </c>
      <c r="BK119" s="192">
        <f t="shared" si="9"/>
        <v>0</v>
      </c>
      <c r="BL119" s="92" t="s">
        <v>291</v>
      </c>
      <c r="BM119" s="92" t="s">
        <v>1323</v>
      </c>
    </row>
    <row r="120" spans="2:12" s="102" customFormat="1" ht="6.9" customHeight="1">
      <c r="B120" s="127"/>
      <c r="C120" s="128"/>
      <c r="D120" s="128"/>
      <c r="E120" s="128"/>
      <c r="F120" s="128"/>
      <c r="G120" s="128"/>
      <c r="H120" s="128"/>
      <c r="I120" s="128"/>
      <c r="J120" s="128"/>
      <c r="K120" s="128"/>
      <c r="L120" s="103"/>
    </row>
  </sheetData>
  <sheetProtection algorithmName="SHA-512" hashValue="RL+R7trDESWDMFwcX6D1ZjePFg8R/iovne+JxfXQXP3nDjD+DmSFxc8uedGQMvrzT3JGkPhcoF6K9zOYbhy+zQ==" saltValue="IcxDEg/xS81KGtzqAicntg==" spinCount="100000" sheet="1" objects="1" scenarios="1"/>
  <autoFilter ref="C77:K119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W86" sqref="W86"/>
    </sheetView>
  </sheetViews>
  <sheetFormatPr defaultColWidth="9.33203125" defaultRowHeight="13.5"/>
  <cols>
    <col min="1" max="1" width="8.33203125" style="91" customWidth="1"/>
    <col min="2" max="2" width="1.66796875" style="91" customWidth="1"/>
    <col min="3" max="3" width="4.16015625" style="91" customWidth="1"/>
    <col min="4" max="4" width="4.33203125" style="91" customWidth="1"/>
    <col min="5" max="5" width="17.16015625" style="91" customWidth="1"/>
    <col min="6" max="6" width="75" style="91" customWidth="1"/>
    <col min="7" max="7" width="8.66015625" style="91" customWidth="1"/>
    <col min="8" max="8" width="11.16015625" style="91" customWidth="1"/>
    <col min="9" max="9" width="12.66015625" style="91" customWidth="1"/>
    <col min="10" max="10" width="23.5" style="91" customWidth="1"/>
    <col min="11" max="11" width="15.5" style="91" customWidth="1"/>
    <col min="12" max="12" width="9.16015625" style="91" customWidth="1"/>
    <col min="13" max="18" width="9.33203125" style="91" hidden="1" customWidth="1"/>
    <col min="19" max="19" width="8.16015625" style="91" hidden="1" customWidth="1"/>
    <col min="20" max="20" width="29.66015625" style="91" hidden="1" customWidth="1"/>
    <col min="21" max="21" width="16.33203125" style="91" hidden="1" customWidth="1"/>
    <col min="22" max="22" width="12.33203125" style="91" customWidth="1"/>
    <col min="23" max="23" width="16.33203125" style="91" customWidth="1"/>
    <col min="24" max="24" width="12.33203125" style="91" customWidth="1"/>
    <col min="25" max="25" width="15" style="91" customWidth="1"/>
    <col min="26" max="26" width="11" style="91" customWidth="1"/>
    <col min="27" max="27" width="15" style="91" customWidth="1"/>
    <col min="28" max="28" width="16.33203125" style="91" customWidth="1"/>
    <col min="29" max="29" width="11" style="91" customWidth="1"/>
    <col min="30" max="30" width="15" style="91" customWidth="1"/>
    <col min="31" max="31" width="16.33203125" style="91" customWidth="1"/>
    <col min="32" max="43" width="9.16015625" style="91" customWidth="1"/>
    <col min="44" max="65" width="9.33203125" style="91" hidden="1" customWidth="1"/>
    <col min="66" max="16384" width="9.16015625" style="91" customWidth="1"/>
  </cols>
  <sheetData>
    <row r="1" spans="1:70" ht="21.75" customHeight="1">
      <c r="A1" s="88"/>
      <c r="B1" s="3"/>
      <c r="C1" s="3"/>
      <c r="D1" s="4" t="s">
        <v>1</v>
      </c>
      <c r="E1" s="3"/>
      <c r="F1" s="89" t="s">
        <v>92</v>
      </c>
      <c r="G1" s="333" t="s">
        <v>93</v>
      </c>
      <c r="H1" s="333"/>
      <c r="I1" s="3"/>
      <c r="J1" s="89" t="s">
        <v>94</v>
      </c>
      <c r="K1" s="4" t="s">
        <v>95</v>
      </c>
      <c r="L1" s="89" t="s">
        <v>96</v>
      </c>
      <c r="M1" s="89"/>
      <c r="N1" s="89"/>
      <c r="O1" s="89"/>
      <c r="P1" s="89"/>
      <c r="Q1" s="89"/>
      <c r="R1" s="89"/>
      <c r="S1" s="89"/>
      <c r="T1" s="89"/>
      <c r="U1" s="90"/>
      <c r="V1" s="90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3:46" ht="36.9" customHeight="1">
      <c r="L2" s="292" t="s">
        <v>8</v>
      </c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92" t="s">
        <v>91</v>
      </c>
    </row>
    <row r="3" spans="2:46" ht="6.9" customHeight="1">
      <c r="B3" s="93"/>
      <c r="C3" s="94"/>
      <c r="D3" s="94"/>
      <c r="E3" s="94"/>
      <c r="F3" s="94"/>
      <c r="G3" s="94"/>
      <c r="H3" s="94"/>
      <c r="I3" s="94"/>
      <c r="J3" s="94"/>
      <c r="K3" s="95"/>
      <c r="AT3" s="92" t="s">
        <v>79</v>
      </c>
    </row>
    <row r="4" spans="2:46" ht="36.9" customHeight="1">
      <c r="B4" s="96"/>
      <c r="C4" s="97"/>
      <c r="D4" s="98" t="s">
        <v>97</v>
      </c>
      <c r="E4" s="97"/>
      <c r="F4" s="97"/>
      <c r="G4" s="97"/>
      <c r="H4" s="97"/>
      <c r="I4" s="97"/>
      <c r="J4" s="97"/>
      <c r="K4" s="99"/>
      <c r="M4" s="100" t="s">
        <v>13</v>
      </c>
      <c r="AT4" s="92" t="s">
        <v>6</v>
      </c>
    </row>
    <row r="5" spans="2:11" ht="6.9" customHeight="1">
      <c r="B5" s="96"/>
      <c r="C5" s="97"/>
      <c r="D5" s="97"/>
      <c r="E5" s="97"/>
      <c r="F5" s="97"/>
      <c r="G5" s="97"/>
      <c r="H5" s="97"/>
      <c r="I5" s="97"/>
      <c r="J5" s="97"/>
      <c r="K5" s="99"/>
    </row>
    <row r="6" spans="2:11" ht="13.2">
      <c r="B6" s="96"/>
      <c r="C6" s="97"/>
      <c r="D6" s="101" t="s">
        <v>18</v>
      </c>
      <c r="E6" s="97"/>
      <c r="F6" s="97"/>
      <c r="G6" s="97"/>
      <c r="H6" s="97"/>
      <c r="I6" s="97"/>
      <c r="J6" s="97"/>
      <c r="K6" s="99"/>
    </row>
    <row r="7" spans="2:11" ht="16.5" customHeight="1">
      <c r="B7" s="96"/>
      <c r="C7" s="97"/>
      <c r="D7" s="97"/>
      <c r="E7" s="334" t="str">
        <f>'Rekapitulace stavby'!K6</f>
        <v xml:space="preserve"> Speciální MŠ ,ZŠ a praktická škola Pardubice-stavební úpravy sociálního zařízení</v>
      </c>
      <c r="F7" s="335"/>
      <c r="G7" s="335"/>
      <c r="H7" s="335"/>
      <c r="I7" s="97"/>
      <c r="J7" s="97"/>
      <c r="K7" s="99"/>
    </row>
    <row r="8" spans="2:11" s="102" customFormat="1" ht="13.2">
      <c r="B8" s="103"/>
      <c r="C8" s="104"/>
      <c r="D8" s="101" t="s">
        <v>98</v>
      </c>
      <c r="E8" s="104"/>
      <c r="F8" s="104"/>
      <c r="G8" s="104"/>
      <c r="H8" s="104"/>
      <c r="I8" s="104"/>
      <c r="J8" s="104"/>
      <c r="K8" s="105"/>
    </row>
    <row r="9" spans="2:11" s="102" customFormat="1" ht="36.9" customHeight="1">
      <c r="B9" s="103"/>
      <c r="C9" s="104"/>
      <c r="D9" s="104"/>
      <c r="E9" s="336" t="s">
        <v>1324</v>
      </c>
      <c r="F9" s="337"/>
      <c r="G9" s="337"/>
      <c r="H9" s="337"/>
      <c r="I9" s="104"/>
      <c r="J9" s="104"/>
      <c r="K9" s="105"/>
    </row>
    <row r="10" spans="2:11" s="102" customFormat="1" ht="13.5">
      <c r="B10" s="103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2:11" s="102" customFormat="1" ht="14.4" customHeight="1">
      <c r="B11" s="103"/>
      <c r="C11" s="104"/>
      <c r="D11" s="101" t="s">
        <v>20</v>
      </c>
      <c r="E11" s="104"/>
      <c r="F11" s="106" t="s">
        <v>5</v>
      </c>
      <c r="G11" s="104"/>
      <c r="H11" s="104"/>
      <c r="I11" s="101" t="s">
        <v>21</v>
      </c>
      <c r="J11" s="106" t="s">
        <v>5</v>
      </c>
      <c r="K11" s="105"/>
    </row>
    <row r="12" spans="2:11" s="102" customFormat="1" ht="14.4" customHeight="1">
      <c r="B12" s="103"/>
      <c r="C12" s="104"/>
      <c r="D12" s="101" t="s">
        <v>22</v>
      </c>
      <c r="E12" s="104"/>
      <c r="F12" s="106" t="s">
        <v>23</v>
      </c>
      <c r="G12" s="104"/>
      <c r="H12" s="104"/>
      <c r="I12" s="101" t="s">
        <v>24</v>
      </c>
      <c r="J12" s="107" t="str">
        <f>'Rekapitulace stavby'!AN8</f>
        <v>21.1.2019</v>
      </c>
      <c r="K12" s="105"/>
    </row>
    <row r="13" spans="2:11" s="102" customFormat="1" ht="10.8" customHeight="1">
      <c r="B13" s="103"/>
      <c r="C13" s="104"/>
      <c r="D13" s="104"/>
      <c r="E13" s="104"/>
      <c r="F13" s="104"/>
      <c r="G13" s="104"/>
      <c r="H13" s="104"/>
      <c r="I13" s="104"/>
      <c r="J13" s="104"/>
      <c r="K13" s="105"/>
    </row>
    <row r="14" spans="2:11" s="102" customFormat="1" ht="14.4" customHeight="1">
      <c r="B14" s="103"/>
      <c r="C14" s="104"/>
      <c r="D14" s="101" t="s">
        <v>26</v>
      </c>
      <c r="E14" s="104"/>
      <c r="F14" s="104"/>
      <c r="G14" s="104"/>
      <c r="H14" s="104"/>
      <c r="I14" s="101" t="s">
        <v>27</v>
      </c>
      <c r="J14" s="106" t="s">
        <v>5</v>
      </c>
      <c r="K14" s="105"/>
    </row>
    <row r="15" spans="2:11" s="102" customFormat="1" ht="18" customHeight="1">
      <c r="B15" s="103"/>
      <c r="C15" s="104"/>
      <c r="D15" s="104"/>
      <c r="E15" s="106" t="s">
        <v>28</v>
      </c>
      <c r="F15" s="104"/>
      <c r="G15" s="104"/>
      <c r="H15" s="104"/>
      <c r="I15" s="101" t="s">
        <v>29</v>
      </c>
      <c r="J15" s="106" t="s">
        <v>5</v>
      </c>
      <c r="K15" s="105"/>
    </row>
    <row r="16" spans="2:11" s="102" customFormat="1" ht="6.9" customHeight="1">
      <c r="B16" s="103"/>
      <c r="C16" s="104"/>
      <c r="D16" s="104"/>
      <c r="E16" s="104"/>
      <c r="F16" s="104"/>
      <c r="G16" s="104"/>
      <c r="H16" s="104"/>
      <c r="I16" s="104"/>
      <c r="J16" s="104"/>
      <c r="K16" s="105"/>
    </row>
    <row r="17" spans="2:11" s="102" customFormat="1" ht="14.4" customHeight="1">
      <c r="B17" s="103"/>
      <c r="C17" s="104"/>
      <c r="D17" s="101" t="s">
        <v>30</v>
      </c>
      <c r="E17" s="104"/>
      <c r="F17" s="104"/>
      <c r="G17" s="104"/>
      <c r="H17" s="104"/>
      <c r="I17" s="101" t="s">
        <v>27</v>
      </c>
      <c r="J17" s="106" t="str">
        <f>IF('Rekapitulace stavby'!AN13="Vyplň údaj","",IF('Rekapitulace stavby'!AN13="","",'Rekapitulace stavby'!AN13))</f>
        <v/>
      </c>
      <c r="K17" s="105"/>
    </row>
    <row r="18" spans="2:11" s="102" customFormat="1" ht="18" customHeight="1">
      <c r="B18" s="103"/>
      <c r="C18" s="104"/>
      <c r="D18" s="104"/>
      <c r="E18" s="106" t="str">
        <f>IF('Rekapitulace stavby'!E14="Vyplň údaj","",IF('Rekapitulace stavby'!E14="","",'Rekapitulace stavby'!E14))</f>
        <v/>
      </c>
      <c r="F18" s="104"/>
      <c r="G18" s="104"/>
      <c r="H18" s="104"/>
      <c r="I18" s="101" t="s">
        <v>29</v>
      </c>
      <c r="J18" s="106" t="str">
        <f>IF('Rekapitulace stavby'!AN14="Vyplň údaj","",IF('Rekapitulace stavby'!AN14="","",'Rekapitulace stavby'!AN14))</f>
        <v/>
      </c>
      <c r="K18" s="105"/>
    </row>
    <row r="19" spans="2:11" s="102" customFormat="1" ht="6.9" customHeight="1">
      <c r="B19" s="103"/>
      <c r="C19" s="104"/>
      <c r="D19" s="104"/>
      <c r="E19" s="104"/>
      <c r="F19" s="104"/>
      <c r="G19" s="104"/>
      <c r="H19" s="104"/>
      <c r="I19" s="104"/>
      <c r="J19" s="104"/>
      <c r="K19" s="105"/>
    </row>
    <row r="20" spans="2:11" s="102" customFormat="1" ht="14.4" customHeight="1">
      <c r="B20" s="103"/>
      <c r="C20" s="104"/>
      <c r="D20" s="101" t="s">
        <v>32</v>
      </c>
      <c r="E20" s="104"/>
      <c r="F20" s="104"/>
      <c r="G20" s="104"/>
      <c r="H20" s="104"/>
      <c r="I20" s="101" t="s">
        <v>27</v>
      </c>
      <c r="J20" s="106" t="s">
        <v>5</v>
      </c>
      <c r="K20" s="105"/>
    </row>
    <row r="21" spans="2:11" s="102" customFormat="1" ht="18" customHeight="1">
      <c r="B21" s="103"/>
      <c r="C21" s="104"/>
      <c r="D21" s="104"/>
      <c r="E21" s="106" t="s">
        <v>33</v>
      </c>
      <c r="F21" s="104"/>
      <c r="G21" s="104"/>
      <c r="H21" s="104"/>
      <c r="I21" s="101" t="s">
        <v>29</v>
      </c>
      <c r="J21" s="106" t="s">
        <v>5</v>
      </c>
      <c r="K21" s="105"/>
    </row>
    <row r="22" spans="2:11" s="102" customFormat="1" ht="6.9" customHeight="1">
      <c r="B22" s="103"/>
      <c r="C22" s="104"/>
      <c r="D22" s="104"/>
      <c r="E22" s="104"/>
      <c r="F22" s="104"/>
      <c r="G22" s="104"/>
      <c r="H22" s="104"/>
      <c r="I22" s="104"/>
      <c r="J22" s="104"/>
      <c r="K22" s="105"/>
    </row>
    <row r="23" spans="2:11" s="102" customFormat="1" ht="14.4" customHeight="1">
      <c r="B23" s="103"/>
      <c r="C23" s="104"/>
      <c r="D23" s="101" t="s">
        <v>35</v>
      </c>
      <c r="E23" s="104"/>
      <c r="F23" s="104"/>
      <c r="G23" s="104"/>
      <c r="H23" s="104"/>
      <c r="I23" s="104"/>
      <c r="J23" s="104"/>
      <c r="K23" s="105"/>
    </row>
    <row r="24" spans="2:11" s="111" customFormat="1" ht="16.5" customHeight="1">
      <c r="B24" s="108"/>
      <c r="C24" s="109"/>
      <c r="D24" s="109"/>
      <c r="E24" s="325" t="s">
        <v>5</v>
      </c>
      <c r="F24" s="325"/>
      <c r="G24" s="325"/>
      <c r="H24" s="325"/>
      <c r="I24" s="109"/>
      <c r="J24" s="109"/>
      <c r="K24" s="110"/>
    </row>
    <row r="25" spans="2:11" s="102" customFormat="1" ht="6.9" customHeight="1">
      <c r="B25" s="103"/>
      <c r="C25" s="104"/>
      <c r="D25" s="104"/>
      <c r="E25" s="104"/>
      <c r="F25" s="104"/>
      <c r="G25" s="104"/>
      <c r="H25" s="104"/>
      <c r="I25" s="104"/>
      <c r="J25" s="104"/>
      <c r="K25" s="105"/>
    </row>
    <row r="26" spans="2:11" s="102" customFormat="1" ht="6.9" customHeight="1">
      <c r="B26" s="103"/>
      <c r="C26" s="104"/>
      <c r="D26" s="112"/>
      <c r="E26" s="112"/>
      <c r="F26" s="112"/>
      <c r="G26" s="112"/>
      <c r="H26" s="112"/>
      <c r="I26" s="112"/>
      <c r="J26" s="112"/>
      <c r="K26" s="113"/>
    </row>
    <row r="27" spans="2:11" s="102" customFormat="1" ht="25.35" customHeight="1">
      <c r="B27" s="103"/>
      <c r="C27" s="104"/>
      <c r="D27" s="114" t="s">
        <v>36</v>
      </c>
      <c r="E27" s="104"/>
      <c r="F27" s="104"/>
      <c r="G27" s="104"/>
      <c r="H27" s="104"/>
      <c r="I27" s="104"/>
      <c r="J27" s="115">
        <f>ROUND(J80,15)</f>
        <v>0</v>
      </c>
      <c r="K27" s="105"/>
    </row>
    <row r="28" spans="2:11" s="102" customFormat="1" ht="6.9" customHeight="1">
      <c r="B28" s="103"/>
      <c r="C28" s="104"/>
      <c r="D28" s="112"/>
      <c r="E28" s="112"/>
      <c r="F28" s="112"/>
      <c r="G28" s="112"/>
      <c r="H28" s="112"/>
      <c r="I28" s="112"/>
      <c r="J28" s="112"/>
      <c r="K28" s="113"/>
    </row>
    <row r="29" spans="2:11" s="102" customFormat="1" ht="14.4" customHeight="1">
      <c r="B29" s="103"/>
      <c r="C29" s="104"/>
      <c r="D29" s="104"/>
      <c r="E29" s="104"/>
      <c r="F29" s="116" t="s">
        <v>38</v>
      </c>
      <c r="G29" s="104"/>
      <c r="H29" s="104"/>
      <c r="I29" s="116" t="s">
        <v>37</v>
      </c>
      <c r="J29" s="116" t="s">
        <v>39</v>
      </c>
      <c r="K29" s="105"/>
    </row>
    <row r="30" spans="2:11" s="102" customFormat="1" ht="14.4" customHeight="1">
      <c r="B30" s="103"/>
      <c r="C30" s="104"/>
      <c r="D30" s="117" t="s">
        <v>40</v>
      </c>
      <c r="E30" s="117" t="s">
        <v>41</v>
      </c>
      <c r="F30" s="118">
        <f>ROUND(SUM(BE80:BE90),15)</f>
        <v>0</v>
      </c>
      <c r="G30" s="104"/>
      <c r="H30" s="104"/>
      <c r="I30" s="119">
        <v>0.21</v>
      </c>
      <c r="J30" s="118">
        <f>ROUND(ROUND((SUM(BE80:BE90)),15)*I30,15)</f>
        <v>0</v>
      </c>
      <c r="K30" s="105"/>
    </row>
    <row r="31" spans="2:11" s="102" customFormat="1" ht="14.4" customHeight="1">
      <c r="B31" s="103"/>
      <c r="C31" s="104"/>
      <c r="D31" s="104"/>
      <c r="E31" s="117" t="s">
        <v>42</v>
      </c>
      <c r="F31" s="118">
        <f>ROUND(SUM(BF80:BF90),15)</f>
        <v>0</v>
      </c>
      <c r="G31" s="104"/>
      <c r="H31" s="104"/>
      <c r="I31" s="119">
        <v>0.15</v>
      </c>
      <c r="J31" s="118">
        <f>ROUND(ROUND((SUM(BF80:BF90)),15)*I31,15)</f>
        <v>0</v>
      </c>
      <c r="K31" s="105"/>
    </row>
    <row r="32" spans="2:11" s="102" customFormat="1" ht="14.4" customHeight="1" hidden="1">
      <c r="B32" s="103"/>
      <c r="C32" s="104"/>
      <c r="D32" s="104"/>
      <c r="E32" s="117" t="s">
        <v>43</v>
      </c>
      <c r="F32" s="118">
        <f>ROUND(SUM(BG80:BG90),15)</f>
        <v>0</v>
      </c>
      <c r="G32" s="104"/>
      <c r="H32" s="104"/>
      <c r="I32" s="119">
        <v>0.21</v>
      </c>
      <c r="J32" s="118">
        <v>0</v>
      </c>
      <c r="K32" s="105"/>
    </row>
    <row r="33" spans="2:11" s="102" customFormat="1" ht="14.4" customHeight="1" hidden="1">
      <c r="B33" s="103"/>
      <c r="C33" s="104"/>
      <c r="D33" s="104"/>
      <c r="E33" s="117" t="s">
        <v>44</v>
      </c>
      <c r="F33" s="118">
        <f>ROUND(SUM(BH80:BH90),15)</f>
        <v>0</v>
      </c>
      <c r="G33" s="104"/>
      <c r="H33" s="104"/>
      <c r="I33" s="119">
        <v>0.15</v>
      </c>
      <c r="J33" s="118">
        <v>0</v>
      </c>
      <c r="K33" s="105"/>
    </row>
    <row r="34" spans="2:11" s="102" customFormat="1" ht="14.4" customHeight="1" hidden="1">
      <c r="B34" s="103"/>
      <c r="C34" s="104"/>
      <c r="D34" s="104"/>
      <c r="E34" s="117" t="s">
        <v>45</v>
      </c>
      <c r="F34" s="118">
        <f>ROUND(SUM(BI80:BI90),15)</f>
        <v>0</v>
      </c>
      <c r="G34" s="104"/>
      <c r="H34" s="104"/>
      <c r="I34" s="119">
        <v>0</v>
      </c>
      <c r="J34" s="118">
        <v>0</v>
      </c>
      <c r="K34" s="105"/>
    </row>
    <row r="35" spans="2:11" s="102" customFormat="1" ht="6.9" customHeight="1">
      <c r="B35" s="103"/>
      <c r="C35" s="104"/>
      <c r="D35" s="104"/>
      <c r="E35" s="104"/>
      <c r="F35" s="104"/>
      <c r="G35" s="104"/>
      <c r="H35" s="104"/>
      <c r="I35" s="104"/>
      <c r="J35" s="104"/>
      <c r="K35" s="105"/>
    </row>
    <row r="36" spans="2:11" s="102" customFormat="1" ht="25.35" customHeight="1">
      <c r="B36" s="103"/>
      <c r="C36" s="120"/>
      <c r="D36" s="121" t="s">
        <v>46</v>
      </c>
      <c r="E36" s="122"/>
      <c r="F36" s="122"/>
      <c r="G36" s="123" t="s">
        <v>47</v>
      </c>
      <c r="H36" s="124" t="s">
        <v>48</v>
      </c>
      <c r="I36" s="122"/>
      <c r="J36" s="125">
        <f>SUM(J27:J34)</f>
        <v>0</v>
      </c>
      <c r="K36" s="126"/>
    </row>
    <row r="37" spans="2:11" s="102" customFormat="1" ht="14.4" customHeight="1">
      <c r="B37" s="127"/>
      <c r="C37" s="128"/>
      <c r="D37" s="128"/>
      <c r="E37" s="128"/>
      <c r="F37" s="128"/>
      <c r="G37" s="128"/>
      <c r="H37" s="128"/>
      <c r="I37" s="128"/>
      <c r="J37" s="128"/>
      <c r="K37" s="129"/>
    </row>
    <row r="41" spans="2:11" s="102" customFormat="1" ht="6.9" customHeight="1">
      <c r="B41" s="130"/>
      <c r="C41" s="131"/>
      <c r="D41" s="131"/>
      <c r="E41" s="131"/>
      <c r="F41" s="131"/>
      <c r="G41" s="131"/>
      <c r="H41" s="131"/>
      <c r="I41" s="131"/>
      <c r="J41" s="131"/>
      <c r="K41" s="132"/>
    </row>
    <row r="42" spans="2:11" s="102" customFormat="1" ht="36.9" customHeight="1">
      <c r="B42" s="103"/>
      <c r="C42" s="98" t="s">
        <v>100</v>
      </c>
      <c r="D42" s="104"/>
      <c r="E42" s="104"/>
      <c r="F42" s="104"/>
      <c r="G42" s="104"/>
      <c r="H42" s="104"/>
      <c r="I42" s="104"/>
      <c r="J42" s="104"/>
      <c r="K42" s="105"/>
    </row>
    <row r="43" spans="2:11" s="102" customFormat="1" ht="6.9" customHeight="1">
      <c r="B43" s="103"/>
      <c r="C43" s="104"/>
      <c r="D43" s="104"/>
      <c r="E43" s="104"/>
      <c r="F43" s="104"/>
      <c r="G43" s="104"/>
      <c r="H43" s="104"/>
      <c r="I43" s="104"/>
      <c r="J43" s="104"/>
      <c r="K43" s="105"/>
    </row>
    <row r="44" spans="2:11" s="102" customFormat="1" ht="14.4" customHeight="1">
      <c r="B44" s="103"/>
      <c r="C44" s="101" t="s">
        <v>18</v>
      </c>
      <c r="D44" s="104"/>
      <c r="E44" s="104"/>
      <c r="F44" s="104"/>
      <c r="G44" s="104"/>
      <c r="H44" s="104"/>
      <c r="I44" s="104"/>
      <c r="J44" s="104"/>
      <c r="K44" s="105"/>
    </row>
    <row r="45" spans="2:11" s="102" customFormat="1" ht="16.5" customHeight="1">
      <c r="B45" s="103"/>
      <c r="C45" s="104"/>
      <c r="D45" s="104"/>
      <c r="E45" s="334" t="str">
        <f>E7</f>
        <v xml:space="preserve"> Speciální MŠ ,ZŠ a praktická škola Pardubice-stavební úpravy sociálního zařízení</v>
      </c>
      <c r="F45" s="335"/>
      <c r="G45" s="335"/>
      <c r="H45" s="335"/>
      <c r="I45" s="104"/>
      <c r="J45" s="104"/>
      <c r="K45" s="105"/>
    </row>
    <row r="46" spans="2:11" s="102" customFormat="1" ht="14.4" customHeight="1">
      <c r="B46" s="103"/>
      <c r="C46" s="101" t="s">
        <v>98</v>
      </c>
      <c r="D46" s="104"/>
      <c r="E46" s="104"/>
      <c r="F46" s="104"/>
      <c r="G46" s="104"/>
      <c r="H46" s="104"/>
      <c r="I46" s="104"/>
      <c r="J46" s="104"/>
      <c r="K46" s="105"/>
    </row>
    <row r="47" spans="2:11" s="102" customFormat="1" ht="17.25" customHeight="1">
      <c r="B47" s="103"/>
      <c r="C47" s="104"/>
      <c r="D47" s="104"/>
      <c r="E47" s="336" t="str">
        <f>E9</f>
        <v>05 - Vedlejší rozpočtové náklady</v>
      </c>
      <c r="F47" s="337"/>
      <c r="G47" s="337"/>
      <c r="H47" s="337"/>
      <c r="I47" s="104"/>
      <c r="J47" s="104"/>
      <c r="K47" s="105"/>
    </row>
    <row r="48" spans="2:11" s="102" customFormat="1" ht="6.9" customHeight="1">
      <c r="B48" s="103"/>
      <c r="C48" s="104"/>
      <c r="D48" s="104"/>
      <c r="E48" s="104"/>
      <c r="F48" s="104"/>
      <c r="G48" s="104"/>
      <c r="H48" s="104"/>
      <c r="I48" s="104"/>
      <c r="J48" s="104"/>
      <c r="K48" s="105"/>
    </row>
    <row r="49" spans="2:11" s="102" customFormat="1" ht="18" customHeight="1">
      <c r="B49" s="103"/>
      <c r="C49" s="101" t="s">
        <v>22</v>
      </c>
      <c r="D49" s="104"/>
      <c r="E49" s="104"/>
      <c r="F49" s="106" t="str">
        <f>F12</f>
        <v>Pardubice</v>
      </c>
      <c r="G49" s="104"/>
      <c r="H49" s="104"/>
      <c r="I49" s="101" t="s">
        <v>24</v>
      </c>
      <c r="J49" s="107" t="str">
        <f>IF(J12="","",J12)</f>
        <v>21.1.2019</v>
      </c>
      <c r="K49" s="105"/>
    </row>
    <row r="50" spans="2:11" s="102" customFormat="1" ht="6.9" customHeight="1">
      <c r="B50" s="103"/>
      <c r="C50" s="104"/>
      <c r="D50" s="104"/>
      <c r="E50" s="104"/>
      <c r="F50" s="104"/>
      <c r="G50" s="104"/>
      <c r="H50" s="104"/>
      <c r="I50" s="104"/>
      <c r="J50" s="104"/>
      <c r="K50" s="105"/>
    </row>
    <row r="51" spans="2:11" s="102" customFormat="1" ht="13.2">
      <c r="B51" s="103"/>
      <c r="C51" s="101" t="s">
        <v>26</v>
      </c>
      <c r="D51" s="104"/>
      <c r="E51" s="104"/>
      <c r="F51" s="106" t="str">
        <f>E15</f>
        <v>Pardubický kraj, Komenského náměstí 125, Pardubice</v>
      </c>
      <c r="G51" s="104"/>
      <c r="H51" s="104"/>
      <c r="I51" s="101" t="s">
        <v>32</v>
      </c>
      <c r="J51" s="325" t="str">
        <f>E21</f>
        <v>Astalon , Hůrka 54.Pardubice</v>
      </c>
      <c r="K51" s="105"/>
    </row>
    <row r="52" spans="2:11" s="102" customFormat="1" ht="14.4" customHeight="1">
      <c r="B52" s="103"/>
      <c r="C52" s="101" t="s">
        <v>30</v>
      </c>
      <c r="D52" s="104"/>
      <c r="E52" s="104"/>
      <c r="F52" s="106" t="str">
        <f>IF(E18="","",E18)</f>
        <v/>
      </c>
      <c r="G52" s="104"/>
      <c r="H52" s="104"/>
      <c r="I52" s="104"/>
      <c r="J52" s="329"/>
      <c r="K52" s="105"/>
    </row>
    <row r="53" spans="2:11" s="102" customFormat="1" ht="10.35" customHeight="1">
      <c r="B53" s="103"/>
      <c r="C53" s="104"/>
      <c r="D53" s="104"/>
      <c r="E53" s="104"/>
      <c r="F53" s="104"/>
      <c r="G53" s="104"/>
      <c r="H53" s="104"/>
      <c r="I53" s="104"/>
      <c r="J53" s="104"/>
      <c r="K53" s="105"/>
    </row>
    <row r="54" spans="2:11" s="102" customFormat="1" ht="29.25" customHeight="1">
      <c r="B54" s="103"/>
      <c r="C54" s="133" t="s">
        <v>101</v>
      </c>
      <c r="D54" s="120"/>
      <c r="E54" s="120"/>
      <c r="F54" s="120"/>
      <c r="G54" s="120"/>
      <c r="H54" s="120"/>
      <c r="I54" s="120"/>
      <c r="J54" s="134" t="s">
        <v>102</v>
      </c>
      <c r="K54" s="135"/>
    </row>
    <row r="55" spans="2:11" s="102" customFormat="1" ht="10.35" customHeight="1">
      <c r="B55" s="103"/>
      <c r="C55" s="104"/>
      <c r="D55" s="104"/>
      <c r="E55" s="104"/>
      <c r="F55" s="104"/>
      <c r="G55" s="104"/>
      <c r="H55" s="104"/>
      <c r="I55" s="104"/>
      <c r="J55" s="104"/>
      <c r="K55" s="105"/>
    </row>
    <row r="56" spans="2:47" s="102" customFormat="1" ht="29.25" customHeight="1">
      <c r="B56" s="103"/>
      <c r="C56" s="136" t="s">
        <v>103</v>
      </c>
      <c r="D56" s="104"/>
      <c r="E56" s="104"/>
      <c r="F56" s="104"/>
      <c r="G56" s="104"/>
      <c r="H56" s="104"/>
      <c r="I56" s="104"/>
      <c r="J56" s="115">
        <f>J80</f>
        <v>0</v>
      </c>
      <c r="K56" s="105"/>
      <c r="AU56" s="92" t="s">
        <v>104</v>
      </c>
    </row>
    <row r="57" spans="2:11" s="143" customFormat="1" ht="24.9" customHeight="1">
      <c r="B57" s="137"/>
      <c r="C57" s="138"/>
      <c r="D57" s="139" t="s">
        <v>1325</v>
      </c>
      <c r="E57" s="140"/>
      <c r="F57" s="140"/>
      <c r="G57" s="140"/>
      <c r="H57" s="140"/>
      <c r="I57" s="140"/>
      <c r="J57" s="141">
        <f>J81</f>
        <v>0</v>
      </c>
      <c r="K57" s="142"/>
    </row>
    <row r="58" spans="2:11" s="150" customFormat="1" ht="19.95" customHeight="1">
      <c r="B58" s="144"/>
      <c r="C58" s="145"/>
      <c r="D58" s="146" t="s">
        <v>1326</v>
      </c>
      <c r="E58" s="147"/>
      <c r="F58" s="147"/>
      <c r="G58" s="147"/>
      <c r="H58" s="147"/>
      <c r="I58" s="147"/>
      <c r="J58" s="148">
        <f>J82</f>
        <v>0</v>
      </c>
      <c r="K58" s="149"/>
    </row>
    <row r="59" spans="2:11" s="143" customFormat="1" ht="24.9" customHeight="1">
      <c r="B59" s="137"/>
      <c r="C59" s="138"/>
      <c r="D59" s="139" t="s">
        <v>1327</v>
      </c>
      <c r="E59" s="140"/>
      <c r="F59" s="140"/>
      <c r="G59" s="140"/>
      <c r="H59" s="140"/>
      <c r="I59" s="140"/>
      <c r="J59" s="141">
        <f>J86</f>
        <v>0</v>
      </c>
      <c r="K59" s="142"/>
    </row>
    <row r="60" spans="2:11" s="150" customFormat="1" ht="19.95" customHeight="1">
      <c r="B60" s="144"/>
      <c r="C60" s="145"/>
      <c r="D60" s="146" t="s">
        <v>1328</v>
      </c>
      <c r="E60" s="147"/>
      <c r="F60" s="147"/>
      <c r="G60" s="147"/>
      <c r="H60" s="147"/>
      <c r="I60" s="147"/>
      <c r="J60" s="148">
        <f>J87</f>
        <v>0</v>
      </c>
      <c r="K60" s="149"/>
    </row>
    <row r="61" spans="2:11" s="102" customFormat="1" ht="21.75" customHeight="1">
      <c r="B61" s="103"/>
      <c r="C61" s="104"/>
      <c r="D61" s="104"/>
      <c r="E61" s="104"/>
      <c r="F61" s="104"/>
      <c r="G61" s="104"/>
      <c r="H61" s="104"/>
      <c r="I61" s="104"/>
      <c r="J61" s="104"/>
      <c r="K61" s="105"/>
    </row>
    <row r="62" spans="2:11" s="102" customFormat="1" ht="6.9" customHeight="1">
      <c r="B62" s="127"/>
      <c r="C62" s="128"/>
      <c r="D62" s="128"/>
      <c r="E62" s="128"/>
      <c r="F62" s="128"/>
      <c r="G62" s="128"/>
      <c r="H62" s="128"/>
      <c r="I62" s="128"/>
      <c r="J62" s="128"/>
      <c r="K62" s="129"/>
    </row>
    <row r="66" spans="2:12" s="102" customFormat="1" ht="6.9" customHeight="1"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03"/>
    </row>
    <row r="67" spans="2:12" s="102" customFormat="1" ht="36.9" customHeight="1">
      <c r="B67" s="103"/>
      <c r="C67" s="151" t="s">
        <v>124</v>
      </c>
      <c r="L67" s="103"/>
    </row>
    <row r="68" spans="2:12" s="102" customFormat="1" ht="6.9" customHeight="1">
      <c r="B68" s="103"/>
      <c r="L68" s="103"/>
    </row>
    <row r="69" spans="2:12" s="102" customFormat="1" ht="14.4" customHeight="1">
      <c r="B69" s="103"/>
      <c r="C69" s="152" t="s">
        <v>18</v>
      </c>
      <c r="L69" s="103"/>
    </row>
    <row r="70" spans="2:12" s="102" customFormat="1" ht="16.5" customHeight="1">
      <c r="B70" s="103"/>
      <c r="E70" s="330" t="str">
        <f>E7</f>
        <v xml:space="preserve"> Speciální MŠ ,ZŠ a praktická škola Pardubice-stavební úpravy sociálního zařízení</v>
      </c>
      <c r="F70" s="331"/>
      <c r="G70" s="331"/>
      <c r="H70" s="331"/>
      <c r="L70" s="103"/>
    </row>
    <row r="71" spans="2:12" s="102" customFormat="1" ht="14.4" customHeight="1">
      <c r="B71" s="103"/>
      <c r="C71" s="152" t="s">
        <v>98</v>
      </c>
      <c r="L71" s="103"/>
    </row>
    <row r="72" spans="2:12" s="102" customFormat="1" ht="17.25" customHeight="1">
      <c r="B72" s="103"/>
      <c r="E72" s="299" t="str">
        <f>E9</f>
        <v>05 - Vedlejší rozpočtové náklady</v>
      </c>
      <c r="F72" s="332"/>
      <c r="G72" s="332"/>
      <c r="H72" s="332"/>
      <c r="L72" s="103"/>
    </row>
    <row r="73" spans="2:12" s="102" customFormat="1" ht="6.9" customHeight="1">
      <c r="B73" s="103"/>
      <c r="L73" s="103"/>
    </row>
    <row r="74" spans="2:12" s="102" customFormat="1" ht="18" customHeight="1">
      <c r="B74" s="103"/>
      <c r="C74" s="152" t="s">
        <v>22</v>
      </c>
      <c r="F74" s="153" t="str">
        <f>F12</f>
        <v>Pardubice</v>
      </c>
      <c r="I74" s="152" t="s">
        <v>24</v>
      </c>
      <c r="J74" s="154" t="str">
        <f>IF(J12="","",J12)</f>
        <v>21.1.2019</v>
      </c>
      <c r="L74" s="103"/>
    </row>
    <row r="75" spans="2:12" s="102" customFormat="1" ht="6.9" customHeight="1">
      <c r="B75" s="103"/>
      <c r="L75" s="103"/>
    </row>
    <row r="76" spans="2:12" s="102" customFormat="1" ht="13.2">
      <c r="B76" s="103"/>
      <c r="C76" s="152" t="s">
        <v>26</v>
      </c>
      <c r="F76" s="153" t="str">
        <f>E15</f>
        <v>Pardubický kraj, Komenského náměstí 125, Pardubice</v>
      </c>
      <c r="I76" s="152" t="s">
        <v>32</v>
      </c>
      <c r="J76" s="153" t="str">
        <f>E21</f>
        <v>Astalon , Hůrka 54.Pardubice</v>
      </c>
      <c r="L76" s="103"/>
    </row>
    <row r="77" spans="2:12" s="102" customFormat="1" ht="14.4" customHeight="1">
      <c r="B77" s="103"/>
      <c r="C77" s="152" t="s">
        <v>30</v>
      </c>
      <c r="F77" s="153" t="str">
        <f>IF(E18="","",E18)</f>
        <v/>
      </c>
      <c r="L77" s="103"/>
    </row>
    <row r="78" spans="2:12" s="102" customFormat="1" ht="10.35" customHeight="1">
      <c r="B78" s="103"/>
      <c r="L78" s="103"/>
    </row>
    <row r="79" spans="2:20" s="162" customFormat="1" ht="29.25" customHeight="1">
      <c r="B79" s="155"/>
      <c r="C79" s="156" t="s">
        <v>125</v>
      </c>
      <c r="D79" s="157" t="s">
        <v>55</v>
      </c>
      <c r="E79" s="157" t="s">
        <v>51</v>
      </c>
      <c r="F79" s="157" t="s">
        <v>126</v>
      </c>
      <c r="G79" s="157" t="s">
        <v>127</v>
      </c>
      <c r="H79" s="157" t="s">
        <v>128</v>
      </c>
      <c r="I79" s="157" t="s">
        <v>129</v>
      </c>
      <c r="J79" s="157" t="s">
        <v>102</v>
      </c>
      <c r="K79" s="158" t="s">
        <v>130</v>
      </c>
      <c r="L79" s="155"/>
      <c r="M79" s="159" t="s">
        <v>131</v>
      </c>
      <c r="N79" s="160" t="s">
        <v>40</v>
      </c>
      <c r="O79" s="160" t="s">
        <v>132</v>
      </c>
      <c r="P79" s="160" t="s">
        <v>133</v>
      </c>
      <c r="Q79" s="160" t="s">
        <v>134</v>
      </c>
      <c r="R79" s="160" t="s">
        <v>135</v>
      </c>
      <c r="S79" s="160" t="s">
        <v>136</v>
      </c>
      <c r="T79" s="161" t="s">
        <v>137</v>
      </c>
    </row>
    <row r="80" spans="2:63" s="102" customFormat="1" ht="29.25" customHeight="1">
      <c r="B80" s="103"/>
      <c r="C80" s="163" t="s">
        <v>103</v>
      </c>
      <c r="J80" s="164">
        <f>BK80</f>
        <v>0</v>
      </c>
      <c r="L80" s="103"/>
      <c r="M80" s="165"/>
      <c r="N80" s="112"/>
      <c r="O80" s="112"/>
      <c r="P80" s="166">
        <f>P81+P86</f>
        <v>0</v>
      </c>
      <c r="Q80" s="112"/>
      <c r="R80" s="166">
        <f>R81+R86</f>
        <v>0</v>
      </c>
      <c r="S80" s="112"/>
      <c r="T80" s="167">
        <f>T81+T86</f>
        <v>0</v>
      </c>
      <c r="AT80" s="92" t="s">
        <v>69</v>
      </c>
      <c r="AU80" s="92" t="s">
        <v>104</v>
      </c>
      <c r="BK80" s="168">
        <f>BK81+BK86</f>
        <v>0</v>
      </c>
    </row>
    <row r="81" spans="2:63" s="170" customFormat="1" ht="37.35" customHeight="1">
      <c r="B81" s="169"/>
      <c r="D81" s="171" t="s">
        <v>69</v>
      </c>
      <c r="E81" s="172" t="s">
        <v>1329</v>
      </c>
      <c r="F81" s="172" t="s">
        <v>1330</v>
      </c>
      <c r="J81" s="173">
        <f>BK81</f>
        <v>0</v>
      </c>
      <c r="L81" s="169"/>
      <c r="M81" s="174"/>
      <c r="N81" s="175"/>
      <c r="O81" s="175"/>
      <c r="P81" s="176">
        <f>P82</f>
        <v>0</v>
      </c>
      <c r="Q81" s="175"/>
      <c r="R81" s="176">
        <f>R82</f>
        <v>0</v>
      </c>
      <c r="S81" s="175"/>
      <c r="T81" s="177">
        <f>T82</f>
        <v>0</v>
      </c>
      <c r="AR81" s="171" t="s">
        <v>148</v>
      </c>
      <c r="AT81" s="178" t="s">
        <v>69</v>
      </c>
      <c r="AU81" s="178" t="s">
        <v>9</v>
      </c>
      <c r="AY81" s="171" t="s">
        <v>140</v>
      </c>
      <c r="BK81" s="179">
        <f>BK82</f>
        <v>0</v>
      </c>
    </row>
    <row r="82" spans="2:63" s="170" customFormat="1" ht="19.95" customHeight="1">
      <c r="B82" s="169"/>
      <c r="D82" s="171" t="s">
        <v>69</v>
      </c>
      <c r="E82" s="180" t="s">
        <v>1331</v>
      </c>
      <c r="F82" s="180" t="s">
        <v>1332</v>
      </c>
      <c r="J82" s="181">
        <f>BK82</f>
        <v>0</v>
      </c>
      <c r="L82" s="169"/>
      <c r="M82" s="174"/>
      <c r="N82" s="175"/>
      <c r="O82" s="175"/>
      <c r="P82" s="176">
        <f>SUM(P83:P85)</f>
        <v>0</v>
      </c>
      <c r="Q82" s="175"/>
      <c r="R82" s="176">
        <f>SUM(R83:R85)</f>
        <v>0</v>
      </c>
      <c r="S82" s="175"/>
      <c r="T82" s="177">
        <f>SUM(T83:T85)</f>
        <v>0</v>
      </c>
      <c r="AR82" s="171" t="s">
        <v>148</v>
      </c>
      <c r="AT82" s="178" t="s">
        <v>69</v>
      </c>
      <c r="AU82" s="178" t="s">
        <v>77</v>
      </c>
      <c r="AY82" s="171" t="s">
        <v>140</v>
      </c>
      <c r="BK82" s="179">
        <f>SUM(BK83:BK85)</f>
        <v>0</v>
      </c>
    </row>
    <row r="83" spans="2:65" s="102" customFormat="1" ht="16.5" customHeight="1">
      <c r="B83" s="103"/>
      <c r="C83" s="182" t="s">
        <v>195</v>
      </c>
      <c r="D83" s="182" t="s">
        <v>143</v>
      </c>
      <c r="E83" s="183" t="s">
        <v>1333</v>
      </c>
      <c r="F83" s="184" t="s">
        <v>1334</v>
      </c>
      <c r="G83" s="185" t="s">
        <v>1311</v>
      </c>
      <c r="H83" s="186">
        <v>1</v>
      </c>
      <c r="I83" s="8"/>
      <c r="J83" s="186">
        <f>ROUND(I83*H83,15)</f>
        <v>0</v>
      </c>
      <c r="K83" s="184" t="s">
        <v>1533</v>
      </c>
      <c r="L83" s="103"/>
      <c r="M83" s="187" t="s">
        <v>5</v>
      </c>
      <c r="N83" s="188" t="s">
        <v>41</v>
      </c>
      <c r="O83" s="104"/>
      <c r="P83" s="189">
        <f>O83*H83</f>
        <v>0</v>
      </c>
      <c r="Q83" s="189">
        <v>0</v>
      </c>
      <c r="R83" s="189">
        <f>Q83*H83</f>
        <v>0</v>
      </c>
      <c r="S83" s="189">
        <v>0</v>
      </c>
      <c r="T83" s="190">
        <f>S83*H83</f>
        <v>0</v>
      </c>
      <c r="AR83" s="92" t="s">
        <v>1190</v>
      </c>
      <c r="AT83" s="92" t="s">
        <v>143</v>
      </c>
      <c r="AU83" s="92" t="s">
        <v>79</v>
      </c>
      <c r="AY83" s="92" t="s">
        <v>140</v>
      </c>
      <c r="BE83" s="191">
        <f>IF(N83="základní",J83,0)</f>
        <v>0</v>
      </c>
      <c r="BF83" s="191">
        <f>IF(N83="snížená",J83,0)</f>
        <v>0</v>
      </c>
      <c r="BG83" s="191">
        <f>IF(N83="zákl. přenesená",J83,0)</f>
        <v>0</v>
      </c>
      <c r="BH83" s="191">
        <f>IF(N83="sníž. přenesená",J83,0)</f>
        <v>0</v>
      </c>
      <c r="BI83" s="191">
        <f>IF(N83="nulová",J83,0)</f>
        <v>0</v>
      </c>
      <c r="BJ83" s="92" t="s">
        <v>77</v>
      </c>
      <c r="BK83" s="192">
        <f>ROUND(I83*H83,15)</f>
        <v>0</v>
      </c>
      <c r="BL83" s="92" t="s">
        <v>1190</v>
      </c>
      <c r="BM83" s="92" t="s">
        <v>1335</v>
      </c>
    </row>
    <row r="84" spans="2:65" s="102" customFormat="1" ht="25.5" customHeight="1">
      <c r="B84" s="103"/>
      <c r="C84" s="182" t="s">
        <v>176</v>
      </c>
      <c r="D84" s="182" t="s">
        <v>143</v>
      </c>
      <c r="E84" s="183" t="s">
        <v>1336</v>
      </c>
      <c r="F84" s="184" t="s">
        <v>1337</v>
      </c>
      <c r="G84" s="185" t="s">
        <v>1311</v>
      </c>
      <c r="H84" s="186">
        <v>1</v>
      </c>
      <c r="I84" s="8"/>
      <c r="J84" s="186">
        <f>ROUND(I84*H84,15)</f>
        <v>0</v>
      </c>
      <c r="K84" s="184" t="s">
        <v>1533</v>
      </c>
      <c r="L84" s="103"/>
      <c r="M84" s="187" t="s">
        <v>5</v>
      </c>
      <c r="N84" s="188" t="s">
        <v>41</v>
      </c>
      <c r="O84" s="104"/>
      <c r="P84" s="189">
        <f>O84*H84</f>
        <v>0</v>
      </c>
      <c r="Q84" s="189">
        <v>0</v>
      </c>
      <c r="R84" s="189">
        <f>Q84*H84</f>
        <v>0</v>
      </c>
      <c r="S84" s="189">
        <v>0</v>
      </c>
      <c r="T84" s="190">
        <f>S84*H84</f>
        <v>0</v>
      </c>
      <c r="AR84" s="92" t="s">
        <v>1190</v>
      </c>
      <c r="AT84" s="92" t="s">
        <v>143</v>
      </c>
      <c r="AU84" s="92" t="s">
        <v>79</v>
      </c>
      <c r="AY84" s="92" t="s">
        <v>140</v>
      </c>
      <c r="BE84" s="191">
        <f>IF(N84="základní",J84,0)</f>
        <v>0</v>
      </c>
      <c r="BF84" s="191">
        <f>IF(N84="snížená",J84,0)</f>
        <v>0</v>
      </c>
      <c r="BG84" s="191">
        <f>IF(N84="zákl. přenesená",J84,0)</f>
        <v>0</v>
      </c>
      <c r="BH84" s="191">
        <f>IF(N84="sníž. přenesená",J84,0)</f>
        <v>0</v>
      </c>
      <c r="BI84" s="191">
        <f>IF(N84="nulová",J84,0)</f>
        <v>0</v>
      </c>
      <c r="BJ84" s="92" t="s">
        <v>77</v>
      </c>
      <c r="BK84" s="192">
        <f>ROUND(I84*H84,15)</f>
        <v>0</v>
      </c>
      <c r="BL84" s="92" t="s">
        <v>1190</v>
      </c>
      <c r="BM84" s="92" t="s">
        <v>1338</v>
      </c>
    </row>
    <row r="85" spans="2:65" s="102" customFormat="1" ht="25.5" customHeight="1">
      <c r="B85" s="103"/>
      <c r="C85" s="182" t="s">
        <v>188</v>
      </c>
      <c r="D85" s="182" t="s">
        <v>143</v>
      </c>
      <c r="E85" s="183" t="s">
        <v>1339</v>
      </c>
      <c r="F85" s="184" t="s">
        <v>1340</v>
      </c>
      <c r="G85" s="185" t="s">
        <v>1311</v>
      </c>
      <c r="H85" s="186">
        <v>1</v>
      </c>
      <c r="I85" s="8"/>
      <c r="J85" s="186">
        <f>ROUND(I85*H85,15)</f>
        <v>0</v>
      </c>
      <c r="K85" s="184" t="s">
        <v>1533</v>
      </c>
      <c r="L85" s="103"/>
      <c r="M85" s="187" t="s">
        <v>5</v>
      </c>
      <c r="N85" s="188" t="s">
        <v>41</v>
      </c>
      <c r="O85" s="104"/>
      <c r="P85" s="189">
        <f>O85*H85</f>
        <v>0</v>
      </c>
      <c r="Q85" s="189">
        <v>0</v>
      </c>
      <c r="R85" s="189">
        <f>Q85*H85</f>
        <v>0</v>
      </c>
      <c r="S85" s="189">
        <v>0</v>
      </c>
      <c r="T85" s="190">
        <f>S85*H85</f>
        <v>0</v>
      </c>
      <c r="AR85" s="92" t="s">
        <v>1190</v>
      </c>
      <c r="AT85" s="92" t="s">
        <v>143</v>
      </c>
      <c r="AU85" s="92" t="s">
        <v>79</v>
      </c>
      <c r="AY85" s="92" t="s">
        <v>140</v>
      </c>
      <c r="BE85" s="191">
        <f>IF(N85="základní",J85,0)</f>
        <v>0</v>
      </c>
      <c r="BF85" s="191">
        <f>IF(N85="snížená",J85,0)</f>
        <v>0</v>
      </c>
      <c r="BG85" s="191">
        <f>IF(N85="zákl. přenesená",J85,0)</f>
        <v>0</v>
      </c>
      <c r="BH85" s="191">
        <f>IF(N85="sníž. přenesená",J85,0)</f>
        <v>0</v>
      </c>
      <c r="BI85" s="191">
        <f>IF(N85="nulová",J85,0)</f>
        <v>0</v>
      </c>
      <c r="BJ85" s="92" t="s">
        <v>77</v>
      </c>
      <c r="BK85" s="192">
        <f>ROUND(I85*H85,15)</f>
        <v>0</v>
      </c>
      <c r="BL85" s="92" t="s">
        <v>1190</v>
      </c>
      <c r="BM85" s="92" t="s">
        <v>1341</v>
      </c>
    </row>
    <row r="86" spans="2:63" s="170" customFormat="1" ht="37.35" customHeight="1">
      <c r="B86" s="169"/>
      <c r="D86" s="171" t="s">
        <v>69</v>
      </c>
      <c r="E86" s="172" t="s">
        <v>1184</v>
      </c>
      <c r="F86" s="172" t="s">
        <v>90</v>
      </c>
      <c r="J86" s="173">
        <f>BK86</f>
        <v>0</v>
      </c>
      <c r="L86" s="169"/>
      <c r="M86" s="174"/>
      <c r="N86" s="175"/>
      <c r="O86" s="175"/>
      <c r="P86" s="176">
        <f>P87</f>
        <v>0</v>
      </c>
      <c r="Q86" s="175"/>
      <c r="R86" s="176">
        <f>R87</f>
        <v>0</v>
      </c>
      <c r="S86" s="175"/>
      <c r="T86" s="177">
        <f>T87</f>
        <v>0</v>
      </c>
      <c r="AR86" s="171" t="s">
        <v>188</v>
      </c>
      <c r="AT86" s="178" t="s">
        <v>69</v>
      </c>
      <c r="AU86" s="178" t="s">
        <v>9</v>
      </c>
      <c r="AY86" s="171" t="s">
        <v>140</v>
      </c>
      <c r="BK86" s="179">
        <f>BK87</f>
        <v>0</v>
      </c>
    </row>
    <row r="87" spans="2:63" s="170" customFormat="1" ht="19.95" customHeight="1">
      <c r="B87" s="169"/>
      <c r="D87" s="171" t="s">
        <v>69</v>
      </c>
      <c r="E87" s="180" t="s">
        <v>1342</v>
      </c>
      <c r="F87" s="180" t="s">
        <v>1343</v>
      </c>
      <c r="J87" s="181">
        <f>BK87</f>
        <v>0</v>
      </c>
      <c r="L87" s="169"/>
      <c r="M87" s="174"/>
      <c r="N87" s="175"/>
      <c r="O87" s="175"/>
      <c r="P87" s="176">
        <f>SUM(P88:P90)</f>
        <v>0</v>
      </c>
      <c r="Q87" s="175"/>
      <c r="R87" s="176">
        <f>SUM(R88:R90)</f>
        <v>0</v>
      </c>
      <c r="S87" s="175"/>
      <c r="T87" s="177">
        <f>SUM(T88:T90)</f>
        <v>0</v>
      </c>
      <c r="AR87" s="171" t="s">
        <v>188</v>
      </c>
      <c r="AT87" s="178" t="s">
        <v>69</v>
      </c>
      <c r="AU87" s="178" t="s">
        <v>77</v>
      </c>
      <c r="AY87" s="171" t="s">
        <v>140</v>
      </c>
      <c r="BK87" s="179">
        <f>SUM(BK88:BK90)</f>
        <v>0</v>
      </c>
    </row>
    <row r="88" spans="2:65" s="102" customFormat="1" ht="16.5" customHeight="1">
      <c r="B88" s="103"/>
      <c r="C88" s="182" t="s">
        <v>79</v>
      </c>
      <c r="D88" s="182" t="s">
        <v>143</v>
      </c>
      <c r="E88" s="183" t="s">
        <v>1344</v>
      </c>
      <c r="F88" s="184" t="s">
        <v>1345</v>
      </c>
      <c r="G88" s="185" t="s">
        <v>1346</v>
      </c>
      <c r="H88" s="186">
        <v>1</v>
      </c>
      <c r="I88" s="8"/>
      <c r="J88" s="186">
        <f>ROUND(I88*H88,15)</f>
        <v>0</v>
      </c>
      <c r="K88" s="184" t="s">
        <v>163</v>
      </c>
      <c r="L88" s="103"/>
      <c r="M88" s="187" t="s">
        <v>5</v>
      </c>
      <c r="N88" s="188" t="s">
        <v>41</v>
      </c>
      <c r="O88" s="104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AR88" s="92" t="s">
        <v>1190</v>
      </c>
      <c r="AT88" s="92" t="s">
        <v>143</v>
      </c>
      <c r="AU88" s="92" t="s">
        <v>79</v>
      </c>
      <c r="AY88" s="92" t="s">
        <v>140</v>
      </c>
      <c r="BE88" s="191">
        <f>IF(N88="základní",J88,0)</f>
        <v>0</v>
      </c>
      <c r="BF88" s="191">
        <f>IF(N88="snížená",J88,0)</f>
        <v>0</v>
      </c>
      <c r="BG88" s="191">
        <f>IF(N88="zákl. přenesená",J88,0)</f>
        <v>0</v>
      </c>
      <c r="BH88" s="191">
        <f>IF(N88="sníž. přenesená",J88,0)</f>
        <v>0</v>
      </c>
      <c r="BI88" s="191">
        <f>IF(N88="nulová",J88,0)</f>
        <v>0</v>
      </c>
      <c r="BJ88" s="92" t="s">
        <v>77</v>
      </c>
      <c r="BK88" s="192">
        <f>ROUND(I88*H88,15)</f>
        <v>0</v>
      </c>
      <c r="BL88" s="92" t="s">
        <v>1190</v>
      </c>
      <c r="BM88" s="92" t="s">
        <v>1347</v>
      </c>
    </row>
    <row r="89" spans="2:65" s="102" customFormat="1" ht="25.5" customHeight="1">
      <c r="B89" s="103"/>
      <c r="C89" s="182" t="s">
        <v>203</v>
      </c>
      <c r="D89" s="182" t="s">
        <v>143</v>
      </c>
      <c r="E89" s="183" t="s">
        <v>1348</v>
      </c>
      <c r="F89" s="184" t="s">
        <v>1349</v>
      </c>
      <c r="G89" s="185" t="s">
        <v>146</v>
      </c>
      <c r="H89" s="186">
        <v>84</v>
      </c>
      <c r="I89" s="8"/>
      <c r="J89" s="186">
        <f>ROUND(I89*H89,15)</f>
        <v>0</v>
      </c>
      <c r="K89" s="184" t="s">
        <v>163</v>
      </c>
      <c r="L89" s="103"/>
      <c r="M89" s="187" t="s">
        <v>5</v>
      </c>
      <c r="N89" s="188" t="s">
        <v>41</v>
      </c>
      <c r="O89" s="104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AR89" s="92" t="s">
        <v>1190</v>
      </c>
      <c r="AT89" s="92" t="s">
        <v>143</v>
      </c>
      <c r="AU89" s="92" t="s">
        <v>79</v>
      </c>
      <c r="AY89" s="92" t="s">
        <v>140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92" t="s">
        <v>77</v>
      </c>
      <c r="BK89" s="192">
        <f>ROUND(I89*H89,15)</f>
        <v>0</v>
      </c>
      <c r="BL89" s="92" t="s">
        <v>1190</v>
      </c>
      <c r="BM89" s="92" t="s">
        <v>1350</v>
      </c>
    </row>
    <row r="90" spans="2:51" s="194" customFormat="1" ht="13.5">
      <c r="B90" s="193"/>
      <c r="D90" s="195" t="s">
        <v>154</v>
      </c>
      <c r="E90" s="196" t="s">
        <v>5</v>
      </c>
      <c r="F90" s="197" t="s">
        <v>834</v>
      </c>
      <c r="H90" s="198">
        <v>84</v>
      </c>
      <c r="L90" s="193"/>
      <c r="M90" s="243"/>
      <c r="N90" s="244"/>
      <c r="O90" s="244"/>
      <c r="P90" s="244"/>
      <c r="Q90" s="244"/>
      <c r="R90" s="244"/>
      <c r="S90" s="244"/>
      <c r="T90" s="245"/>
      <c r="AT90" s="196" t="s">
        <v>154</v>
      </c>
      <c r="AU90" s="196" t="s">
        <v>79</v>
      </c>
      <c r="AV90" s="194" t="s">
        <v>79</v>
      </c>
      <c r="AW90" s="194" t="s">
        <v>34</v>
      </c>
      <c r="AX90" s="194" t="s">
        <v>77</v>
      </c>
      <c r="AY90" s="196" t="s">
        <v>140</v>
      </c>
    </row>
    <row r="91" spans="2:12" s="102" customFormat="1" ht="6.9" customHeight="1">
      <c r="B91" s="127"/>
      <c r="C91" s="128"/>
      <c r="D91" s="128"/>
      <c r="E91" s="128"/>
      <c r="F91" s="128"/>
      <c r="G91" s="128"/>
      <c r="H91" s="128"/>
      <c r="I91" s="128"/>
      <c r="J91" s="128"/>
      <c r="K91" s="128"/>
      <c r="L91" s="103"/>
    </row>
  </sheetData>
  <sheetProtection algorithmName="SHA-512" hashValue="WPENMpHflNSP9Zx4FOd24DttLpEkFYTmn6AHF/CyK+0+BXvJguZ10yWyJn2DwC8Ux3oZW5rb0JWkIZfOtGJVCQ==" saltValue="TG2wlv2ra/YjLgj0Y89U/A==" spinCount="100000" sheet="1" objects="1" scenarios="1"/>
  <autoFilter ref="C79:K90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0" customWidth="1"/>
    <col min="2" max="2" width="1.66796875" style="10" customWidth="1"/>
    <col min="3" max="4" width="5" style="10" customWidth="1"/>
    <col min="5" max="5" width="11.66015625" style="10" customWidth="1"/>
    <col min="6" max="6" width="9.16015625" style="10" customWidth="1"/>
    <col min="7" max="7" width="5" style="10" customWidth="1"/>
    <col min="8" max="8" width="77.83203125" style="10" customWidth="1"/>
    <col min="9" max="10" width="20" style="10" customWidth="1"/>
    <col min="11" max="11" width="1.66796875" style="10" customWidth="1"/>
  </cols>
  <sheetData>
    <row r="1" ht="37.5" customHeight="1"/>
    <row r="2" spans="2:11" ht="7.5" customHeight="1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2:11" s="1" customFormat="1" ht="45" customHeight="1">
      <c r="B3" s="14"/>
      <c r="C3" s="339" t="s">
        <v>1351</v>
      </c>
      <c r="D3" s="339"/>
      <c r="E3" s="339"/>
      <c r="F3" s="339"/>
      <c r="G3" s="339"/>
      <c r="H3" s="339"/>
      <c r="I3" s="339"/>
      <c r="J3" s="339"/>
      <c r="K3" s="15"/>
    </row>
    <row r="4" spans="2:11" ht="25.5" customHeight="1">
      <c r="B4" s="16"/>
      <c r="C4" s="340" t="s">
        <v>1352</v>
      </c>
      <c r="D4" s="340"/>
      <c r="E4" s="340"/>
      <c r="F4" s="340"/>
      <c r="G4" s="340"/>
      <c r="H4" s="340"/>
      <c r="I4" s="340"/>
      <c r="J4" s="340"/>
      <c r="K4" s="17"/>
    </row>
    <row r="5" spans="2:11" ht="5.25" customHeight="1">
      <c r="B5" s="16"/>
      <c r="C5" s="18"/>
      <c r="D5" s="18"/>
      <c r="E5" s="18"/>
      <c r="F5" s="18"/>
      <c r="G5" s="18"/>
      <c r="H5" s="18"/>
      <c r="I5" s="18"/>
      <c r="J5" s="18"/>
      <c r="K5" s="17"/>
    </row>
    <row r="6" spans="2:11" ht="15" customHeight="1">
      <c r="B6" s="16"/>
      <c r="C6" s="338" t="s">
        <v>1353</v>
      </c>
      <c r="D6" s="338"/>
      <c r="E6" s="338"/>
      <c r="F6" s="338"/>
      <c r="G6" s="338"/>
      <c r="H6" s="338"/>
      <c r="I6" s="338"/>
      <c r="J6" s="338"/>
      <c r="K6" s="17"/>
    </row>
    <row r="7" spans="2:11" ht="15" customHeight="1">
      <c r="B7" s="20"/>
      <c r="C7" s="338" t="s">
        <v>1354</v>
      </c>
      <c r="D7" s="338"/>
      <c r="E7" s="338"/>
      <c r="F7" s="338"/>
      <c r="G7" s="338"/>
      <c r="H7" s="338"/>
      <c r="I7" s="338"/>
      <c r="J7" s="338"/>
      <c r="K7" s="17"/>
    </row>
    <row r="8" spans="2:11" ht="12.75" customHeight="1">
      <c r="B8" s="20"/>
      <c r="C8" s="19"/>
      <c r="D8" s="19"/>
      <c r="E8" s="19"/>
      <c r="F8" s="19"/>
      <c r="G8" s="19"/>
      <c r="H8" s="19"/>
      <c r="I8" s="19"/>
      <c r="J8" s="19"/>
      <c r="K8" s="17"/>
    </row>
    <row r="9" spans="2:11" ht="15" customHeight="1">
      <c r="B9" s="20"/>
      <c r="C9" s="338" t="s">
        <v>1355</v>
      </c>
      <c r="D9" s="338"/>
      <c r="E9" s="338"/>
      <c r="F9" s="338"/>
      <c r="G9" s="338"/>
      <c r="H9" s="338"/>
      <c r="I9" s="338"/>
      <c r="J9" s="338"/>
      <c r="K9" s="17"/>
    </row>
    <row r="10" spans="2:11" ht="15" customHeight="1">
      <c r="B10" s="20"/>
      <c r="C10" s="19"/>
      <c r="D10" s="338" t="s">
        <v>1356</v>
      </c>
      <c r="E10" s="338"/>
      <c r="F10" s="338"/>
      <c r="G10" s="338"/>
      <c r="H10" s="338"/>
      <c r="I10" s="338"/>
      <c r="J10" s="338"/>
      <c r="K10" s="17"/>
    </row>
    <row r="11" spans="2:11" ht="15" customHeight="1">
      <c r="B11" s="20"/>
      <c r="C11" s="21"/>
      <c r="D11" s="338" t="s">
        <v>1357</v>
      </c>
      <c r="E11" s="338"/>
      <c r="F11" s="338"/>
      <c r="G11" s="338"/>
      <c r="H11" s="338"/>
      <c r="I11" s="338"/>
      <c r="J11" s="338"/>
      <c r="K11" s="17"/>
    </row>
    <row r="12" spans="2:11" ht="12.75" customHeight="1">
      <c r="B12" s="20"/>
      <c r="C12" s="21"/>
      <c r="D12" s="21"/>
      <c r="E12" s="21"/>
      <c r="F12" s="21"/>
      <c r="G12" s="21"/>
      <c r="H12" s="21"/>
      <c r="I12" s="21"/>
      <c r="J12" s="21"/>
      <c r="K12" s="17"/>
    </row>
    <row r="13" spans="2:11" ht="15" customHeight="1">
      <c r="B13" s="20"/>
      <c r="C13" s="21"/>
      <c r="D13" s="338" t="s">
        <v>1358</v>
      </c>
      <c r="E13" s="338"/>
      <c r="F13" s="338"/>
      <c r="G13" s="338"/>
      <c r="H13" s="338"/>
      <c r="I13" s="338"/>
      <c r="J13" s="338"/>
      <c r="K13" s="17"/>
    </row>
    <row r="14" spans="2:11" ht="15" customHeight="1">
      <c r="B14" s="20"/>
      <c r="C14" s="21"/>
      <c r="D14" s="338" t="s">
        <v>1359</v>
      </c>
      <c r="E14" s="338"/>
      <c r="F14" s="338"/>
      <c r="G14" s="338"/>
      <c r="H14" s="338"/>
      <c r="I14" s="338"/>
      <c r="J14" s="338"/>
      <c r="K14" s="17"/>
    </row>
    <row r="15" spans="2:11" ht="15" customHeight="1">
      <c r="B15" s="20"/>
      <c r="C15" s="21"/>
      <c r="D15" s="338" t="s">
        <v>1360</v>
      </c>
      <c r="E15" s="338"/>
      <c r="F15" s="338"/>
      <c r="G15" s="338"/>
      <c r="H15" s="338"/>
      <c r="I15" s="338"/>
      <c r="J15" s="338"/>
      <c r="K15" s="17"/>
    </row>
    <row r="16" spans="2:11" ht="15" customHeight="1">
      <c r="B16" s="20"/>
      <c r="C16" s="21"/>
      <c r="D16" s="21"/>
      <c r="E16" s="22" t="s">
        <v>76</v>
      </c>
      <c r="F16" s="338" t="s">
        <v>1361</v>
      </c>
      <c r="G16" s="338"/>
      <c r="H16" s="338"/>
      <c r="I16" s="338"/>
      <c r="J16" s="338"/>
      <c r="K16" s="17"/>
    </row>
    <row r="17" spans="2:11" ht="15" customHeight="1">
      <c r="B17" s="20"/>
      <c r="C17" s="21"/>
      <c r="D17" s="21"/>
      <c r="E17" s="22" t="s">
        <v>1362</v>
      </c>
      <c r="F17" s="338" t="s">
        <v>1363</v>
      </c>
      <c r="G17" s="338"/>
      <c r="H17" s="338"/>
      <c r="I17" s="338"/>
      <c r="J17" s="338"/>
      <c r="K17" s="17"/>
    </row>
    <row r="18" spans="2:11" ht="15" customHeight="1">
      <c r="B18" s="20"/>
      <c r="C18" s="21"/>
      <c r="D18" s="21"/>
      <c r="E18" s="22" t="s">
        <v>1364</v>
      </c>
      <c r="F18" s="338" t="s">
        <v>1365</v>
      </c>
      <c r="G18" s="338"/>
      <c r="H18" s="338"/>
      <c r="I18" s="338"/>
      <c r="J18" s="338"/>
      <c r="K18" s="17"/>
    </row>
    <row r="19" spans="2:11" ht="15" customHeight="1">
      <c r="B19" s="20"/>
      <c r="C19" s="21"/>
      <c r="D19" s="21"/>
      <c r="E19" s="22" t="s">
        <v>1366</v>
      </c>
      <c r="F19" s="338" t="s">
        <v>1367</v>
      </c>
      <c r="G19" s="338"/>
      <c r="H19" s="338"/>
      <c r="I19" s="338"/>
      <c r="J19" s="338"/>
      <c r="K19" s="17"/>
    </row>
    <row r="20" spans="2:11" ht="15" customHeight="1">
      <c r="B20" s="20"/>
      <c r="C20" s="21"/>
      <c r="D20" s="21"/>
      <c r="E20" s="22" t="s">
        <v>1368</v>
      </c>
      <c r="F20" s="338" t="s">
        <v>1369</v>
      </c>
      <c r="G20" s="338"/>
      <c r="H20" s="338"/>
      <c r="I20" s="338"/>
      <c r="J20" s="338"/>
      <c r="K20" s="17"/>
    </row>
    <row r="21" spans="2:11" ht="15" customHeight="1">
      <c r="B21" s="20"/>
      <c r="C21" s="21"/>
      <c r="D21" s="21"/>
      <c r="E21" s="22" t="s">
        <v>1370</v>
      </c>
      <c r="F21" s="338" t="s">
        <v>1371</v>
      </c>
      <c r="G21" s="338"/>
      <c r="H21" s="338"/>
      <c r="I21" s="338"/>
      <c r="J21" s="338"/>
      <c r="K21" s="17"/>
    </row>
    <row r="22" spans="2:11" ht="12.75" customHeight="1">
      <c r="B22" s="20"/>
      <c r="C22" s="21"/>
      <c r="D22" s="21"/>
      <c r="E22" s="21"/>
      <c r="F22" s="21"/>
      <c r="G22" s="21"/>
      <c r="H22" s="21"/>
      <c r="I22" s="21"/>
      <c r="J22" s="21"/>
      <c r="K22" s="17"/>
    </row>
    <row r="23" spans="2:11" ht="15" customHeight="1">
      <c r="B23" s="20"/>
      <c r="C23" s="338" t="s">
        <v>1372</v>
      </c>
      <c r="D23" s="338"/>
      <c r="E23" s="338"/>
      <c r="F23" s="338"/>
      <c r="G23" s="338"/>
      <c r="H23" s="338"/>
      <c r="I23" s="338"/>
      <c r="J23" s="338"/>
      <c r="K23" s="17"/>
    </row>
    <row r="24" spans="2:11" ht="15" customHeight="1">
      <c r="B24" s="20"/>
      <c r="C24" s="338" t="s">
        <v>1373</v>
      </c>
      <c r="D24" s="338"/>
      <c r="E24" s="338"/>
      <c r="F24" s="338"/>
      <c r="G24" s="338"/>
      <c r="H24" s="338"/>
      <c r="I24" s="338"/>
      <c r="J24" s="338"/>
      <c r="K24" s="17"/>
    </row>
    <row r="25" spans="2:11" ht="15" customHeight="1">
      <c r="B25" s="20"/>
      <c r="C25" s="19"/>
      <c r="D25" s="338" t="s">
        <v>1374</v>
      </c>
      <c r="E25" s="338"/>
      <c r="F25" s="338"/>
      <c r="G25" s="338"/>
      <c r="H25" s="338"/>
      <c r="I25" s="338"/>
      <c r="J25" s="338"/>
      <c r="K25" s="17"/>
    </row>
    <row r="26" spans="2:11" ht="15" customHeight="1">
      <c r="B26" s="20"/>
      <c r="C26" s="21"/>
      <c r="D26" s="338" t="s">
        <v>1375</v>
      </c>
      <c r="E26" s="338"/>
      <c r="F26" s="338"/>
      <c r="G26" s="338"/>
      <c r="H26" s="338"/>
      <c r="I26" s="338"/>
      <c r="J26" s="338"/>
      <c r="K26" s="17"/>
    </row>
    <row r="27" spans="2:11" ht="12.75" customHeight="1">
      <c r="B27" s="20"/>
      <c r="C27" s="21"/>
      <c r="D27" s="21"/>
      <c r="E27" s="21"/>
      <c r="F27" s="21"/>
      <c r="G27" s="21"/>
      <c r="H27" s="21"/>
      <c r="I27" s="21"/>
      <c r="J27" s="21"/>
      <c r="K27" s="17"/>
    </row>
    <row r="28" spans="2:11" ht="15" customHeight="1">
      <c r="B28" s="20"/>
      <c r="C28" s="21"/>
      <c r="D28" s="338" t="s">
        <v>1376</v>
      </c>
      <c r="E28" s="338"/>
      <c r="F28" s="338"/>
      <c r="G28" s="338"/>
      <c r="H28" s="338"/>
      <c r="I28" s="338"/>
      <c r="J28" s="338"/>
      <c r="K28" s="17"/>
    </row>
    <row r="29" spans="2:11" ht="15" customHeight="1">
      <c r="B29" s="20"/>
      <c r="C29" s="21"/>
      <c r="D29" s="338" t="s">
        <v>1377</v>
      </c>
      <c r="E29" s="338"/>
      <c r="F29" s="338"/>
      <c r="G29" s="338"/>
      <c r="H29" s="338"/>
      <c r="I29" s="338"/>
      <c r="J29" s="338"/>
      <c r="K29" s="17"/>
    </row>
    <row r="30" spans="2:11" ht="12.75" customHeight="1">
      <c r="B30" s="20"/>
      <c r="C30" s="21"/>
      <c r="D30" s="21"/>
      <c r="E30" s="21"/>
      <c r="F30" s="21"/>
      <c r="G30" s="21"/>
      <c r="H30" s="21"/>
      <c r="I30" s="21"/>
      <c r="J30" s="21"/>
      <c r="K30" s="17"/>
    </row>
    <row r="31" spans="2:11" ht="15" customHeight="1">
      <c r="B31" s="20"/>
      <c r="C31" s="21"/>
      <c r="D31" s="338" t="s">
        <v>1378</v>
      </c>
      <c r="E31" s="338"/>
      <c r="F31" s="338"/>
      <c r="G31" s="338"/>
      <c r="H31" s="338"/>
      <c r="I31" s="338"/>
      <c r="J31" s="338"/>
      <c r="K31" s="17"/>
    </row>
    <row r="32" spans="2:11" ht="15" customHeight="1">
      <c r="B32" s="20"/>
      <c r="C32" s="21"/>
      <c r="D32" s="338" t="s">
        <v>1379</v>
      </c>
      <c r="E32" s="338"/>
      <c r="F32" s="338"/>
      <c r="G32" s="338"/>
      <c r="H32" s="338"/>
      <c r="I32" s="338"/>
      <c r="J32" s="338"/>
      <c r="K32" s="17"/>
    </row>
    <row r="33" spans="2:11" ht="15" customHeight="1">
      <c r="B33" s="20"/>
      <c r="C33" s="21"/>
      <c r="D33" s="338" t="s">
        <v>1380</v>
      </c>
      <c r="E33" s="338"/>
      <c r="F33" s="338"/>
      <c r="G33" s="338"/>
      <c r="H33" s="338"/>
      <c r="I33" s="338"/>
      <c r="J33" s="338"/>
      <c r="K33" s="17"/>
    </row>
    <row r="34" spans="2:11" ht="15" customHeight="1">
      <c r="B34" s="20"/>
      <c r="C34" s="21"/>
      <c r="D34" s="19"/>
      <c r="E34" s="23" t="s">
        <v>125</v>
      </c>
      <c r="F34" s="19"/>
      <c r="G34" s="338" t="s">
        <v>1381</v>
      </c>
      <c r="H34" s="338"/>
      <c r="I34" s="338"/>
      <c r="J34" s="338"/>
      <c r="K34" s="17"/>
    </row>
    <row r="35" spans="2:11" ht="30.75" customHeight="1">
      <c r="B35" s="20"/>
      <c r="C35" s="21"/>
      <c r="D35" s="19"/>
      <c r="E35" s="23" t="s">
        <v>1382</v>
      </c>
      <c r="F35" s="19"/>
      <c r="G35" s="338" t="s">
        <v>1383</v>
      </c>
      <c r="H35" s="338"/>
      <c r="I35" s="338"/>
      <c r="J35" s="338"/>
      <c r="K35" s="17"/>
    </row>
    <row r="36" spans="2:11" ht="15" customHeight="1">
      <c r="B36" s="20"/>
      <c r="C36" s="21"/>
      <c r="D36" s="19"/>
      <c r="E36" s="23" t="s">
        <v>51</v>
      </c>
      <c r="F36" s="19"/>
      <c r="G36" s="338" t="s">
        <v>1384</v>
      </c>
      <c r="H36" s="338"/>
      <c r="I36" s="338"/>
      <c r="J36" s="338"/>
      <c r="K36" s="17"/>
    </row>
    <row r="37" spans="2:11" ht="15" customHeight="1">
      <c r="B37" s="20"/>
      <c r="C37" s="21"/>
      <c r="D37" s="19"/>
      <c r="E37" s="23" t="s">
        <v>126</v>
      </c>
      <c r="F37" s="19"/>
      <c r="G37" s="338" t="s">
        <v>1385</v>
      </c>
      <c r="H37" s="338"/>
      <c r="I37" s="338"/>
      <c r="J37" s="338"/>
      <c r="K37" s="17"/>
    </row>
    <row r="38" spans="2:11" ht="15" customHeight="1">
      <c r="B38" s="20"/>
      <c r="C38" s="21"/>
      <c r="D38" s="19"/>
      <c r="E38" s="23" t="s">
        <v>127</v>
      </c>
      <c r="F38" s="19"/>
      <c r="G38" s="338" t="s">
        <v>1386</v>
      </c>
      <c r="H38" s="338"/>
      <c r="I38" s="338"/>
      <c r="J38" s="338"/>
      <c r="K38" s="17"/>
    </row>
    <row r="39" spans="2:11" ht="15" customHeight="1">
      <c r="B39" s="20"/>
      <c r="C39" s="21"/>
      <c r="D39" s="19"/>
      <c r="E39" s="23" t="s">
        <v>128</v>
      </c>
      <c r="F39" s="19"/>
      <c r="G39" s="338" t="s">
        <v>1387</v>
      </c>
      <c r="H39" s="338"/>
      <c r="I39" s="338"/>
      <c r="J39" s="338"/>
      <c r="K39" s="17"/>
    </row>
    <row r="40" spans="2:11" ht="15" customHeight="1">
      <c r="B40" s="20"/>
      <c r="C40" s="21"/>
      <c r="D40" s="19"/>
      <c r="E40" s="23" t="s">
        <v>1388</v>
      </c>
      <c r="F40" s="19"/>
      <c r="G40" s="338" t="s">
        <v>1389</v>
      </c>
      <c r="H40" s="338"/>
      <c r="I40" s="338"/>
      <c r="J40" s="338"/>
      <c r="K40" s="17"/>
    </row>
    <row r="41" spans="2:11" ht="15" customHeight="1">
      <c r="B41" s="20"/>
      <c r="C41" s="21"/>
      <c r="D41" s="19"/>
      <c r="E41" s="23"/>
      <c r="F41" s="19"/>
      <c r="G41" s="338" t="s">
        <v>1390</v>
      </c>
      <c r="H41" s="338"/>
      <c r="I41" s="338"/>
      <c r="J41" s="338"/>
      <c r="K41" s="17"/>
    </row>
    <row r="42" spans="2:11" ht="15" customHeight="1">
      <c r="B42" s="20"/>
      <c r="C42" s="21"/>
      <c r="D42" s="19"/>
      <c r="E42" s="23" t="s">
        <v>1391</v>
      </c>
      <c r="F42" s="19"/>
      <c r="G42" s="338" t="s">
        <v>1392</v>
      </c>
      <c r="H42" s="338"/>
      <c r="I42" s="338"/>
      <c r="J42" s="338"/>
      <c r="K42" s="17"/>
    </row>
    <row r="43" spans="2:11" ht="15" customHeight="1">
      <c r="B43" s="20"/>
      <c r="C43" s="21"/>
      <c r="D43" s="19"/>
      <c r="E43" s="23" t="s">
        <v>130</v>
      </c>
      <c r="F43" s="19"/>
      <c r="G43" s="338" t="s">
        <v>1393</v>
      </c>
      <c r="H43" s="338"/>
      <c r="I43" s="338"/>
      <c r="J43" s="338"/>
      <c r="K43" s="17"/>
    </row>
    <row r="44" spans="2:11" ht="12.75" customHeight="1">
      <c r="B44" s="20"/>
      <c r="C44" s="21"/>
      <c r="D44" s="19"/>
      <c r="E44" s="19"/>
      <c r="F44" s="19"/>
      <c r="G44" s="19"/>
      <c r="H44" s="19"/>
      <c r="I44" s="19"/>
      <c r="J44" s="19"/>
      <c r="K44" s="17"/>
    </row>
    <row r="45" spans="2:11" ht="15" customHeight="1">
      <c r="B45" s="20"/>
      <c r="C45" s="21"/>
      <c r="D45" s="338" t="s">
        <v>1394</v>
      </c>
      <c r="E45" s="338"/>
      <c r="F45" s="338"/>
      <c r="G45" s="338"/>
      <c r="H45" s="338"/>
      <c r="I45" s="338"/>
      <c r="J45" s="338"/>
      <c r="K45" s="17"/>
    </row>
    <row r="46" spans="2:11" ht="15" customHeight="1">
      <c r="B46" s="20"/>
      <c r="C46" s="21"/>
      <c r="D46" s="21"/>
      <c r="E46" s="338" t="s">
        <v>1395</v>
      </c>
      <c r="F46" s="338"/>
      <c r="G46" s="338"/>
      <c r="H46" s="338"/>
      <c r="I46" s="338"/>
      <c r="J46" s="338"/>
      <c r="K46" s="17"/>
    </row>
    <row r="47" spans="2:11" ht="15" customHeight="1">
      <c r="B47" s="20"/>
      <c r="C47" s="21"/>
      <c r="D47" s="21"/>
      <c r="E47" s="338" t="s">
        <v>1396</v>
      </c>
      <c r="F47" s="338"/>
      <c r="G47" s="338"/>
      <c r="H47" s="338"/>
      <c r="I47" s="338"/>
      <c r="J47" s="338"/>
      <c r="K47" s="17"/>
    </row>
    <row r="48" spans="2:11" ht="15" customHeight="1">
      <c r="B48" s="20"/>
      <c r="C48" s="21"/>
      <c r="D48" s="21"/>
      <c r="E48" s="338" t="s">
        <v>1397</v>
      </c>
      <c r="F48" s="338"/>
      <c r="G48" s="338"/>
      <c r="H48" s="338"/>
      <c r="I48" s="338"/>
      <c r="J48" s="338"/>
      <c r="K48" s="17"/>
    </row>
    <row r="49" spans="2:11" ht="15" customHeight="1">
      <c r="B49" s="20"/>
      <c r="C49" s="21"/>
      <c r="D49" s="338" t="s">
        <v>1398</v>
      </c>
      <c r="E49" s="338"/>
      <c r="F49" s="338"/>
      <c r="G49" s="338"/>
      <c r="H49" s="338"/>
      <c r="I49" s="338"/>
      <c r="J49" s="338"/>
      <c r="K49" s="17"/>
    </row>
    <row r="50" spans="2:11" ht="25.5" customHeight="1">
      <c r="B50" s="16"/>
      <c r="C50" s="340" t="s">
        <v>1399</v>
      </c>
      <c r="D50" s="340"/>
      <c r="E50" s="340"/>
      <c r="F50" s="340"/>
      <c r="G50" s="340"/>
      <c r="H50" s="340"/>
      <c r="I50" s="340"/>
      <c r="J50" s="340"/>
      <c r="K50" s="17"/>
    </row>
    <row r="51" spans="2:11" ht="5.25" customHeight="1">
      <c r="B51" s="16"/>
      <c r="C51" s="18"/>
      <c r="D51" s="18"/>
      <c r="E51" s="18"/>
      <c r="F51" s="18"/>
      <c r="G51" s="18"/>
      <c r="H51" s="18"/>
      <c r="I51" s="18"/>
      <c r="J51" s="18"/>
      <c r="K51" s="17"/>
    </row>
    <row r="52" spans="2:11" ht="15" customHeight="1">
      <c r="B52" s="16"/>
      <c r="C52" s="338" t="s">
        <v>1400</v>
      </c>
      <c r="D52" s="338"/>
      <c r="E52" s="338"/>
      <c r="F52" s="338"/>
      <c r="G52" s="338"/>
      <c r="H52" s="338"/>
      <c r="I52" s="338"/>
      <c r="J52" s="338"/>
      <c r="K52" s="17"/>
    </row>
    <row r="53" spans="2:11" ht="15" customHeight="1">
      <c r="B53" s="16"/>
      <c r="C53" s="338" t="s">
        <v>1401</v>
      </c>
      <c r="D53" s="338"/>
      <c r="E53" s="338"/>
      <c r="F53" s="338"/>
      <c r="G53" s="338"/>
      <c r="H53" s="338"/>
      <c r="I53" s="338"/>
      <c r="J53" s="338"/>
      <c r="K53" s="17"/>
    </row>
    <row r="54" spans="2:11" ht="12.75" customHeight="1">
      <c r="B54" s="16"/>
      <c r="C54" s="19"/>
      <c r="D54" s="19"/>
      <c r="E54" s="19"/>
      <c r="F54" s="19"/>
      <c r="G54" s="19"/>
      <c r="H54" s="19"/>
      <c r="I54" s="19"/>
      <c r="J54" s="19"/>
      <c r="K54" s="17"/>
    </row>
    <row r="55" spans="2:11" ht="15" customHeight="1">
      <c r="B55" s="16"/>
      <c r="C55" s="338" t="s">
        <v>1402</v>
      </c>
      <c r="D55" s="338"/>
      <c r="E55" s="338"/>
      <c r="F55" s="338"/>
      <c r="G55" s="338"/>
      <c r="H55" s="338"/>
      <c r="I55" s="338"/>
      <c r="J55" s="338"/>
      <c r="K55" s="17"/>
    </row>
    <row r="56" spans="2:11" ht="15" customHeight="1">
      <c r="B56" s="16"/>
      <c r="C56" s="21"/>
      <c r="D56" s="338" t="s">
        <v>1403</v>
      </c>
      <c r="E56" s="338"/>
      <c r="F56" s="338"/>
      <c r="G56" s="338"/>
      <c r="H56" s="338"/>
      <c r="I56" s="338"/>
      <c r="J56" s="338"/>
      <c r="K56" s="17"/>
    </row>
    <row r="57" spans="2:11" ht="15" customHeight="1">
      <c r="B57" s="16"/>
      <c r="C57" s="21"/>
      <c r="D57" s="338" t="s">
        <v>1404</v>
      </c>
      <c r="E57" s="338"/>
      <c r="F57" s="338"/>
      <c r="G57" s="338"/>
      <c r="H57" s="338"/>
      <c r="I57" s="338"/>
      <c r="J57" s="338"/>
      <c r="K57" s="17"/>
    </row>
    <row r="58" spans="2:11" ht="15" customHeight="1">
      <c r="B58" s="16"/>
      <c r="C58" s="21"/>
      <c r="D58" s="338" t="s">
        <v>1405</v>
      </c>
      <c r="E58" s="338"/>
      <c r="F58" s="338"/>
      <c r="G58" s="338"/>
      <c r="H58" s="338"/>
      <c r="I58" s="338"/>
      <c r="J58" s="338"/>
      <c r="K58" s="17"/>
    </row>
    <row r="59" spans="2:11" ht="15" customHeight="1">
      <c r="B59" s="16"/>
      <c r="C59" s="21"/>
      <c r="D59" s="338" t="s">
        <v>1406</v>
      </c>
      <c r="E59" s="338"/>
      <c r="F59" s="338"/>
      <c r="G59" s="338"/>
      <c r="H59" s="338"/>
      <c r="I59" s="338"/>
      <c r="J59" s="338"/>
      <c r="K59" s="17"/>
    </row>
    <row r="60" spans="2:11" ht="15" customHeight="1">
      <c r="B60" s="16"/>
      <c r="C60" s="21"/>
      <c r="D60" s="342" t="s">
        <v>1407</v>
      </c>
      <c r="E60" s="342"/>
      <c r="F60" s="342"/>
      <c r="G60" s="342"/>
      <c r="H60" s="342"/>
      <c r="I60" s="342"/>
      <c r="J60" s="342"/>
      <c r="K60" s="17"/>
    </row>
    <row r="61" spans="2:11" ht="15" customHeight="1">
      <c r="B61" s="16"/>
      <c r="C61" s="21"/>
      <c r="D61" s="338" t="s">
        <v>1408</v>
      </c>
      <c r="E61" s="338"/>
      <c r="F61" s="338"/>
      <c r="G61" s="338"/>
      <c r="H61" s="338"/>
      <c r="I61" s="338"/>
      <c r="J61" s="338"/>
      <c r="K61" s="17"/>
    </row>
    <row r="62" spans="2:11" ht="12.75" customHeight="1">
      <c r="B62" s="16"/>
      <c r="C62" s="21"/>
      <c r="D62" s="21"/>
      <c r="E62" s="24"/>
      <c r="F62" s="21"/>
      <c r="G62" s="21"/>
      <c r="H62" s="21"/>
      <c r="I62" s="21"/>
      <c r="J62" s="21"/>
      <c r="K62" s="17"/>
    </row>
    <row r="63" spans="2:11" ht="15" customHeight="1">
      <c r="B63" s="16"/>
      <c r="C63" s="21"/>
      <c r="D63" s="338" t="s">
        <v>1409</v>
      </c>
      <c r="E63" s="338"/>
      <c r="F63" s="338"/>
      <c r="G63" s="338"/>
      <c r="H63" s="338"/>
      <c r="I63" s="338"/>
      <c r="J63" s="338"/>
      <c r="K63" s="17"/>
    </row>
    <row r="64" spans="2:11" ht="15" customHeight="1">
      <c r="B64" s="16"/>
      <c r="C64" s="21"/>
      <c r="D64" s="342" t="s">
        <v>1410</v>
      </c>
      <c r="E64" s="342"/>
      <c r="F64" s="342"/>
      <c r="G64" s="342"/>
      <c r="H64" s="342"/>
      <c r="I64" s="342"/>
      <c r="J64" s="342"/>
      <c r="K64" s="17"/>
    </row>
    <row r="65" spans="2:11" ht="15" customHeight="1">
      <c r="B65" s="16"/>
      <c r="C65" s="21"/>
      <c r="D65" s="338" t="s">
        <v>1411</v>
      </c>
      <c r="E65" s="338"/>
      <c r="F65" s="338"/>
      <c r="G65" s="338"/>
      <c r="H65" s="338"/>
      <c r="I65" s="338"/>
      <c r="J65" s="338"/>
      <c r="K65" s="17"/>
    </row>
    <row r="66" spans="2:11" ht="15" customHeight="1">
      <c r="B66" s="16"/>
      <c r="C66" s="21"/>
      <c r="D66" s="338" t="s">
        <v>1412</v>
      </c>
      <c r="E66" s="338"/>
      <c r="F66" s="338"/>
      <c r="G66" s="338"/>
      <c r="H66" s="338"/>
      <c r="I66" s="338"/>
      <c r="J66" s="338"/>
      <c r="K66" s="17"/>
    </row>
    <row r="67" spans="2:11" ht="15" customHeight="1">
      <c r="B67" s="16"/>
      <c r="C67" s="21"/>
      <c r="D67" s="338" t="s">
        <v>1413</v>
      </c>
      <c r="E67" s="338"/>
      <c r="F67" s="338"/>
      <c r="G67" s="338"/>
      <c r="H67" s="338"/>
      <c r="I67" s="338"/>
      <c r="J67" s="338"/>
      <c r="K67" s="17"/>
    </row>
    <row r="68" spans="2:11" ht="15" customHeight="1">
      <c r="B68" s="16"/>
      <c r="C68" s="21"/>
      <c r="D68" s="338" t="s">
        <v>1414</v>
      </c>
      <c r="E68" s="338"/>
      <c r="F68" s="338"/>
      <c r="G68" s="338"/>
      <c r="H68" s="338"/>
      <c r="I68" s="338"/>
      <c r="J68" s="338"/>
      <c r="K68" s="17"/>
    </row>
    <row r="69" spans="2:11" ht="12.75" customHeight="1">
      <c r="B69" s="25"/>
      <c r="C69" s="26"/>
      <c r="D69" s="26"/>
      <c r="E69" s="26"/>
      <c r="F69" s="26"/>
      <c r="G69" s="26"/>
      <c r="H69" s="26"/>
      <c r="I69" s="26"/>
      <c r="J69" s="26"/>
      <c r="K69" s="27"/>
    </row>
    <row r="70" spans="2:11" ht="18.75" customHeight="1">
      <c r="B70" s="28"/>
      <c r="C70" s="28"/>
      <c r="D70" s="28"/>
      <c r="E70" s="28"/>
      <c r="F70" s="28"/>
      <c r="G70" s="28"/>
      <c r="H70" s="28"/>
      <c r="I70" s="28"/>
      <c r="J70" s="28"/>
      <c r="K70" s="29"/>
    </row>
    <row r="71" spans="2:11" ht="18.75" customHeight="1"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2:11" ht="7.5" customHeight="1">
      <c r="B72" s="30"/>
      <c r="C72" s="31"/>
      <c r="D72" s="31"/>
      <c r="E72" s="31"/>
      <c r="F72" s="31"/>
      <c r="G72" s="31"/>
      <c r="H72" s="31"/>
      <c r="I72" s="31"/>
      <c r="J72" s="31"/>
      <c r="K72" s="32"/>
    </row>
    <row r="73" spans="2:11" ht="45" customHeight="1">
      <c r="B73" s="33"/>
      <c r="C73" s="343" t="s">
        <v>96</v>
      </c>
      <c r="D73" s="343"/>
      <c r="E73" s="343"/>
      <c r="F73" s="343"/>
      <c r="G73" s="343"/>
      <c r="H73" s="343"/>
      <c r="I73" s="343"/>
      <c r="J73" s="343"/>
      <c r="K73" s="34"/>
    </row>
    <row r="74" spans="2:11" ht="17.25" customHeight="1">
      <c r="B74" s="33"/>
      <c r="C74" s="35" t="s">
        <v>1415</v>
      </c>
      <c r="D74" s="35"/>
      <c r="E74" s="35"/>
      <c r="F74" s="35" t="s">
        <v>1416</v>
      </c>
      <c r="G74" s="36"/>
      <c r="H74" s="35" t="s">
        <v>126</v>
      </c>
      <c r="I74" s="35" t="s">
        <v>55</v>
      </c>
      <c r="J74" s="35" t="s">
        <v>1417</v>
      </c>
      <c r="K74" s="34"/>
    </row>
    <row r="75" spans="2:11" ht="17.25" customHeight="1">
      <c r="B75" s="33"/>
      <c r="C75" s="37" t="s">
        <v>1418</v>
      </c>
      <c r="D75" s="37"/>
      <c r="E75" s="37"/>
      <c r="F75" s="38" t="s">
        <v>1419</v>
      </c>
      <c r="G75" s="39"/>
      <c r="H75" s="37"/>
      <c r="I75" s="37"/>
      <c r="J75" s="37" t="s">
        <v>1420</v>
      </c>
      <c r="K75" s="34"/>
    </row>
    <row r="76" spans="2:11" ht="5.25" customHeight="1">
      <c r="B76" s="33"/>
      <c r="C76" s="40"/>
      <c r="D76" s="40"/>
      <c r="E76" s="40"/>
      <c r="F76" s="40"/>
      <c r="G76" s="41"/>
      <c r="H76" s="40"/>
      <c r="I76" s="40"/>
      <c r="J76" s="40"/>
      <c r="K76" s="34"/>
    </row>
    <row r="77" spans="2:11" ht="15" customHeight="1">
      <c r="B77" s="33"/>
      <c r="C77" s="23" t="s">
        <v>51</v>
      </c>
      <c r="D77" s="40"/>
      <c r="E77" s="40"/>
      <c r="F77" s="42" t="s">
        <v>1421</v>
      </c>
      <c r="G77" s="41"/>
      <c r="H77" s="23" t="s">
        <v>1422</v>
      </c>
      <c r="I77" s="23" t="s">
        <v>1423</v>
      </c>
      <c r="J77" s="23">
        <v>20</v>
      </c>
      <c r="K77" s="34"/>
    </row>
    <row r="78" spans="2:11" ht="15" customHeight="1">
      <c r="B78" s="33"/>
      <c r="C78" s="23" t="s">
        <v>1424</v>
      </c>
      <c r="D78" s="23"/>
      <c r="E78" s="23"/>
      <c r="F78" s="42" t="s">
        <v>1421</v>
      </c>
      <c r="G78" s="41"/>
      <c r="H78" s="23" t="s">
        <v>1425</v>
      </c>
      <c r="I78" s="23" t="s">
        <v>1423</v>
      </c>
      <c r="J78" s="23">
        <v>120</v>
      </c>
      <c r="K78" s="34"/>
    </row>
    <row r="79" spans="2:11" ht="15" customHeight="1">
      <c r="B79" s="43"/>
      <c r="C79" s="23" t="s">
        <v>1426</v>
      </c>
      <c r="D79" s="23"/>
      <c r="E79" s="23"/>
      <c r="F79" s="42" t="s">
        <v>1427</v>
      </c>
      <c r="G79" s="41"/>
      <c r="H79" s="23" t="s">
        <v>1428</v>
      </c>
      <c r="I79" s="23" t="s">
        <v>1423</v>
      </c>
      <c r="J79" s="23">
        <v>50</v>
      </c>
      <c r="K79" s="34"/>
    </row>
    <row r="80" spans="2:11" ht="15" customHeight="1">
      <c r="B80" s="43"/>
      <c r="C80" s="23" t="s">
        <v>1429</v>
      </c>
      <c r="D80" s="23"/>
      <c r="E80" s="23"/>
      <c r="F80" s="42" t="s">
        <v>1421</v>
      </c>
      <c r="G80" s="41"/>
      <c r="H80" s="23" t="s">
        <v>1430</v>
      </c>
      <c r="I80" s="23" t="s">
        <v>1431</v>
      </c>
      <c r="J80" s="23"/>
      <c r="K80" s="34"/>
    </row>
    <row r="81" spans="2:11" ht="15" customHeight="1">
      <c r="B81" s="43"/>
      <c r="C81" s="44" t="s">
        <v>1432</v>
      </c>
      <c r="D81" s="44"/>
      <c r="E81" s="44"/>
      <c r="F81" s="45" t="s">
        <v>1427</v>
      </c>
      <c r="G81" s="44"/>
      <c r="H81" s="44" t="s">
        <v>1433</v>
      </c>
      <c r="I81" s="44" t="s">
        <v>1423</v>
      </c>
      <c r="J81" s="44">
        <v>15</v>
      </c>
      <c r="K81" s="34"/>
    </row>
    <row r="82" spans="2:11" ht="15" customHeight="1">
      <c r="B82" s="43"/>
      <c r="C82" s="44" t="s">
        <v>1434</v>
      </c>
      <c r="D82" s="44"/>
      <c r="E82" s="44"/>
      <c r="F82" s="45" t="s">
        <v>1427</v>
      </c>
      <c r="G82" s="44"/>
      <c r="H82" s="44" t="s">
        <v>1435</v>
      </c>
      <c r="I82" s="44" t="s">
        <v>1423</v>
      </c>
      <c r="J82" s="44">
        <v>15</v>
      </c>
      <c r="K82" s="34"/>
    </row>
    <row r="83" spans="2:11" ht="15" customHeight="1">
      <c r="B83" s="43"/>
      <c r="C83" s="44" t="s">
        <v>1436</v>
      </c>
      <c r="D83" s="44"/>
      <c r="E83" s="44"/>
      <c r="F83" s="45" t="s">
        <v>1427</v>
      </c>
      <c r="G83" s="44"/>
      <c r="H83" s="44" t="s">
        <v>1437</v>
      </c>
      <c r="I83" s="44" t="s">
        <v>1423</v>
      </c>
      <c r="J83" s="44">
        <v>20</v>
      </c>
      <c r="K83" s="34"/>
    </row>
    <row r="84" spans="2:11" ht="15" customHeight="1">
      <c r="B84" s="43"/>
      <c r="C84" s="44" t="s">
        <v>1438</v>
      </c>
      <c r="D84" s="44"/>
      <c r="E84" s="44"/>
      <c r="F84" s="45" t="s">
        <v>1427</v>
      </c>
      <c r="G84" s="44"/>
      <c r="H84" s="44" t="s">
        <v>1439</v>
      </c>
      <c r="I84" s="44" t="s">
        <v>1423</v>
      </c>
      <c r="J84" s="44">
        <v>20</v>
      </c>
      <c r="K84" s="34"/>
    </row>
    <row r="85" spans="2:11" ht="15" customHeight="1">
      <c r="B85" s="43"/>
      <c r="C85" s="23" t="s">
        <v>1440</v>
      </c>
      <c r="D85" s="23"/>
      <c r="E85" s="23"/>
      <c r="F85" s="42" t="s">
        <v>1427</v>
      </c>
      <c r="G85" s="41"/>
      <c r="H85" s="23" t="s">
        <v>1441</v>
      </c>
      <c r="I85" s="23" t="s">
        <v>1423</v>
      </c>
      <c r="J85" s="23">
        <v>50</v>
      </c>
      <c r="K85" s="34"/>
    </row>
    <row r="86" spans="2:11" ht="15" customHeight="1">
      <c r="B86" s="43"/>
      <c r="C86" s="23" t="s">
        <v>1442</v>
      </c>
      <c r="D86" s="23"/>
      <c r="E86" s="23"/>
      <c r="F86" s="42" t="s">
        <v>1427</v>
      </c>
      <c r="G86" s="41"/>
      <c r="H86" s="23" t="s">
        <v>1443</v>
      </c>
      <c r="I86" s="23" t="s">
        <v>1423</v>
      </c>
      <c r="J86" s="23">
        <v>20</v>
      </c>
      <c r="K86" s="34"/>
    </row>
    <row r="87" spans="2:11" ht="15" customHeight="1">
      <c r="B87" s="43"/>
      <c r="C87" s="23" t="s">
        <v>1444</v>
      </c>
      <c r="D87" s="23"/>
      <c r="E87" s="23"/>
      <c r="F87" s="42" t="s">
        <v>1427</v>
      </c>
      <c r="G87" s="41"/>
      <c r="H87" s="23" t="s">
        <v>1445</v>
      </c>
      <c r="I87" s="23" t="s">
        <v>1423</v>
      </c>
      <c r="J87" s="23">
        <v>20</v>
      </c>
      <c r="K87" s="34"/>
    </row>
    <row r="88" spans="2:11" ht="15" customHeight="1">
      <c r="B88" s="43"/>
      <c r="C88" s="23" t="s">
        <v>1446</v>
      </c>
      <c r="D88" s="23"/>
      <c r="E88" s="23"/>
      <c r="F88" s="42" t="s">
        <v>1427</v>
      </c>
      <c r="G88" s="41"/>
      <c r="H88" s="23" t="s">
        <v>1447</v>
      </c>
      <c r="I88" s="23" t="s">
        <v>1423</v>
      </c>
      <c r="J88" s="23">
        <v>50</v>
      </c>
      <c r="K88" s="34"/>
    </row>
    <row r="89" spans="2:11" ht="15" customHeight="1">
      <c r="B89" s="43"/>
      <c r="C89" s="23" t="s">
        <v>1448</v>
      </c>
      <c r="D89" s="23"/>
      <c r="E89" s="23"/>
      <c r="F89" s="42" t="s">
        <v>1427</v>
      </c>
      <c r="G89" s="41"/>
      <c r="H89" s="23" t="s">
        <v>1448</v>
      </c>
      <c r="I89" s="23" t="s">
        <v>1423</v>
      </c>
      <c r="J89" s="23">
        <v>50</v>
      </c>
      <c r="K89" s="34"/>
    </row>
    <row r="90" spans="2:11" ht="15" customHeight="1">
      <c r="B90" s="43"/>
      <c r="C90" s="23" t="s">
        <v>131</v>
      </c>
      <c r="D90" s="23"/>
      <c r="E90" s="23"/>
      <c r="F90" s="42" t="s">
        <v>1427</v>
      </c>
      <c r="G90" s="41"/>
      <c r="H90" s="23" t="s">
        <v>1449</v>
      </c>
      <c r="I90" s="23" t="s">
        <v>1423</v>
      </c>
      <c r="J90" s="23">
        <v>255</v>
      </c>
      <c r="K90" s="34"/>
    </row>
    <row r="91" spans="2:11" ht="15" customHeight="1">
      <c r="B91" s="43"/>
      <c r="C91" s="23" t="s">
        <v>1450</v>
      </c>
      <c r="D91" s="23"/>
      <c r="E91" s="23"/>
      <c r="F91" s="42" t="s">
        <v>1421</v>
      </c>
      <c r="G91" s="41"/>
      <c r="H91" s="23" t="s">
        <v>1451</v>
      </c>
      <c r="I91" s="23" t="s">
        <v>1452</v>
      </c>
      <c r="J91" s="23"/>
      <c r="K91" s="34"/>
    </row>
    <row r="92" spans="2:11" ht="15" customHeight="1">
      <c r="B92" s="43"/>
      <c r="C92" s="23" t="s">
        <v>1453</v>
      </c>
      <c r="D92" s="23"/>
      <c r="E92" s="23"/>
      <c r="F92" s="42" t="s">
        <v>1421</v>
      </c>
      <c r="G92" s="41"/>
      <c r="H92" s="23" t="s">
        <v>1454</v>
      </c>
      <c r="I92" s="23" t="s">
        <v>1455</v>
      </c>
      <c r="J92" s="23"/>
      <c r="K92" s="34"/>
    </row>
    <row r="93" spans="2:11" ht="15" customHeight="1">
      <c r="B93" s="43"/>
      <c r="C93" s="23" t="s">
        <v>1456</v>
      </c>
      <c r="D93" s="23"/>
      <c r="E93" s="23"/>
      <c r="F93" s="42" t="s">
        <v>1421</v>
      </c>
      <c r="G93" s="41"/>
      <c r="H93" s="23" t="s">
        <v>1456</v>
      </c>
      <c r="I93" s="23" t="s">
        <v>1455</v>
      </c>
      <c r="J93" s="23"/>
      <c r="K93" s="34"/>
    </row>
    <row r="94" spans="2:11" ht="15" customHeight="1">
      <c r="B94" s="43"/>
      <c r="C94" s="23" t="s">
        <v>36</v>
      </c>
      <c r="D94" s="23"/>
      <c r="E94" s="23"/>
      <c r="F94" s="42" t="s">
        <v>1421</v>
      </c>
      <c r="G94" s="41"/>
      <c r="H94" s="23" t="s">
        <v>1457</v>
      </c>
      <c r="I94" s="23" t="s">
        <v>1455</v>
      </c>
      <c r="J94" s="23"/>
      <c r="K94" s="34"/>
    </row>
    <row r="95" spans="2:11" ht="15" customHeight="1">
      <c r="B95" s="43"/>
      <c r="C95" s="23" t="s">
        <v>46</v>
      </c>
      <c r="D95" s="23"/>
      <c r="E95" s="23"/>
      <c r="F95" s="42" t="s">
        <v>1421</v>
      </c>
      <c r="G95" s="41"/>
      <c r="H95" s="23" t="s">
        <v>1458</v>
      </c>
      <c r="I95" s="23" t="s">
        <v>1455</v>
      </c>
      <c r="J95" s="23"/>
      <c r="K95" s="34"/>
    </row>
    <row r="96" spans="2:11" ht="15" customHeight="1">
      <c r="B96" s="46"/>
      <c r="C96" s="47"/>
      <c r="D96" s="47"/>
      <c r="E96" s="47"/>
      <c r="F96" s="47"/>
      <c r="G96" s="47"/>
      <c r="H96" s="47"/>
      <c r="I96" s="47"/>
      <c r="J96" s="47"/>
      <c r="K96" s="48"/>
    </row>
    <row r="97" spans="2:11" ht="18.75" customHeight="1">
      <c r="B97" s="49"/>
      <c r="C97" s="50"/>
      <c r="D97" s="50"/>
      <c r="E97" s="50"/>
      <c r="F97" s="50"/>
      <c r="G97" s="50"/>
      <c r="H97" s="50"/>
      <c r="I97" s="50"/>
      <c r="J97" s="50"/>
      <c r="K97" s="49"/>
    </row>
    <row r="98" spans="2:11" ht="18.75" customHeight="1"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2:11" ht="7.5" customHeight="1">
      <c r="B99" s="30"/>
      <c r="C99" s="31"/>
      <c r="D99" s="31"/>
      <c r="E99" s="31"/>
      <c r="F99" s="31"/>
      <c r="G99" s="31"/>
      <c r="H99" s="31"/>
      <c r="I99" s="31"/>
      <c r="J99" s="31"/>
      <c r="K99" s="32"/>
    </row>
    <row r="100" spans="2:11" ht="45" customHeight="1">
      <c r="B100" s="33"/>
      <c r="C100" s="343" t="s">
        <v>1459</v>
      </c>
      <c r="D100" s="343"/>
      <c r="E100" s="343"/>
      <c r="F100" s="343"/>
      <c r="G100" s="343"/>
      <c r="H100" s="343"/>
      <c r="I100" s="343"/>
      <c r="J100" s="343"/>
      <c r="K100" s="34"/>
    </row>
    <row r="101" spans="2:11" ht="17.25" customHeight="1">
      <c r="B101" s="33"/>
      <c r="C101" s="35" t="s">
        <v>1415</v>
      </c>
      <c r="D101" s="35"/>
      <c r="E101" s="35"/>
      <c r="F101" s="35" t="s">
        <v>1416</v>
      </c>
      <c r="G101" s="36"/>
      <c r="H101" s="35" t="s">
        <v>126</v>
      </c>
      <c r="I101" s="35" t="s">
        <v>55</v>
      </c>
      <c r="J101" s="35" t="s">
        <v>1417</v>
      </c>
      <c r="K101" s="34"/>
    </row>
    <row r="102" spans="2:11" ht="17.25" customHeight="1">
      <c r="B102" s="33"/>
      <c r="C102" s="37" t="s">
        <v>1418</v>
      </c>
      <c r="D102" s="37"/>
      <c r="E102" s="37"/>
      <c r="F102" s="38" t="s">
        <v>1419</v>
      </c>
      <c r="G102" s="39"/>
      <c r="H102" s="37"/>
      <c r="I102" s="37"/>
      <c r="J102" s="37" t="s">
        <v>1420</v>
      </c>
      <c r="K102" s="34"/>
    </row>
    <row r="103" spans="2:11" ht="5.25" customHeight="1">
      <c r="B103" s="33"/>
      <c r="C103" s="35"/>
      <c r="D103" s="35"/>
      <c r="E103" s="35"/>
      <c r="F103" s="35"/>
      <c r="G103" s="51"/>
      <c r="H103" s="35"/>
      <c r="I103" s="35"/>
      <c r="J103" s="35"/>
      <c r="K103" s="34"/>
    </row>
    <row r="104" spans="2:11" ht="15" customHeight="1">
      <c r="B104" s="33"/>
      <c r="C104" s="23" t="s">
        <v>51</v>
      </c>
      <c r="D104" s="40"/>
      <c r="E104" s="40"/>
      <c r="F104" s="42" t="s">
        <v>1421</v>
      </c>
      <c r="G104" s="51"/>
      <c r="H104" s="23" t="s">
        <v>1460</v>
      </c>
      <c r="I104" s="23" t="s">
        <v>1423</v>
      </c>
      <c r="J104" s="23">
        <v>20</v>
      </c>
      <c r="K104" s="34"/>
    </row>
    <row r="105" spans="2:11" ht="15" customHeight="1">
      <c r="B105" s="33"/>
      <c r="C105" s="23" t="s">
        <v>1424</v>
      </c>
      <c r="D105" s="23"/>
      <c r="E105" s="23"/>
      <c r="F105" s="42" t="s">
        <v>1421</v>
      </c>
      <c r="G105" s="23"/>
      <c r="H105" s="23" t="s">
        <v>1460</v>
      </c>
      <c r="I105" s="23" t="s">
        <v>1423</v>
      </c>
      <c r="J105" s="23">
        <v>120</v>
      </c>
      <c r="K105" s="34"/>
    </row>
    <row r="106" spans="2:11" ht="15" customHeight="1">
      <c r="B106" s="43"/>
      <c r="C106" s="23" t="s">
        <v>1426</v>
      </c>
      <c r="D106" s="23"/>
      <c r="E106" s="23"/>
      <c r="F106" s="42" t="s">
        <v>1427</v>
      </c>
      <c r="G106" s="23"/>
      <c r="H106" s="23" t="s">
        <v>1460</v>
      </c>
      <c r="I106" s="23" t="s">
        <v>1423</v>
      </c>
      <c r="J106" s="23">
        <v>50</v>
      </c>
      <c r="K106" s="34"/>
    </row>
    <row r="107" spans="2:11" ht="15" customHeight="1">
      <c r="B107" s="43"/>
      <c r="C107" s="23" t="s">
        <v>1429</v>
      </c>
      <c r="D107" s="23"/>
      <c r="E107" s="23"/>
      <c r="F107" s="42" t="s">
        <v>1421</v>
      </c>
      <c r="G107" s="23"/>
      <c r="H107" s="23" t="s">
        <v>1460</v>
      </c>
      <c r="I107" s="23" t="s">
        <v>1431</v>
      </c>
      <c r="J107" s="23"/>
      <c r="K107" s="34"/>
    </row>
    <row r="108" spans="2:11" ht="15" customHeight="1">
      <c r="B108" s="43"/>
      <c r="C108" s="23" t="s">
        <v>1440</v>
      </c>
      <c r="D108" s="23"/>
      <c r="E108" s="23"/>
      <c r="F108" s="42" t="s">
        <v>1427</v>
      </c>
      <c r="G108" s="23"/>
      <c r="H108" s="23" t="s">
        <v>1460</v>
      </c>
      <c r="I108" s="23" t="s">
        <v>1423</v>
      </c>
      <c r="J108" s="23">
        <v>50</v>
      </c>
      <c r="K108" s="34"/>
    </row>
    <row r="109" spans="2:11" ht="15" customHeight="1">
      <c r="B109" s="43"/>
      <c r="C109" s="23" t="s">
        <v>1448</v>
      </c>
      <c r="D109" s="23"/>
      <c r="E109" s="23"/>
      <c r="F109" s="42" t="s">
        <v>1427</v>
      </c>
      <c r="G109" s="23"/>
      <c r="H109" s="23" t="s">
        <v>1460</v>
      </c>
      <c r="I109" s="23" t="s">
        <v>1423</v>
      </c>
      <c r="J109" s="23">
        <v>50</v>
      </c>
      <c r="K109" s="34"/>
    </row>
    <row r="110" spans="2:11" ht="15" customHeight="1">
      <c r="B110" s="43"/>
      <c r="C110" s="23" t="s">
        <v>1446</v>
      </c>
      <c r="D110" s="23"/>
      <c r="E110" s="23"/>
      <c r="F110" s="42" t="s">
        <v>1427</v>
      </c>
      <c r="G110" s="23"/>
      <c r="H110" s="23" t="s">
        <v>1460</v>
      </c>
      <c r="I110" s="23" t="s">
        <v>1423</v>
      </c>
      <c r="J110" s="23">
        <v>50</v>
      </c>
      <c r="K110" s="34"/>
    </row>
    <row r="111" spans="2:11" ht="15" customHeight="1">
      <c r="B111" s="43"/>
      <c r="C111" s="23" t="s">
        <v>51</v>
      </c>
      <c r="D111" s="23"/>
      <c r="E111" s="23"/>
      <c r="F111" s="42" t="s">
        <v>1421</v>
      </c>
      <c r="G111" s="23"/>
      <c r="H111" s="23" t="s">
        <v>1461</v>
      </c>
      <c r="I111" s="23" t="s">
        <v>1423</v>
      </c>
      <c r="J111" s="23">
        <v>20</v>
      </c>
      <c r="K111" s="34"/>
    </row>
    <row r="112" spans="2:11" ht="15" customHeight="1">
      <c r="B112" s="43"/>
      <c r="C112" s="23" t="s">
        <v>1462</v>
      </c>
      <c r="D112" s="23"/>
      <c r="E112" s="23"/>
      <c r="F112" s="42" t="s">
        <v>1421</v>
      </c>
      <c r="G112" s="23"/>
      <c r="H112" s="23" t="s">
        <v>1463</v>
      </c>
      <c r="I112" s="23" t="s">
        <v>1423</v>
      </c>
      <c r="J112" s="23">
        <v>120</v>
      </c>
      <c r="K112" s="34"/>
    </row>
    <row r="113" spans="2:11" ht="15" customHeight="1">
      <c r="B113" s="43"/>
      <c r="C113" s="23" t="s">
        <v>36</v>
      </c>
      <c r="D113" s="23"/>
      <c r="E113" s="23"/>
      <c r="F113" s="42" t="s">
        <v>1421</v>
      </c>
      <c r="G113" s="23"/>
      <c r="H113" s="23" t="s">
        <v>1464</v>
      </c>
      <c r="I113" s="23" t="s">
        <v>1455</v>
      </c>
      <c r="J113" s="23"/>
      <c r="K113" s="34"/>
    </row>
    <row r="114" spans="2:11" ht="15" customHeight="1">
      <c r="B114" s="43"/>
      <c r="C114" s="23" t="s">
        <v>46</v>
      </c>
      <c r="D114" s="23"/>
      <c r="E114" s="23"/>
      <c r="F114" s="42" t="s">
        <v>1421</v>
      </c>
      <c r="G114" s="23"/>
      <c r="H114" s="23" t="s">
        <v>1465</v>
      </c>
      <c r="I114" s="23" t="s">
        <v>1455</v>
      </c>
      <c r="J114" s="23"/>
      <c r="K114" s="34"/>
    </row>
    <row r="115" spans="2:11" ht="15" customHeight="1">
      <c r="B115" s="43"/>
      <c r="C115" s="23" t="s">
        <v>55</v>
      </c>
      <c r="D115" s="23"/>
      <c r="E115" s="23"/>
      <c r="F115" s="42" t="s">
        <v>1421</v>
      </c>
      <c r="G115" s="23"/>
      <c r="H115" s="23" t="s">
        <v>1466</v>
      </c>
      <c r="I115" s="23" t="s">
        <v>1467</v>
      </c>
      <c r="J115" s="23"/>
      <c r="K115" s="34"/>
    </row>
    <row r="116" spans="2:11" ht="15" customHeight="1">
      <c r="B116" s="46"/>
      <c r="C116" s="52"/>
      <c r="D116" s="52"/>
      <c r="E116" s="52"/>
      <c r="F116" s="52"/>
      <c r="G116" s="52"/>
      <c r="H116" s="52"/>
      <c r="I116" s="52"/>
      <c r="J116" s="52"/>
      <c r="K116" s="48"/>
    </row>
    <row r="117" spans="2:11" ht="18.75" customHeight="1">
      <c r="B117" s="53"/>
      <c r="C117" s="19"/>
      <c r="D117" s="19"/>
      <c r="E117" s="19"/>
      <c r="F117" s="54"/>
      <c r="G117" s="19"/>
      <c r="H117" s="19"/>
      <c r="I117" s="19"/>
      <c r="J117" s="19"/>
      <c r="K117" s="53"/>
    </row>
    <row r="118" spans="2:11" ht="18.75" customHeight="1"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2:11" ht="7.5" customHeight="1">
      <c r="B119" s="55"/>
      <c r="C119" s="56"/>
      <c r="D119" s="56"/>
      <c r="E119" s="56"/>
      <c r="F119" s="56"/>
      <c r="G119" s="56"/>
      <c r="H119" s="56"/>
      <c r="I119" s="56"/>
      <c r="J119" s="56"/>
      <c r="K119" s="57"/>
    </row>
    <row r="120" spans="2:11" ht="45" customHeight="1">
      <c r="B120" s="58"/>
      <c r="C120" s="339" t="s">
        <v>1468</v>
      </c>
      <c r="D120" s="339"/>
      <c r="E120" s="339"/>
      <c r="F120" s="339"/>
      <c r="G120" s="339"/>
      <c r="H120" s="339"/>
      <c r="I120" s="339"/>
      <c r="J120" s="339"/>
      <c r="K120" s="59"/>
    </row>
    <row r="121" spans="2:11" ht="17.25" customHeight="1">
      <c r="B121" s="60"/>
      <c r="C121" s="35" t="s">
        <v>1415</v>
      </c>
      <c r="D121" s="35"/>
      <c r="E121" s="35"/>
      <c r="F121" s="35" t="s">
        <v>1416</v>
      </c>
      <c r="G121" s="36"/>
      <c r="H121" s="35" t="s">
        <v>126</v>
      </c>
      <c r="I121" s="35" t="s">
        <v>55</v>
      </c>
      <c r="J121" s="35" t="s">
        <v>1417</v>
      </c>
      <c r="K121" s="61"/>
    </row>
    <row r="122" spans="2:11" ht="17.25" customHeight="1">
      <c r="B122" s="60"/>
      <c r="C122" s="37" t="s">
        <v>1418</v>
      </c>
      <c r="D122" s="37"/>
      <c r="E122" s="37"/>
      <c r="F122" s="38" t="s">
        <v>1419</v>
      </c>
      <c r="G122" s="39"/>
      <c r="H122" s="37"/>
      <c r="I122" s="37"/>
      <c r="J122" s="37" t="s">
        <v>1420</v>
      </c>
      <c r="K122" s="61"/>
    </row>
    <row r="123" spans="2:11" ht="5.25" customHeight="1">
      <c r="B123" s="62"/>
      <c r="C123" s="40"/>
      <c r="D123" s="40"/>
      <c r="E123" s="40"/>
      <c r="F123" s="40"/>
      <c r="G123" s="23"/>
      <c r="H123" s="40"/>
      <c r="I123" s="40"/>
      <c r="J123" s="40"/>
      <c r="K123" s="63"/>
    </row>
    <row r="124" spans="2:11" ht="15" customHeight="1">
      <c r="B124" s="62"/>
      <c r="C124" s="23" t="s">
        <v>1424</v>
      </c>
      <c r="D124" s="40"/>
      <c r="E124" s="40"/>
      <c r="F124" s="42" t="s">
        <v>1421</v>
      </c>
      <c r="G124" s="23"/>
      <c r="H124" s="23" t="s">
        <v>1460</v>
      </c>
      <c r="I124" s="23" t="s">
        <v>1423</v>
      </c>
      <c r="J124" s="23">
        <v>120</v>
      </c>
      <c r="K124" s="64"/>
    </row>
    <row r="125" spans="2:11" ht="15" customHeight="1">
      <c r="B125" s="62"/>
      <c r="C125" s="23" t="s">
        <v>1469</v>
      </c>
      <c r="D125" s="23"/>
      <c r="E125" s="23"/>
      <c r="F125" s="42" t="s">
        <v>1421</v>
      </c>
      <c r="G125" s="23"/>
      <c r="H125" s="23" t="s">
        <v>1470</v>
      </c>
      <c r="I125" s="23" t="s">
        <v>1423</v>
      </c>
      <c r="J125" s="23" t="s">
        <v>1471</v>
      </c>
      <c r="K125" s="64"/>
    </row>
    <row r="126" spans="2:11" ht="15" customHeight="1">
      <c r="B126" s="62"/>
      <c r="C126" s="23" t="s">
        <v>1370</v>
      </c>
      <c r="D126" s="23"/>
      <c r="E126" s="23"/>
      <c r="F126" s="42" t="s">
        <v>1421</v>
      </c>
      <c r="G126" s="23"/>
      <c r="H126" s="23" t="s">
        <v>1472</v>
      </c>
      <c r="I126" s="23" t="s">
        <v>1423</v>
      </c>
      <c r="J126" s="23" t="s">
        <v>1471</v>
      </c>
      <c r="K126" s="64"/>
    </row>
    <row r="127" spans="2:11" ht="15" customHeight="1">
      <c r="B127" s="62"/>
      <c r="C127" s="23" t="s">
        <v>1432</v>
      </c>
      <c r="D127" s="23"/>
      <c r="E127" s="23"/>
      <c r="F127" s="42" t="s">
        <v>1427</v>
      </c>
      <c r="G127" s="23"/>
      <c r="H127" s="23" t="s">
        <v>1433</v>
      </c>
      <c r="I127" s="23" t="s">
        <v>1423</v>
      </c>
      <c r="J127" s="23">
        <v>15</v>
      </c>
      <c r="K127" s="64"/>
    </row>
    <row r="128" spans="2:11" ht="15" customHeight="1">
      <c r="B128" s="62"/>
      <c r="C128" s="44" t="s">
        <v>1434</v>
      </c>
      <c r="D128" s="44"/>
      <c r="E128" s="44"/>
      <c r="F128" s="45" t="s">
        <v>1427</v>
      </c>
      <c r="G128" s="44"/>
      <c r="H128" s="44" t="s">
        <v>1435</v>
      </c>
      <c r="I128" s="44" t="s">
        <v>1423</v>
      </c>
      <c r="J128" s="44">
        <v>15</v>
      </c>
      <c r="K128" s="64"/>
    </row>
    <row r="129" spans="2:11" ht="15" customHeight="1">
      <c r="B129" s="62"/>
      <c r="C129" s="44" t="s">
        <v>1436</v>
      </c>
      <c r="D129" s="44"/>
      <c r="E129" s="44"/>
      <c r="F129" s="45" t="s">
        <v>1427</v>
      </c>
      <c r="G129" s="44"/>
      <c r="H129" s="44" t="s">
        <v>1437</v>
      </c>
      <c r="I129" s="44" t="s">
        <v>1423</v>
      </c>
      <c r="J129" s="44">
        <v>20</v>
      </c>
      <c r="K129" s="64"/>
    </row>
    <row r="130" spans="2:11" ht="15" customHeight="1">
      <c r="B130" s="62"/>
      <c r="C130" s="44" t="s">
        <v>1438</v>
      </c>
      <c r="D130" s="44"/>
      <c r="E130" s="44"/>
      <c r="F130" s="45" t="s">
        <v>1427</v>
      </c>
      <c r="G130" s="44"/>
      <c r="H130" s="44" t="s">
        <v>1439</v>
      </c>
      <c r="I130" s="44" t="s">
        <v>1423</v>
      </c>
      <c r="J130" s="44">
        <v>20</v>
      </c>
      <c r="K130" s="64"/>
    </row>
    <row r="131" spans="2:11" ht="15" customHeight="1">
      <c r="B131" s="62"/>
      <c r="C131" s="23" t="s">
        <v>1426</v>
      </c>
      <c r="D131" s="23"/>
      <c r="E131" s="23"/>
      <c r="F131" s="42" t="s">
        <v>1427</v>
      </c>
      <c r="G131" s="23"/>
      <c r="H131" s="23" t="s">
        <v>1460</v>
      </c>
      <c r="I131" s="23" t="s">
        <v>1423</v>
      </c>
      <c r="J131" s="23">
        <v>50</v>
      </c>
      <c r="K131" s="64"/>
    </row>
    <row r="132" spans="2:11" ht="15" customHeight="1">
      <c r="B132" s="62"/>
      <c r="C132" s="23" t="s">
        <v>1440</v>
      </c>
      <c r="D132" s="23"/>
      <c r="E132" s="23"/>
      <c r="F132" s="42" t="s">
        <v>1427</v>
      </c>
      <c r="G132" s="23"/>
      <c r="H132" s="23" t="s">
        <v>1460</v>
      </c>
      <c r="I132" s="23" t="s">
        <v>1423</v>
      </c>
      <c r="J132" s="23">
        <v>50</v>
      </c>
      <c r="K132" s="64"/>
    </row>
    <row r="133" spans="2:11" ht="15" customHeight="1">
      <c r="B133" s="62"/>
      <c r="C133" s="23" t="s">
        <v>1446</v>
      </c>
      <c r="D133" s="23"/>
      <c r="E133" s="23"/>
      <c r="F133" s="42" t="s">
        <v>1427</v>
      </c>
      <c r="G133" s="23"/>
      <c r="H133" s="23" t="s">
        <v>1460</v>
      </c>
      <c r="I133" s="23" t="s">
        <v>1423</v>
      </c>
      <c r="J133" s="23">
        <v>50</v>
      </c>
      <c r="K133" s="64"/>
    </row>
    <row r="134" spans="2:11" ht="15" customHeight="1">
      <c r="B134" s="62"/>
      <c r="C134" s="23" t="s">
        <v>1448</v>
      </c>
      <c r="D134" s="23"/>
      <c r="E134" s="23"/>
      <c r="F134" s="42" t="s">
        <v>1427</v>
      </c>
      <c r="G134" s="23"/>
      <c r="H134" s="23" t="s">
        <v>1460</v>
      </c>
      <c r="I134" s="23" t="s">
        <v>1423</v>
      </c>
      <c r="J134" s="23">
        <v>50</v>
      </c>
      <c r="K134" s="64"/>
    </row>
    <row r="135" spans="2:11" ht="15" customHeight="1">
      <c r="B135" s="62"/>
      <c r="C135" s="23" t="s">
        <v>131</v>
      </c>
      <c r="D135" s="23"/>
      <c r="E135" s="23"/>
      <c r="F135" s="42" t="s">
        <v>1427</v>
      </c>
      <c r="G135" s="23"/>
      <c r="H135" s="23" t="s">
        <v>1473</v>
      </c>
      <c r="I135" s="23" t="s">
        <v>1423</v>
      </c>
      <c r="J135" s="23">
        <v>255</v>
      </c>
      <c r="K135" s="64"/>
    </row>
    <row r="136" spans="2:11" ht="15" customHeight="1">
      <c r="B136" s="62"/>
      <c r="C136" s="23" t="s">
        <v>1450</v>
      </c>
      <c r="D136" s="23"/>
      <c r="E136" s="23"/>
      <c r="F136" s="42" t="s">
        <v>1421</v>
      </c>
      <c r="G136" s="23"/>
      <c r="H136" s="23" t="s">
        <v>1474</v>
      </c>
      <c r="I136" s="23" t="s">
        <v>1452</v>
      </c>
      <c r="J136" s="23"/>
      <c r="K136" s="64"/>
    </row>
    <row r="137" spans="2:11" ht="15" customHeight="1">
      <c r="B137" s="62"/>
      <c r="C137" s="23" t="s">
        <v>1453</v>
      </c>
      <c r="D137" s="23"/>
      <c r="E137" s="23"/>
      <c r="F137" s="42" t="s">
        <v>1421</v>
      </c>
      <c r="G137" s="23"/>
      <c r="H137" s="23" t="s">
        <v>1475</v>
      </c>
      <c r="I137" s="23" t="s">
        <v>1455</v>
      </c>
      <c r="J137" s="23"/>
      <c r="K137" s="64"/>
    </row>
    <row r="138" spans="2:11" ht="15" customHeight="1">
      <c r="B138" s="62"/>
      <c r="C138" s="23" t="s">
        <v>1456</v>
      </c>
      <c r="D138" s="23"/>
      <c r="E138" s="23"/>
      <c r="F138" s="42" t="s">
        <v>1421</v>
      </c>
      <c r="G138" s="23"/>
      <c r="H138" s="23" t="s">
        <v>1456</v>
      </c>
      <c r="I138" s="23" t="s">
        <v>1455</v>
      </c>
      <c r="J138" s="23"/>
      <c r="K138" s="64"/>
    </row>
    <row r="139" spans="2:11" ht="15" customHeight="1">
      <c r="B139" s="62"/>
      <c r="C139" s="23" t="s">
        <v>36</v>
      </c>
      <c r="D139" s="23"/>
      <c r="E139" s="23"/>
      <c r="F139" s="42" t="s">
        <v>1421</v>
      </c>
      <c r="G139" s="23"/>
      <c r="H139" s="23" t="s">
        <v>1476</v>
      </c>
      <c r="I139" s="23" t="s">
        <v>1455</v>
      </c>
      <c r="J139" s="23"/>
      <c r="K139" s="64"/>
    </row>
    <row r="140" spans="2:11" ht="15" customHeight="1">
      <c r="B140" s="62"/>
      <c r="C140" s="23" t="s">
        <v>1477</v>
      </c>
      <c r="D140" s="23"/>
      <c r="E140" s="23"/>
      <c r="F140" s="42" t="s">
        <v>1421</v>
      </c>
      <c r="G140" s="23"/>
      <c r="H140" s="23" t="s">
        <v>1478</v>
      </c>
      <c r="I140" s="23" t="s">
        <v>1455</v>
      </c>
      <c r="J140" s="23"/>
      <c r="K140" s="64"/>
    </row>
    <row r="141" spans="2:11" ht="15" customHeight="1">
      <c r="B141" s="65"/>
      <c r="C141" s="66"/>
      <c r="D141" s="66"/>
      <c r="E141" s="66"/>
      <c r="F141" s="66"/>
      <c r="G141" s="66"/>
      <c r="H141" s="66"/>
      <c r="I141" s="66"/>
      <c r="J141" s="66"/>
      <c r="K141" s="67"/>
    </row>
    <row r="142" spans="2:11" ht="18.75" customHeight="1">
      <c r="B142" s="19"/>
      <c r="C142" s="19"/>
      <c r="D142" s="19"/>
      <c r="E142" s="19"/>
      <c r="F142" s="54"/>
      <c r="G142" s="19"/>
      <c r="H142" s="19"/>
      <c r="I142" s="19"/>
      <c r="J142" s="19"/>
      <c r="K142" s="19"/>
    </row>
    <row r="143" spans="2:11" ht="18.75" customHeight="1"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2:11" ht="7.5" customHeight="1">
      <c r="B144" s="30"/>
      <c r="C144" s="31"/>
      <c r="D144" s="31"/>
      <c r="E144" s="31"/>
      <c r="F144" s="31"/>
      <c r="G144" s="31"/>
      <c r="H144" s="31"/>
      <c r="I144" s="31"/>
      <c r="J144" s="31"/>
      <c r="K144" s="32"/>
    </row>
    <row r="145" spans="2:11" ht="45" customHeight="1">
      <c r="B145" s="33"/>
      <c r="C145" s="343" t="s">
        <v>1479</v>
      </c>
      <c r="D145" s="343"/>
      <c r="E145" s="343"/>
      <c r="F145" s="343"/>
      <c r="G145" s="343"/>
      <c r="H145" s="343"/>
      <c r="I145" s="343"/>
      <c r="J145" s="343"/>
      <c r="K145" s="34"/>
    </row>
    <row r="146" spans="2:11" ht="17.25" customHeight="1">
      <c r="B146" s="33"/>
      <c r="C146" s="35" t="s">
        <v>1415</v>
      </c>
      <c r="D146" s="35"/>
      <c r="E146" s="35"/>
      <c r="F146" s="35" t="s">
        <v>1416</v>
      </c>
      <c r="G146" s="36"/>
      <c r="H146" s="35" t="s">
        <v>126</v>
      </c>
      <c r="I146" s="35" t="s">
        <v>55</v>
      </c>
      <c r="J146" s="35" t="s">
        <v>1417</v>
      </c>
      <c r="K146" s="34"/>
    </row>
    <row r="147" spans="2:11" ht="17.25" customHeight="1">
      <c r="B147" s="33"/>
      <c r="C147" s="37" t="s">
        <v>1418</v>
      </c>
      <c r="D147" s="37"/>
      <c r="E147" s="37"/>
      <c r="F147" s="38" t="s">
        <v>1419</v>
      </c>
      <c r="G147" s="39"/>
      <c r="H147" s="37"/>
      <c r="I147" s="37"/>
      <c r="J147" s="37" t="s">
        <v>1420</v>
      </c>
      <c r="K147" s="34"/>
    </row>
    <row r="148" spans="2:11" ht="5.25" customHeight="1">
      <c r="B148" s="43"/>
      <c r="C148" s="40"/>
      <c r="D148" s="40"/>
      <c r="E148" s="40"/>
      <c r="F148" s="40"/>
      <c r="G148" s="41"/>
      <c r="H148" s="40"/>
      <c r="I148" s="40"/>
      <c r="J148" s="40"/>
      <c r="K148" s="64"/>
    </row>
    <row r="149" spans="2:11" ht="15" customHeight="1">
      <c r="B149" s="43"/>
      <c r="C149" s="68" t="s">
        <v>1424</v>
      </c>
      <c r="D149" s="23"/>
      <c r="E149" s="23"/>
      <c r="F149" s="69" t="s">
        <v>1421</v>
      </c>
      <c r="G149" s="23"/>
      <c r="H149" s="68" t="s">
        <v>1460</v>
      </c>
      <c r="I149" s="68" t="s">
        <v>1423</v>
      </c>
      <c r="J149" s="68">
        <v>120</v>
      </c>
      <c r="K149" s="64"/>
    </row>
    <row r="150" spans="2:11" ht="15" customHeight="1">
      <c r="B150" s="43"/>
      <c r="C150" s="68" t="s">
        <v>1469</v>
      </c>
      <c r="D150" s="23"/>
      <c r="E150" s="23"/>
      <c r="F150" s="69" t="s">
        <v>1421</v>
      </c>
      <c r="G150" s="23"/>
      <c r="H150" s="68" t="s">
        <v>1480</v>
      </c>
      <c r="I150" s="68" t="s">
        <v>1423</v>
      </c>
      <c r="J150" s="68" t="s">
        <v>1471</v>
      </c>
      <c r="K150" s="64"/>
    </row>
    <row r="151" spans="2:11" ht="15" customHeight="1">
      <c r="B151" s="43"/>
      <c r="C151" s="68" t="s">
        <v>1370</v>
      </c>
      <c r="D151" s="23"/>
      <c r="E151" s="23"/>
      <c r="F151" s="69" t="s">
        <v>1421</v>
      </c>
      <c r="G151" s="23"/>
      <c r="H151" s="68" t="s">
        <v>1481</v>
      </c>
      <c r="I151" s="68" t="s">
        <v>1423</v>
      </c>
      <c r="J151" s="68" t="s">
        <v>1471</v>
      </c>
      <c r="K151" s="64"/>
    </row>
    <row r="152" spans="2:11" ht="15" customHeight="1">
      <c r="B152" s="43"/>
      <c r="C152" s="68" t="s">
        <v>1426</v>
      </c>
      <c r="D152" s="23"/>
      <c r="E152" s="23"/>
      <c r="F152" s="69" t="s">
        <v>1427</v>
      </c>
      <c r="G152" s="23"/>
      <c r="H152" s="68" t="s">
        <v>1460</v>
      </c>
      <c r="I152" s="68" t="s">
        <v>1423</v>
      </c>
      <c r="J152" s="68">
        <v>50</v>
      </c>
      <c r="K152" s="64"/>
    </row>
    <row r="153" spans="2:11" ht="15" customHeight="1">
      <c r="B153" s="43"/>
      <c r="C153" s="68" t="s">
        <v>1429</v>
      </c>
      <c r="D153" s="23"/>
      <c r="E153" s="23"/>
      <c r="F153" s="69" t="s">
        <v>1421</v>
      </c>
      <c r="G153" s="23"/>
      <c r="H153" s="68" t="s">
        <v>1460</v>
      </c>
      <c r="I153" s="68" t="s">
        <v>1431</v>
      </c>
      <c r="J153" s="68"/>
      <c r="K153" s="64"/>
    </row>
    <row r="154" spans="2:11" ht="15" customHeight="1">
      <c r="B154" s="43"/>
      <c r="C154" s="68" t="s">
        <v>1440</v>
      </c>
      <c r="D154" s="23"/>
      <c r="E154" s="23"/>
      <c r="F154" s="69" t="s">
        <v>1427</v>
      </c>
      <c r="G154" s="23"/>
      <c r="H154" s="68" t="s">
        <v>1460</v>
      </c>
      <c r="I154" s="68" t="s">
        <v>1423</v>
      </c>
      <c r="J154" s="68">
        <v>50</v>
      </c>
      <c r="K154" s="64"/>
    </row>
    <row r="155" spans="2:11" ht="15" customHeight="1">
      <c r="B155" s="43"/>
      <c r="C155" s="68" t="s">
        <v>1448</v>
      </c>
      <c r="D155" s="23"/>
      <c r="E155" s="23"/>
      <c r="F155" s="69" t="s">
        <v>1427</v>
      </c>
      <c r="G155" s="23"/>
      <c r="H155" s="68" t="s">
        <v>1460</v>
      </c>
      <c r="I155" s="68" t="s">
        <v>1423</v>
      </c>
      <c r="J155" s="68">
        <v>50</v>
      </c>
      <c r="K155" s="64"/>
    </row>
    <row r="156" spans="2:11" ht="15" customHeight="1">
      <c r="B156" s="43"/>
      <c r="C156" s="68" t="s">
        <v>1446</v>
      </c>
      <c r="D156" s="23"/>
      <c r="E156" s="23"/>
      <c r="F156" s="69" t="s">
        <v>1427</v>
      </c>
      <c r="G156" s="23"/>
      <c r="H156" s="68" t="s">
        <v>1460</v>
      </c>
      <c r="I156" s="68" t="s">
        <v>1423</v>
      </c>
      <c r="J156" s="68">
        <v>50</v>
      </c>
      <c r="K156" s="64"/>
    </row>
    <row r="157" spans="2:11" ht="15" customHeight="1">
      <c r="B157" s="43"/>
      <c r="C157" s="68" t="s">
        <v>101</v>
      </c>
      <c r="D157" s="23"/>
      <c r="E157" s="23"/>
      <c r="F157" s="69" t="s">
        <v>1421</v>
      </c>
      <c r="G157" s="23"/>
      <c r="H157" s="68" t="s">
        <v>1482</v>
      </c>
      <c r="I157" s="68" t="s">
        <v>1423</v>
      </c>
      <c r="J157" s="68" t="s">
        <v>1483</v>
      </c>
      <c r="K157" s="64"/>
    </row>
    <row r="158" spans="2:11" ht="15" customHeight="1">
      <c r="B158" s="43"/>
      <c r="C158" s="68" t="s">
        <v>1484</v>
      </c>
      <c r="D158" s="23"/>
      <c r="E158" s="23"/>
      <c r="F158" s="69" t="s">
        <v>1421</v>
      </c>
      <c r="G158" s="23"/>
      <c r="H158" s="68" t="s">
        <v>1485</v>
      </c>
      <c r="I158" s="68" t="s">
        <v>1455</v>
      </c>
      <c r="J158" s="68"/>
      <c r="K158" s="64"/>
    </row>
    <row r="159" spans="2:11" ht="15" customHeight="1">
      <c r="B159" s="70"/>
      <c r="C159" s="52"/>
      <c r="D159" s="52"/>
      <c r="E159" s="52"/>
      <c r="F159" s="52"/>
      <c r="G159" s="52"/>
      <c r="H159" s="52"/>
      <c r="I159" s="52"/>
      <c r="J159" s="52"/>
      <c r="K159" s="71"/>
    </row>
    <row r="160" spans="2:11" ht="18.75" customHeight="1">
      <c r="B160" s="19"/>
      <c r="C160" s="23"/>
      <c r="D160" s="23"/>
      <c r="E160" s="23"/>
      <c r="F160" s="42"/>
      <c r="G160" s="23"/>
      <c r="H160" s="23"/>
      <c r="I160" s="23"/>
      <c r="J160" s="23"/>
      <c r="K160" s="19"/>
    </row>
    <row r="161" spans="2:11" ht="18.75" customHeight="1"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2:11" ht="7.5" customHeight="1">
      <c r="B162" s="11"/>
      <c r="C162" s="12"/>
      <c r="D162" s="12"/>
      <c r="E162" s="12"/>
      <c r="F162" s="12"/>
      <c r="G162" s="12"/>
      <c r="H162" s="12"/>
      <c r="I162" s="12"/>
      <c r="J162" s="12"/>
      <c r="K162" s="13"/>
    </row>
    <row r="163" spans="2:11" ht="45" customHeight="1">
      <c r="B163" s="14"/>
      <c r="C163" s="339" t="s">
        <v>1486</v>
      </c>
      <c r="D163" s="339"/>
      <c r="E163" s="339"/>
      <c r="F163" s="339"/>
      <c r="G163" s="339"/>
      <c r="H163" s="339"/>
      <c r="I163" s="339"/>
      <c r="J163" s="339"/>
      <c r="K163" s="15"/>
    </row>
    <row r="164" spans="2:11" ht="17.25" customHeight="1">
      <c r="B164" s="14"/>
      <c r="C164" s="35" t="s">
        <v>1415</v>
      </c>
      <c r="D164" s="35"/>
      <c r="E164" s="35"/>
      <c r="F164" s="35" t="s">
        <v>1416</v>
      </c>
      <c r="G164" s="72"/>
      <c r="H164" s="73" t="s">
        <v>126</v>
      </c>
      <c r="I164" s="73" t="s">
        <v>55</v>
      </c>
      <c r="J164" s="35" t="s">
        <v>1417</v>
      </c>
      <c r="K164" s="15"/>
    </row>
    <row r="165" spans="2:11" ht="17.25" customHeight="1">
      <c r="B165" s="16"/>
      <c r="C165" s="37" t="s">
        <v>1418</v>
      </c>
      <c r="D165" s="37"/>
      <c r="E165" s="37"/>
      <c r="F165" s="38" t="s">
        <v>1419</v>
      </c>
      <c r="G165" s="74"/>
      <c r="H165" s="75"/>
      <c r="I165" s="75"/>
      <c r="J165" s="37" t="s">
        <v>1420</v>
      </c>
      <c r="K165" s="17"/>
    </row>
    <row r="166" spans="2:11" ht="5.25" customHeight="1">
      <c r="B166" s="43"/>
      <c r="C166" s="40"/>
      <c r="D166" s="40"/>
      <c r="E166" s="40"/>
      <c r="F166" s="40"/>
      <c r="G166" s="41"/>
      <c r="H166" s="40"/>
      <c r="I166" s="40"/>
      <c r="J166" s="40"/>
      <c r="K166" s="64"/>
    </row>
    <row r="167" spans="2:11" ht="15" customHeight="1">
      <c r="B167" s="43"/>
      <c r="C167" s="23" t="s">
        <v>1424</v>
      </c>
      <c r="D167" s="23"/>
      <c r="E167" s="23"/>
      <c r="F167" s="42" t="s">
        <v>1421</v>
      </c>
      <c r="G167" s="23"/>
      <c r="H167" s="23" t="s">
        <v>1460</v>
      </c>
      <c r="I167" s="23" t="s">
        <v>1423</v>
      </c>
      <c r="J167" s="23">
        <v>120</v>
      </c>
      <c r="K167" s="64"/>
    </row>
    <row r="168" spans="2:11" ht="15" customHeight="1">
      <c r="B168" s="43"/>
      <c r="C168" s="23" t="s">
        <v>1469</v>
      </c>
      <c r="D168" s="23"/>
      <c r="E168" s="23"/>
      <c r="F168" s="42" t="s">
        <v>1421</v>
      </c>
      <c r="G168" s="23"/>
      <c r="H168" s="23" t="s">
        <v>1470</v>
      </c>
      <c r="I168" s="23" t="s">
        <v>1423</v>
      </c>
      <c r="J168" s="23" t="s">
        <v>1471</v>
      </c>
      <c r="K168" s="64"/>
    </row>
    <row r="169" spans="2:11" ht="15" customHeight="1">
      <c r="B169" s="43"/>
      <c r="C169" s="23" t="s">
        <v>1370</v>
      </c>
      <c r="D169" s="23"/>
      <c r="E169" s="23"/>
      <c r="F169" s="42" t="s">
        <v>1421</v>
      </c>
      <c r="G169" s="23"/>
      <c r="H169" s="23" t="s">
        <v>1487</v>
      </c>
      <c r="I169" s="23" t="s">
        <v>1423</v>
      </c>
      <c r="J169" s="23" t="s">
        <v>1471</v>
      </c>
      <c r="K169" s="64"/>
    </row>
    <row r="170" spans="2:11" ht="15" customHeight="1">
      <c r="B170" s="43"/>
      <c r="C170" s="23" t="s">
        <v>1426</v>
      </c>
      <c r="D170" s="23"/>
      <c r="E170" s="23"/>
      <c r="F170" s="42" t="s">
        <v>1427</v>
      </c>
      <c r="G170" s="23"/>
      <c r="H170" s="23" t="s">
        <v>1487</v>
      </c>
      <c r="I170" s="23" t="s">
        <v>1423</v>
      </c>
      <c r="J170" s="23">
        <v>50</v>
      </c>
      <c r="K170" s="64"/>
    </row>
    <row r="171" spans="2:11" ht="15" customHeight="1">
      <c r="B171" s="43"/>
      <c r="C171" s="23" t="s">
        <v>1429</v>
      </c>
      <c r="D171" s="23"/>
      <c r="E171" s="23"/>
      <c r="F171" s="42" t="s">
        <v>1421</v>
      </c>
      <c r="G171" s="23"/>
      <c r="H171" s="23" t="s">
        <v>1487</v>
      </c>
      <c r="I171" s="23" t="s">
        <v>1431</v>
      </c>
      <c r="J171" s="23"/>
      <c r="K171" s="64"/>
    </row>
    <row r="172" spans="2:11" ht="15" customHeight="1">
      <c r="B172" s="43"/>
      <c r="C172" s="23" t="s">
        <v>1440</v>
      </c>
      <c r="D172" s="23"/>
      <c r="E172" s="23"/>
      <c r="F172" s="42" t="s">
        <v>1427</v>
      </c>
      <c r="G172" s="23"/>
      <c r="H172" s="23" t="s">
        <v>1487</v>
      </c>
      <c r="I172" s="23" t="s">
        <v>1423</v>
      </c>
      <c r="J172" s="23">
        <v>50</v>
      </c>
      <c r="K172" s="64"/>
    </row>
    <row r="173" spans="2:11" ht="15" customHeight="1">
      <c r="B173" s="43"/>
      <c r="C173" s="23" t="s">
        <v>1448</v>
      </c>
      <c r="D173" s="23"/>
      <c r="E173" s="23"/>
      <c r="F173" s="42" t="s">
        <v>1427</v>
      </c>
      <c r="G173" s="23"/>
      <c r="H173" s="23" t="s">
        <v>1487</v>
      </c>
      <c r="I173" s="23" t="s">
        <v>1423</v>
      </c>
      <c r="J173" s="23">
        <v>50</v>
      </c>
      <c r="K173" s="64"/>
    </row>
    <row r="174" spans="2:11" ht="15" customHeight="1">
      <c r="B174" s="43"/>
      <c r="C174" s="23" t="s">
        <v>1446</v>
      </c>
      <c r="D174" s="23"/>
      <c r="E174" s="23"/>
      <c r="F174" s="42" t="s">
        <v>1427</v>
      </c>
      <c r="G174" s="23"/>
      <c r="H174" s="23" t="s">
        <v>1487</v>
      </c>
      <c r="I174" s="23" t="s">
        <v>1423</v>
      </c>
      <c r="J174" s="23">
        <v>50</v>
      </c>
      <c r="K174" s="64"/>
    </row>
    <row r="175" spans="2:11" ht="15" customHeight="1">
      <c r="B175" s="43"/>
      <c r="C175" s="23" t="s">
        <v>125</v>
      </c>
      <c r="D175" s="23"/>
      <c r="E175" s="23"/>
      <c r="F175" s="42" t="s">
        <v>1421</v>
      </c>
      <c r="G175" s="23"/>
      <c r="H175" s="23" t="s">
        <v>1488</v>
      </c>
      <c r="I175" s="23" t="s">
        <v>1489</v>
      </c>
      <c r="J175" s="23"/>
      <c r="K175" s="64"/>
    </row>
    <row r="176" spans="2:11" ht="15" customHeight="1">
      <c r="B176" s="43"/>
      <c r="C176" s="23" t="s">
        <v>55</v>
      </c>
      <c r="D176" s="23"/>
      <c r="E176" s="23"/>
      <c r="F176" s="42" t="s">
        <v>1421</v>
      </c>
      <c r="G176" s="23"/>
      <c r="H176" s="23" t="s">
        <v>1490</v>
      </c>
      <c r="I176" s="23" t="s">
        <v>1491</v>
      </c>
      <c r="J176" s="23">
        <v>1</v>
      </c>
      <c r="K176" s="64"/>
    </row>
    <row r="177" spans="2:11" ht="15" customHeight="1">
      <c r="B177" s="43"/>
      <c r="C177" s="23" t="s">
        <v>51</v>
      </c>
      <c r="D177" s="23"/>
      <c r="E177" s="23"/>
      <c r="F177" s="42" t="s">
        <v>1421</v>
      </c>
      <c r="G177" s="23"/>
      <c r="H177" s="23" t="s">
        <v>1492</v>
      </c>
      <c r="I177" s="23" t="s">
        <v>1423</v>
      </c>
      <c r="J177" s="23">
        <v>20</v>
      </c>
      <c r="K177" s="64"/>
    </row>
    <row r="178" spans="2:11" ht="15" customHeight="1">
      <c r="B178" s="43"/>
      <c r="C178" s="23" t="s">
        <v>126</v>
      </c>
      <c r="D178" s="23"/>
      <c r="E178" s="23"/>
      <c r="F178" s="42" t="s">
        <v>1421</v>
      </c>
      <c r="G178" s="23"/>
      <c r="H178" s="23" t="s">
        <v>1493</v>
      </c>
      <c r="I178" s="23" t="s">
        <v>1423</v>
      </c>
      <c r="J178" s="23">
        <v>255</v>
      </c>
      <c r="K178" s="64"/>
    </row>
    <row r="179" spans="2:11" ht="15" customHeight="1">
      <c r="B179" s="43"/>
      <c r="C179" s="23" t="s">
        <v>127</v>
      </c>
      <c r="D179" s="23"/>
      <c r="E179" s="23"/>
      <c r="F179" s="42" t="s">
        <v>1421</v>
      </c>
      <c r="G179" s="23"/>
      <c r="H179" s="23" t="s">
        <v>1386</v>
      </c>
      <c r="I179" s="23" t="s">
        <v>1423</v>
      </c>
      <c r="J179" s="23">
        <v>10</v>
      </c>
      <c r="K179" s="64"/>
    </row>
    <row r="180" spans="2:11" ht="15" customHeight="1">
      <c r="B180" s="43"/>
      <c r="C180" s="23" t="s">
        <v>128</v>
      </c>
      <c r="D180" s="23"/>
      <c r="E180" s="23"/>
      <c r="F180" s="42" t="s">
        <v>1421</v>
      </c>
      <c r="G180" s="23"/>
      <c r="H180" s="23" t="s">
        <v>1494</v>
      </c>
      <c r="I180" s="23" t="s">
        <v>1455</v>
      </c>
      <c r="J180" s="23"/>
      <c r="K180" s="64"/>
    </row>
    <row r="181" spans="2:11" ht="15" customHeight="1">
      <c r="B181" s="43"/>
      <c r="C181" s="23" t="s">
        <v>1495</v>
      </c>
      <c r="D181" s="23"/>
      <c r="E181" s="23"/>
      <c r="F181" s="42" t="s">
        <v>1421</v>
      </c>
      <c r="G181" s="23"/>
      <c r="H181" s="23" t="s">
        <v>1496</v>
      </c>
      <c r="I181" s="23" t="s">
        <v>1455</v>
      </c>
      <c r="J181" s="23"/>
      <c r="K181" s="64"/>
    </row>
    <row r="182" spans="2:11" ht="15" customHeight="1">
      <c r="B182" s="43"/>
      <c r="C182" s="23" t="s">
        <v>1484</v>
      </c>
      <c r="D182" s="23"/>
      <c r="E182" s="23"/>
      <c r="F182" s="42" t="s">
        <v>1421</v>
      </c>
      <c r="G182" s="23"/>
      <c r="H182" s="23" t="s">
        <v>1497</v>
      </c>
      <c r="I182" s="23" t="s">
        <v>1455</v>
      </c>
      <c r="J182" s="23"/>
      <c r="K182" s="64"/>
    </row>
    <row r="183" spans="2:11" ht="15" customHeight="1">
      <c r="B183" s="43"/>
      <c r="C183" s="23" t="s">
        <v>130</v>
      </c>
      <c r="D183" s="23"/>
      <c r="E183" s="23"/>
      <c r="F183" s="42" t="s">
        <v>1427</v>
      </c>
      <c r="G183" s="23"/>
      <c r="H183" s="23" t="s">
        <v>1498</v>
      </c>
      <c r="I183" s="23" t="s">
        <v>1423</v>
      </c>
      <c r="J183" s="23">
        <v>50</v>
      </c>
      <c r="K183" s="64"/>
    </row>
    <row r="184" spans="2:11" ht="15" customHeight="1">
      <c r="B184" s="43"/>
      <c r="C184" s="23" t="s">
        <v>1499</v>
      </c>
      <c r="D184" s="23"/>
      <c r="E184" s="23"/>
      <c r="F184" s="42" t="s">
        <v>1427</v>
      </c>
      <c r="G184" s="23"/>
      <c r="H184" s="23" t="s">
        <v>1500</v>
      </c>
      <c r="I184" s="23" t="s">
        <v>1501</v>
      </c>
      <c r="J184" s="23"/>
      <c r="K184" s="64"/>
    </row>
    <row r="185" spans="2:11" ht="15" customHeight="1">
      <c r="B185" s="43"/>
      <c r="C185" s="23" t="s">
        <v>1502</v>
      </c>
      <c r="D185" s="23"/>
      <c r="E185" s="23"/>
      <c r="F185" s="42" t="s">
        <v>1427</v>
      </c>
      <c r="G185" s="23"/>
      <c r="H185" s="23" t="s">
        <v>1503</v>
      </c>
      <c r="I185" s="23" t="s">
        <v>1501</v>
      </c>
      <c r="J185" s="23"/>
      <c r="K185" s="64"/>
    </row>
    <row r="186" spans="2:11" ht="15" customHeight="1">
      <c r="B186" s="43"/>
      <c r="C186" s="23" t="s">
        <v>1504</v>
      </c>
      <c r="D186" s="23"/>
      <c r="E186" s="23"/>
      <c r="F186" s="42" t="s">
        <v>1427</v>
      </c>
      <c r="G186" s="23"/>
      <c r="H186" s="23" t="s">
        <v>1505</v>
      </c>
      <c r="I186" s="23" t="s">
        <v>1501</v>
      </c>
      <c r="J186" s="23"/>
      <c r="K186" s="64"/>
    </row>
    <row r="187" spans="2:11" ht="15" customHeight="1">
      <c r="B187" s="43"/>
      <c r="C187" s="76" t="s">
        <v>1506</v>
      </c>
      <c r="D187" s="23"/>
      <c r="E187" s="23"/>
      <c r="F187" s="42" t="s">
        <v>1427</v>
      </c>
      <c r="G187" s="23"/>
      <c r="H187" s="23" t="s">
        <v>1507</v>
      </c>
      <c r="I187" s="23" t="s">
        <v>1508</v>
      </c>
      <c r="J187" s="77" t="s">
        <v>1509</v>
      </c>
      <c r="K187" s="64"/>
    </row>
    <row r="188" spans="2:11" ht="15" customHeight="1">
      <c r="B188" s="43"/>
      <c r="C188" s="28" t="s">
        <v>40</v>
      </c>
      <c r="D188" s="23"/>
      <c r="E188" s="23"/>
      <c r="F188" s="42" t="s">
        <v>1421</v>
      </c>
      <c r="G188" s="23"/>
      <c r="H188" s="19" t="s">
        <v>1510</v>
      </c>
      <c r="I188" s="23" t="s">
        <v>1511</v>
      </c>
      <c r="J188" s="23"/>
      <c r="K188" s="64"/>
    </row>
    <row r="189" spans="2:11" ht="15" customHeight="1">
      <c r="B189" s="43"/>
      <c r="C189" s="28" t="s">
        <v>1512</v>
      </c>
      <c r="D189" s="23"/>
      <c r="E189" s="23"/>
      <c r="F189" s="42" t="s">
        <v>1421</v>
      </c>
      <c r="G189" s="23"/>
      <c r="H189" s="23" t="s">
        <v>1513</v>
      </c>
      <c r="I189" s="23" t="s">
        <v>1455</v>
      </c>
      <c r="J189" s="23"/>
      <c r="K189" s="64"/>
    </row>
    <row r="190" spans="2:11" ht="15" customHeight="1">
      <c r="B190" s="43"/>
      <c r="C190" s="28" t="s">
        <v>1514</v>
      </c>
      <c r="D190" s="23"/>
      <c r="E190" s="23"/>
      <c r="F190" s="42" t="s">
        <v>1421</v>
      </c>
      <c r="G190" s="23"/>
      <c r="H190" s="23" t="s">
        <v>1515</v>
      </c>
      <c r="I190" s="23" t="s">
        <v>1455</v>
      </c>
      <c r="J190" s="23"/>
      <c r="K190" s="64"/>
    </row>
    <row r="191" spans="2:11" ht="15" customHeight="1">
      <c r="B191" s="43"/>
      <c r="C191" s="28" t="s">
        <v>1516</v>
      </c>
      <c r="D191" s="23"/>
      <c r="E191" s="23"/>
      <c r="F191" s="42" t="s">
        <v>1427</v>
      </c>
      <c r="G191" s="23"/>
      <c r="H191" s="23" t="s">
        <v>1517</v>
      </c>
      <c r="I191" s="23" t="s">
        <v>1455</v>
      </c>
      <c r="J191" s="23"/>
      <c r="K191" s="64"/>
    </row>
    <row r="192" spans="2:11" ht="15" customHeight="1">
      <c r="B192" s="70"/>
      <c r="C192" s="78"/>
      <c r="D192" s="52"/>
      <c r="E192" s="52"/>
      <c r="F192" s="52"/>
      <c r="G192" s="52"/>
      <c r="H192" s="52"/>
      <c r="I192" s="52"/>
      <c r="J192" s="52"/>
      <c r="K192" s="71"/>
    </row>
    <row r="193" spans="2:11" ht="18.75" customHeight="1">
      <c r="B193" s="19"/>
      <c r="C193" s="23"/>
      <c r="D193" s="23"/>
      <c r="E193" s="23"/>
      <c r="F193" s="42"/>
      <c r="G193" s="23"/>
      <c r="H193" s="23"/>
      <c r="I193" s="23"/>
      <c r="J193" s="23"/>
      <c r="K193" s="19"/>
    </row>
    <row r="194" spans="2:11" ht="18.75" customHeight="1">
      <c r="B194" s="19"/>
      <c r="C194" s="23"/>
      <c r="D194" s="23"/>
      <c r="E194" s="23"/>
      <c r="F194" s="42"/>
      <c r="G194" s="23"/>
      <c r="H194" s="23"/>
      <c r="I194" s="23"/>
      <c r="J194" s="23"/>
      <c r="K194" s="19"/>
    </row>
    <row r="195" spans="2:11" ht="18.75" customHeight="1"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2:11" ht="13.5">
      <c r="B196" s="11"/>
      <c r="C196" s="12"/>
      <c r="D196" s="12"/>
      <c r="E196" s="12"/>
      <c r="F196" s="12"/>
      <c r="G196" s="12"/>
      <c r="H196" s="12"/>
      <c r="I196" s="12"/>
      <c r="J196" s="12"/>
      <c r="K196" s="13"/>
    </row>
    <row r="197" spans="2:11" ht="22.2">
      <c r="B197" s="14"/>
      <c r="C197" s="339" t="s">
        <v>1518</v>
      </c>
      <c r="D197" s="339"/>
      <c r="E197" s="339"/>
      <c r="F197" s="339"/>
      <c r="G197" s="339"/>
      <c r="H197" s="339"/>
      <c r="I197" s="339"/>
      <c r="J197" s="339"/>
      <c r="K197" s="15"/>
    </row>
    <row r="198" spans="2:11" ht="25.5" customHeight="1">
      <c r="B198" s="14"/>
      <c r="C198" s="79" t="s">
        <v>1519</v>
      </c>
      <c r="D198" s="79"/>
      <c r="E198" s="79"/>
      <c r="F198" s="79" t="s">
        <v>1520</v>
      </c>
      <c r="G198" s="80"/>
      <c r="H198" s="344" t="s">
        <v>1521</v>
      </c>
      <c r="I198" s="344"/>
      <c r="J198" s="344"/>
      <c r="K198" s="15"/>
    </row>
    <row r="199" spans="2:11" ht="5.25" customHeight="1">
      <c r="B199" s="43"/>
      <c r="C199" s="40"/>
      <c r="D199" s="40"/>
      <c r="E199" s="40"/>
      <c r="F199" s="40"/>
      <c r="G199" s="23"/>
      <c r="H199" s="40"/>
      <c r="I199" s="40"/>
      <c r="J199" s="40"/>
      <c r="K199" s="64"/>
    </row>
    <row r="200" spans="2:11" ht="15" customHeight="1">
      <c r="B200" s="43"/>
      <c r="C200" s="23" t="s">
        <v>1511</v>
      </c>
      <c r="D200" s="23"/>
      <c r="E200" s="23"/>
      <c r="F200" s="42" t="s">
        <v>41</v>
      </c>
      <c r="G200" s="23"/>
      <c r="H200" s="341" t="s">
        <v>1522</v>
      </c>
      <c r="I200" s="341"/>
      <c r="J200" s="341"/>
      <c r="K200" s="64"/>
    </row>
    <row r="201" spans="2:11" ht="15" customHeight="1">
      <c r="B201" s="43"/>
      <c r="C201" s="49"/>
      <c r="D201" s="23"/>
      <c r="E201" s="23"/>
      <c r="F201" s="42" t="s">
        <v>42</v>
      </c>
      <c r="G201" s="23"/>
      <c r="H201" s="341" t="s">
        <v>1523</v>
      </c>
      <c r="I201" s="341"/>
      <c r="J201" s="341"/>
      <c r="K201" s="64"/>
    </row>
    <row r="202" spans="2:11" ht="15" customHeight="1">
      <c r="B202" s="43"/>
      <c r="C202" s="49"/>
      <c r="D202" s="23"/>
      <c r="E202" s="23"/>
      <c r="F202" s="42" t="s">
        <v>45</v>
      </c>
      <c r="G202" s="23"/>
      <c r="H202" s="341" t="s">
        <v>1524</v>
      </c>
      <c r="I202" s="341"/>
      <c r="J202" s="341"/>
      <c r="K202" s="64"/>
    </row>
    <row r="203" spans="2:11" ht="15" customHeight="1">
      <c r="B203" s="43"/>
      <c r="C203" s="23"/>
      <c r="D203" s="23"/>
      <c r="E203" s="23"/>
      <c r="F203" s="42" t="s">
        <v>43</v>
      </c>
      <c r="G203" s="23"/>
      <c r="H203" s="341" t="s">
        <v>1525</v>
      </c>
      <c r="I203" s="341"/>
      <c r="J203" s="341"/>
      <c r="K203" s="64"/>
    </row>
    <row r="204" spans="2:11" ht="15" customHeight="1">
      <c r="B204" s="43"/>
      <c r="C204" s="23"/>
      <c r="D204" s="23"/>
      <c r="E204" s="23"/>
      <c r="F204" s="42" t="s">
        <v>44</v>
      </c>
      <c r="G204" s="23"/>
      <c r="H204" s="341" t="s">
        <v>1526</v>
      </c>
      <c r="I204" s="341"/>
      <c r="J204" s="341"/>
      <c r="K204" s="64"/>
    </row>
    <row r="205" spans="2:11" ht="15" customHeight="1">
      <c r="B205" s="43"/>
      <c r="C205" s="23"/>
      <c r="D205" s="23"/>
      <c r="E205" s="23"/>
      <c r="F205" s="42"/>
      <c r="G205" s="23"/>
      <c r="H205" s="23"/>
      <c r="I205" s="23"/>
      <c r="J205" s="23"/>
      <c r="K205" s="64"/>
    </row>
    <row r="206" spans="2:11" ht="15" customHeight="1">
      <c r="B206" s="43"/>
      <c r="C206" s="23" t="s">
        <v>1467</v>
      </c>
      <c r="D206" s="23"/>
      <c r="E206" s="23"/>
      <c r="F206" s="42" t="s">
        <v>76</v>
      </c>
      <c r="G206" s="23"/>
      <c r="H206" s="341" t="s">
        <v>1527</v>
      </c>
      <c r="I206" s="341"/>
      <c r="J206" s="341"/>
      <c r="K206" s="64"/>
    </row>
    <row r="207" spans="2:11" ht="15" customHeight="1">
      <c r="B207" s="43"/>
      <c r="C207" s="49"/>
      <c r="D207" s="23"/>
      <c r="E207" s="23"/>
      <c r="F207" s="42" t="s">
        <v>1364</v>
      </c>
      <c r="G207" s="23"/>
      <c r="H207" s="341" t="s">
        <v>1365</v>
      </c>
      <c r="I207" s="341"/>
      <c r="J207" s="341"/>
      <c r="K207" s="64"/>
    </row>
    <row r="208" spans="2:11" ht="15" customHeight="1">
      <c r="B208" s="43"/>
      <c r="C208" s="23"/>
      <c r="D208" s="23"/>
      <c r="E208" s="23"/>
      <c r="F208" s="42" t="s">
        <v>1362</v>
      </c>
      <c r="G208" s="23"/>
      <c r="H208" s="341" t="s">
        <v>1528</v>
      </c>
      <c r="I208" s="341"/>
      <c r="J208" s="341"/>
      <c r="K208" s="64"/>
    </row>
    <row r="209" spans="2:11" ht="15" customHeight="1">
      <c r="B209" s="81"/>
      <c r="C209" s="49"/>
      <c r="D209" s="49"/>
      <c r="E209" s="49"/>
      <c r="F209" s="42" t="s">
        <v>1366</v>
      </c>
      <c r="G209" s="28"/>
      <c r="H209" s="345" t="s">
        <v>1367</v>
      </c>
      <c r="I209" s="345"/>
      <c r="J209" s="345"/>
      <c r="K209" s="82"/>
    </row>
    <row r="210" spans="2:11" ht="15" customHeight="1">
      <c r="B210" s="81"/>
      <c r="C210" s="49"/>
      <c r="D210" s="49"/>
      <c r="E210" s="49"/>
      <c r="F210" s="42" t="s">
        <v>1368</v>
      </c>
      <c r="G210" s="28"/>
      <c r="H210" s="345" t="s">
        <v>1330</v>
      </c>
      <c r="I210" s="345"/>
      <c r="J210" s="345"/>
      <c r="K210" s="82"/>
    </row>
    <row r="211" spans="2:11" ht="15" customHeight="1">
      <c r="B211" s="81"/>
      <c r="C211" s="49"/>
      <c r="D211" s="49"/>
      <c r="E211" s="49"/>
      <c r="F211" s="83"/>
      <c r="G211" s="28"/>
      <c r="H211" s="84"/>
      <c r="I211" s="84"/>
      <c r="J211" s="84"/>
      <c r="K211" s="82"/>
    </row>
    <row r="212" spans="2:11" ht="15" customHeight="1">
      <c r="B212" s="81"/>
      <c r="C212" s="23" t="s">
        <v>1491</v>
      </c>
      <c r="D212" s="49"/>
      <c r="E212" s="49"/>
      <c r="F212" s="42">
        <v>1</v>
      </c>
      <c r="G212" s="28"/>
      <c r="H212" s="345" t="s">
        <v>1529</v>
      </c>
      <c r="I212" s="345"/>
      <c r="J212" s="345"/>
      <c r="K212" s="82"/>
    </row>
    <row r="213" spans="2:11" ht="15" customHeight="1">
      <c r="B213" s="81"/>
      <c r="C213" s="49"/>
      <c r="D213" s="49"/>
      <c r="E213" s="49"/>
      <c r="F213" s="42">
        <v>2</v>
      </c>
      <c r="G213" s="28"/>
      <c r="H213" s="345" t="s">
        <v>1530</v>
      </c>
      <c r="I213" s="345"/>
      <c r="J213" s="345"/>
      <c r="K213" s="82"/>
    </row>
    <row r="214" spans="2:11" ht="15" customHeight="1">
      <c r="B214" s="81"/>
      <c r="C214" s="49"/>
      <c r="D214" s="49"/>
      <c r="E214" s="49"/>
      <c r="F214" s="42">
        <v>3</v>
      </c>
      <c r="G214" s="28"/>
      <c r="H214" s="345" t="s">
        <v>1531</v>
      </c>
      <c r="I214" s="345"/>
      <c r="J214" s="345"/>
      <c r="K214" s="82"/>
    </row>
    <row r="215" spans="2:11" ht="15" customHeight="1">
      <c r="B215" s="81"/>
      <c r="C215" s="49"/>
      <c r="D215" s="49"/>
      <c r="E215" s="49"/>
      <c r="F215" s="42">
        <v>4</v>
      </c>
      <c r="G215" s="28"/>
      <c r="H215" s="345" t="s">
        <v>1532</v>
      </c>
      <c r="I215" s="345"/>
      <c r="J215" s="345"/>
      <c r="K215" s="82"/>
    </row>
    <row r="216" spans="2:11" ht="12.75" customHeight="1">
      <c r="B216" s="85"/>
      <c r="C216" s="86"/>
      <c r="D216" s="86"/>
      <c r="E216" s="86"/>
      <c r="F216" s="86"/>
      <c r="G216" s="86"/>
      <c r="H216" s="86"/>
      <c r="I216" s="86"/>
      <c r="J216" s="86"/>
      <c r="K216" s="87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Lenovo-PC\Lucie Faltynkova</dc:creator>
  <cp:keywords/>
  <dc:description/>
  <cp:lastModifiedBy>Lucie Faltynkova</cp:lastModifiedBy>
  <dcterms:created xsi:type="dcterms:W3CDTF">2019-02-14T13:04:38Z</dcterms:created>
  <dcterms:modified xsi:type="dcterms:W3CDTF">2019-02-15T08:29:05Z</dcterms:modified>
  <cp:category/>
  <cp:version/>
  <cp:contentType/>
  <cp:contentStatus/>
</cp:coreProperties>
</file>