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3035" windowHeight="8955" firstSheet="1" activeTab="3"/>
  </bookViews>
  <sheets>
    <sheet name="#Figury" sheetId="4" state="hidden" r:id="rId1"/>
    <sheet name="Krycí list" sheetId="1" r:id="rId2"/>
    <sheet name="Rekapitulace" sheetId="2" r:id="rId3"/>
    <sheet name="STA_Rozpocet" sheetId="3" r:id="rId4"/>
    <sheet name="VZT" sheetId="5" r:id="rId5"/>
    <sheet name="Elektro_1.NP" sheetId="6" r:id="rId6"/>
    <sheet name="Elektro_2.NP" sheetId="7" r:id="rId7"/>
    <sheet name="Elektro_3.NP" sheetId="8" r:id="rId8"/>
    <sheet name="Elektro_4.NP" sheetId="9" r:id="rId9"/>
    <sheet name="Rekapitulace_slabo" sheetId="10" r:id="rId10"/>
    <sheet name="Slabo_Položky-PZS" sheetId="11" r:id="rId11"/>
    <sheet name="Slabo_Položky-SLP" sheetId="12" r:id="rId12"/>
    <sheet name="List1" sheetId="13" r:id="rId13"/>
  </sheets>
  <externalReferences>
    <externalReference r:id="rId14"/>
  </externalReferences>
  <definedNames>
    <definedName name="_xlnm._FilterDatabase" localSheetId="4" hidden="1">VZT!$A$12:$N$123</definedName>
    <definedName name="cisloobjektu" localSheetId="9">'[1]Krycí list'!$A$7</definedName>
    <definedName name="cislostavby" localSheetId="9">'[1]Krycí list'!$A$9</definedName>
    <definedName name="nazevobjektu" localSheetId="9">'[1]Krycí list'!$C$7</definedName>
    <definedName name="nazevstavby" localSheetId="9">'[1]Krycí list'!$C$9</definedName>
    <definedName name="_xlnm.Print_Titles" localSheetId="4">VZT!$1:$12</definedName>
    <definedName name="_xlnm.Print_Area" localSheetId="3">STA_Rozpocet!$A$1:$N$75</definedName>
    <definedName name="_xlnm.Print_Area" localSheetId="4">VZT!$A$1:$N$95</definedName>
  </definedNames>
  <calcPr calcId="114210" calcMode="manual" fullCalcOnLoad="1"/>
</workbook>
</file>

<file path=xl/calcChain.xml><?xml version="1.0" encoding="utf-8"?>
<calcChain xmlns="http://schemas.openxmlformats.org/spreadsheetml/2006/main">
  <c r="I366" i="9"/>
  <c r="I367"/>
  <c r="G366"/>
  <c r="G367"/>
  <c r="I363"/>
  <c r="I364"/>
  <c r="G363"/>
  <c r="G364"/>
  <c r="I360"/>
  <c r="G360"/>
  <c r="I359"/>
  <c r="G359"/>
  <c r="I358"/>
  <c r="G358"/>
  <c r="I357"/>
  <c r="G357"/>
  <c r="I356"/>
  <c r="G356"/>
  <c r="I355"/>
  <c r="G355"/>
  <c r="I354"/>
  <c r="G354"/>
  <c r="I353"/>
  <c r="G353"/>
  <c r="I352"/>
  <c r="G352"/>
  <c r="I351"/>
  <c r="G351"/>
  <c r="I350"/>
  <c r="G350"/>
  <c r="I349"/>
  <c r="G349"/>
  <c r="I348"/>
  <c r="G348"/>
  <c r="I347"/>
  <c r="G347"/>
  <c r="I346"/>
  <c r="G346"/>
  <c r="I345"/>
  <c r="G345"/>
  <c r="I344"/>
  <c r="G344"/>
  <c r="I343"/>
  <c r="G343"/>
  <c r="I342"/>
  <c r="G342"/>
  <c r="I341"/>
  <c r="G341"/>
  <c r="I340"/>
  <c r="G340"/>
  <c r="I339"/>
  <c r="G339"/>
  <c r="I338"/>
  <c r="I361"/>
  <c r="G338"/>
  <c r="G361"/>
  <c r="F322"/>
  <c r="E323"/>
  <c r="F323"/>
  <c r="F324"/>
  <c r="F326"/>
  <c r="I317"/>
  <c r="G317"/>
  <c r="I316"/>
  <c r="G316"/>
  <c r="I315"/>
  <c r="G315"/>
  <c r="I314"/>
  <c r="G314"/>
  <c r="I313"/>
  <c r="G313"/>
  <c r="I312"/>
  <c r="G312"/>
  <c r="I311"/>
  <c r="G311"/>
  <c r="I310"/>
  <c r="G310"/>
  <c r="I309"/>
  <c r="G309"/>
  <c r="I308"/>
  <c r="G308"/>
  <c r="I307"/>
  <c r="G307"/>
  <c r="I306"/>
  <c r="G306"/>
  <c r="I305"/>
  <c r="G305"/>
  <c r="I304"/>
  <c r="G304"/>
  <c r="I303"/>
  <c r="G303"/>
  <c r="I302"/>
  <c r="G302"/>
  <c r="I301"/>
  <c r="G301"/>
  <c r="I300"/>
  <c r="G300"/>
  <c r="I299"/>
  <c r="G299"/>
  <c r="I298"/>
  <c r="I318"/>
  <c r="G298"/>
  <c r="G318"/>
  <c r="F282"/>
  <c r="E283"/>
  <c r="F283"/>
  <c r="F284"/>
  <c r="F286"/>
  <c r="F288"/>
  <c r="F291"/>
  <c r="I277"/>
  <c r="G277"/>
  <c r="I276"/>
  <c r="G276"/>
  <c r="I275"/>
  <c r="G275"/>
  <c r="I274"/>
  <c r="G274"/>
  <c r="I273"/>
  <c r="G273"/>
  <c r="I272"/>
  <c r="G272"/>
  <c r="I271"/>
  <c r="G271"/>
  <c r="I270"/>
  <c r="G270"/>
  <c r="I269"/>
  <c r="G269"/>
  <c r="I268"/>
  <c r="G268"/>
  <c r="I267"/>
  <c r="G267"/>
  <c r="I266"/>
  <c r="G266"/>
  <c r="I265"/>
  <c r="G265"/>
  <c r="I264"/>
  <c r="I278"/>
  <c r="G264"/>
  <c r="G278"/>
  <c r="F248"/>
  <c r="E249"/>
  <c r="F249"/>
  <c r="F250"/>
  <c r="F254"/>
  <c r="F257"/>
  <c r="F252"/>
  <c r="I243"/>
  <c r="G243"/>
  <c r="I242"/>
  <c r="G242"/>
  <c r="I241"/>
  <c r="G241"/>
  <c r="I240"/>
  <c r="G240"/>
  <c r="I239"/>
  <c r="G239"/>
  <c r="I238"/>
  <c r="G238"/>
  <c r="I237"/>
  <c r="G237"/>
  <c r="I236"/>
  <c r="G236"/>
  <c r="I235"/>
  <c r="G235"/>
  <c r="I234"/>
  <c r="G234"/>
  <c r="I233"/>
  <c r="G233"/>
  <c r="I232"/>
  <c r="G232"/>
  <c r="I231"/>
  <c r="G231"/>
  <c r="I230"/>
  <c r="G230"/>
  <c r="I229"/>
  <c r="G229"/>
  <c r="I228"/>
  <c r="G228"/>
  <c r="I227"/>
  <c r="G227"/>
  <c r="I226"/>
  <c r="G226"/>
  <c r="I225"/>
  <c r="G225"/>
  <c r="I224"/>
  <c r="G224"/>
  <c r="I223"/>
  <c r="G223"/>
  <c r="I222"/>
  <c r="G222"/>
  <c r="I221"/>
  <c r="G221"/>
  <c r="I220"/>
  <c r="G220"/>
  <c r="I219"/>
  <c r="G219"/>
  <c r="I218"/>
  <c r="G218"/>
  <c r="I217"/>
  <c r="G217"/>
  <c r="I216"/>
  <c r="I244"/>
  <c r="G216"/>
  <c r="G244"/>
  <c r="F20"/>
  <c r="I213"/>
  <c r="G213"/>
  <c r="I212"/>
  <c r="G212"/>
  <c r="I211"/>
  <c r="I214"/>
  <c r="G211"/>
  <c r="G214"/>
  <c r="F16"/>
  <c r="I208"/>
  <c r="G208"/>
  <c r="I207"/>
  <c r="G207"/>
  <c r="I206"/>
  <c r="G206"/>
  <c r="I205"/>
  <c r="G205"/>
  <c r="I204"/>
  <c r="G204"/>
  <c r="I203"/>
  <c r="G203"/>
  <c r="I202"/>
  <c r="G202"/>
  <c r="I201"/>
  <c r="G201"/>
  <c r="I200"/>
  <c r="G200"/>
  <c r="I199"/>
  <c r="G199"/>
  <c r="I198"/>
  <c r="G198"/>
  <c r="I197"/>
  <c r="G197"/>
  <c r="I196"/>
  <c r="G196"/>
  <c r="I195"/>
  <c r="G195"/>
  <c r="I194"/>
  <c r="G194"/>
  <c r="I193"/>
  <c r="G193"/>
  <c r="I192"/>
  <c r="G192"/>
  <c r="I191"/>
  <c r="G191"/>
  <c r="I190"/>
  <c r="G190"/>
  <c r="I189"/>
  <c r="G189"/>
  <c r="I188"/>
  <c r="G188"/>
  <c r="I187"/>
  <c r="G187"/>
  <c r="I186"/>
  <c r="G186"/>
  <c r="I185"/>
  <c r="G185"/>
  <c r="I184"/>
  <c r="G184"/>
  <c r="I183"/>
  <c r="G183"/>
  <c r="I182"/>
  <c r="G182"/>
  <c r="I181"/>
  <c r="G181"/>
  <c r="I180"/>
  <c r="G180"/>
  <c r="I179"/>
  <c r="G179"/>
  <c r="I178"/>
  <c r="G178"/>
  <c r="I177"/>
  <c r="G177"/>
  <c r="I176"/>
  <c r="G176"/>
  <c r="I175"/>
  <c r="G175"/>
  <c r="I174"/>
  <c r="G174"/>
  <c r="I173"/>
  <c r="G173"/>
  <c r="I172"/>
  <c r="G172"/>
  <c r="I171"/>
  <c r="G171"/>
  <c r="I170"/>
  <c r="G170"/>
  <c r="I169"/>
  <c r="G169"/>
  <c r="I168"/>
  <c r="G168"/>
  <c r="I167"/>
  <c r="G167"/>
  <c r="I166"/>
  <c r="G166"/>
  <c r="I165"/>
  <c r="G165"/>
  <c r="I164"/>
  <c r="G164"/>
  <c r="I163"/>
  <c r="G163"/>
  <c r="I162"/>
  <c r="G162"/>
  <c r="I161"/>
  <c r="G161"/>
  <c r="I160"/>
  <c r="G160"/>
  <c r="I159"/>
  <c r="G159"/>
  <c r="I158"/>
  <c r="G158"/>
  <c r="I157"/>
  <c r="G157"/>
  <c r="I156"/>
  <c r="G156"/>
  <c r="I155"/>
  <c r="G155"/>
  <c r="I154"/>
  <c r="G154"/>
  <c r="I153"/>
  <c r="G153"/>
  <c r="I152"/>
  <c r="G152"/>
  <c r="I151"/>
  <c r="G151"/>
  <c r="I150"/>
  <c r="G150"/>
  <c r="I149"/>
  <c r="G149"/>
  <c r="I148"/>
  <c r="G148"/>
  <c r="I147"/>
  <c r="G147"/>
  <c r="I146"/>
  <c r="G146"/>
  <c r="I145"/>
  <c r="G145"/>
  <c r="I144"/>
  <c r="G144"/>
  <c r="I143"/>
  <c r="G143"/>
  <c r="I142"/>
  <c r="G142"/>
  <c r="I141"/>
  <c r="G141"/>
  <c r="I140"/>
  <c r="G140"/>
  <c r="I139"/>
  <c r="G139"/>
  <c r="I138"/>
  <c r="G138"/>
  <c r="I137"/>
  <c r="G137"/>
  <c r="I136"/>
  <c r="G136"/>
  <c r="I135"/>
  <c r="G135"/>
  <c r="I134"/>
  <c r="G134"/>
  <c r="I133"/>
  <c r="G133"/>
  <c r="I132"/>
  <c r="G132"/>
  <c r="I131"/>
  <c r="G131"/>
  <c r="I130"/>
  <c r="I209"/>
  <c r="G130"/>
  <c r="G209"/>
  <c r="F15"/>
  <c r="I127"/>
  <c r="G127"/>
  <c r="I126"/>
  <c r="G126"/>
  <c r="I125"/>
  <c r="G125"/>
  <c r="I124"/>
  <c r="I128"/>
  <c r="G124"/>
  <c r="G128"/>
  <c r="F14"/>
  <c r="I121"/>
  <c r="G121"/>
  <c r="I120"/>
  <c r="G120"/>
  <c r="I119"/>
  <c r="G119"/>
  <c r="I118"/>
  <c r="G118"/>
  <c r="I117"/>
  <c r="G117"/>
  <c r="I116"/>
  <c r="G116"/>
  <c r="I115"/>
  <c r="G115"/>
  <c r="I114"/>
  <c r="G114"/>
  <c r="I113"/>
  <c r="G113"/>
  <c r="I112"/>
  <c r="G112"/>
  <c r="I111"/>
  <c r="G111"/>
  <c r="I110"/>
  <c r="G110"/>
  <c r="I109"/>
  <c r="G109"/>
  <c r="I108"/>
  <c r="G108"/>
  <c r="I107"/>
  <c r="G107"/>
  <c r="I106"/>
  <c r="G106"/>
  <c r="I105"/>
  <c r="G105"/>
  <c r="I104"/>
  <c r="G104"/>
  <c r="I103"/>
  <c r="G103"/>
  <c r="I102"/>
  <c r="G102"/>
  <c r="I101"/>
  <c r="G101"/>
  <c r="I100"/>
  <c r="G100"/>
  <c r="I99"/>
  <c r="G99"/>
  <c r="I98"/>
  <c r="G98"/>
  <c r="I97"/>
  <c r="G97"/>
  <c r="I96"/>
  <c r="G96"/>
  <c r="I95"/>
  <c r="G95"/>
  <c r="I94"/>
  <c r="G94"/>
  <c r="I93"/>
  <c r="G93"/>
  <c r="I92"/>
  <c r="G92"/>
  <c r="I91"/>
  <c r="G91"/>
  <c r="I90"/>
  <c r="G90"/>
  <c r="I89"/>
  <c r="G89"/>
  <c r="I88"/>
  <c r="G88"/>
  <c r="I87"/>
  <c r="G87"/>
  <c r="I86"/>
  <c r="G86"/>
  <c r="I85"/>
  <c r="G85"/>
  <c r="I84"/>
  <c r="G84"/>
  <c r="I83"/>
  <c r="G83"/>
  <c r="I82"/>
  <c r="G82"/>
  <c r="I81"/>
  <c r="G81"/>
  <c r="I80"/>
  <c r="G80"/>
  <c r="I79"/>
  <c r="G79"/>
  <c r="I78"/>
  <c r="G78"/>
  <c r="I77"/>
  <c r="G77"/>
  <c r="I76"/>
  <c r="G76"/>
  <c r="I75"/>
  <c r="G75"/>
  <c r="I74"/>
  <c r="G74"/>
  <c r="I73"/>
  <c r="G73"/>
  <c r="I72"/>
  <c r="G72"/>
  <c r="I71"/>
  <c r="G71"/>
  <c r="I70"/>
  <c r="G70"/>
  <c r="I69"/>
  <c r="G69"/>
  <c r="I68"/>
  <c r="G68"/>
  <c r="I67"/>
  <c r="G67"/>
  <c r="I66"/>
  <c r="G66"/>
  <c r="I65"/>
  <c r="G65"/>
  <c r="I64"/>
  <c r="G64"/>
  <c r="I63"/>
  <c r="G63"/>
  <c r="I62"/>
  <c r="G62"/>
  <c r="I61"/>
  <c r="G61"/>
  <c r="I60"/>
  <c r="G60"/>
  <c r="I59"/>
  <c r="G59"/>
  <c r="I58"/>
  <c r="G58"/>
  <c r="I57"/>
  <c r="G57"/>
  <c r="I56"/>
  <c r="G56"/>
  <c r="I55"/>
  <c r="G55"/>
  <c r="I54"/>
  <c r="G54"/>
  <c r="I53"/>
  <c r="G53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40"/>
  <c r="I122"/>
  <c r="G40"/>
  <c r="G122"/>
  <c r="F11"/>
  <c r="I37"/>
  <c r="G37"/>
  <c r="I36"/>
  <c r="I35"/>
  <c r="I34"/>
  <c r="I38"/>
  <c r="I423" i="8"/>
  <c r="G423"/>
  <c r="I422"/>
  <c r="G422"/>
  <c r="I421"/>
  <c r="G421"/>
  <c r="I420"/>
  <c r="G420"/>
  <c r="I419"/>
  <c r="I424"/>
  <c r="G419"/>
  <c r="G424"/>
  <c r="I416"/>
  <c r="I417"/>
  <c r="G416"/>
  <c r="G417"/>
  <c r="I413"/>
  <c r="G413"/>
  <c r="I412"/>
  <c r="G412"/>
  <c r="I411"/>
  <c r="G411"/>
  <c r="I410"/>
  <c r="G410"/>
  <c r="I409"/>
  <c r="G409"/>
  <c r="I408"/>
  <c r="G408"/>
  <c r="I407"/>
  <c r="G407"/>
  <c r="I406"/>
  <c r="G406"/>
  <c r="I405"/>
  <c r="G405"/>
  <c r="I404"/>
  <c r="G404"/>
  <c r="I403"/>
  <c r="G403"/>
  <c r="I402"/>
  <c r="G402"/>
  <c r="I401"/>
  <c r="G401"/>
  <c r="I400"/>
  <c r="G400"/>
  <c r="I399"/>
  <c r="G399"/>
  <c r="I398"/>
  <c r="G398"/>
  <c r="I397"/>
  <c r="G397"/>
  <c r="I396"/>
  <c r="I414"/>
  <c r="G396"/>
  <c r="G414"/>
  <c r="F380"/>
  <c r="E381"/>
  <c r="F381"/>
  <c r="F382"/>
  <c r="F384"/>
  <c r="F386"/>
  <c r="F389"/>
  <c r="I375"/>
  <c r="G375"/>
  <c r="I374"/>
  <c r="G374"/>
  <c r="I373"/>
  <c r="G373"/>
  <c r="I372"/>
  <c r="G372"/>
  <c r="I371"/>
  <c r="G371"/>
  <c r="I370"/>
  <c r="G370"/>
  <c r="I369"/>
  <c r="G369"/>
  <c r="I368"/>
  <c r="G368"/>
  <c r="I367"/>
  <c r="G367"/>
  <c r="I366"/>
  <c r="G366"/>
  <c r="I365"/>
  <c r="G365"/>
  <c r="I364"/>
  <c r="G364"/>
  <c r="I363"/>
  <c r="G363"/>
  <c r="I362"/>
  <c r="G362"/>
  <c r="I361"/>
  <c r="G361"/>
  <c r="I360"/>
  <c r="I376"/>
  <c r="G360"/>
  <c r="G376"/>
  <c r="F344"/>
  <c r="E345"/>
  <c r="F345"/>
  <c r="F346"/>
  <c r="F348"/>
  <c r="I339"/>
  <c r="G339"/>
  <c r="I338"/>
  <c r="G338"/>
  <c r="I337"/>
  <c r="G337"/>
  <c r="I336"/>
  <c r="G336"/>
  <c r="I335"/>
  <c r="G335"/>
  <c r="I334"/>
  <c r="G334"/>
  <c r="I333"/>
  <c r="G333"/>
  <c r="I332"/>
  <c r="G332"/>
  <c r="I331"/>
  <c r="I340"/>
  <c r="G331"/>
  <c r="G340"/>
  <c r="I328"/>
  <c r="I329"/>
  <c r="G328"/>
  <c r="G329"/>
  <c r="I325"/>
  <c r="G325"/>
  <c r="I324"/>
  <c r="G324"/>
  <c r="I323"/>
  <c r="G323"/>
  <c r="I322"/>
  <c r="G322"/>
  <c r="I321"/>
  <c r="G321"/>
  <c r="I320"/>
  <c r="G320"/>
  <c r="I319"/>
  <c r="G319"/>
  <c r="I318"/>
  <c r="G318"/>
  <c r="I317"/>
  <c r="G317"/>
  <c r="I316"/>
  <c r="G316"/>
  <c r="I315"/>
  <c r="G315"/>
  <c r="I314"/>
  <c r="G314"/>
  <c r="I313"/>
  <c r="G313"/>
  <c r="I312"/>
  <c r="G312"/>
  <c r="I311"/>
  <c r="I326"/>
  <c r="G311"/>
  <c r="G326"/>
  <c r="F295"/>
  <c r="E296"/>
  <c r="F296"/>
  <c r="F297"/>
  <c r="F299"/>
  <c r="I290"/>
  <c r="G290"/>
  <c r="I289"/>
  <c r="G289"/>
  <c r="I288"/>
  <c r="G288"/>
  <c r="I287"/>
  <c r="G287"/>
  <c r="I286"/>
  <c r="G286"/>
  <c r="I285"/>
  <c r="G285"/>
  <c r="I284"/>
  <c r="G284"/>
  <c r="I283"/>
  <c r="G283"/>
  <c r="I282"/>
  <c r="G282"/>
  <c r="I281"/>
  <c r="G281"/>
  <c r="I280"/>
  <c r="G280"/>
  <c r="I279"/>
  <c r="G279"/>
  <c r="I278"/>
  <c r="G278"/>
  <c r="I277"/>
  <c r="G277"/>
  <c r="I276"/>
  <c r="G276"/>
  <c r="I275"/>
  <c r="G275"/>
  <c r="I274"/>
  <c r="I291"/>
  <c r="G274"/>
  <c r="G291"/>
  <c r="F258"/>
  <c r="E259"/>
  <c r="F259"/>
  <c r="F260"/>
  <c r="F262"/>
  <c r="I253"/>
  <c r="G253"/>
  <c r="I252"/>
  <c r="G252"/>
  <c r="I251"/>
  <c r="G251"/>
  <c r="I250"/>
  <c r="G250"/>
  <c r="I249"/>
  <c r="G249"/>
  <c r="I248"/>
  <c r="G248"/>
  <c r="I247"/>
  <c r="G247"/>
  <c r="I246"/>
  <c r="G246"/>
  <c r="I245"/>
  <c r="G245"/>
  <c r="I244"/>
  <c r="G244"/>
  <c r="I243"/>
  <c r="G243"/>
  <c r="I242"/>
  <c r="G242"/>
  <c r="I241"/>
  <c r="G241"/>
  <c r="I240"/>
  <c r="G240"/>
  <c r="I239"/>
  <c r="G239"/>
  <c r="I238"/>
  <c r="G238"/>
  <c r="I237"/>
  <c r="G237"/>
  <c r="I236"/>
  <c r="G236"/>
  <c r="I235"/>
  <c r="G235"/>
  <c r="I234"/>
  <c r="G234"/>
  <c r="I233"/>
  <c r="G233"/>
  <c r="I232"/>
  <c r="G232"/>
  <c r="I231"/>
  <c r="G231"/>
  <c r="I230"/>
  <c r="G230"/>
  <c r="I229"/>
  <c r="G229"/>
  <c r="I228"/>
  <c r="G228"/>
  <c r="I227"/>
  <c r="I254"/>
  <c r="G227"/>
  <c r="G254"/>
  <c r="F20"/>
  <c r="I224"/>
  <c r="G224"/>
  <c r="I223"/>
  <c r="G223"/>
  <c r="I222"/>
  <c r="I225"/>
  <c r="G222"/>
  <c r="G225"/>
  <c r="F16"/>
  <c r="I219"/>
  <c r="G219"/>
  <c r="I218"/>
  <c r="G218"/>
  <c r="I217"/>
  <c r="G217"/>
  <c r="I216"/>
  <c r="G216"/>
  <c r="I215"/>
  <c r="G215"/>
  <c r="I214"/>
  <c r="G214"/>
  <c r="I213"/>
  <c r="G213"/>
  <c r="I212"/>
  <c r="G212"/>
  <c r="I211"/>
  <c r="G211"/>
  <c r="I210"/>
  <c r="G210"/>
  <c r="I209"/>
  <c r="G209"/>
  <c r="I208"/>
  <c r="G208"/>
  <c r="I207"/>
  <c r="G207"/>
  <c r="I206"/>
  <c r="G206"/>
  <c r="I205"/>
  <c r="G205"/>
  <c r="I204"/>
  <c r="G204"/>
  <c r="I203"/>
  <c r="G203"/>
  <c r="I202"/>
  <c r="G202"/>
  <c r="I201"/>
  <c r="G201"/>
  <c r="I200"/>
  <c r="G200"/>
  <c r="I199"/>
  <c r="G199"/>
  <c r="I198"/>
  <c r="G198"/>
  <c r="I197"/>
  <c r="G197"/>
  <c r="I196"/>
  <c r="G196"/>
  <c r="I195"/>
  <c r="G195"/>
  <c r="I194"/>
  <c r="G194"/>
  <c r="I193"/>
  <c r="G193"/>
  <c r="I192"/>
  <c r="G192"/>
  <c r="I191"/>
  <c r="G191"/>
  <c r="I190"/>
  <c r="G190"/>
  <c r="I189"/>
  <c r="G189"/>
  <c r="I188"/>
  <c r="G188"/>
  <c r="I187"/>
  <c r="G187"/>
  <c r="I186"/>
  <c r="G186"/>
  <c r="I185"/>
  <c r="G185"/>
  <c r="I184"/>
  <c r="G184"/>
  <c r="I183"/>
  <c r="G183"/>
  <c r="I182"/>
  <c r="G182"/>
  <c r="I181"/>
  <c r="G181"/>
  <c r="I180"/>
  <c r="G180"/>
  <c r="I179"/>
  <c r="G179"/>
  <c r="I178"/>
  <c r="G178"/>
  <c r="I177"/>
  <c r="G177"/>
  <c r="I176"/>
  <c r="G176"/>
  <c r="I175"/>
  <c r="G175"/>
  <c r="I174"/>
  <c r="G174"/>
  <c r="I173"/>
  <c r="G173"/>
  <c r="I172"/>
  <c r="G172"/>
  <c r="I171"/>
  <c r="G171"/>
  <c r="I170"/>
  <c r="G170"/>
  <c r="I169"/>
  <c r="G169"/>
  <c r="I168"/>
  <c r="G168"/>
  <c r="I167"/>
  <c r="G167"/>
  <c r="I166"/>
  <c r="G166"/>
  <c r="I165"/>
  <c r="G165"/>
  <c r="I164"/>
  <c r="G164"/>
  <c r="I163"/>
  <c r="G163"/>
  <c r="I162"/>
  <c r="G162"/>
  <c r="I161"/>
  <c r="G161"/>
  <c r="I160"/>
  <c r="G160"/>
  <c r="I159"/>
  <c r="G159"/>
  <c r="I158"/>
  <c r="G158"/>
  <c r="I157"/>
  <c r="G157"/>
  <c r="I156"/>
  <c r="G156"/>
  <c r="I155"/>
  <c r="G155"/>
  <c r="I154"/>
  <c r="G154"/>
  <c r="I153"/>
  <c r="G153"/>
  <c r="I152"/>
  <c r="G152"/>
  <c r="I151"/>
  <c r="G151"/>
  <c r="I150"/>
  <c r="G150"/>
  <c r="I149"/>
  <c r="G149"/>
  <c r="I148"/>
  <c r="G148"/>
  <c r="I147"/>
  <c r="G147"/>
  <c r="I146"/>
  <c r="G146"/>
  <c r="I145"/>
  <c r="G145"/>
  <c r="I144"/>
  <c r="G144"/>
  <c r="I143"/>
  <c r="G143"/>
  <c r="I142"/>
  <c r="G142"/>
  <c r="I141"/>
  <c r="G141"/>
  <c r="I140"/>
  <c r="G140"/>
  <c r="I139"/>
  <c r="G139"/>
  <c r="I138"/>
  <c r="I220"/>
  <c r="G138"/>
  <c r="G220"/>
  <c r="F15"/>
  <c r="I135"/>
  <c r="G135"/>
  <c r="I134"/>
  <c r="G134"/>
  <c r="I133"/>
  <c r="G133"/>
  <c r="I132"/>
  <c r="I136"/>
  <c r="G132"/>
  <c r="G136"/>
  <c r="F14"/>
  <c r="I129"/>
  <c r="G129"/>
  <c r="I128"/>
  <c r="G128"/>
  <c r="I127"/>
  <c r="G127"/>
  <c r="I126"/>
  <c r="G126"/>
  <c r="I125"/>
  <c r="G125"/>
  <c r="I124"/>
  <c r="G124"/>
  <c r="I123"/>
  <c r="G123"/>
  <c r="I122"/>
  <c r="G122"/>
  <c r="I121"/>
  <c r="G121"/>
  <c r="I120"/>
  <c r="G120"/>
  <c r="I119"/>
  <c r="G119"/>
  <c r="I118"/>
  <c r="G118"/>
  <c r="I117"/>
  <c r="G117"/>
  <c r="I116"/>
  <c r="G116"/>
  <c r="I115"/>
  <c r="G115"/>
  <c r="I114"/>
  <c r="G114"/>
  <c r="I113"/>
  <c r="G113"/>
  <c r="I112"/>
  <c r="G112"/>
  <c r="I111"/>
  <c r="G111"/>
  <c r="I110"/>
  <c r="G110"/>
  <c r="I109"/>
  <c r="G109"/>
  <c r="I108"/>
  <c r="G108"/>
  <c r="I107"/>
  <c r="G107"/>
  <c r="I106"/>
  <c r="G106"/>
  <c r="I105"/>
  <c r="G105"/>
  <c r="I104"/>
  <c r="G104"/>
  <c r="I103"/>
  <c r="G103"/>
  <c r="I102"/>
  <c r="G102"/>
  <c r="I101"/>
  <c r="G101"/>
  <c r="I100"/>
  <c r="G100"/>
  <c r="I99"/>
  <c r="G99"/>
  <c r="I98"/>
  <c r="G98"/>
  <c r="I97"/>
  <c r="G97"/>
  <c r="I96"/>
  <c r="G96"/>
  <c r="I95"/>
  <c r="G95"/>
  <c r="I94"/>
  <c r="G94"/>
  <c r="I93"/>
  <c r="G93"/>
  <c r="I92"/>
  <c r="G92"/>
  <c r="I91"/>
  <c r="G91"/>
  <c r="I90"/>
  <c r="G90"/>
  <c r="I89"/>
  <c r="G89"/>
  <c r="I88"/>
  <c r="G88"/>
  <c r="I87"/>
  <c r="G87"/>
  <c r="I86"/>
  <c r="G86"/>
  <c r="I85"/>
  <c r="G85"/>
  <c r="I84"/>
  <c r="G84"/>
  <c r="I83"/>
  <c r="G83"/>
  <c r="I82"/>
  <c r="G82"/>
  <c r="I81"/>
  <c r="G81"/>
  <c r="I80"/>
  <c r="G80"/>
  <c r="I79"/>
  <c r="G79"/>
  <c r="I78"/>
  <c r="G78"/>
  <c r="I77"/>
  <c r="G77"/>
  <c r="I76"/>
  <c r="G76"/>
  <c r="I75"/>
  <c r="G75"/>
  <c r="I74"/>
  <c r="G74"/>
  <c r="I73"/>
  <c r="G73"/>
  <c r="I72"/>
  <c r="G72"/>
  <c r="I71"/>
  <c r="G71"/>
  <c r="I70"/>
  <c r="G70"/>
  <c r="I69"/>
  <c r="G69"/>
  <c r="I68"/>
  <c r="G68"/>
  <c r="I67"/>
  <c r="G67"/>
  <c r="I66"/>
  <c r="G66"/>
  <c r="I65"/>
  <c r="G65"/>
  <c r="I64"/>
  <c r="G64"/>
  <c r="I63"/>
  <c r="G63"/>
  <c r="I62"/>
  <c r="G62"/>
  <c r="I61"/>
  <c r="G61"/>
  <c r="I60"/>
  <c r="G60"/>
  <c r="I59"/>
  <c r="G59"/>
  <c r="I58"/>
  <c r="G58"/>
  <c r="I57"/>
  <c r="G57"/>
  <c r="I56"/>
  <c r="G56"/>
  <c r="I55"/>
  <c r="G55"/>
  <c r="I54"/>
  <c r="G54"/>
  <c r="I53"/>
  <c r="G53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I130"/>
  <c r="G43"/>
  <c r="G130"/>
  <c r="F11"/>
  <c r="I40"/>
  <c r="G40"/>
  <c r="I39"/>
  <c r="G39"/>
  <c r="I38"/>
  <c r="G38"/>
  <c r="I37"/>
  <c r="I36"/>
  <c r="I35"/>
  <c r="I34"/>
  <c r="I41"/>
  <c r="I448" i="7"/>
  <c r="G448"/>
  <c r="I447"/>
  <c r="G447"/>
  <c r="I446"/>
  <c r="G446"/>
  <c r="I445"/>
  <c r="I449"/>
  <c r="G445"/>
  <c r="G449"/>
  <c r="I442"/>
  <c r="I443"/>
  <c r="G442"/>
  <c r="G443"/>
  <c r="I439"/>
  <c r="G439"/>
  <c r="I438"/>
  <c r="G438"/>
  <c r="I437"/>
  <c r="G437"/>
  <c r="I436"/>
  <c r="G436"/>
  <c r="I435"/>
  <c r="G435"/>
  <c r="I434"/>
  <c r="G434"/>
  <c r="I433"/>
  <c r="G433"/>
  <c r="I432"/>
  <c r="G432"/>
  <c r="I431"/>
  <c r="G431"/>
  <c r="I430"/>
  <c r="G430"/>
  <c r="I429"/>
  <c r="G429"/>
  <c r="I428"/>
  <c r="G428"/>
  <c r="I427"/>
  <c r="G427"/>
  <c r="I426"/>
  <c r="G426"/>
  <c r="I425"/>
  <c r="G425"/>
  <c r="I424"/>
  <c r="G424"/>
  <c r="I423"/>
  <c r="G423"/>
  <c r="I422"/>
  <c r="I440"/>
  <c r="G422"/>
  <c r="G440"/>
  <c r="F406"/>
  <c r="E407"/>
  <c r="F407"/>
  <c r="F408"/>
  <c r="F410"/>
  <c r="I401"/>
  <c r="G401"/>
  <c r="I400"/>
  <c r="G400"/>
  <c r="I399"/>
  <c r="G399"/>
  <c r="I398"/>
  <c r="G398"/>
  <c r="I397"/>
  <c r="G397"/>
  <c r="I396"/>
  <c r="G396"/>
  <c r="I395"/>
  <c r="G395"/>
  <c r="I394"/>
  <c r="G394"/>
  <c r="I393"/>
  <c r="G393"/>
  <c r="I392"/>
  <c r="G392"/>
  <c r="I391"/>
  <c r="G391"/>
  <c r="I390"/>
  <c r="G390"/>
  <c r="I389"/>
  <c r="G389"/>
  <c r="I388"/>
  <c r="I402"/>
  <c r="G388"/>
  <c r="G402"/>
  <c r="F372"/>
  <c r="E373"/>
  <c r="F373"/>
  <c r="F374"/>
  <c r="F376"/>
  <c r="I367"/>
  <c r="G367"/>
  <c r="I366"/>
  <c r="G366"/>
  <c r="I365"/>
  <c r="G365"/>
  <c r="I364"/>
  <c r="G364"/>
  <c r="I363"/>
  <c r="G363"/>
  <c r="I362"/>
  <c r="G362"/>
  <c r="I361"/>
  <c r="G361"/>
  <c r="I360"/>
  <c r="G360"/>
  <c r="I359"/>
  <c r="G359"/>
  <c r="I358"/>
  <c r="G358"/>
  <c r="I357"/>
  <c r="G357"/>
  <c r="I356"/>
  <c r="G356"/>
  <c r="I355"/>
  <c r="G355"/>
  <c r="I354"/>
  <c r="G354"/>
  <c r="I353"/>
  <c r="G353"/>
  <c r="I352"/>
  <c r="G352"/>
  <c r="I351"/>
  <c r="G351"/>
  <c r="I350"/>
  <c r="G350"/>
  <c r="I349"/>
  <c r="G349"/>
  <c r="I348"/>
  <c r="G348"/>
  <c r="I347"/>
  <c r="G347"/>
  <c r="I346"/>
  <c r="G346"/>
  <c r="I345"/>
  <c r="G345"/>
  <c r="I344"/>
  <c r="G344"/>
  <c r="I343"/>
  <c r="I368"/>
  <c r="G343"/>
  <c r="G368"/>
  <c r="F327"/>
  <c r="E328"/>
  <c r="F328"/>
  <c r="F329"/>
  <c r="F331"/>
  <c r="I322"/>
  <c r="G322"/>
  <c r="I321"/>
  <c r="G321"/>
  <c r="I320"/>
  <c r="G320"/>
  <c r="I319"/>
  <c r="G319"/>
  <c r="I318"/>
  <c r="G318"/>
  <c r="I317"/>
  <c r="G317"/>
  <c r="I316"/>
  <c r="G316"/>
  <c r="I315"/>
  <c r="G315"/>
  <c r="I314"/>
  <c r="G314"/>
  <c r="I313"/>
  <c r="G313"/>
  <c r="I312"/>
  <c r="G312"/>
  <c r="I311"/>
  <c r="G311"/>
  <c r="I310"/>
  <c r="G310"/>
  <c r="I309"/>
  <c r="I323"/>
  <c r="G309"/>
  <c r="G323"/>
  <c r="F293"/>
  <c r="E294"/>
  <c r="F294"/>
  <c r="F295"/>
  <c r="F297"/>
  <c r="I288"/>
  <c r="G288"/>
  <c r="I287"/>
  <c r="G287"/>
  <c r="I286"/>
  <c r="G286"/>
  <c r="I285"/>
  <c r="G285"/>
  <c r="I284"/>
  <c r="G284"/>
  <c r="I283"/>
  <c r="G283"/>
  <c r="I282"/>
  <c r="G282"/>
  <c r="I281"/>
  <c r="G281"/>
  <c r="I280"/>
  <c r="G280"/>
  <c r="I279"/>
  <c r="G279"/>
  <c r="I278"/>
  <c r="G278"/>
  <c r="I277"/>
  <c r="G277"/>
  <c r="I276"/>
  <c r="G276"/>
  <c r="I275"/>
  <c r="G275"/>
  <c r="I274"/>
  <c r="G274"/>
  <c r="I273"/>
  <c r="G273"/>
  <c r="I272"/>
  <c r="G272"/>
  <c r="I271"/>
  <c r="G271"/>
  <c r="I270"/>
  <c r="G270"/>
  <c r="I269"/>
  <c r="G269"/>
  <c r="I268"/>
  <c r="G268"/>
  <c r="I267"/>
  <c r="G267"/>
  <c r="I266"/>
  <c r="G266"/>
  <c r="I265"/>
  <c r="G265"/>
  <c r="I264"/>
  <c r="I289"/>
  <c r="G264"/>
  <c r="G289"/>
  <c r="F20"/>
  <c r="I261"/>
  <c r="G261"/>
  <c r="I260"/>
  <c r="G260"/>
  <c r="I259"/>
  <c r="G259"/>
  <c r="I258"/>
  <c r="G258"/>
  <c r="I257"/>
  <c r="G257"/>
  <c r="I256"/>
  <c r="I262"/>
  <c r="G256"/>
  <c r="G262"/>
  <c r="F16"/>
  <c r="I253"/>
  <c r="G253"/>
  <c r="I252"/>
  <c r="G252"/>
  <c r="I251"/>
  <c r="G251"/>
  <c r="I250"/>
  <c r="G250"/>
  <c r="I249"/>
  <c r="G249"/>
  <c r="I248"/>
  <c r="G248"/>
  <c r="I247"/>
  <c r="G247"/>
  <c r="I246"/>
  <c r="G246"/>
  <c r="I245"/>
  <c r="G245"/>
  <c r="I244"/>
  <c r="G244"/>
  <c r="I243"/>
  <c r="G243"/>
  <c r="I242"/>
  <c r="G242"/>
  <c r="I241"/>
  <c r="G241"/>
  <c r="I240"/>
  <c r="G240"/>
  <c r="I239"/>
  <c r="G239"/>
  <c r="I238"/>
  <c r="G238"/>
  <c r="I237"/>
  <c r="G237"/>
  <c r="I236"/>
  <c r="G236"/>
  <c r="I235"/>
  <c r="G235"/>
  <c r="I234"/>
  <c r="G234"/>
  <c r="I233"/>
  <c r="G233"/>
  <c r="I232"/>
  <c r="G232"/>
  <c r="I231"/>
  <c r="G231"/>
  <c r="I230"/>
  <c r="G230"/>
  <c r="I229"/>
  <c r="G229"/>
  <c r="I228"/>
  <c r="G228"/>
  <c r="I227"/>
  <c r="G227"/>
  <c r="I226"/>
  <c r="G226"/>
  <c r="I225"/>
  <c r="G225"/>
  <c r="I224"/>
  <c r="G224"/>
  <c r="I223"/>
  <c r="G223"/>
  <c r="I222"/>
  <c r="G222"/>
  <c r="I221"/>
  <c r="G221"/>
  <c r="I220"/>
  <c r="G220"/>
  <c r="I219"/>
  <c r="G219"/>
  <c r="I218"/>
  <c r="G218"/>
  <c r="I217"/>
  <c r="G217"/>
  <c r="I216"/>
  <c r="G216"/>
  <c r="I215"/>
  <c r="G215"/>
  <c r="I214"/>
  <c r="G214"/>
  <c r="I213"/>
  <c r="G213"/>
  <c r="I212"/>
  <c r="G212"/>
  <c r="I211"/>
  <c r="G211"/>
  <c r="I210"/>
  <c r="G210"/>
  <c r="I209"/>
  <c r="G209"/>
  <c r="I208"/>
  <c r="G208"/>
  <c r="I207"/>
  <c r="G207"/>
  <c r="I206"/>
  <c r="G206"/>
  <c r="I205"/>
  <c r="G205"/>
  <c r="I204"/>
  <c r="G204"/>
  <c r="I203"/>
  <c r="G203"/>
  <c r="I202"/>
  <c r="G202"/>
  <c r="I201"/>
  <c r="G201"/>
  <c r="I200"/>
  <c r="G200"/>
  <c r="I199"/>
  <c r="G199"/>
  <c r="I198"/>
  <c r="G198"/>
  <c r="I197"/>
  <c r="G197"/>
  <c r="I196"/>
  <c r="G196"/>
  <c r="I195"/>
  <c r="G195"/>
  <c r="I194"/>
  <c r="G194"/>
  <c r="I193"/>
  <c r="G193"/>
  <c r="I192"/>
  <c r="G192"/>
  <c r="I191"/>
  <c r="G191"/>
  <c r="I190"/>
  <c r="G190"/>
  <c r="I189"/>
  <c r="G189"/>
  <c r="I188"/>
  <c r="G188"/>
  <c r="I187"/>
  <c r="G187"/>
  <c r="I186"/>
  <c r="G186"/>
  <c r="I185"/>
  <c r="G185"/>
  <c r="I184"/>
  <c r="G184"/>
  <c r="I183"/>
  <c r="G183"/>
  <c r="I182"/>
  <c r="G182"/>
  <c r="I181"/>
  <c r="G181"/>
  <c r="I180"/>
  <c r="G180"/>
  <c r="I179"/>
  <c r="G179"/>
  <c r="I178"/>
  <c r="G178"/>
  <c r="I177"/>
  <c r="G177"/>
  <c r="I176"/>
  <c r="G176"/>
  <c r="I175"/>
  <c r="G175"/>
  <c r="I174"/>
  <c r="G174"/>
  <c r="I173"/>
  <c r="G173"/>
  <c r="I172"/>
  <c r="G172"/>
  <c r="I171"/>
  <c r="G171"/>
  <c r="I170"/>
  <c r="G170"/>
  <c r="I169"/>
  <c r="G169"/>
  <c r="I168"/>
  <c r="G168"/>
  <c r="I167"/>
  <c r="G167"/>
  <c r="I166"/>
  <c r="G166"/>
  <c r="I165"/>
  <c r="G165"/>
  <c r="I164"/>
  <c r="G164"/>
  <c r="I163"/>
  <c r="G163"/>
  <c r="I162"/>
  <c r="G162"/>
  <c r="I161"/>
  <c r="G161"/>
  <c r="I160"/>
  <c r="G160"/>
  <c r="I159"/>
  <c r="G159"/>
  <c r="I158"/>
  <c r="G158"/>
  <c r="I157"/>
  <c r="I254"/>
  <c r="G157"/>
  <c r="G254"/>
  <c r="F15"/>
  <c r="I154"/>
  <c r="G154"/>
  <c r="I153"/>
  <c r="G153"/>
  <c r="I152"/>
  <c r="G152"/>
  <c r="I151"/>
  <c r="G151"/>
  <c r="I150"/>
  <c r="G150"/>
  <c r="I149"/>
  <c r="G149"/>
  <c r="I148"/>
  <c r="G148"/>
  <c r="I147"/>
  <c r="I155"/>
  <c r="G147"/>
  <c r="G155"/>
  <c r="F14"/>
  <c r="I144"/>
  <c r="G144"/>
  <c r="I143"/>
  <c r="G143"/>
  <c r="I142"/>
  <c r="G142"/>
  <c r="I141"/>
  <c r="G141"/>
  <c r="I140"/>
  <c r="G140"/>
  <c r="I139"/>
  <c r="G139"/>
  <c r="I138"/>
  <c r="G138"/>
  <c r="I137"/>
  <c r="G137"/>
  <c r="I136"/>
  <c r="G136"/>
  <c r="I135"/>
  <c r="G135"/>
  <c r="I134"/>
  <c r="G134"/>
  <c r="I133"/>
  <c r="G133"/>
  <c r="I132"/>
  <c r="G132"/>
  <c r="I131"/>
  <c r="G131"/>
  <c r="I130"/>
  <c r="G130"/>
  <c r="I129"/>
  <c r="G129"/>
  <c r="I128"/>
  <c r="G128"/>
  <c r="I127"/>
  <c r="G127"/>
  <c r="I126"/>
  <c r="G126"/>
  <c r="I125"/>
  <c r="G125"/>
  <c r="I124"/>
  <c r="G124"/>
  <c r="I123"/>
  <c r="G123"/>
  <c r="I122"/>
  <c r="G122"/>
  <c r="I121"/>
  <c r="G121"/>
  <c r="I120"/>
  <c r="G120"/>
  <c r="I119"/>
  <c r="G119"/>
  <c r="I118"/>
  <c r="G118"/>
  <c r="I117"/>
  <c r="G117"/>
  <c r="I116"/>
  <c r="G116"/>
  <c r="I115"/>
  <c r="G115"/>
  <c r="I114"/>
  <c r="G114"/>
  <c r="I113"/>
  <c r="G113"/>
  <c r="I112"/>
  <c r="G112"/>
  <c r="I111"/>
  <c r="G111"/>
  <c r="I110"/>
  <c r="G110"/>
  <c r="I109"/>
  <c r="G109"/>
  <c r="I108"/>
  <c r="G108"/>
  <c r="I107"/>
  <c r="G107"/>
  <c r="I106"/>
  <c r="G106"/>
  <c r="I105"/>
  <c r="G105"/>
  <c r="I104"/>
  <c r="G104"/>
  <c r="I103"/>
  <c r="G103"/>
  <c r="I102"/>
  <c r="G102"/>
  <c r="I101"/>
  <c r="G101"/>
  <c r="I100"/>
  <c r="G100"/>
  <c r="I99"/>
  <c r="G99"/>
  <c r="I98"/>
  <c r="G98"/>
  <c r="I97"/>
  <c r="G97"/>
  <c r="I96"/>
  <c r="G96"/>
  <c r="I95"/>
  <c r="G95"/>
  <c r="I94"/>
  <c r="G94"/>
  <c r="I93"/>
  <c r="G93"/>
  <c r="I92"/>
  <c r="G92"/>
  <c r="I91"/>
  <c r="G91"/>
  <c r="I90"/>
  <c r="G90"/>
  <c r="I89"/>
  <c r="G89"/>
  <c r="I88"/>
  <c r="G88"/>
  <c r="I87"/>
  <c r="G87"/>
  <c r="I86"/>
  <c r="G86"/>
  <c r="I85"/>
  <c r="G85"/>
  <c r="I84"/>
  <c r="G84"/>
  <c r="I83"/>
  <c r="G83"/>
  <c r="I82"/>
  <c r="G82"/>
  <c r="I81"/>
  <c r="G81"/>
  <c r="I80"/>
  <c r="G80"/>
  <c r="I79"/>
  <c r="G79"/>
  <c r="I78"/>
  <c r="G78"/>
  <c r="I77"/>
  <c r="G77"/>
  <c r="I76"/>
  <c r="G76"/>
  <c r="I75"/>
  <c r="G75"/>
  <c r="I74"/>
  <c r="G74"/>
  <c r="I73"/>
  <c r="G73"/>
  <c r="I72"/>
  <c r="G72"/>
  <c r="I71"/>
  <c r="G71"/>
  <c r="I70"/>
  <c r="G70"/>
  <c r="I69"/>
  <c r="G69"/>
  <c r="I68"/>
  <c r="G68"/>
  <c r="I67"/>
  <c r="G67"/>
  <c r="I66"/>
  <c r="G66"/>
  <c r="I65"/>
  <c r="G65"/>
  <c r="I64"/>
  <c r="G64"/>
  <c r="I63"/>
  <c r="G63"/>
  <c r="I62"/>
  <c r="G62"/>
  <c r="I61"/>
  <c r="G61"/>
  <c r="I60"/>
  <c r="G60"/>
  <c r="I59"/>
  <c r="G59"/>
  <c r="I58"/>
  <c r="G58"/>
  <c r="I57"/>
  <c r="G57"/>
  <c r="I56"/>
  <c r="G56"/>
  <c r="I55"/>
  <c r="G55"/>
  <c r="I54"/>
  <c r="G54"/>
  <c r="I53"/>
  <c r="G53"/>
  <c r="I52"/>
  <c r="G52"/>
  <c r="I51"/>
  <c r="G51"/>
  <c r="I50"/>
  <c r="G50"/>
  <c r="I49"/>
  <c r="G49"/>
  <c r="I48"/>
  <c r="G48"/>
  <c r="I47"/>
  <c r="G47"/>
  <c r="I46"/>
  <c r="G46"/>
  <c r="I45"/>
  <c r="G45"/>
  <c r="I44"/>
  <c r="I145"/>
  <c r="G44"/>
  <c r="G145"/>
  <c r="F11"/>
  <c r="I41"/>
  <c r="G41"/>
  <c r="I40"/>
  <c r="G40"/>
  <c r="I39"/>
  <c r="G39"/>
  <c r="I38"/>
  <c r="G38"/>
  <c r="I37"/>
  <c r="I36"/>
  <c r="I35"/>
  <c r="I34"/>
  <c r="I42"/>
  <c r="I403" i="6"/>
  <c r="G403"/>
  <c r="I402"/>
  <c r="G402"/>
  <c r="I401"/>
  <c r="G401"/>
  <c r="I400"/>
  <c r="G400"/>
  <c r="I399"/>
  <c r="G399"/>
  <c r="I398"/>
  <c r="G398"/>
  <c r="I397"/>
  <c r="G397"/>
  <c r="I396"/>
  <c r="G396"/>
  <c r="I395"/>
  <c r="G395"/>
  <c r="I394"/>
  <c r="G394"/>
  <c r="I393"/>
  <c r="G393"/>
  <c r="I392"/>
  <c r="G392"/>
  <c r="I391"/>
  <c r="G391"/>
  <c r="I390"/>
  <c r="G390"/>
  <c r="I389"/>
  <c r="I404"/>
  <c r="G389"/>
  <c r="G404"/>
  <c r="F373"/>
  <c r="E374"/>
  <c r="F374"/>
  <c r="F375"/>
  <c r="F377"/>
  <c r="I368"/>
  <c r="G368"/>
  <c r="I367"/>
  <c r="G367"/>
  <c r="I366"/>
  <c r="G366"/>
  <c r="I365"/>
  <c r="G365"/>
  <c r="I364"/>
  <c r="G364"/>
  <c r="I363"/>
  <c r="G363"/>
  <c r="I362"/>
  <c r="G362"/>
  <c r="I361"/>
  <c r="G361"/>
  <c r="I360"/>
  <c r="G360"/>
  <c r="I359"/>
  <c r="G359"/>
  <c r="I358"/>
  <c r="G358"/>
  <c r="I357"/>
  <c r="G357"/>
  <c r="I356"/>
  <c r="G356"/>
  <c r="I355"/>
  <c r="I369"/>
  <c r="G355"/>
  <c r="G369"/>
  <c r="F339"/>
  <c r="E340"/>
  <c r="F340"/>
  <c r="F341"/>
  <c r="F343"/>
  <c r="I334"/>
  <c r="G334"/>
  <c r="I333"/>
  <c r="G333"/>
  <c r="I332"/>
  <c r="G332"/>
  <c r="I331"/>
  <c r="G331"/>
  <c r="I330"/>
  <c r="G330"/>
  <c r="I329"/>
  <c r="G329"/>
  <c r="I328"/>
  <c r="G328"/>
  <c r="I327"/>
  <c r="G327"/>
  <c r="I326"/>
  <c r="G326"/>
  <c r="I325"/>
  <c r="G325"/>
  <c r="I324"/>
  <c r="G324"/>
  <c r="I323"/>
  <c r="G323"/>
  <c r="I322"/>
  <c r="G322"/>
  <c r="I321"/>
  <c r="G321"/>
  <c r="I320"/>
  <c r="G320"/>
  <c r="I319"/>
  <c r="G319"/>
  <c r="I318"/>
  <c r="G318"/>
  <c r="I317"/>
  <c r="G317"/>
  <c r="I316"/>
  <c r="G316"/>
  <c r="I315"/>
  <c r="G315"/>
  <c r="I314"/>
  <c r="G314"/>
  <c r="I313"/>
  <c r="G313"/>
  <c r="I312"/>
  <c r="I335"/>
  <c r="G312"/>
  <c r="G335"/>
  <c r="F296"/>
  <c r="E297"/>
  <c r="F297"/>
  <c r="F298"/>
  <c r="F300"/>
  <c r="I291"/>
  <c r="G291"/>
  <c r="I290"/>
  <c r="G290"/>
  <c r="I289"/>
  <c r="G289"/>
  <c r="I288"/>
  <c r="G288"/>
  <c r="I287"/>
  <c r="G287"/>
  <c r="I286"/>
  <c r="G286"/>
  <c r="I285"/>
  <c r="G285"/>
  <c r="I284"/>
  <c r="G284"/>
  <c r="I283"/>
  <c r="G283"/>
  <c r="I282"/>
  <c r="G282"/>
  <c r="I281"/>
  <c r="G281"/>
  <c r="I280"/>
  <c r="G280"/>
  <c r="I279"/>
  <c r="G279"/>
  <c r="I278"/>
  <c r="I292"/>
  <c r="G278"/>
  <c r="G292"/>
  <c r="F262"/>
  <c r="E263"/>
  <c r="F263"/>
  <c r="F264"/>
  <c r="F266"/>
  <c r="I257"/>
  <c r="G257"/>
  <c r="I256"/>
  <c r="G256"/>
  <c r="I255"/>
  <c r="G255"/>
  <c r="I254"/>
  <c r="G254"/>
  <c r="I253"/>
  <c r="G253"/>
  <c r="I252"/>
  <c r="G252"/>
  <c r="I251"/>
  <c r="G251"/>
  <c r="I250"/>
  <c r="G250"/>
  <c r="I249"/>
  <c r="G249"/>
  <c r="I248"/>
  <c r="G248"/>
  <c r="I247"/>
  <c r="G247"/>
  <c r="I246"/>
  <c r="G246"/>
  <c r="I245"/>
  <c r="G245"/>
  <c r="I244"/>
  <c r="G244"/>
  <c r="I243"/>
  <c r="G243"/>
  <c r="I242"/>
  <c r="G242"/>
  <c r="I241"/>
  <c r="G241"/>
  <c r="I240"/>
  <c r="G240"/>
  <c r="I239"/>
  <c r="G239"/>
  <c r="I238"/>
  <c r="G238"/>
  <c r="I237"/>
  <c r="G237"/>
  <c r="I236"/>
  <c r="G236"/>
  <c r="I235"/>
  <c r="G235"/>
  <c r="I234"/>
  <c r="G234"/>
  <c r="I233"/>
  <c r="G233"/>
  <c r="I232"/>
  <c r="G232"/>
  <c r="I231"/>
  <c r="I258"/>
  <c r="G231"/>
  <c r="G258"/>
  <c r="F20"/>
  <c r="I228"/>
  <c r="G228"/>
  <c r="I227"/>
  <c r="G227"/>
  <c r="I226"/>
  <c r="I229"/>
  <c r="G226"/>
  <c r="G229"/>
  <c r="F16"/>
  <c r="I223"/>
  <c r="G223"/>
  <c r="I222"/>
  <c r="G222"/>
  <c r="I221"/>
  <c r="G221"/>
  <c r="I220"/>
  <c r="G220"/>
  <c r="I219"/>
  <c r="G219"/>
  <c r="I218"/>
  <c r="G218"/>
  <c r="I217"/>
  <c r="G217"/>
  <c r="I216"/>
  <c r="G216"/>
  <c r="I215"/>
  <c r="G215"/>
  <c r="I214"/>
  <c r="G214"/>
  <c r="I213"/>
  <c r="G213"/>
  <c r="I212"/>
  <c r="G212"/>
  <c r="I211"/>
  <c r="G211"/>
  <c r="I210"/>
  <c r="G210"/>
  <c r="I209"/>
  <c r="G209"/>
  <c r="I208"/>
  <c r="G208"/>
  <c r="I207"/>
  <c r="G207"/>
  <c r="I206"/>
  <c r="G206"/>
  <c r="I205"/>
  <c r="G205"/>
  <c r="I204"/>
  <c r="G204"/>
  <c r="I203"/>
  <c r="G203"/>
  <c r="I202"/>
  <c r="G202"/>
  <c r="I201"/>
  <c r="G201"/>
  <c r="I200"/>
  <c r="G200"/>
  <c r="I199"/>
  <c r="G199"/>
  <c r="I198"/>
  <c r="G198"/>
  <c r="I197"/>
  <c r="G197"/>
  <c r="I196"/>
  <c r="G196"/>
  <c r="I195"/>
  <c r="G195"/>
  <c r="I194"/>
  <c r="G194"/>
  <c r="I193"/>
  <c r="G193"/>
  <c r="I192"/>
  <c r="G192"/>
  <c r="I191"/>
  <c r="G191"/>
  <c r="I190"/>
  <c r="G190"/>
  <c r="I189"/>
  <c r="G189"/>
  <c r="I188"/>
  <c r="G188"/>
  <c r="I187"/>
  <c r="G187"/>
  <c r="I186"/>
  <c r="G186"/>
  <c r="I185"/>
  <c r="G185"/>
  <c r="I184"/>
  <c r="G184"/>
  <c r="I183"/>
  <c r="G183"/>
  <c r="I182"/>
  <c r="G182"/>
  <c r="I181"/>
  <c r="G181"/>
  <c r="I180"/>
  <c r="G180"/>
  <c r="I179"/>
  <c r="G179"/>
  <c r="I178"/>
  <c r="G178"/>
  <c r="I177"/>
  <c r="G177"/>
  <c r="I176"/>
  <c r="G176"/>
  <c r="I175"/>
  <c r="G175"/>
  <c r="I174"/>
  <c r="G174"/>
  <c r="I173"/>
  <c r="G173"/>
  <c r="I172"/>
  <c r="G172"/>
  <c r="I171"/>
  <c r="G171"/>
  <c r="I170"/>
  <c r="G170"/>
  <c r="I169"/>
  <c r="G169"/>
  <c r="I168"/>
  <c r="G168"/>
  <c r="I167"/>
  <c r="G167"/>
  <c r="I166"/>
  <c r="G166"/>
  <c r="I165"/>
  <c r="G165"/>
  <c r="I164"/>
  <c r="G164"/>
  <c r="I163"/>
  <c r="G163"/>
  <c r="I162"/>
  <c r="G162"/>
  <c r="I161"/>
  <c r="G161"/>
  <c r="I160"/>
  <c r="G160"/>
  <c r="I159"/>
  <c r="G159"/>
  <c r="I158"/>
  <c r="G158"/>
  <c r="I157"/>
  <c r="G157"/>
  <c r="I156"/>
  <c r="G156"/>
  <c r="I155"/>
  <c r="G155"/>
  <c r="I154"/>
  <c r="G154"/>
  <c r="I153"/>
  <c r="G153"/>
  <c r="I152"/>
  <c r="G152"/>
  <c r="I151"/>
  <c r="G151"/>
  <c r="I150"/>
  <c r="G150"/>
  <c r="I149"/>
  <c r="G149"/>
  <c r="I148"/>
  <c r="G148"/>
  <c r="I147"/>
  <c r="G147"/>
  <c r="I146"/>
  <c r="G146"/>
  <c r="I145"/>
  <c r="G145"/>
  <c r="I144"/>
  <c r="G144"/>
  <c r="I143"/>
  <c r="G143"/>
  <c r="I142"/>
  <c r="G142"/>
  <c r="I141"/>
  <c r="G141"/>
  <c r="I140"/>
  <c r="I224"/>
  <c r="G140"/>
  <c r="G224"/>
  <c r="F15"/>
  <c r="I137"/>
  <c r="G137"/>
  <c r="I136"/>
  <c r="G136"/>
  <c r="I135"/>
  <c r="G135"/>
  <c r="I134"/>
  <c r="I138"/>
  <c r="G134"/>
  <c r="G138"/>
  <c r="F14"/>
  <c r="I131"/>
  <c r="G131"/>
  <c r="I130"/>
  <c r="G130"/>
  <c r="I129"/>
  <c r="G129"/>
  <c r="I128"/>
  <c r="G128"/>
  <c r="I127"/>
  <c r="G127"/>
  <c r="I126"/>
  <c r="G126"/>
  <c r="I125"/>
  <c r="G125"/>
  <c r="I124"/>
  <c r="G124"/>
  <c r="I123"/>
  <c r="G123"/>
  <c r="I122"/>
  <c r="G122"/>
  <c r="I121"/>
  <c r="G121"/>
  <c r="I120"/>
  <c r="G120"/>
  <c r="I119"/>
  <c r="G119"/>
  <c r="I118"/>
  <c r="G118"/>
  <c r="I117"/>
  <c r="G117"/>
  <c r="I116"/>
  <c r="G116"/>
  <c r="I115"/>
  <c r="G115"/>
  <c r="I114"/>
  <c r="G114"/>
  <c r="I113"/>
  <c r="G113"/>
  <c r="I112"/>
  <c r="G112"/>
  <c r="I111"/>
  <c r="G111"/>
  <c r="I110"/>
  <c r="G110"/>
  <c r="I109"/>
  <c r="G109"/>
  <c r="I108"/>
  <c r="G108"/>
  <c r="I107"/>
  <c r="G107"/>
  <c r="I106"/>
  <c r="G106"/>
  <c r="I105"/>
  <c r="G105"/>
  <c r="I104"/>
  <c r="G104"/>
  <c r="I103"/>
  <c r="G103"/>
  <c r="I102"/>
  <c r="G102"/>
  <c r="I101"/>
  <c r="G101"/>
  <c r="I100"/>
  <c r="G100"/>
  <c r="I99"/>
  <c r="G99"/>
  <c r="I98"/>
  <c r="G98"/>
  <c r="I97"/>
  <c r="G97"/>
  <c r="I96"/>
  <c r="G96"/>
  <c r="I95"/>
  <c r="G95"/>
  <c r="I94"/>
  <c r="G94"/>
  <c r="I93"/>
  <c r="G93"/>
  <c r="I92"/>
  <c r="G92"/>
  <c r="I91"/>
  <c r="G91"/>
  <c r="I90"/>
  <c r="G90"/>
  <c r="I89"/>
  <c r="G89"/>
  <c r="I88"/>
  <c r="G88"/>
  <c r="I87"/>
  <c r="G87"/>
  <c r="I86"/>
  <c r="G86"/>
  <c r="I85"/>
  <c r="G85"/>
  <c r="I84"/>
  <c r="G84"/>
  <c r="I83"/>
  <c r="G83"/>
  <c r="I82"/>
  <c r="G82"/>
  <c r="I81"/>
  <c r="G81"/>
  <c r="I80"/>
  <c r="G80"/>
  <c r="I79"/>
  <c r="G79"/>
  <c r="I78"/>
  <c r="G78"/>
  <c r="I77"/>
  <c r="G77"/>
  <c r="I76"/>
  <c r="G76"/>
  <c r="I75"/>
  <c r="G75"/>
  <c r="I74"/>
  <c r="G74"/>
  <c r="I73"/>
  <c r="G73"/>
  <c r="I72"/>
  <c r="G72"/>
  <c r="I71"/>
  <c r="G71"/>
  <c r="I70"/>
  <c r="G70"/>
  <c r="I69"/>
  <c r="G69"/>
  <c r="I68"/>
  <c r="G68"/>
  <c r="I67"/>
  <c r="G67"/>
  <c r="I66"/>
  <c r="G66"/>
  <c r="I65"/>
  <c r="G65"/>
  <c r="I64"/>
  <c r="G64"/>
  <c r="I63"/>
  <c r="G63"/>
  <c r="I62"/>
  <c r="G62"/>
  <c r="I61"/>
  <c r="G61"/>
  <c r="I60"/>
  <c r="G60"/>
  <c r="I59"/>
  <c r="G59"/>
  <c r="I58"/>
  <c r="G58"/>
  <c r="I57"/>
  <c r="G57"/>
  <c r="I56"/>
  <c r="G56"/>
  <c r="I55"/>
  <c r="G55"/>
  <c r="I54"/>
  <c r="G54"/>
  <c r="I53"/>
  <c r="G53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I132"/>
  <c r="G42"/>
  <c r="G132"/>
  <c r="F11"/>
  <c r="I39"/>
  <c r="G39"/>
  <c r="I38"/>
  <c r="G38"/>
  <c r="I37"/>
  <c r="I36"/>
  <c r="I35"/>
  <c r="I34"/>
  <c r="I40"/>
  <c r="J57" i="5"/>
  <c r="A1"/>
  <c r="I951" i="12"/>
  <c r="I950"/>
  <c r="I949"/>
  <c r="I948"/>
  <c r="I947"/>
  <c r="I946"/>
  <c r="I945"/>
  <c r="I944"/>
  <c r="H20" i="10"/>
  <c r="I942" i="12"/>
  <c r="G942"/>
  <c r="I941"/>
  <c r="G941"/>
  <c r="I940"/>
  <c r="G940"/>
  <c r="G939"/>
  <c r="G19" i="10"/>
  <c r="I939" i="12"/>
  <c r="H19" i="10"/>
  <c r="I937" i="12"/>
  <c r="G937"/>
  <c r="I936"/>
  <c r="G936"/>
  <c r="I935"/>
  <c r="G935"/>
  <c r="I934"/>
  <c r="G934"/>
  <c r="I933"/>
  <c r="G933"/>
  <c r="I932"/>
  <c r="G932"/>
  <c r="I931"/>
  <c r="G931"/>
  <c r="I930"/>
  <c r="G930"/>
  <c r="I929"/>
  <c r="G929"/>
  <c r="I928"/>
  <c r="G928"/>
  <c r="I927"/>
  <c r="G927"/>
  <c r="I926"/>
  <c r="G926"/>
  <c r="I925"/>
  <c r="G925"/>
  <c r="I924"/>
  <c r="G924"/>
  <c r="I923"/>
  <c r="G923"/>
  <c r="I922"/>
  <c r="G922"/>
  <c r="I921"/>
  <c r="G921"/>
  <c r="I920"/>
  <c r="G920"/>
  <c r="I919"/>
  <c r="G919"/>
  <c r="D896"/>
  <c r="D895"/>
  <c r="D894"/>
  <c r="D893"/>
  <c r="D892"/>
  <c r="D891"/>
  <c r="D890"/>
  <c r="D889"/>
  <c r="D888"/>
  <c r="D887"/>
  <c r="G887"/>
  <c r="D877"/>
  <c r="D874"/>
  <c r="D873"/>
  <c r="D872"/>
  <c r="D871"/>
  <c r="D870"/>
  <c r="D869"/>
  <c r="D867"/>
  <c r="D868"/>
  <c r="D866"/>
  <c r="D916"/>
  <c r="D865"/>
  <c r="D864"/>
  <c r="D863"/>
  <c r="D862"/>
  <c r="D861"/>
  <c r="D860"/>
  <c r="D859"/>
  <c r="D857"/>
  <c r="D858"/>
  <c r="D856"/>
  <c r="D855"/>
  <c r="D915"/>
  <c r="D854"/>
  <c r="D853"/>
  <c r="D852"/>
  <c r="D851"/>
  <c r="D850"/>
  <c r="D849"/>
  <c r="D847"/>
  <c r="D848"/>
  <c r="D846"/>
  <c r="D845"/>
  <c r="D844"/>
  <c r="D843"/>
  <c r="D825"/>
  <c r="G825"/>
  <c r="D815"/>
  <c r="G815"/>
  <c r="D814"/>
  <c r="D813"/>
  <c r="D812"/>
  <c r="D811"/>
  <c r="D810"/>
  <c r="D809"/>
  <c r="D808"/>
  <c r="D807"/>
  <c r="D806"/>
  <c r="D805"/>
  <c r="G805"/>
  <c r="D804"/>
  <c r="D906"/>
  <c r="D803"/>
  <c r="D905"/>
  <c r="D802"/>
  <c r="D904"/>
  <c r="D801"/>
  <c r="D903"/>
  <c r="D800"/>
  <c r="D902"/>
  <c r="D799"/>
  <c r="D901"/>
  <c r="D798"/>
  <c r="D900"/>
  <c r="D797"/>
  <c r="D899"/>
  <c r="D796"/>
  <c r="D898"/>
  <c r="D897"/>
  <c r="D795"/>
  <c r="G795"/>
  <c r="G785"/>
  <c r="D785"/>
  <c r="I785"/>
  <c r="D782"/>
  <c r="G782"/>
  <c r="I781"/>
  <c r="G781"/>
  <c r="I780"/>
  <c r="G780"/>
  <c r="I779"/>
  <c r="G779"/>
  <c r="I778"/>
  <c r="G778"/>
  <c r="I777"/>
  <c r="G777"/>
  <c r="D764"/>
  <c r="D763"/>
  <c r="D762"/>
  <c r="D761"/>
  <c r="D760"/>
  <c r="D759"/>
  <c r="D758"/>
  <c r="D757"/>
  <c r="G757"/>
  <c r="D747"/>
  <c r="G747"/>
  <c r="D737"/>
  <c r="G737"/>
  <c r="D736"/>
  <c r="D735"/>
  <c r="D734"/>
  <c r="D733"/>
  <c r="D732"/>
  <c r="D731"/>
  <c r="D730"/>
  <c r="D729"/>
  <c r="D728"/>
  <c r="D727"/>
  <c r="G727"/>
  <c r="I724"/>
  <c r="D722"/>
  <c r="I722"/>
  <c r="D720"/>
  <c r="I720"/>
  <c r="I717"/>
  <c r="I715"/>
  <c r="G715"/>
  <c r="I714"/>
  <c r="G714"/>
  <c r="I713"/>
  <c r="G713"/>
  <c r="I712"/>
  <c r="G712"/>
  <c r="I711"/>
  <c r="G711"/>
  <c r="I710"/>
  <c r="G710"/>
  <c r="I709"/>
  <c r="G709"/>
  <c r="D699"/>
  <c r="G699"/>
  <c r="D698"/>
  <c r="D776"/>
  <c r="D697"/>
  <c r="D775"/>
  <c r="D696"/>
  <c r="D774"/>
  <c r="D695"/>
  <c r="D773"/>
  <c r="D687"/>
  <c r="G687"/>
  <c r="G685"/>
  <c r="D685"/>
  <c r="I685"/>
  <c r="D683"/>
  <c r="G683"/>
  <c r="D681"/>
  <c r="G681"/>
  <c r="D679"/>
  <c r="G679"/>
  <c r="G669"/>
  <c r="D669"/>
  <c r="I669"/>
  <c r="D659"/>
  <c r="G659"/>
  <c r="D649"/>
  <c r="G649"/>
  <c r="D644"/>
  <c r="D643"/>
  <c r="D642"/>
  <c r="D641"/>
  <c r="D640"/>
  <c r="D639"/>
  <c r="G639"/>
  <c r="D634"/>
  <c r="D633"/>
  <c r="D632"/>
  <c r="D631"/>
  <c r="D630"/>
  <c r="D629"/>
  <c r="I629"/>
  <c r="D619"/>
  <c r="G619"/>
  <c r="I609"/>
  <c r="D609"/>
  <c r="G609"/>
  <c r="D599"/>
  <c r="I599"/>
  <c r="D589"/>
  <c r="G589"/>
  <c r="D579"/>
  <c r="I579"/>
  <c r="G569"/>
  <c r="D569"/>
  <c r="I569"/>
  <c r="G559"/>
  <c r="D559"/>
  <c r="I559"/>
  <c r="D549"/>
  <c r="I549"/>
  <c r="G539"/>
  <c r="D539"/>
  <c r="I539"/>
  <c r="D529"/>
  <c r="I529"/>
  <c r="D519"/>
  <c r="G519"/>
  <c r="D509"/>
  <c r="I509"/>
  <c r="D508"/>
  <c r="D507"/>
  <c r="D506"/>
  <c r="D505"/>
  <c r="D504"/>
  <c r="D503"/>
  <c r="D502"/>
  <c r="D501"/>
  <c r="D500"/>
  <c r="D499"/>
  <c r="G499"/>
  <c r="D489"/>
  <c r="G489"/>
  <c r="D479"/>
  <c r="G479"/>
  <c r="D474"/>
  <c r="D469"/>
  <c r="G469"/>
  <c r="D464"/>
  <c r="D459"/>
  <c r="G459"/>
  <c r="G449"/>
  <c r="D449"/>
  <c r="I449"/>
  <c r="D439"/>
  <c r="G439"/>
  <c r="D429"/>
  <c r="G429"/>
  <c r="D419"/>
  <c r="G419"/>
  <c r="G409"/>
  <c r="D409"/>
  <c r="I409"/>
  <c r="D399"/>
  <c r="G399"/>
  <c r="D389"/>
  <c r="G389"/>
  <c r="D379"/>
  <c r="G379"/>
  <c r="G369"/>
  <c r="D369"/>
  <c r="I369"/>
  <c r="D359"/>
  <c r="G359"/>
  <c r="D348"/>
  <c r="G348"/>
  <c r="D340"/>
  <c r="G340"/>
  <c r="I337"/>
  <c r="G337"/>
  <c r="I336"/>
  <c r="G336"/>
  <c r="G334"/>
  <c r="D334"/>
  <c r="I334"/>
  <c r="D332"/>
  <c r="G332"/>
  <c r="D330"/>
  <c r="G330"/>
  <c r="D328"/>
  <c r="G328"/>
  <c r="D326"/>
  <c r="I326"/>
  <c r="G319"/>
  <c r="D319"/>
  <c r="I319"/>
  <c r="D315"/>
  <c r="G315"/>
  <c r="D311"/>
  <c r="G311"/>
  <c r="D307"/>
  <c r="G307"/>
  <c r="G301"/>
  <c r="D301"/>
  <c r="I301"/>
  <c r="D297"/>
  <c r="G297"/>
  <c r="D293"/>
  <c r="G293"/>
  <c r="I290"/>
  <c r="G290"/>
  <c r="I289"/>
  <c r="G289"/>
  <c r="I288"/>
  <c r="G288"/>
  <c r="I287"/>
  <c r="G287"/>
  <c r="I286"/>
  <c r="G286"/>
  <c r="I285"/>
  <c r="G285"/>
  <c r="I284"/>
  <c r="G284"/>
  <c r="G273"/>
  <c r="D273"/>
  <c r="I273"/>
  <c r="I270"/>
  <c r="G270"/>
  <c r="I269"/>
  <c r="G269"/>
  <c r="D267"/>
  <c r="G267"/>
  <c r="D265"/>
  <c r="G265"/>
  <c r="D263"/>
  <c r="G263"/>
  <c r="D261"/>
  <c r="I261"/>
  <c r="I257"/>
  <c r="G257"/>
  <c r="I256"/>
  <c r="G256"/>
  <c r="I254"/>
  <c r="G254"/>
  <c r="G252"/>
  <c r="D252"/>
  <c r="I252"/>
  <c r="D250"/>
  <c r="G250"/>
  <c r="D248"/>
  <c r="G248"/>
  <c r="D246"/>
  <c r="D244"/>
  <c r="I244"/>
  <c r="D233"/>
  <c r="I233"/>
  <c r="D224"/>
  <c r="I224"/>
  <c r="D216"/>
  <c r="G216"/>
  <c r="D208"/>
  <c r="I208"/>
  <c r="I197"/>
  <c r="G197"/>
  <c r="G189"/>
  <c r="D189"/>
  <c r="I189"/>
  <c r="D181"/>
  <c r="I181"/>
  <c r="D178"/>
  <c r="D177"/>
  <c r="D176"/>
  <c r="D175"/>
  <c r="D173"/>
  <c r="D165"/>
  <c r="I165"/>
  <c r="G157"/>
  <c r="D157"/>
  <c r="I157"/>
  <c r="D149"/>
  <c r="I149"/>
  <c r="D139"/>
  <c r="G139"/>
  <c r="D131"/>
  <c r="I131"/>
  <c r="G123"/>
  <c r="D123"/>
  <c r="I123"/>
  <c r="D115"/>
  <c r="I115"/>
  <c r="D107"/>
  <c r="G107"/>
  <c r="I104"/>
  <c r="G104"/>
  <c r="I103"/>
  <c r="G103"/>
  <c r="I102"/>
  <c r="G102"/>
  <c r="I99"/>
  <c r="G99"/>
  <c r="I98"/>
  <c r="G98"/>
  <c r="I96"/>
  <c r="G96"/>
  <c r="I95"/>
  <c r="G95"/>
  <c r="I94"/>
  <c r="G94"/>
  <c r="I93"/>
  <c r="G93"/>
  <c r="I92"/>
  <c r="G92"/>
  <c r="I91"/>
  <c r="G91"/>
  <c r="I90"/>
  <c r="G90"/>
  <c r="I89"/>
  <c r="G89"/>
  <c r="I88"/>
  <c r="G88"/>
  <c r="I87"/>
  <c r="G87"/>
  <c r="I86"/>
  <c r="G86"/>
  <c r="I85"/>
  <c r="G85"/>
  <c r="I82"/>
  <c r="G82"/>
  <c r="I81"/>
  <c r="G81"/>
  <c r="I80"/>
  <c r="G80"/>
  <c r="I77"/>
  <c r="G77"/>
  <c r="I76"/>
  <c r="G76"/>
  <c r="D75"/>
  <c r="I75"/>
  <c r="I74"/>
  <c r="G74"/>
  <c r="I73"/>
  <c r="G73"/>
  <c r="I72"/>
  <c r="G72"/>
  <c r="I71"/>
  <c r="G71"/>
  <c r="D69"/>
  <c r="G69"/>
  <c r="I68"/>
  <c r="G68"/>
  <c r="I67"/>
  <c r="G67"/>
  <c r="I66"/>
  <c r="G66"/>
  <c r="I65"/>
  <c r="G65"/>
  <c r="I64"/>
  <c r="G64"/>
  <c r="I63"/>
  <c r="G63"/>
  <c r="I62"/>
  <c r="G62"/>
  <c r="I61"/>
  <c r="G61"/>
  <c r="I60"/>
  <c r="G60"/>
  <c r="I59"/>
  <c r="G59"/>
  <c r="I58"/>
  <c r="G58"/>
  <c r="I57"/>
  <c r="G57"/>
  <c r="I56"/>
  <c r="G56"/>
  <c r="I55"/>
  <c r="G55"/>
  <c r="I52"/>
  <c r="G52"/>
  <c r="I51"/>
  <c r="G51"/>
  <c r="I50"/>
  <c r="G50"/>
  <c r="I49"/>
  <c r="G49"/>
  <c r="I48"/>
  <c r="G48"/>
  <c r="G47"/>
  <c r="D47"/>
  <c r="I47"/>
  <c r="D46"/>
  <c r="G46"/>
  <c r="I43"/>
  <c r="G43"/>
  <c r="I42"/>
  <c r="G42"/>
  <c r="I40"/>
  <c r="G40"/>
  <c r="I39"/>
  <c r="G39"/>
  <c r="D38"/>
  <c r="G38"/>
  <c r="I37"/>
  <c r="G37"/>
  <c r="I36"/>
  <c r="G36"/>
  <c r="I35"/>
  <c r="G35"/>
  <c r="I34"/>
  <c r="G34"/>
  <c r="I33"/>
  <c r="G33"/>
  <c r="I30"/>
  <c r="G30"/>
  <c r="I29"/>
  <c r="G29"/>
  <c r="I28"/>
  <c r="G28"/>
  <c r="I27"/>
  <c r="G27"/>
  <c r="I26"/>
  <c r="G26"/>
  <c r="I25"/>
  <c r="G25"/>
  <c r="I24"/>
  <c r="G24"/>
  <c r="I23"/>
  <c r="G23"/>
  <c r="I22"/>
  <c r="G22"/>
  <c r="I21"/>
  <c r="G21"/>
  <c r="I20"/>
  <c r="G20"/>
  <c r="I19"/>
  <c r="G19"/>
  <c r="D18"/>
  <c r="G18"/>
  <c r="I17"/>
  <c r="G17"/>
  <c r="I16"/>
  <c r="G16"/>
  <c r="I15"/>
  <c r="G15"/>
  <c r="I14"/>
  <c r="G14"/>
  <c r="I13"/>
  <c r="G13"/>
  <c r="I12"/>
  <c r="G12"/>
  <c r="I11"/>
  <c r="G11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I279" i="11"/>
  <c r="I278"/>
  <c r="I277"/>
  <c r="I276"/>
  <c r="I275"/>
  <c r="I274"/>
  <c r="I273"/>
  <c r="I272"/>
  <c r="H11" i="10"/>
  <c r="I270" i="11"/>
  <c r="G270"/>
  <c r="I269"/>
  <c r="G269"/>
  <c r="G268"/>
  <c r="G10" i="10"/>
  <c r="I268" i="11"/>
  <c r="H10" i="10"/>
  <c r="I266" i="11"/>
  <c r="G266"/>
  <c r="I265"/>
  <c r="G265"/>
  <c r="I264"/>
  <c r="G264"/>
  <c r="I263"/>
  <c r="G263"/>
  <c r="I262"/>
  <c r="G262"/>
  <c r="I261"/>
  <c r="G261"/>
  <c r="I260"/>
  <c r="G260"/>
  <c r="D253"/>
  <c r="D252"/>
  <c r="D257"/>
  <c r="D250"/>
  <c r="G250"/>
  <c r="D248"/>
  <c r="D256"/>
  <c r="D245"/>
  <c r="I245"/>
  <c r="I244"/>
  <c r="G244"/>
  <c r="D236"/>
  <c r="I236"/>
  <c r="D235"/>
  <c r="D234"/>
  <c r="D233"/>
  <c r="I227"/>
  <c r="I225"/>
  <c r="G225"/>
  <c r="I224"/>
  <c r="G224"/>
  <c r="I223"/>
  <c r="G223"/>
  <c r="I222"/>
  <c r="G222"/>
  <c r="I221"/>
  <c r="G221"/>
  <c r="I220"/>
  <c r="G220"/>
  <c r="I219"/>
  <c r="G219"/>
  <c r="I218"/>
  <c r="G218"/>
  <c r="D212"/>
  <c r="I212"/>
  <c r="D208"/>
  <c r="D232"/>
  <c r="D207"/>
  <c r="D231"/>
  <c r="D206"/>
  <c r="I206"/>
  <c r="G200"/>
  <c r="D200"/>
  <c r="I200"/>
  <c r="D194"/>
  <c r="I194"/>
  <c r="D188"/>
  <c r="G188"/>
  <c r="D182"/>
  <c r="G182"/>
  <c r="D177"/>
  <c r="D176"/>
  <c r="I176"/>
  <c r="D167"/>
  <c r="G167"/>
  <c r="G161"/>
  <c r="D161"/>
  <c r="I161"/>
  <c r="D155"/>
  <c r="G155"/>
  <c r="D149"/>
  <c r="G149"/>
  <c r="D143"/>
  <c r="G143"/>
  <c r="G137"/>
  <c r="D137"/>
  <c r="I137"/>
  <c r="D131"/>
  <c r="G131"/>
  <c r="D125"/>
  <c r="G125"/>
  <c r="D119"/>
  <c r="D243"/>
  <c r="D242"/>
  <c r="D113"/>
  <c r="G113"/>
  <c r="I110"/>
  <c r="G110"/>
  <c r="I109"/>
  <c r="G109"/>
  <c r="I108"/>
  <c r="G108"/>
  <c r="D107"/>
  <c r="G107"/>
  <c r="G101"/>
  <c r="D101"/>
  <c r="I101"/>
  <c r="D95"/>
  <c r="G95"/>
  <c r="D89"/>
  <c r="G89"/>
  <c r="D83"/>
  <c r="G83"/>
  <c r="G77"/>
  <c r="D77"/>
  <c r="I77"/>
  <c r="D71"/>
  <c r="G71"/>
  <c r="D65"/>
  <c r="G65"/>
  <c r="D59"/>
  <c r="G59"/>
  <c r="G53"/>
  <c r="D53"/>
  <c r="I53"/>
  <c r="D47"/>
  <c r="I47"/>
  <c r="D41"/>
  <c r="G41"/>
  <c r="D35"/>
  <c r="I35"/>
  <c r="G29"/>
  <c r="D29"/>
  <c r="I29"/>
  <c r="I27"/>
  <c r="G27"/>
  <c r="D25"/>
  <c r="I25"/>
  <c r="D23"/>
  <c r="G23"/>
  <c r="D21"/>
  <c r="I21"/>
  <c r="G19"/>
  <c r="D19"/>
  <c r="I19"/>
  <c r="D17"/>
  <c r="I17"/>
  <c r="D15"/>
  <c r="G15"/>
  <c r="D13"/>
  <c r="I13"/>
  <c r="G11"/>
  <c r="D11"/>
  <c r="I11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9"/>
  <c r="A270"/>
  <c r="A271"/>
  <c r="A273"/>
  <c r="A274"/>
  <c r="A275"/>
  <c r="A276"/>
  <c r="A277"/>
  <c r="A278"/>
  <c r="A279"/>
  <c r="I21" i="10"/>
  <c r="F21"/>
  <c r="E21"/>
  <c r="C8" i="5"/>
  <c r="C7"/>
  <c r="C5"/>
  <c r="C4"/>
  <c r="C3"/>
  <c r="C2"/>
  <c r="I14"/>
  <c r="J14"/>
  <c r="I15"/>
  <c r="J15"/>
  <c r="I16"/>
  <c r="J16"/>
  <c r="I17"/>
  <c r="I74"/>
  <c r="J17"/>
  <c r="I19"/>
  <c r="J19"/>
  <c r="I20"/>
  <c r="J20"/>
  <c r="I21"/>
  <c r="J21"/>
  <c r="I23"/>
  <c r="J23"/>
  <c r="I24"/>
  <c r="J24"/>
  <c r="I25"/>
  <c r="J25"/>
  <c r="I28"/>
  <c r="J28"/>
  <c r="I29"/>
  <c r="J29"/>
  <c r="I30"/>
  <c r="J30"/>
  <c r="I32"/>
  <c r="J32"/>
  <c r="I33"/>
  <c r="J33"/>
  <c r="I34"/>
  <c r="J34"/>
  <c r="I36"/>
  <c r="J36"/>
  <c r="I37"/>
  <c r="J37"/>
  <c r="I38"/>
  <c r="J38"/>
  <c r="I40"/>
  <c r="J40"/>
  <c r="I41"/>
  <c r="J41"/>
  <c r="I42"/>
  <c r="J42"/>
  <c r="I44"/>
  <c r="J44"/>
  <c r="I45"/>
  <c r="J45"/>
  <c r="I46"/>
  <c r="J46"/>
  <c r="I48"/>
  <c r="J48"/>
  <c r="I49"/>
  <c r="J49"/>
  <c r="I50"/>
  <c r="J50"/>
  <c r="I52"/>
  <c r="J52"/>
  <c r="I53"/>
  <c r="J53"/>
  <c r="I54"/>
  <c r="J54"/>
  <c r="J83"/>
  <c r="I56"/>
  <c r="I58"/>
  <c r="I84"/>
  <c r="J56"/>
  <c r="I57"/>
  <c r="J58"/>
  <c r="J66"/>
  <c r="I67"/>
  <c r="I68"/>
  <c r="I69"/>
  <c r="J69"/>
  <c r="J74"/>
  <c r="J94"/>
  <c r="I75"/>
  <c r="J75"/>
  <c r="I76"/>
  <c r="J76"/>
  <c r="I77"/>
  <c r="J77"/>
  <c r="I78"/>
  <c r="J78"/>
  <c r="I79"/>
  <c r="J79"/>
  <c r="I80"/>
  <c r="J80"/>
  <c r="I81"/>
  <c r="J81"/>
  <c r="I82"/>
  <c r="J82"/>
  <c r="I83"/>
  <c r="R43" i="1"/>
  <c r="R44"/>
  <c r="E45"/>
  <c r="E43"/>
  <c r="E42"/>
  <c r="E38"/>
  <c r="B8" i="2"/>
  <c r="B7"/>
  <c r="B5"/>
  <c r="B4"/>
  <c r="B3"/>
  <c r="B2"/>
  <c r="C8" i="3"/>
  <c r="C7"/>
  <c r="C5"/>
  <c r="C4"/>
  <c r="C3"/>
  <c r="C2"/>
  <c r="E35" i="1"/>
  <c r="J35"/>
  <c r="R35"/>
  <c r="P38"/>
  <c r="P39"/>
  <c r="P40"/>
  <c r="P41"/>
  <c r="P42"/>
  <c r="J44"/>
  <c r="K45"/>
  <c r="A14" i="2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I16" i="3"/>
  <c r="K16"/>
  <c r="K15"/>
  <c r="M16"/>
  <c r="M15"/>
  <c r="I17"/>
  <c r="K17"/>
  <c r="M17"/>
  <c r="I18"/>
  <c r="K18"/>
  <c r="M18"/>
  <c r="I19"/>
  <c r="O49" i="1"/>
  <c r="S49"/>
  <c r="K19" i="3"/>
  <c r="M19"/>
  <c r="I20"/>
  <c r="K20"/>
  <c r="M20"/>
  <c r="I21"/>
  <c r="K21"/>
  <c r="M21"/>
  <c r="I22"/>
  <c r="K22"/>
  <c r="M22"/>
  <c r="I23"/>
  <c r="K23"/>
  <c r="M23"/>
  <c r="I24"/>
  <c r="K24"/>
  <c r="M24"/>
  <c r="I25"/>
  <c r="K25"/>
  <c r="M25"/>
  <c r="I27"/>
  <c r="K27"/>
  <c r="M27"/>
  <c r="I28"/>
  <c r="K28"/>
  <c r="M28"/>
  <c r="I29"/>
  <c r="K29"/>
  <c r="M29"/>
  <c r="I30"/>
  <c r="K30"/>
  <c r="M30"/>
  <c r="I32"/>
  <c r="K32"/>
  <c r="M32"/>
  <c r="M31"/>
  <c r="I33"/>
  <c r="K33"/>
  <c r="K31"/>
  <c r="M33"/>
  <c r="I34"/>
  <c r="I31"/>
  <c r="K34"/>
  <c r="M34"/>
  <c r="I35"/>
  <c r="K35"/>
  <c r="M35"/>
  <c r="I36"/>
  <c r="K36"/>
  <c r="M36"/>
  <c r="I39"/>
  <c r="I38"/>
  <c r="K39"/>
  <c r="K38"/>
  <c r="M39"/>
  <c r="M38"/>
  <c r="I41"/>
  <c r="I40"/>
  <c r="C20" i="2"/>
  <c r="K41" i="3"/>
  <c r="K40"/>
  <c r="D20" i="2"/>
  <c r="M41" i="3"/>
  <c r="M40"/>
  <c r="E20" i="2"/>
  <c r="I43" i="3"/>
  <c r="I42"/>
  <c r="C21" i="2"/>
  <c r="K43" i="3"/>
  <c r="K42"/>
  <c r="D21" i="2"/>
  <c r="M43" i="3"/>
  <c r="M42"/>
  <c r="E21" i="2"/>
  <c r="I45" i="3"/>
  <c r="K45"/>
  <c r="K44"/>
  <c r="D22" i="2"/>
  <c r="M45" i="3"/>
  <c r="M44"/>
  <c r="E22" i="2"/>
  <c r="I46" i="3"/>
  <c r="E40" i="1"/>
  <c r="K46" i="3"/>
  <c r="M46"/>
  <c r="I48"/>
  <c r="K48"/>
  <c r="M48"/>
  <c r="M47"/>
  <c r="E23" i="2"/>
  <c r="I49" i="3"/>
  <c r="K49"/>
  <c r="K47"/>
  <c r="D23" i="2"/>
  <c r="M49" i="3"/>
  <c r="I50"/>
  <c r="I47"/>
  <c r="C23" i="2"/>
  <c r="K50" i="3"/>
  <c r="M50"/>
  <c r="I52"/>
  <c r="K52"/>
  <c r="K51"/>
  <c r="D24" i="2"/>
  <c r="M52" i="3"/>
  <c r="I53"/>
  <c r="I51"/>
  <c r="C24" i="2"/>
  <c r="K53" i="3"/>
  <c r="M53"/>
  <c r="M51"/>
  <c r="E24" i="2"/>
  <c r="I54" i="3"/>
  <c r="K54"/>
  <c r="M54"/>
  <c r="I55"/>
  <c r="K55"/>
  <c r="M55"/>
  <c r="I56"/>
  <c r="K56"/>
  <c r="M56"/>
  <c r="I57"/>
  <c r="K57"/>
  <c r="M57"/>
  <c r="I58"/>
  <c r="K58"/>
  <c r="M58"/>
  <c r="I59"/>
  <c r="K59"/>
  <c r="M59"/>
  <c r="I60"/>
  <c r="K60"/>
  <c r="M60"/>
  <c r="I61"/>
  <c r="K61"/>
  <c r="M61"/>
  <c r="I62"/>
  <c r="K62"/>
  <c r="M62"/>
  <c r="I64"/>
  <c r="K64"/>
  <c r="M64"/>
  <c r="M63"/>
  <c r="E25" i="2"/>
  <c r="I65" i="3"/>
  <c r="K65"/>
  <c r="K63"/>
  <c r="D25" i="2"/>
  <c r="M65" i="3"/>
  <c r="I66"/>
  <c r="I63"/>
  <c r="C25" i="2"/>
  <c r="K66" i="3"/>
  <c r="M66"/>
  <c r="I67"/>
  <c r="K67"/>
  <c r="M67"/>
  <c r="I70"/>
  <c r="K70"/>
  <c r="M70"/>
  <c r="M69"/>
  <c r="I71"/>
  <c r="R45" i="1"/>
  <c r="K71" i="3"/>
  <c r="K69"/>
  <c r="M71"/>
  <c r="I72"/>
  <c r="K72"/>
  <c r="M72"/>
  <c r="I73"/>
  <c r="K73"/>
  <c r="M73"/>
  <c r="I74"/>
  <c r="K74"/>
  <c r="M74"/>
  <c r="G173" i="12"/>
  <c r="I173"/>
  <c r="A189"/>
  <c r="A190"/>
  <c r="A191"/>
  <c r="A192"/>
  <c r="A193"/>
  <c r="A194"/>
  <c r="A195"/>
  <c r="A196"/>
  <c r="A181"/>
  <c r="A182"/>
  <c r="A183"/>
  <c r="A184"/>
  <c r="A185"/>
  <c r="A186"/>
  <c r="A187"/>
  <c r="A188"/>
  <c r="A197"/>
  <c r="A198"/>
  <c r="A199"/>
  <c r="A200"/>
  <c r="A201"/>
  <c r="A202"/>
  <c r="A203"/>
  <c r="A204"/>
  <c r="A205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40"/>
  <c r="A941"/>
  <c r="A942"/>
  <c r="A943"/>
  <c r="A945"/>
  <c r="A946"/>
  <c r="A947"/>
  <c r="I18"/>
  <c r="D31"/>
  <c r="I38"/>
  <c r="I69"/>
  <c r="G75"/>
  <c r="G115"/>
  <c r="G131"/>
  <c r="G149"/>
  <c r="G165"/>
  <c r="G181"/>
  <c r="G208"/>
  <c r="G224"/>
  <c r="G233"/>
  <c r="G244"/>
  <c r="G259"/>
  <c r="G15" i="10"/>
  <c r="G282" i="12"/>
  <c r="G16" i="10"/>
  <c r="G324" i="12"/>
  <c r="G17" i="10"/>
  <c r="G246" i="12"/>
  <c r="I246"/>
  <c r="I250"/>
  <c r="I263"/>
  <c r="I267"/>
  <c r="I297"/>
  <c r="I307"/>
  <c r="I315"/>
  <c r="I328"/>
  <c r="I332"/>
  <c r="I340"/>
  <c r="I359"/>
  <c r="I379"/>
  <c r="I399"/>
  <c r="I419"/>
  <c r="I439"/>
  <c r="I459"/>
  <c r="I469"/>
  <c r="I479"/>
  <c r="I499"/>
  <c r="G509"/>
  <c r="G529"/>
  <c r="G549"/>
  <c r="G579"/>
  <c r="G599"/>
  <c r="G629"/>
  <c r="I659"/>
  <c r="I679"/>
  <c r="I683"/>
  <c r="I687"/>
  <c r="G720"/>
  <c r="G724"/>
  <c r="G722"/>
  <c r="I727"/>
  <c r="I737"/>
  <c r="I757"/>
  <c r="G897"/>
  <c r="I897"/>
  <c r="D838"/>
  <c r="D839"/>
  <c r="D909"/>
  <c r="D840"/>
  <c r="D841"/>
  <c r="D911"/>
  <c r="D842"/>
  <c r="D690"/>
  <c r="D768"/>
  <c r="D767"/>
  <c r="D691"/>
  <c r="D769"/>
  <c r="D692"/>
  <c r="D770"/>
  <c r="D693"/>
  <c r="D771"/>
  <c r="D694"/>
  <c r="D772"/>
  <c r="I795"/>
  <c r="I805"/>
  <c r="I815"/>
  <c r="D908"/>
  <c r="D910"/>
  <c r="D912"/>
  <c r="I887"/>
  <c r="G13" i="11"/>
  <c r="G17"/>
  <c r="G21"/>
  <c r="G25"/>
  <c r="G35"/>
  <c r="G47"/>
  <c r="I59"/>
  <c r="I71"/>
  <c r="I83"/>
  <c r="I95"/>
  <c r="I107"/>
  <c r="G242"/>
  <c r="I242"/>
  <c r="I119"/>
  <c r="I131"/>
  <c r="I143"/>
  <c r="I155"/>
  <c r="I167"/>
  <c r="I226"/>
  <c r="I256"/>
  <c r="G256"/>
  <c r="G119"/>
  <c r="I182"/>
  <c r="D230"/>
  <c r="G230"/>
  <c r="I257"/>
  <c r="G257"/>
  <c r="G194"/>
  <c r="G206"/>
  <c r="G226"/>
  <c r="G212"/>
  <c r="G236"/>
  <c r="G245"/>
  <c r="G248"/>
  <c r="G252"/>
  <c r="I248"/>
  <c r="I252"/>
  <c r="E41" i="1"/>
  <c r="G31" i="12"/>
  <c r="G9"/>
  <c r="G13" i="10"/>
  <c r="I31" i="12"/>
  <c r="D837"/>
  <c r="I837"/>
  <c r="G206"/>
  <c r="G14" i="10"/>
  <c r="G227" i="11"/>
  <c r="G9"/>
  <c r="G8" i="10"/>
  <c r="I230" i="11"/>
  <c r="G837" i="12"/>
  <c r="G279" i="11"/>
  <c r="G278"/>
  <c r="G277"/>
  <c r="G276"/>
  <c r="G273"/>
  <c r="G272"/>
  <c r="G275"/>
  <c r="G274"/>
  <c r="I716" i="12"/>
  <c r="G716"/>
  <c r="G717"/>
  <c r="G951"/>
  <c r="G950"/>
  <c r="G949"/>
  <c r="G948"/>
  <c r="G945"/>
  <c r="G947"/>
  <c r="G946"/>
  <c r="G944"/>
  <c r="I94" i="5"/>
  <c r="I95"/>
  <c r="E39" i="1"/>
  <c r="C19" i="2"/>
  <c r="I26" i="3"/>
  <c r="C16" i="2"/>
  <c r="C17"/>
  <c r="F328" i="9"/>
  <c r="F331"/>
  <c r="F350" i="8"/>
  <c r="F353"/>
  <c r="F36"/>
  <c r="G36"/>
  <c r="F301"/>
  <c r="F304"/>
  <c r="F35"/>
  <c r="G35"/>
  <c r="F264"/>
  <c r="F267"/>
  <c r="E268"/>
  <c r="F268"/>
  <c r="F269"/>
  <c r="E12"/>
  <c r="F12"/>
  <c r="F412" i="7"/>
  <c r="F415"/>
  <c r="F333"/>
  <c r="F336"/>
  <c r="E337"/>
  <c r="F337"/>
  <c r="F338"/>
  <c r="E12"/>
  <c r="F12"/>
  <c r="F379" i="6"/>
  <c r="F382"/>
  <c r="F302"/>
  <c r="F305"/>
  <c r="E306"/>
  <c r="F306"/>
  <c r="F307"/>
  <c r="E12"/>
  <c r="F12"/>
  <c r="E13" i="9"/>
  <c r="F13"/>
  <c r="E258"/>
  <c r="F258"/>
  <c r="F259"/>
  <c r="F34"/>
  <c r="G34"/>
  <c r="E292"/>
  <c r="F292"/>
  <c r="F293"/>
  <c r="F35"/>
  <c r="G35"/>
  <c r="E13" i="8"/>
  <c r="F13"/>
  <c r="E17"/>
  <c r="F17"/>
  <c r="E305"/>
  <c r="F305"/>
  <c r="F306"/>
  <c r="E390"/>
  <c r="F390"/>
  <c r="F391"/>
  <c r="F37"/>
  <c r="G37"/>
  <c r="E354"/>
  <c r="F354"/>
  <c r="F355"/>
  <c r="E13" i="7"/>
  <c r="F13"/>
  <c r="F299"/>
  <c r="F302"/>
  <c r="E303"/>
  <c r="F303"/>
  <c r="F304"/>
  <c r="F378"/>
  <c r="F381"/>
  <c r="F36"/>
  <c r="G36"/>
  <c r="E13" i="6"/>
  <c r="F13"/>
  <c r="F268"/>
  <c r="F271"/>
  <c r="E272"/>
  <c r="F272"/>
  <c r="F273"/>
  <c r="F345"/>
  <c r="F348"/>
  <c r="F36"/>
  <c r="G36"/>
  <c r="F34" i="7"/>
  <c r="G34"/>
  <c r="E382"/>
  <c r="F382"/>
  <c r="F383"/>
  <c r="F34" i="6"/>
  <c r="G34"/>
  <c r="E349"/>
  <c r="F349"/>
  <c r="F350"/>
  <c r="I15" i="3"/>
  <c r="I14"/>
  <c r="C14" i="2"/>
  <c r="E44" i="1"/>
  <c r="R47"/>
  <c r="O48"/>
  <c r="C15" i="2"/>
  <c r="G38" i="9"/>
  <c r="F8"/>
  <c r="G767" i="12"/>
  <c r="I767"/>
  <c r="E17" i="6"/>
  <c r="F17"/>
  <c r="E17" i="7"/>
  <c r="F17"/>
  <c r="F37" i="6"/>
  <c r="G37"/>
  <c r="E383"/>
  <c r="F383"/>
  <c r="F384"/>
  <c r="E416" i="7"/>
  <c r="F416"/>
  <c r="F417"/>
  <c r="F37"/>
  <c r="G37"/>
  <c r="E332" i="9"/>
  <c r="F332"/>
  <c r="F333"/>
  <c r="F36"/>
  <c r="G36"/>
  <c r="G20" i="10"/>
  <c r="G11"/>
  <c r="A949" i="12"/>
  <c r="A950"/>
  <c r="A948"/>
  <c r="A951"/>
  <c r="F34" i="8"/>
  <c r="G34"/>
  <c r="G41"/>
  <c r="F8"/>
  <c r="F35" i="6"/>
  <c r="G35"/>
  <c r="G40"/>
  <c r="F8"/>
  <c r="F35" i="7"/>
  <c r="G35"/>
  <c r="G42"/>
  <c r="F8"/>
  <c r="R49" i="1"/>
  <c r="D689" i="12"/>
  <c r="K68" i="3"/>
  <c r="D26" i="2"/>
  <c r="D27"/>
  <c r="M68" i="3"/>
  <c r="E26" i="2"/>
  <c r="E27"/>
  <c r="K37" i="3"/>
  <c r="D18" i="2"/>
  <c r="D19"/>
  <c r="D17"/>
  <c r="K26" i="3"/>
  <c r="D16" i="2"/>
  <c r="M26" i="3"/>
  <c r="E16" i="2"/>
  <c r="E17"/>
  <c r="E15"/>
  <c r="M37" i="3"/>
  <c r="E18" i="2"/>
  <c r="E19"/>
  <c r="D15"/>
  <c r="K14" i="3"/>
  <c r="I69"/>
  <c r="I44"/>
  <c r="I15" i="11"/>
  <c r="I9"/>
  <c r="H8" i="10"/>
  <c r="I23" i="11"/>
  <c r="I41"/>
  <c r="I65"/>
  <c r="I89"/>
  <c r="I113"/>
  <c r="I125"/>
  <c r="I149"/>
  <c r="G176"/>
  <c r="G174"/>
  <c r="G9" i="10"/>
  <c r="I188" i="11"/>
  <c r="I174"/>
  <c r="H9" i="10"/>
  <c r="I250" i="11"/>
  <c r="G847" i="12"/>
  <c r="I847"/>
  <c r="G857"/>
  <c r="I857"/>
  <c r="G867"/>
  <c r="I867"/>
  <c r="D913"/>
  <c r="D907"/>
  <c r="G877"/>
  <c r="I877"/>
  <c r="I46"/>
  <c r="I9"/>
  <c r="H13" i="10"/>
  <c r="I107" i="12"/>
  <c r="I139"/>
  <c r="I216"/>
  <c r="I248"/>
  <c r="I265"/>
  <c r="I259"/>
  <c r="H15" i="10"/>
  <c r="I293" i="12"/>
  <c r="I282"/>
  <c r="H16" i="10"/>
  <c r="I311" i="12"/>
  <c r="I330"/>
  <c r="I324"/>
  <c r="H17" i="10"/>
  <c r="I348" i="12"/>
  <c r="I389"/>
  <c r="I429"/>
  <c r="I489"/>
  <c r="I519"/>
  <c r="I589"/>
  <c r="I619"/>
  <c r="I639"/>
  <c r="I649"/>
  <c r="I681"/>
  <c r="I699"/>
  <c r="I747"/>
  <c r="I782"/>
  <c r="I825"/>
  <c r="D914"/>
  <c r="E12" i="9"/>
  <c r="F12"/>
  <c r="E17"/>
  <c r="F17"/>
  <c r="S47" i="1"/>
  <c r="G907" i="12"/>
  <c r="I907"/>
  <c r="E10" i="7"/>
  <c r="F10"/>
  <c r="F19"/>
  <c r="E9"/>
  <c r="F9"/>
  <c r="F18"/>
  <c r="F21"/>
  <c r="E9" i="6"/>
  <c r="F9"/>
  <c r="E10"/>
  <c r="F10"/>
  <c r="F19"/>
  <c r="F18"/>
  <c r="F21"/>
  <c r="I68" i="3"/>
  <c r="C26" i="2"/>
  <c r="C27"/>
  <c r="I206" i="12"/>
  <c r="H14" i="10"/>
  <c r="C22" i="2"/>
  <c r="I37" i="3"/>
  <c r="K75"/>
  <c r="D28" i="2"/>
  <c r="D14"/>
  <c r="M14" i="3"/>
  <c r="I689" i="12"/>
  <c r="G689"/>
  <c r="G357"/>
  <c r="E10" i="8"/>
  <c r="F10"/>
  <c r="F19"/>
  <c r="E9"/>
  <c r="F9"/>
  <c r="F18"/>
  <c r="F21"/>
  <c r="I357" i="12"/>
  <c r="H18" i="10"/>
  <c r="H21"/>
  <c r="H287" i="11"/>
  <c r="R48" i="1"/>
  <c r="R50"/>
  <c r="S48"/>
  <c r="E9" i="9"/>
  <c r="F9"/>
  <c r="E10"/>
  <c r="F10"/>
  <c r="F19"/>
  <c r="F18"/>
  <c r="E24"/>
  <c r="F24"/>
  <c r="E23"/>
  <c r="F23"/>
  <c r="E24" i="8"/>
  <c r="F24"/>
  <c r="E23"/>
  <c r="F23"/>
  <c r="G18" i="10"/>
  <c r="G21"/>
  <c r="H959" i="12"/>
  <c r="M75" i="3"/>
  <c r="E28" i="2"/>
  <c r="E14"/>
  <c r="E24" i="7"/>
  <c r="F24"/>
  <c r="E23"/>
  <c r="F23"/>
  <c r="F25"/>
  <c r="F27"/>
  <c r="F21" i="9"/>
  <c r="I75" i="3"/>
  <c r="C28" i="2"/>
  <c r="C18"/>
  <c r="E24" i="6"/>
  <c r="F24"/>
  <c r="E23"/>
  <c r="F23"/>
  <c r="E28" i="7"/>
  <c r="F28"/>
  <c r="F29"/>
  <c r="F25" i="6"/>
  <c r="F27"/>
  <c r="F25" i="8"/>
  <c r="F27"/>
  <c r="F25" i="9"/>
  <c r="F27"/>
  <c r="G32" i="10"/>
  <c r="I32"/>
  <c r="G33"/>
  <c r="I33"/>
  <c r="G29"/>
  <c r="I29"/>
  <c r="G27"/>
  <c r="I27"/>
  <c r="G31"/>
  <c r="I31"/>
  <c r="G26"/>
  <c r="I26"/>
  <c r="G28"/>
  <c r="I28"/>
  <c r="G30"/>
  <c r="I30"/>
  <c r="E28" i="9"/>
  <c r="F28"/>
  <c r="F29"/>
  <c r="E28" i="6"/>
  <c r="F28"/>
  <c r="F29"/>
  <c r="H34" i="10"/>
  <c r="E28" i="8"/>
  <c r="F28"/>
  <c r="F29"/>
</calcChain>
</file>

<file path=xl/sharedStrings.xml><?xml version="1.0" encoding="utf-8"?>
<sst xmlns="http://schemas.openxmlformats.org/spreadsheetml/2006/main" count="5947" uniqueCount="1111">
  <si>
    <t>Drážky, prostupy</t>
  </si>
  <si>
    <t>zhotovení drážek 3x3 frézování, sekání, zdivo</t>
  </si>
  <si>
    <t>zhotovení průstupů přes svislé a vodorovné stavební konstrukce do pr. 25mm, do 65cm</t>
  </si>
  <si>
    <t>zhotovení průstupu přes stropní stavební konstrukce do pr. 25mm</t>
  </si>
  <si>
    <t>Zemní práce a stavební práce</t>
  </si>
  <si>
    <t>hrubé zednické zapravení drážek jádrovou omítkou bez štuku, zdivo</t>
  </si>
  <si>
    <t>hrubé zednické zapravení průstupů a kapes jádrovou omítkou bez štuku, zdivo, strop</t>
  </si>
  <si>
    <t>Hodinové sazby</t>
  </si>
  <si>
    <t>koordinace prací s ostatními profesemi</t>
  </si>
  <si>
    <t>komplexní odzkoušení a uvedení do provozu po jednotlivých systémech</t>
  </si>
  <si>
    <t>zkušební provoz</t>
  </si>
  <si>
    <t>vyhledání stávajících zařízení, rozvodů, napojovacích bodů</t>
  </si>
  <si>
    <t>demontáž, úpravy a opravy stávajících kabelových rozvodů</t>
  </si>
  <si>
    <t>přesun stávajícího zařízení objektu (nábytek)</t>
  </si>
  <si>
    <t>základní úklid staveniště</t>
  </si>
  <si>
    <t>Projektová dokumentace skutečného stavu</t>
  </si>
  <si>
    <t>Výchozí revize elektrického zařízení</t>
  </si>
  <si>
    <t>Přesun</t>
  </si>
  <si>
    <t>PPV</t>
  </si>
  <si>
    <t>Likvidace odpadů</t>
  </si>
  <si>
    <t xml:space="preserve">Příplatek za ztížené výrobní podmínky </t>
  </si>
  <si>
    <t>Příplatek za etapovost a přerušování práce při provozu objektu</t>
  </si>
  <si>
    <t>Náklady na umístění a zabezpečení stanoviště</t>
  </si>
  <si>
    <t>CELKEM bez DPH</t>
  </si>
  <si>
    <t>Datový rozvaděč FD1  - stará budova m.č. 015</t>
  </si>
  <si>
    <t>19" datový rozvaděč 45U, 600x1000, kompletní, přední i zadní perforované dveře otevíratelné na panty, samostatně demontovatelné bočnice, zámek, RAL 9005 atd.</t>
  </si>
  <si>
    <t>19" podstavec pod datový rozvaděč 600x1000</t>
  </si>
  <si>
    <t>19" ventilační jednotka s termostatem, 6x70W</t>
  </si>
  <si>
    <t>19" sada na spojení rovaděčů</t>
  </si>
  <si>
    <t>19" police 650mm</t>
  </si>
  <si>
    <t>19" napájecí panel 6x230V</t>
  </si>
  <si>
    <t>19" napájecí panel PoE pro Wi-FI - dodávka oddělení IT školy</t>
  </si>
  <si>
    <t>19" vyvazovací panel 1U</t>
  </si>
  <si>
    <t>19" vertikální vyvazovací panel 45U, 150x50</t>
  </si>
  <si>
    <t>24x RJ45 CAT.5e UTP</t>
  </si>
  <si>
    <t xml:space="preserve">19'' patch panel </t>
  </si>
  <si>
    <t>50x RJ45 ISDN</t>
  </si>
  <si>
    <t xml:space="preserve">24xSC </t>
  </si>
  <si>
    <t>19" optická vana vč. čela</t>
  </si>
  <si>
    <t>SC</t>
  </si>
  <si>
    <t xml:space="preserve">záslepka optického konektoru </t>
  </si>
  <si>
    <t xml:space="preserve">optická kazeta s krytem </t>
  </si>
  <si>
    <t>držák svárů pro 6 svárů</t>
  </si>
  <si>
    <t xml:space="preserve">SC-SC </t>
  </si>
  <si>
    <t xml:space="preserve">optická spojka </t>
  </si>
  <si>
    <t>SC, 50/125um</t>
  </si>
  <si>
    <t xml:space="preserve">pigtail </t>
  </si>
  <si>
    <t>60mm</t>
  </si>
  <si>
    <t>ochrana sváru</t>
  </si>
  <si>
    <t>štítek pro označení patch panelu, optické vany apod.</t>
  </si>
  <si>
    <t>spojovací sad 4x šroub, podložka, matice ( M6 )</t>
  </si>
  <si>
    <t>UTP 2 m, CAT.5e, RJ45-RJ45</t>
  </si>
  <si>
    <t>propojovací kabel</t>
  </si>
  <si>
    <t>UTP 3 m, CAT.5e, RJ45-RJ45</t>
  </si>
  <si>
    <t>ukončení metalických kabelů UTP v 19" rozvaděči</t>
  </si>
  <si>
    <t>ukončení telefonních páteřních kabelů (do 50 párů) v 19" rozvaděči</t>
  </si>
  <si>
    <t>ukončení optických páteřních kabelů v 19" rozvaděči</t>
  </si>
  <si>
    <t>měření metalického vedení UTP</t>
  </si>
  <si>
    <t>port</t>
  </si>
  <si>
    <t>měření optického vedení</t>
  </si>
  <si>
    <t>vl</t>
  </si>
  <si>
    <t>měření telefonních páteřních linek (do 50 párů)</t>
  </si>
  <si>
    <t>pár</t>
  </si>
  <si>
    <t>programování, oživení, nastavení, uvedení do provozu</t>
  </si>
  <si>
    <t xml:space="preserve">Datový rozvaděč FD1 - stará budova m.č. 015 - Aktivní prvky </t>
  </si>
  <si>
    <t>UPS 3000VA</t>
  </si>
  <si>
    <t>19" záložní zdroj On-Line, barva RAL 9005, 2100 Watts / 3000 VA, vstup 230V / výstup 230V , interface Port RJ-45 Serial, smartSlot , extended runtime model , výška 19" stojanu 3 U, účinnost při plném zatížení 92.0%, zkreslení výstupního napětí méně než 3 %, výstupní kmitočet (synchr. se sítí) 50/60 Hz +/- 3 Hz nastavitelné uživatelem o +/- 0, 1 Hz, topology On-line s dvojí konverzí, druh průběhu sinusoida, interní bypass automatický i manuální</t>
  </si>
  <si>
    <t xml:space="preserve">UPS </t>
  </si>
  <si>
    <t>modul dálkové správy UPS a řízení serverů</t>
  </si>
  <si>
    <t>5518-2029 B</t>
  </si>
  <si>
    <t>zásuvka 230V/16A dvojnásobná IP 44, s ochrannými kolíky, s víčky</t>
  </si>
  <si>
    <t>gigabit managed switch 50x10/100/1000 GE portů + 2x1GB combo 2x1SFP , switchovací capacita 104GBps, spanning Tree (STP, RSTP, MSTP), maxium VLAN 256, IGMP Snooping, statický L3 Routing, IPv6 Support, podpora 802.1x, ACL L1-L4, SNMP verze 1,2,3, maximum MAC Address Table 8000, Web Management rozhraní, 19-palců Rack Mountable</t>
  </si>
  <si>
    <t>gigabit managed switch 24x10/100/1000 GE portů + 2x1GB combo 2x1SFP , switchovací capacita 56GBps, spanning Tree (STP, RSTP, MSTP), maxium VLAN 256, IGMP Snooping, statický L3 Routing, IPv6 Support, podpora 802.1x, ACL L1-L4, SNMP verze 1,2,3, maximum MAC Address Table 8000, Web Management rozhraní, 19-palců Rack Mountable</t>
  </si>
  <si>
    <t>g-bic pro switch 1000Base-SX, MM</t>
  </si>
  <si>
    <t>50/125um 1m, SC-SC</t>
  </si>
  <si>
    <t>Datový rozvaděč FD2 - stará budova m.č. 319</t>
  </si>
  <si>
    <t>19" datový rozvaděč nástěnný do 12U - stávající datový rozvaděč demontovaný v m.č. 201 a přesunutý do m.č. 319</t>
  </si>
  <si>
    <t>19" police 250mm</t>
  </si>
  <si>
    <t xml:space="preserve">16xSC </t>
  </si>
  <si>
    <t>UTP 1 m, CAT.5e, RJ45-RJ45</t>
  </si>
  <si>
    <t xml:space="preserve">Datový rozvaděč FD2 - stará budova m.č. 319 - Aktivní prvky </t>
  </si>
  <si>
    <t>Datový rozvaděč MD1 - nová budova m.č. U35</t>
  </si>
  <si>
    <t>odborné očištění portů stávajícího datového rozvaděče od nefunkčních vývodů datových kabelů vedoucích do starého objektu (v rámci rekonstrukce starého objektu rušeny), komplexní revitalizace vnitřního prostoru a kabelového managementu rozvaděče, přepojení a zpřehlednění portů, po očištění nefunkčních datových portů se předpokládá přepojení cca 72 stávajících funkčních portů, vložení nových komponentů a zařízení, nové označení portů a kabelů vč. popsiných štítků na zásuvká, práce na rozvaděči bude možné provádět pouze mimo běžnou provozní dobu nebo po dohodě s pracovníkem oddělení IT školy</t>
  </si>
  <si>
    <t>Datový rozvaděč MD1 - nová budova m.č. U35 - Doplnění aktivních prvků</t>
  </si>
  <si>
    <t>media konvertor 10/100/1000M na 1G MM SC vč. zdroje</t>
  </si>
  <si>
    <t>19" šasi pro instalaci až 5 media konvertorů, 1U</t>
  </si>
  <si>
    <t>Rozvod</t>
  </si>
  <si>
    <t>2xRJ45 CAT.5e UTP</t>
  </si>
  <si>
    <t>zásuvka kompletní pod omítku, do parapetu vč. přístroje, krytu a rámečku, standard ABB TANGO</t>
  </si>
  <si>
    <t>D.1.4.h.208</t>
  </si>
  <si>
    <t>D.1.4.h.209</t>
  </si>
  <si>
    <t>D.1.4.h.210</t>
  </si>
  <si>
    <t>3.NP STARÁ BUDOVA</t>
  </si>
  <si>
    <t>D.1.4.h.211</t>
  </si>
  <si>
    <t>4.NP STARÁ BUDOVA</t>
  </si>
  <si>
    <t>D.1.4.h.212</t>
  </si>
  <si>
    <t>D.1.4.h.213</t>
  </si>
  <si>
    <t>D.1.4.h.214</t>
  </si>
  <si>
    <t>2xRJ45 CAT.5e UTP IP44</t>
  </si>
  <si>
    <t>zásuvka kompletní s clonkami na povrch vč. boxu, přístroje, krytu a rámečku</t>
  </si>
  <si>
    <t>2xRJ45 CAT.5e UTP IP54</t>
  </si>
  <si>
    <t>1xRJ45 CAT.5e UTP</t>
  </si>
  <si>
    <t xml:space="preserve">vývod pro ACS a WI-FI vč. konektoru </t>
  </si>
  <si>
    <t>vývod pro CCTV na vnějším plášti objektu vč. konektoru</t>
  </si>
  <si>
    <t>Audiovizuální zařízení</t>
  </si>
  <si>
    <t>systémový AV box pro montáž pod omítku nebo do parapetního žlabu pro napojení dataprojektoru a interaktivní tabule, kompletní sestava s konektory: 1x VGA, 1x HDMI, 1x záslepka pro možnost vyvedení systémových kabelů interaktivní tabule</t>
  </si>
  <si>
    <t>systémový AV box pro montáž pod omítku nebo do parapetního žlabu pro napojení LCD TV, kompletní sestava s konektory: 1x VGA, 1x HDMI, 1x 3RCA</t>
  </si>
  <si>
    <t>systémový AV box pro montáž pod omítku nebo na povrch pro napojení dataprojektoru, kompletní sestava s konektory: 1x VGA, 1x HDMI</t>
  </si>
  <si>
    <t>ukončení systémového kabelu na konektoru VGA, HDMI, USB, 3RCA</t>
  </si>
  <si>
    <t>zpětná montáž, nastavení a oživení interaktivní tabule vč. napojení na nové AV boxy</t>
  </si>
  <si>
    <t>zpětná montáž, nastavení a oživení dataprojektoru vč. stropních držáků, rozvodných boxů a napojení na nové AV boxy</t>
  </si>
  <si>
    <t>zpětná montáž, nastavení a oživení LCD televizoru vč. držáků, rozvodných boxů a napojení na nové AV boxy a napojení na nové AV boxy</t>
  </si>
  <si>
    <t>Kamery</t>
  </si>
  <si>
    <t xml:space="preserve">Venkovní dome kamera AV, snímací prvek  CCD 1/3", rozlišení  600 TV řádků, minimální osvětlení  barva: 0,21 lux; ČB: 0 lux (IR zapnuto), objektiv  3,3 - 12 mm, den/noc  ano, mechanický IRC filtr, IR přísvit  15 m, OSD menu, kompenzace protisvětla  HME, redukce šumu  3D-DNR, privátní zóny  4 zóny, vyvážení bílé, sense-Up, UTP výstup, servisní výstup, pracovní teplota  -40 - 55 °C, napájení  12V DC, 24V AC </t>
  </si>
  <si>
    <t>konzole pro montáž kamer dome na zeď</t>
  </si>
  <si>
    <t>sada minivysílač a přijímač pro přenos videosig. po twistu, 500m</t>
  </si>
  <si>
    <t>Monitor na sekretariátu v nové budově</t>
  </si>
  <si>
    <t>sada vysílač a přijímač pro přenos signálu SVGA, SVGA 1920x1080, do 200m, 12/24V vč. zdroje</t>
  </si>
  <si>
    <t>Záznamový systém</t>
  </si>
  <si>
    <t>videorekordér síťový digitální triplexní 8-kanálový, videokomprese H.264, 8 x audio vstup, 1x audio výstup, prohlížeč 200 snímků / sec @ D1 (720x576), záznam 200 snímků / sec @ CIF (360x288), 200 snímků / sec half D1 (720x288), 100 snímků / sec @ D1 (720x576), 2x 3,5 "HDD SATA do 2TB (dodáváno bez HDD), 4x alarmové vstupy, 2x alarmový výstup, 1x RJ-45, RS485, RS232, USB port, dálkový ovladač, slovenské, české, anglické menu, VGA a BNC video výstup, podpora CMS, ovládání přes mobil iPhone, Android, rozměry 340x67x276mm</t>
  </si>
  <si>
    <t>interní HDD 2000 GB, raid edition</t>
  </si>
  <si>
    <t>modul spín.zdr.27,6V/5A v krytu, vst. nap. 230VAC, vstup FLEXO, výstup FASTON</t>
  </si>
  <si>
    <t>19" zaslepovací panel panel 4U</t>
  </si>
  <si>
    <t>19" LCD monitor, rozlišení  1280 x 1024, kontrast  1000:1, jas  250 cd/m2, doba odezvy  5 ms, pozorovací úhly H/V  170° / 170°, další funkce  5:4, české OSD menu, VESA standard, konektory  1x BNC, 1x VGA, 1x RCA (audio), napájení  230 v AC</t>
  </si>
  <si>
    <t>hlavní hodinová ústředna pro řízení systémů jednotného času HN184 - stávající</t>
  </si>
  <si>
    <t>hlavní hodinová ústředna - vyhledání stávajících vodičů, odpojení vodičů obvodu školních zvonků do starého objektu, v novém objektu obvod školních zvonků zachován,  úprava zapojení</t>
  </si>
  <si>
    <t>hlavní hodinová ústředna - vyhledání stávajících vodičů, odpojení vodičů, úprava zapojení, napojení na nové rozvody</t>
  </si>
  <si>
    <t>hlavní hodinová ústředna  - komplexní ověření funkčnosti, přezkoušení hlavních i vedlejších funkcí stávající ústředny</t>
  </si>
  <si>
    <t>Podružné hodiny</t>
  </si>
  <si>
    <t>podružné hodiny jednostranné, plastové kulaté o číselníku 28cm s vypouklým akrylátovým krycím sklem pro univerzální použití,  plastový rám ze světle šedého nárazuvzdorného termoplastu s hladkým povrchem, konzola pro dvoustrannou montáž lakovaná ve shodném odstínu, standartní délka konzoly dvoustranných hodin je 10, 30, 50 cm, plastové díly stabilizovány proti UV záření</t>
  </si>
  <si>
    <t>Společné prvky a SW</t>
  </si>
  <si>
    <t xml:space="preserve">docházkový a přístupový SW M.S.O. </t>
  </si>
  <si>
    <t>multilicence</t>
  </si>
  <si>
    <t>komunikační skrip pro ovládání terminálu</t>
  </si>
  <si>
    <t>komunikační skrip na stávající internetové programy systému Bakaláři (moduly třídní kniha a žákovská knížka)</t>
  </si>
  <si>
    <t>bezkontakční čtečka s výstupem USB pro připojení k PC, zadávání čipů do SW</t>
  </si>
  <si>
    <t>prvotní naplnění databáze pro všechny osoby</t>
  </si>
  <si>
    <t>celková integrace, nastavení, odzkoušení, uvedení do provozu</t>
  </si>
  <si>
    <t xml:space="preserve">řídící jednotka iREX, RS485, LAN </t>
  </si>
  <si>
    <t>Periférie</t>
  </si>
  <si>
    <t>bezkontaktní čtečka externí, kompatibilní s formátem stávajících indentifikačních čipů (EM 125kHz nutno ověrit při realizaci)</t>
  </si>
  <si>
    <t>řídící jdnotka dveří, komunikační prvek VOS vč. instalační krabice na povrch</t>
  </si>
  <si>
    <t>elektrický zámek reverzní, stavitelná střelka, 12V/170mA</t>
  </si>
  <si>
    <t>zelený plastový tlačítkový detektor, aktivace prolomením skla, poplachový výstup NO/NC 3A/24Vss, povrchová i zápustná montáž, IP42.</t>
  </si>
  <si>
    <t>ústředna místního rozhlasu MRU - stávající</t>
  </si>
  <si>
    <t>Ústředna na sekretariátu v nové budově</t>
  </si>
  <si>
    <t>koncový zosilňovač zesilovač kompatibilní se stávající ústřednou místního rozhlasu, výkon 400W, výstup: 100V, rozmery: 435 x 305 x 290 mm, vstupné napätie: 1V, napájacie napětí: 230V/50Hz, ochrana: proti přetížení, zkratu na lince, na zesilovač bude napojen na nový rozvod reproduktorů ve starém objektu, rozvod reproduktorů v novém objektu bude ponechán na zesilovači stávající ústředny</t>
  </si>
  <si>
    <t>polyfonní elektronický školník pro rozvod reproduktorů ve starém objektu, 300 melodií, výstup: 1V Uef audio, 12 V 50 mA spínání výkonu, napájení: adaptér 14 V / 400 mA, rozměry: 435 x 88 x 240 mm, hmotnost: 6 kg</t>
  </si>
  <si>
    <t>ústředna místního rozhlasu  - vyhledání stávajících vodičů, odpojení vodičů, úprava zapojení, napojení na nové rozvody</t>
  </si>
  <si>
    <t>ústředna místního rozhlasu  - komplexní ověření funkčnosti, přezkoušení hlavních i vedlejších funkcí stávající ústředny</t>
  </si>
  <si>
    <t>Reproduktory</t>
  </si>
  <si>
    <t>reproduktorový panel 9/6 W,  skříňkový panelový reproduktor, skříň pro povrchovou montáž, černý/bílý, Specifikace: maximální výkon 9 W, jmenovitý výkon 6 / 3 / 1,5 W, úroveň akustického tlaku při 6 W / 1 W (1 kHz, 1 m), 99 dB / 91 dB (SPL), efektivní kmitočtový rozsah 180 Hz až 20 kHz (–10 dB), jmenovité napájecí napětí 100 V, zásuvná svorkovnice se 4 vývody, krytí min. IP44</t>
  </si>
  <si>
    <t>zvukový projektor 9/6 W,  Specifikace: výkon 9/6 W, barva bílá, pracovní teplota -25°C ÷ 55°C, rozměry 165 x 200 mm, průměr reproduktoru 100 mm, hmotnost 1,5 kg, 2m dlouhý přívodní kabel, krytí min. IP65</t>
  </si>
  <si>
    <t>Trasa do sekretariátu v nové budově</t>
  </si>
  <si>
    <t>Trasa do m.č. U35 v nové budově</t>
  </si>
  <si>
    <t>F/UTP CAT.5e</t>
  </si>
  <si>
    <t>U/UTP CAT.5e</t>
  </si>
  <si>
    <t>kabel datový</t>
  </si>
  <si>
    <t>SYKFY 50x2x0,5</t>
  </si>
  <si>
    <t>12x 50/125</t>
  </si>
  <si>
    <t>kabel optický univerzální</t>
  </si>
  <si>
    <t>6x 50/125</t>
  </si>
  <si>
    <t>CYKY-O 2x1,5</t>
  </si>
  <si>
    <t>CYKY-O 2x2,5</t>
  </si>
  <si>
    <t>CYKY-J 3x2,5</t>
  </si>
  <si>
    <t>VGA</t>
  </si>
  <si>
    <t>HDMI</t>
  </si>
  <si>
    <t>3RCA</t>
  </si>
  <si>
    <t>CYH 2x1</t>
  </si>
  <si>
    <t>kabel napájecí</t>
  </si>
  <si>
    <t>CY 1,5</t>
  </si>
  <si>
    <t>vodič protahovací</t>
  </si>
  <si>
    <t>CY 6 ZŽ</t>
  </si>
  <si>
    <t>vodič zemnící</t>
  </si>
  <si>
    <t>PVC 25mm</t>
  </si>
  <si>
    <t>trubka ohebná 320N vč. příslušenství pro ukládádání do zdiva a podlahových konstrukcí</t>
  </si>
  <si>
    <t>PVC 40mm</t>
  </si>
  <si>
    <t>PVC 50mm</t>
  </si>
  <si>
    <t>AM</t>
  </si>
  <si>
    <t>adaptalok přímý pro vývod trubky z kabelového žlabu</t>
  </si>
  <si>
    <t>PVC lišta 60x40</t>
  </si>
  <si>
    <t>lišta vkládací 60x40</t>
  </si>
  <si>
    <t>PVC lišta 60x60</t>
  </si>
  <si>
    <t>lišta vkládací 60x60</t>
  </si>
  <si>
    <t>50/125</t>
  </si>
  <si>
    <t xml:space="preserve">společný  kabelový žlab slaboproudých zařízení, kovový, neděrovaný vč. víka, nosných, kotevní a spojovacích prvků, tvarových dílů, z důvodu souběžného vedení kabelů více druhů slaboproudých zařízení bude tento kabelový žlab opatřen přepážkou </t>
  </si>
  <si>
    <t>KP PK</t>
  </si>
  <si>
    <t>krabice přístrojová do parapetního žlabu</t>
  </si>
  <si>
    <t>KP67/2</t>
  </si>
  <si>
    <t>krabice univerzální</t>
  </si>
  <si>
    <t>KU68-1901</t>
  </si>
  <si>
    <t>KO125</t>
  </si>
  <si>
    <t>KT250</t>
  </si>
  <si>
    <t>I12</t>
  </si>
  <si>
    <t>krabice odbočovací</t>
  </si>
  <si>
    <t>držák rozvodných krabic na kabelový žlab</t>
  </si>
  <si>
    <t>MIS1</t>
  </si>
  <si>
    <t>telekomunikační rozvaděč až pro 100p vč. zámku, rozváděč určen k distribuci 100 párů ve vnitřním i venkovním prostředí, rozváděč je určen k zazdění do úrovně omítky, k překrytí spáry je použit krycí rámeček (- 100 párový rozváděč, - Umožňuje instalaci nosníku zářezových modulů (10+1 pozice), - Přidržovače kabelů, - Ranžírovací oka, - Pryžová průchodka, - Uzamykatelné dveře, - Jednoduchá montáž, - Instalace pod omítku i na omítku, - Krycí rámeček, - Stupeň krytí IP 54)</t>
  </si>
  <si>
    <t>Ukončení nového rozvodu na sekretariátu v nové budově</t>
  </si>
  <si>
    <t>DP-LSA</t>
  </si>
  <si>
    <t>nosník pro LSA svorkovnice 10+1 pozic</t>
  </si>
  <si>
    <t>LSA</t>
  </si>
  <si>
    <t>svorkovnice nerozpojovací</t>
  </si>
  <si>
    <t>popisný štítek odklopný</t>
  </si>
  <si>
    <t>svorka krabicová se zasunovacím spojem, počet žil 4, průřez pro plný kabel 0,8-2,5mm2</t>
  </si>
  <si>
    <t>příplatek za zatažení kabelů do stávající chráničky</t>
  </si>
  <si>
    <t>Hlavní kabelové trasy</t>
  </si>
  <si>
    <t>50x50</t>
  </si>
  <si>
    <t xml:space="preserve">společný  kabelový žlab slaboproudu, drátěný vč. nosných, kotevní a spojovacích prvků, tvarových dílů, z důvodu souběžného vedení kabelů více druhů slaboproudých zařízení bude tento kabelový žlab opatřen přepážkou </t>
  </si>
  <si>
    <t>D.1.4.h.215</t>
  </si>
  <si>
    <t>200x50</t>
  </si>
  <si>
    <t>práce spojené s uzemněním rozvaděče</t>
  </si>
  <si>
    <t>ukončení žil kabelu do 2,5mm2</t>
  </si>
  <si>
    <t>závěrečné práce na rozvaděči slaboproudu</t>
  </si>
  <si>
    <t xml:space="preserve">závěrečné práce na telekomunikačním rozvaděči </t>
  </si>
  <si>
    <t>kabelová forma na svorkovnici LSA</t>
  </si>
  <si>
    <t>napojení TLF rozvodu na hlavní rozvod telefonní ústředny</t>
  </si>
  <si>
    <t>zhotovení drážek 3x3 frézování, sekání, strop</t>
  </si>
  <si>
    <t>zhotovení drážek 7x7 frézování, sekání, zdivo</t>
  </si>
  <si>
    <t>vysekání kapsy 100x100</t>
  </si>
  <si>
    <t>vysekání kapsy 150x150</t>
  </si>
  <si>
    <t>vysekání kapsy 250x350</t>
  </si>
  <si>
    <t>vysekání kapsy pro AV box</t>
  </si>
  <si>
    <t>bourání otvoru 50cmx10cm, zdivo do 65cm</t>
  </si>
  <si>
    <t>hrubé zednické zapravení drážek jádrovou maltou bez štuku, strop</t>
  </si>
  <si>
    <t>vyhledání stávajících zařízení UKS, rozvodů, napojovacích bodů</t>
  </si>
  <si>
    <t>vyhledání stávajících TLF zařízení, rozvodů, napojovacích bodů</t>
  </si>
  <si>
    <t>vyhledání stávajících MR a JČ zařízení, rozvodů, napojovacích bodů</t>
  </si>
  <si>
    <t>demontáž stávajících TLF kabelových rozvodů -  provést demontáž stávajících kabelových rozvodů ve starém objektu a zajistit úplnou fyzickou separaci stávajících rozvodů v novém a starém objektu</t>
  </si>
  <si>
    <t>demontáž stávajících kabelových rozvodů MR a JČ -  provést demontáž stávajících kabelových rozvodů ve starém objektu a zajistit úplnou fyzickou separaci stávajících rozvodů v novém a starém objektu</t>
  </si>
  <si>
    <t>odborná demontáž stávajícího datového rozvaděče v m.č. 201 vč. výzbroje, technik oddělení IT školy rozhodne o případném dalším použití stávající výzbroje rozvaděče (demontované komponenty předat škole k uskladnění)</t>
  </si>
  <si>
    <t>odborná demontáž stávajících datových rozvodů od zásuvek až na port stávajícího datového rozvaděče v m.č.201 a v m.č.U35, při demontáži datových rozvodů v prostorech nového objektu postupovat důsledně dle pokynů pracovníka oddělení IT školy (demontované komponenty předat škole k uskladnění nebo po dohodě zajistit elekologickou likvidaci)</t>
  </si>
  <si>
    <t>odborná demontáž stávajícího páteřního vedení mezi rušeným datovým rozvaděčem v m.č. 201 a stávajícím datovým rozvaděčem v m.č. U35, při demontáži datových rozvodů v prostorech nového objektu postupovat důsledně dle pokynů pracovníka oddělení IT školy (demontované komponenty předat škole k uskladnění nebo po dohodě zajistit elekologickou likvidaci)</t>
  </si>
  <si>
    <t>odborná demontáž stávajících dataprojektorů (5ks) vč. stropních držáků, rozvodných boxů a kabelových rozvodů (demontované komponenty předat škole k uskladnění)</t>
  </si>
  <si>
    <t>odborná demontáž stávajících interaktivní tabulí (2ks) vč. stropních držáků, rozvodných boxů a kabelových rozvodů (demontované komponenty předat škole k uskladnění)</t>
  </si>
  <si>
    <t>odborná demontáž stávajících LCD televizorů vč. držáků, rozvodných boxů a kabelových rozvodů (demontované komponenty předat škole k uskladnění)</t>
  </si>
  <si>
    <t>odborná demontáž stávajícího monitorovacího setu v prostoru hlavního vstupu vč. monitoru v sekretariátu, příslušenství a kabelových rozvodů (demontované komponenty předat škole k uskladnění nebo po dohodě zajistit elekologickou likvidaci)</t>
  </si>
  <si>
    <t>odborná demontáž stávajícího přístupového systému v prostoru hlavního vstupu a vstupu do šaten vč. příslušenství a kabelových rozvodů (demontované komponenty předat škole k uskladnění nebo po dohodě zajistit elekologickou likvidaci)</t>
  </si>
  <si>
    <t>demontáž stávajících reproduktorů a zvonků jednoného času</t>
  </si>
  <si>
    <t xml:space="preserve">Měřící protokol UKS </t>
  </si>
  <si>
    <t>Zpracoval:</t>
  </si>
  <si>
    <t>Ing. Jaroslav Lněnička</t>
  </si>
  <si>
    <t>KRYCÍ LIST SOUPISU PRACÍ</t>
  </si>
  <si>
    <t>Soupis stavebních prací, dodávek a služeb</t>
  </si>
  <si>
    <t xml:space="preserve"> SO 01 - Škola - stará budova</t>
  </si>
  <si>
    <t xml:space="preserve"> SŠPaS Pardubice - Rekonstrukce sociálního zařízení a elektroninstalace - ETAPA III</t>
  </si>
  <si>
    <t xml:space="preserve">        </t>
  </si>
  <si>
    <t>Kpl</t>
  </si>
  <si>
    <t>Kus</t>
  </si>
  <si>
    <t>Ostatní náklady související s objektem - tabule označující stavbu 0,8x1,2m</t>
  </si>
  <si>
    <t>Navržené technologie jsou uvedeny jako minimální úroveň použitého standardu a dodavatel je může na základě předchozího písemného souhlasu projektanta změnit a to zejména s ohledem na jim uvažované a standardně používané systémy.</t>
  </si>
  <si>
    <t>NEOCEŇOVAT</t>
  </si>
  <si>
    <t>Název stavby</t>
  </si>
  <si>
    <t>JKSO</t>
  </si>
  <si>
    <t xml:space="preserve"> </t>
  </si>
  <si>
    <t>Kód stavby</t>
  </si>
  <si>
    <t>2013-04-19</t>
  </si>
  <si>
    <t>Název objektu</t>
  </si>
  <si>
    <t>EČO</t>
  </si>
  <si>
    <t>Kód objektu</t>
  </si>
  <si>
    <t>Název části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</si>
  <si>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</si>
  <si>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</si>
  <si>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</si>
  <si>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</si>
  <si>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</si>
  <si>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</si>
  <si>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</si>
  <si>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</si>
  <si>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Astalon s.r.o., Čechovo nábřeží 516, Pardubice</t>
  </si>
  <si>
    <t>Zhotovitel</t>
  </si>
  <si>
    <t>Rozpočet číslo</t>
  </si>
  <si>
    <t>Zpracoval</t>
  </si>
  <si>
    <t>Dne</t>
  </si>
  <si>
    <t>19.04.2013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</si>
  <si>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</si>
  <si>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</si>
  <si>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</si>
  <si>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</si>
  <si>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</si>
  <si>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</si>
  <si>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</si>
  <si>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</si>
  <si>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</si>
  <si>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</si>
  <si>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</si>
  <si>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</si>
  <si>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</si>
  <si>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</si>
  <si>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</si>
  <si>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</si>
  <si>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</si>
  <si>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</si>
  <si>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</si>
  <si>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%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</si>
  <si>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</si>
  <si>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</si>
  <si>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</si>
  <si>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</si>
  <si>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</si>
  <si>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</si>
  <si>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</si>
  <si>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</si>
  <si>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</si>
  <si>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</si>
  <si>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</si>
  <si>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</si>
  <si>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</si>
  <si>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</si>
  <si>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</si>
  <si>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</si>
  <si>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</si>
  <si>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</si>
  <si>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</si>
  <si>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</si>
  <si>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</si>
  <si>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</si>
  <si>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</si>
  <si>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</si>
  <si>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</si>
  <si>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</si>
  <si>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</si>
  <si>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</si>
  <si>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</si>
  <si>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</si>
  <si>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</si>
  <si>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</si>
  <si>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</si>
  <si>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</si>
  <si>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</si>
  <si>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</si>
  <si>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</si>
  <si>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</si>
  <si>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Hmotnost celkem</t>
  </si>
  <si>
    <t>Suť celkem</t>
  </si>
  <si>
    <t>Celkem</t>
  </si>
  <si>
    <t>JKSO:</t>
  </si>
  <si>
    <t>P.Č.</t>
  </si>
  <si>
    <t>TV</t>
  </si>
  <si>
    <t>KCN</t>
  </si>
  <si>
    <t>Kód položky</t>
  </si>
  <si>
    <t>MJ</t>
  </si>
  <si>
    <t>Množství celkem</t>
  </si>
  <si>
    <t>Cena jednotková</t>
  </si>
  <si>
    <t>Hmotnost</t>
  </si>
  <si>
    <t>Hmotnost sutě</t>
  </si>
  <si>
    <t>Hmotnost sutě celkem</t>
  </si>
  <si>
    <t>Sazba DPH</t>
  </si>
  <si>
    <t>Typ položky</t>
  </si>
  <si>
    <t>Úroveň</t>
  </si>
  <si>
    <t>Dodavatel</t>
  </si>
  <si>
    <t>Práce a dodávky HSV</t>
  </si>
  <si>
    <t>0</t>
  </si>
  <si>
    <t>6</t>
  </si>
  <si>
    <t>Úpravy povrchů, podlahy a osazování výplní</t>
  </si>
  <si>
    <t>1</t>
  </si>
  <si>
    <t>K</t>
  </si>
  <si>
    <t>014</t>
  </si>
  <si>
    <t>611135011</t>
  </si>
  <si>
    <t>Vyrovnání podkladu vnitřních stropů tmelem tl do 2 mm</t>
  </si>
  <si>
    <t>m2</t>
  </si>
  <si>
    <t>2</t>
  </si>
  <si>
    <t>611325121</t>
  </si>
  <si>
    <t>Vápenocementová štuková omítka rýh ve stropech šířky do 150 mm</t>
  </si>
  <si>
    <t>3</t>
  </si>
  <si>
    <t>611325202</t>
  </si>
  <si>
    <t>Vápenocementová hrubá omítka malých ploch do 0,25 m2 na stropech</t>
  </si>
  <si>
    <t>kus</t>
  </si>
  <si>
    <t>4</t>
  </si>
  <si>
    <t>612135011</t>
  </si>
  <si>
    <t>Vyrovnání podkladu vnitřních stěn tmelem tl do 2 mm</t>
  </si>
  <si>
    <t>5</t>
  </si>
  <si>
    <t>612325121</t>
  </si>
  <si>
    <t>Vápenocementová štuková omítka rýh ve stěnách šířky do 150 mm</t>
  </si>
  <si>
    <t>612325202</t>
  </si>
  <si>
    <t>Vápenocementová hrubá omítka malých ploch do 0,25 m2 na stěnách</t>
  </si>
  <si>
    <t>7</t>
  </si>
  <si>
    <t>612821002</t>
  </si>
  <si>
    <t>Vnitřní sanační štuková omítka pro vlhké zdivo prováděná ručně</t>
  </si>
  <si>
    <t>8</t>
  </si>
  <si>
    <t>011</t>
  </si>
  <si>
    <t>619991021</t>
  </si>
  <si>
    <t>Oblepení rámů, keramických soklů, zásuvek a vypínačů lepící páskou</t>
  </si>
  <si>
    <t>m</t>
  </si>
  <si>
    <t>9</t>
  </si>
  <si>
    <t>6199910R01</t>
  </si>
  <si>
    <t>Zakrytí výplní otvorů fólií přilepenou lepící páskou</t>
  </si>
  <si>
    <t>10</t>
  </si>
  <si>
    <t>015</t>
  </si>
  <si>
    <t>628332195</t>
  </si>
  <si>
    <t>Příplatek k omítce cementové zdí a valů za vodoizolační postřik jednonásobný</t>
  </si>
  <si>
    <t>Ostatní konstrukce a práce-bourání</t>
  </si>
  <si>
    <t>11</t>
  </si>
  <si>
    <t>003</t>
  </si>
  <si>
    <t>949101112</t>
  </si>
  <si>
    <t>Lešení pomocné pro objekty pozemních staveb s lešeňovou podlahou v do 3,5 m zatížení do 150 kg/m2</t>
  </si>
  <si>
    <t>12</t>
  </si>
  <si>
    <t>013</t>
  </si>
  <si>
    <t>978013191</t>
  </si>
  <si>
    <t>Otlučení vnitřních omítek stěn MV nebo MVC stěn v rozsahu do 100 %</t>
  </si>
  <si>
    <t>13</t>
  </si>
  <si>
    <t>005</t>
  </si>
  <si>
    <t>985311112</t>
  </si>
  <si>
    <t>Reprofilace stěn cementovými sanačními maltami tl 20 mm</t>
  </si>
  <si>
    <t>14</t>
  </si>
  <si>
    <t>985311912</t>
  </si>
  <si>
    <t>Příplatek při reprofilaci sanačními maltami za plochu do 10 m2 jednotlivě</t>
  </si>
  <si>
    <t>99</t>
  </si>
  <si>
    <t>Přesun hmot</t>
  </si>
  <si>
    <t>15</t>
  </si>
  <si>
    <t>997013216</t>
  </si>
  <si>
    <t>Vnitrostaveništní doprava suti a vybouraných hmot pro budovy v do 21 m ručně</t>
  </si>
  <si>
    <t>t</t>
  </si>
  <si>
    <t>16</t>
  </si>
  <si>
    <t>997013501</t>
  </si>
  <si>
    <t>Odvoz suti na skládku a vybouraných hmot nebo meziskládku do 1 km se složením</t>
  </si>
  <si>
    <t>17</t>
  </si>
  <si>
    <t>997013509</t>
  </si>
  <si>
    <t>Příplatek k odvozu suti a vybouraných hmot na skládku ZKD 1 km přes 1 km</t>
  </si>
  <si>
    <t>18</t>
  </si>
  <si>
    <t>997013831</t>
  </si>
  <si>
    <t>Poplatek za uložení stavebního směsného odpadu na skládce (skládkovné)</t>
  </si>
  <si>
    <t>19</t>
  </si>
  <si>
    <t>998018003</t>
  </si>
  <si>
    <t>Přesun hmot ruční pro budovy v do 24 m</t>
  </si>
  <si>
    <t>Práce a dodávky PSV</t>
  </si>
  <si>
    <t>740</t>
  </si>
  <si>
    <t>Elektromontáže - silnoproud</t>
  </si>
  <si>
    <t>20</t>
  </si>
  <si>
    <t>PK</t>
  </si>
  <si>
    <t>740R00001</t>
  </si>
  <si>
    <t>D+M silnoproudých instalací v objektu - dle samostatných rozpočtů</t>
  </si>
  <si>
    <t>kpl</t>
  </si>
  <si>
    <t>741</t>
  </si>
  <si>
    <t>Elektromontáže - slaboproud</t>
  </si>
  <si>
    <t>21</t>
  </si>
  <si>
    <t>741R00001</t>
  </si>
  <si>
    <t>751</t>
  </si>
  <si>
    <t>Vzduchotechnika</t>
  </si>
  <si>
    <t>22</t>
  </si>
  <si>
    <t>751R00001</t>
  </si>
  <si>
    <t>D+M vzduchotechnického zařízení objektu - dle samostatného rozpočtu</t>
  </si>
  <si>
    <t>767</t>
  </si>
  <si>
    <t>Konstrukce zámečnické</t>
  </si>
  <si>
    <t>23</t>
  </si>
  <si>
    <t>767995111</t>
  </si>
  <si>
    <t>Montáž atypických zámečnických konstrukcí hmotnosti do 5 kg - konstrukce pod ventilátory vč. povrchové úpravy nátěrem</t>
  </si>
  <si>
    <t>kg</t>
  </si>
  <si>
    <t>24</t>
  </si>
  <si>
    <t>M</t>
  </si>
  <si>
    <t>MAT</t>
  </si>
  <si>
    <t>MAT7679R0001</t>
  </si>
  <si>
    <t>ocelový nosník "L" 50x50x5</t>
  </si>
  <si>
    <t>783</t>
  </si>
  <si>
    <t>Dokončovací práce - nátěry</t>
  </si>
  <si>
    <t>25</t>
  </si>
  <si>
    <t>783201811</t>
  </si>
  <si>
    <t>Odstranění nátěrů ze zámečnických konstrukcí oškrabáním</t>
  </si>
  <si>
    <t>26</t>
  </si>
  <si>
    <t>783221122</t>
  </si>
  <si>
    <t>Nátěry syntetické KDK barva dražší matný povrch 1x antikorozní, 1x základní, 2x email</t>
  </si>
  <si>
    <t>27</t>
  </si>
  <si>
    <t>783903811</t>
  </si>
  <si>
    <t>Odmaštění nátěrů chemickými rozpouštědly</t>
  </si>
  <si>
    <t>784</t>
  </si>
  <si>
    <t>Dokončovací práce - malby a tapety</t>
  </si>
  <si>
    <t>28</t>
  </si>
  <si>
    <t>784111003</t>
  </si>
  <si>
    <t>Oprášení (ometení ) podkladu v místnostech výšky do 5,00 m</t>
  </si>
  <si>
    <t>29</t>
  </si>
  <si>
    <t>784111033</t>
  </si>
  <si>
    <t>Omytí podkladu v místnostech výšky do 5,00 m - sokl</t>
  </si>
  <si>
    <t>30</t>
  </si>
  <si>
    <t>7841110R01</t>
  </si>
  <si>
    <t>Zdrsnění podkladu omítnutého v místnostech výšky do 5,00 m - sokl</t>
  </si>
  <si>
    <t>31</t>
  </si>
  <si>
    <t>784121003</t>
  </si>
  <si>
    <t>Oškrabání malby v mísnostech výšky do 5,00 m</t>
  </si>
  <si>
    <t>32</t>
  </si>
  <si>
    <t>784171101</t>
  </si>
  <si>
    <t>Zakrytí vnitřních podlah včetně pozdějšího odkrytí šířky 2m od malovaných konstrukcí</t>
  </si>
  <si>
    <t>33</t>
  </si>
  <si>
    <t>581248450</t>
  </si>
  <si>
    <t>fólie pro malířské potřeby zakrývací, PG 4022-20, 40µ,  4 x 5 m</t>
  </si>
  <si>
    <t>34</t>
  </si>
  <si>
    <t>7841811R1</t>
  </si>
  <si>
    <t>Základní jednonásobná penetrace podkladu pod disperzní barvy v místnostech výšky do 5,00m</t>
  </si>
  <si>
    <t>35</t>
  </si>
  <si>
    <t>784211R01</t>
  </si>
  <si>
    <t>Nátěr dvojnásobný omyvatelný latexový, lesklý, tř. oděru za mokra 2, difuzní sd&lt;0,3m v místnostech výšky do 5,00 m</t>
  </si>
  <si>
    <t>36</t>
  </si>
  <si>
    <t>784211R02</t>
  </si>
  <si>
    <t>Malba dvojnásobná, matná, tř. oděru za mokra 3, difuzní sd&lt;0,1m v místnostech výšky do 5,00 m</t>
  </si>
  <si>
    <t>37</t>
  </si>
  <si>
    <t>784211143</t>
  </si>
  <si>
    <t>Příplatek k cenám 2x maleb ze směsí za mokra za provádění styku 2 barev</t>
  </si>
  <si>
    <t>38</t>
  </si>
  <si>
    <t>784211151</t>
  </si>
  <si>
    <t>Příplatek k cenám 2x maleb ze směsí za mokra otěruvzdorných za barevnou malbu  tónovanou přípravky</t>
  </si>
  <si>
    <t>786.1</t>
  </si>
  <si>
    <t>Dokončovací práce - stěhování interiéru</t>
  </si>
  <si>
    <t>39</t>
  </si>
  <si>
    <t>786R00001</t>
  </si>
  <si>
    <t>Stěhování nábytku a vnitřního vybavení objektu (předpoklad 1/2 objemu) vč. naložení na dopravní prostředek, složení v místě skladování</t>
  </si>
  <si>
    <t>hod</t>
  </si>
  <si>
    <t>40</t>
  </si>
  <si>
    <t>786R00002</t>
  </si>
  <si>
    <t>Příplatek k ploše za uskladnění vystěhovaného vybavení objektu ve vyhovujících prostorách za první a ZKD den uskladnění - předpoklad 30dní</t>
  </si>
  <si>
    <t>41</t>
  </si>
  <si>
    <t>786R00003</t>
  </si>
  <si>
    <t>Odvoz a návoz nábytku a vybavení vč. příplatku ZKD cestu</t>
  </si>
  <si>
    <t>km</t>
  </si>
  <si>
    <t>42</t>
  </si>
  <si>
    <t>786R00004</t>
  </si>
  <si>
    <t>Nastěhování nábytku a vnitřního vybavení objektu (předpoklad 1/2 objemu) vč. naložení na dopravní prostředek a osazení na původní místo</t>
  </si>
  <si>
    <t>VRN</t>
  </si>
  <si>
    <t>Vedlejší rozpočtové náklady</t>
  </si>
  <si>
    <t>43</t>
  </si>
  <si>
    <t>000</t>
  </si>
  <si>
    <t>030001000</t>
  </si>
  <si>
    <t>Kč</t>
  </si>
  <si>
    <t>44</t>
  </si>
  <si>
    <t>045002000</t>
  </si>
  <si>
    <t>Kompletační a koordinační činnost - koordinátor BOZP</t>
  </si>
  <si>
    <t>45</t>
  </si>
  <si>
    <t>049002000</t>
  </si>
  <si>
    <t>Ostatní inženýrská činnost - DSPS dle vyhl. 499/2006 Sb.</t>
  </si>
  <si>
    <t>46</t>
  </si>
  <si>
    <t>080001000</t>
  </si>
  <si>
    <t>Přesun stavebních kapacit - mimostaveništní doprava</t>
  </si>
  <si>
    <t>47</t>
  </si>
  <si>
    <t>091002000</t>
  </si>
  <si>
    <t xml:space="preserve">SŠPaS Pardubice, rekosrukce hyg. Zázemí a lektro, et.III </t>
  </si>
  <si>
    <t>Stará budova</t>
  </si>
  <si>
    <t>Pardubice</t>
  </si>
  <si>
    <t>Pardubický kraj</t>
  </si>
  <si>
    <t>Martin Táborský</t>
  </si>
  <si>
    <t>Celkem :</t>
  </si>
  <si>
    <t>Doprava</t>
  </si>
  <si>
    <t>Kompletační činnost</t>
  </si>
  <si>
    <t>Zařízení 7.3</t>
  </si>
  <si>
    <t>Zařízení 8.3</t>
  </si>
  <si>
    <t>Zařízení 6.3</t>
  </si>
  <si>
    <t>Zařízení 5.3</t>
  </si>
  <si>
    <t>Zařízení 4.3</t>
  </si>
  <si>
    <t>Zařízení 3.3</t>
  </si>
  <si>
    <t>Zařízení 2.3</t>
  </si>
  <si>
    <t>Zařízení 1.3</t>
  </si>
  <si>
    <t>Zařízení 3.2</t>
  </si>
  <si>
    <t>Zařízení 2.2</t>
  </si>
  <si>
    <t>Zařízení 1.2</t>
  </si>
  <si>
    <t>Dodávka</t>
  </si>
  <si>
    <t>Rozdělení ceny</t>
  </si>
  <si>
    <t>CELKEM</t>
  </si>
  <si>
    <t>Nh</t>
  </si>
  <si>
    <t>Seznámení personalu s obsluhou a údržbou</t>
  </si>
  <si>
    <t xml:space="preserve">Seřízení a zaregulování zařízení </t>
  </si>
  <si>
    <t>set</t>
  </si>
  <si>
    <t xml:space="preserve">Spojovací a těsnící materiál </t>
  </si>
  <si>
    <t>Montážní materiál</t>
  </si>
  <si>
    <r>
      <t xml:space="preserve">Příprava pro montáž nového ventilátoru pozice 7.3:
- demontáž stříšky a zaslepení trubky na střeše
- provedení nástavce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280 a pozinkovaného potrubí do sání ventilátoru
- úprava napojení stávajícího potrubí v laboratoři ve 3.NP pod stropem (demontáž stávajícího potrubí v napojovacím bodě čtyřhranného potrubí na kruhové pod stropem a provedení a namontování přechodu ze čtyřhranného na kruhové potrubí - tím se zajistí odstranění stávajícího zúžení)</t>
    </r>
  </si>
  <si>
    <r>
      <t xml:space="preserve">Ventilátor radiální z pozinkovaného plechu v provedení do zóny 2 vně i uvnitř včetně izolátorů chvění, Qv = 1400 m3/hod, </t>
    </r>
    <r>
      <rPr>
        <sz val="10"/>
        <rFont val="Calibri"/>
        <family val="2"/>
        <charset val="238"/>
      </rPr>
      <t>∆</t>
    </r>
    <r>
      <rPr>
        <sz val="10"/>
        <rFont val="Arial"/>
        <family val="2"/>
        <charset val="238"/>
      </rPr>
      <t>p = 580 Pa, 
motor do 1,5kW/400V
s výtlakem do boku - poloha spirální skříně dle situace
včetně příslušenství:
Výfukový nástavec na výtlačný otvor krytý nerezovým pletivem
Podstavná deska 
Pružná vložka sání do zóny 2</t>
    </r>
  </si>
  <si>
    <t>7.3</t>
  </si>
  <si>
    <t>Demontáž stávajícího ventilátoru na střeše, 
Příprava pro montáž nového ventilátoru pozice 8.3:
- úprava zakončení stávajícího potrubí pro napojení pružné vložky a ventilátoru</t>
  </si>
  <si>
    <t>8.3</t>
  </si>
  <si>
    <t>Demontáž stávajícího ventilátoru na střeše, 
Příprava pro montáž nového ventilátoru pozice 6.3:
- úprava zakončení stávajícího potrubí pro napojení pružné vložky a ventilátoru</t>
  </si>
  <si>
    <t>6.3</t>
  </si>
  <si>
    <t>Demontáž stávajícího ventilátoru na střeše, 
Příprava pro montáž nového ventilátoru pozice 5.3:
- úprava zakončení stávajícího potrubí pro napojení pružné vložky a ventilátoru</t>
  </si>
  <si>
    <t>5.3</t>
  </si>
  <si>
    <t>Demontáž stávajícího ventilátoru na střeše, 
Příprava pro montáž nového ventilátoru pozice 4.3:
- úprava zakončení stávajícího potrubí pro napojení pružné vložky a ventilátoru</t>
  </si>
  <si>
    <t>4.3</t>
  </si>
  <si>
    <t>Demontáž stávajícího ventilátoru na střeše, 
Příprava pro montáž nového ventilátoru pozice 3.3:
 - úprava stávající nosné ocelové konstrukce na výšku potřebnou pro nový ventilátor
- úprava zakončení stávajícího potrubí pro napojení pružné vložky a ventilátoru</t>
  </si>
  <si>
    <t>3.3</t>
  </si>
  <si>
    <t>Demontáž stávajícího ventilátoru na střeše, 
Příprava pro montáž nového ventilátoru pozice 1.3:
 - úprava stávající nosné ocelové konstrukce na výšku potřebnou pro nový ventilátor
- úprava zakončení stávajícího potrubí pro napojení pružné vložky a ventilátoru</t>
  </si>
  <si>
    <t>2.3</t>
  </si>
  <si>
    <t>1.3</t>
  </si>
  <si>
    <t>Odsávání digestoří 1.3 až 8.3</t>
  </si>
  <si>
    <t>Demontáž stávajícího ventilátoru na střeše, 
Příprava pro montáž nového ventilátoru pozice 3.2:
- úprava zakončení stávajícího potrubí pro napojení pružné vložky a ventilátoru</t>
  </si>
  <si>
    <t>3.2</t>
  </si>
  <si>
    <t>Demontáž stávajícího ventilátoru na střeše, 
Příprava pro montáž nového ventilátoru pozice 2.2:
- úprava zakončení stávajícího potrubí pro napojení pružné vložky a ventilátoru</t>
  </si>
  <si>
    <r>
      <t xml:space="preserve">Ventilátor radiální z pozinkovaného plechu v provedení do zóny 2 vně i uvnitř včetně izolátorů chvění, Qv = 3400 m3/hod, </t>
    </r>
    <r>
      <rPr>
        <sz val="10"/>
        <rFont val="Calibri"/>
        <family val="2"/>
        <charset val="238"/>
      </rPr>
      <t>∆</t>
    </r>
    <r>
      <rPr>
        <sz val="10"/>
        <rFont val="Arial"/>
        <family val="2"/>
        <charset val="238"/>
      </rPr>
      <t>p = 800 Pa, 
motor do 1,5kW/400V
s výtlakem do boku - poloha spirální skříně dle situace
včetně příslušenství:
Výfukový nástavec na výtlačný otvor krytý nerezovým pletivem
Podstavná deska 
Pružná vložka sání do zóny 2</t>
    </r>
  </si>
  <si>
    <t>2.2</t>
  </si>
  <si>
    <t>Demontáž ventilátoru v laboratoři ve 2.NP, doplnění oblouku do potrubí na místo demontovaného ventilátoru</t>
  </si>
  <si>
    <t>Demontáž stávajícího ventilátoru na střeše, 
Příprava pro montáž nového ventilátoru pozice 1.2:
 - úprava stávající nosné ocelové konstrukce na výšku potřebnou pro nový ventilátor
- úprava zakončení stávajícího potrubí pro napojení pružné vložky a ventilátoru</t>
  </si>
  <si>
    <t>1.2</t>
  </si>
  <si>
    <t>Odsávání digestoří 1.2, 2.2 a 3.2</t>
  </si>
  <si>
    <t>Suť jednotková</t>
  </si>
  <si>
    <t>Hmotnost jednotková</t>
  </si>
  <si>
    <t>Montáž   celkem</t>
  </si>
  <si>
    <t>Dodávka celkem</t>
  </si>
  <si>
    <t>Montáž jednotková</t>
  </si>
  <si>
    <t>Dodávka jednotková</t>
  </si>
  <si>
    <t>REKAPITULACE SOUPISU PRACÍ</t>
  </si>
  <si>
    <t>název akce: SŠPaS Pce-Rek.soc.zařízení a elinst-ETAPA III-1NP</t>
  </si>
  <si>
    <t>objekt: D.1.4-Technika prostředí staveb-silnopr eltechnika</t>
  </si>
  <si>
    <t>Rekapitulace ceny</t>
  </si>
  <si>
    <t>p.č.</t>
  </si>
  <si>
    <t>základ</t>
  </si>
  <si>
    <t>cena /Kč/</t>
  </si>
  <si>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</si>
  <si>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</si>
  <si>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</si>
  <si>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</si>
  <si>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</si>
  <si>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</si>
  <si>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materiál nátěrový</t>
  </si>
  <si>
    <t>elektromontáže</t>
  </si>
  <si>
    <t>nátěry</t>
  </si>
  <si>
    <t>PPV pro elektromontáže</t>
  </si>
  <si>
    <t>dodávky celkem</t>
  </si>
  <si>
    <t>materiál+výkony celkem</t>
  </si>
  <si>
    <t>ostatní náklady</t>
  </si>
  <si>
    <t>NÁKLADY hl.III celkem</t>
  </si>
  <si>
    <t>zařízení staveniště</t>
  </si>
  <si>
    <t>provozní vlivy</t>
  </si>
  <si>
    <t>NÁKLADY hl.VI celkem</t>
  </si>
  <si>
    <t>cena bez DPH</t>
  </si>
  <si>
    <t>DPH základní sazba</t>
  </si>
  <si>
    <t>CENA vč.DPH (Kč)</t>
  </si>
  <si>
    <t>Soupis položek</t>
  </si>
  <si>
    <t>č.položky</t>
  </si>
  <si>
    <t>popis položky</t>
  </si>
  <si>
    <t>mj.</t>
  </si>
  <si>
    <t>množství</t>
  </si>
  <si>
    <t>cena/mj.</t>
  </si>
  <si>
    <t>cena celkem</t>
  </si>
  <si>
    <t>Nh/mj.</t>
  </si>
  <si>
    <t>Nh celkem</t>
  </si>
  <si>
    <t>Dodávky zařízení</t>
  </si>
  <si>
    <t>stáv,doplnění+demont+mont rámu ozn.R1.1</t>
  </si>
  <si>
    <t>ks</t>
  </si>
  <si>
    <t>nový,na omítku                 ozn.R1.2</t>
  </si>
  <si>
    <t>stáv,doplnění+demont+mont rámu ozn.R1.3</t>
  </si>
  <si>
    <t>stáv,doplnění+demont+mont rámu ozn.R1.4</t>
  </si>
  <si>
    <t>karta-2výstupy(č.40071347051)+propoj.kabel-dopl.RN</t>
  </si>
  <si>
    <t>adresný předřad 4-400W pro svít R+em,S+em (nouze)</t>
  </si>
  <si>
    <t>součet</t>
  </si>
  <si>
    <t>Materiál elektromontážní</t>
  </si>
  <si>
    <t>vodič AY 2,5</t>
  </si>
  <si>
    <t>vodič CY 4  /H07V-U/</t>
  </si>
  <si>
    <t>vodič CY 6  /H07V-U/</t>
  </si>
  <si>
    <t>vodič CY 10  /H07V-U/</t>
  </si>
  <si>
    <t>kabel CYKY 2x1,5</t>
  </si>
  <si>
    <t>kabel CYKY 3x1,5</t>
  </si>
  <si>
    <t>kabel CYKY 5x1,5</t>
  </si>
  <si>
    <t>kabel CYKY 3x2,5</t>
  </si>
  <si>
    <t>kabel CYKY 5x2,5</t>
  </si>
  <si>
    <t>kabel CYKY 5x4</t>
  </si>
  <si>
    <t>kabel CYKY 5x16</t>
  </si>
  <si>
    <t>kabel 1kV CSKH-V180 3x1,5 PRAFlaDur</t>
  </si>
  <si>
    <t>svorka zemnící Bernard/ZSA16</t>
  </si>
  <si>
    <t>pásek Cu ke svorce Bernard</t>
  </si>
  <si>
    <t>svorka zemnící ZS4</t>
  </si>
  <si>
    <t>krabice univerzální/přístrojová KU68-1901</t>
  </si>
  <si>
    <t>krabice přístrojová do lištového rozvodu</t>
  </si>
  <si>
    <t>krabice univerz/rozvodka KU68-1903 vč.KO68 +S66</t>
  </si>
  <si>
    <t>krabice D9025/CR IP54 88x88x53mm 4xESt13,5 5x2,5Cu</t>
  </si>
  <si>
    <t>krabice ohniodolná</t>
  </si>
  <si>
    <t>EPS3+kryt</t>
  </si>
  <si>
    <t>svorka typ 015 do 5x2,5mm2 krabicová bezšroubová</t>
  </si>
  <si>
    <t>kabelové oko Cu/Sn lisovací 6x6 KU-L</t>
  </si>
  <si>
    <t>trubka ohebná PVC monoflex 1416/1</t>
  </si>
  <si>
    <t>trubka ohebná PVC monoflex 1423/1</t>
  </si>
  <si>
    <t>trubka PVC tuhá stř namáhání do 4020 LA kompletní</t>
  </si>
  <si>
    <t>trubka ocel pancéř závit žárZn 6016ZN kompletní</t>
  </si>
  <si>
    <t>neděr.žlab 50/60 vč.závěsů,spoj.mat.,víko</t>
  </si>
  <si>
    <t>neděr.žlab 150/60 vč.závěsů,spoj.mat.,víko</t>
  </si>
  <si>
    <t>neděr.žlab 300/60 vč.závěsů,spoj.mat.,víko</t>
  </si>
  <si>
    <t>kabelový štítek</t>
  </si>
  <si>
    <t>stahovací páska-100ks</t>
  </si>
  <si>
    <t>montážní pěna</t>
  </si>
  <si>
    <t>zinkový sprej 300ml</t>
  </si>
  <si>
    <t>hmoždinka plastová HM8 vč.šroubu</t>
  </si>
  <si>
    <t>hmoždinka plastová HM10 vč.šroubu</t>
  </si>
  <si>
    <t>hmoždinka kovová do HM10 vč.šroubu</t>
  </si>
  <si>
    <t>lišta vkládací LHD 20x20 kompletní</t>
  </si>
  <si>
    <t>lišta vkládací LH 40x40 kompletní</t>
  </si>
  <si>
    <t>profil válcovaný Jockel do 35/50 ocel tř.11</t>
  </si>
  <si>
    <t>spínač 10A/250Vstř řaz.1 viz.příloha TZ</t>
  </si>
  <si>
    <t>přepínač 10A/250Vstř řaz.5 viz.příloha TZ</t>
  </si>
  <si>
    <t>přepínač 10A/250Vstř řaz.6 viz.příloha TZ</t>
  </si>
  <si>
    <t>přepínač 10A/250Vstř řaz.6+6 viz.příloha TZ</t>
  </si>
  <si>
    <t>přepínač 10A/250Vstř řaz.7 viz.příloha TZ</t>
  </si>
  <si>
    <t>ovladač 10A/250Vstř řaz.1/0So viz.příloha TZ</t>
  </si>
  <si>
    <t>spínač 10A/250Vstř IP54 řaz.1 viz.příloha TZ</t>
  </si>
  <si>
    <t>přepínač 10A/250Vstř IP54 řaz.5 viz.příloha TZ</t>
  </si>
  <si>
    <t>přepínač 10A/250Vstř IP54 řaz.6 viz.příloha TZ</t>
  </si>
  <si>
    <t>přepínač 10A/250Vstř IP54 řaz.7 viz.příloha TZ</t>
  </si>
  <si>
    <t>spínač ve skříňce 63A/400V,IP67</t>
  </si>
  <si>
    <t>zásuvka 16A/250Vstř viz.příloha TZ</t>
  </si>
  <si>
    <t>zásuvka 16A/250Vstř pro PC viz.příloha TZ</t>
  </si>
  <si>
    <t>zásuvka 16A/250Vstř pro PC chráněná viz.př.TZ</t>
  </si>
  <si>
    <t>zásuvka 16A/250Vstř do lišty viz.příloha TZ</t>
  </si>
  <si>
    <t>zásuvka 16A/250Vstř IP54(plast) viz.příloha TZ</t>
  </si>
  <si>
    <t>zásuvka 16A/250Vstř IP54 pro PC(plast) viz.pří TZ</t>
  </si>
  <si>
    <t>zásuvka 16A/250Vstř IP44 chráněn pro PC viz.pří.TZ</t>
  </si>
  <si>
    <t>zásuvka nástěnná 5pól/16A/400V/IP44</t>
  </si>
  <si>
    <t>zásuvka nást 5pól/16A/400V/IP67 s blok.vypínačem</t>
  </si>
  <si>
    <t>zás nást 5pól/16A/400V/IP67 s blok.vypínač+chránič</t>
  </si>
  <si>
    <t>A-sv záři 2x58W/IP20 kompletní viz.legenda+příl.TZ</t>
  </si>
  <si>
    <t>B-sv záři 2x36W/IP66/kompletní viz.legenda+příl.TZ</t>
  </si>
  <si>
    <t>C-sv záři 2x36W/IP20 kompletní viz.legenda+příl.TZ</t>
  </si>
  <si>
    <t>H-sv záři 1x58W/IP20 kompletní viz.legenda+příl.TZ</t>
  </si>
  <si>
    <t>I-sv záři 2x58W/IP20 kompletní viz.legenda+příl.TZ</t>
  </si>
  <si>
    <t>R-sv záři 2x26W/IP20 kompletní viz.legenda+příl.TZ</t>
  </si>
  <si>
    <t>S-sv záři 2x26W/IP20 kompletní viz.legenda+příl.TZ</t>
  </si>
  <si>
    <t>sv.C+emergency/IP20 kompletní viz.legenda+příl.TZ</t>
  </si>
  <si>
    <t>sv.I+emergency/IP20 kompletní viz.legenda+příl.TZ</t>
  </si>
  <si>
    <t>sv.R+emergency/IP20 kompletní viz.legenda+příl.TZ</t>
  </si>
  <si>
    <t>sv.S+emergency/IP20 kompletní viz.legenda+příl.TZ</t>
  </si>
  <si>
    <t>sv.Pikto-jednostr.1x8W/IP54 kompl viz.leg+příl.TZ</t>
  </si>
  <si>
    <t>sv.Pikto-kubus.1x8W/IP54 kompl viz.leg+příl.TZ</t>
  </si>
  <si>
    <t>ST-sv stáv-do 2x26W/IP20/repase-vyčištění,nátěr,os</t>
  </si>
  <si>
    <t>azení patic+zdrojů</t>
  </si>
  <si>
    <t>STN-sv stáv-do 4x26W/IP20/repase-vyčištění,nátěr,o</t>
  </si>
  <si>
    <t>sazení adr.monitor.členu+patic+zdrojů</t>
  </si>
  <si>
    <t>rámeček pro 2 přístroje</t>
  </si>
  <si>
    <t>rámeček pro 3 přístroje</t>
  </si>
  <si>
    <t>rámeček pro 4 přístroje</t>
  </si>
  <si>
    <t>rámeček pro 5 přístrojů</t>
  </si>
  <si>
    <t>šňůra CGSG 5x2,5 pro stáv.přístroje</t>
  </si>
  <si>
    <t>vidlice 5pól/16A/400V/IP44 pro stáv.přístroje</t>
  </si>
  <si>
    <t>krabice lištová hran 82x82x16 +víčko+svorkovnice</t>
  </si>
  <si>
    <t>Materiál nátěrový</t>
  </si>
  <si>
    <t>barva syntetická základní</t>
  </si>
  <si>
    <t>ředidlo S6006</t>
  </si>
  <si>
    <t>email syntetický vrchní šedý</t>
  </si>
  <si>
    <t>Elektromontáže</t>
  </si>
  <si>
    <t>vodič Al(-AY) do 1x25 v zatažené trubce</t>
  </si>
  <si>
    <t>vodič Cu(-CY) pod omítkou do 1x16</t>
  </si>
  <si>
    <t>kabel Cu(-CYKY) pod omítkou do 2x4/3x2,5/5x1,5</t>
  </si>
  <si>
    <t>kabel Cu(-CYKY) pod omítkou do 5x6</t>
  </si>
  <si>
    <t>kabel Cu(-CYKY) pod omítkou do 5x16</t>
  </si>
  <si>
    <t>svorka na potrubí vč.pásku (Bernard)</t>
  </si>
  <si>
    <t>svorka na potrubí ZS4</t>
  </si>
  <si>
    <t>krabice přístrojová bez zapojení</t>
  </si>
  <si>
    <t>krabicová rozvodka vč.svorkovn.a zapojení(-KR68)</t>
  </si>
  <si>
    <t>krabice plast pro P rozvod vč.zapojení 8111</t>
  </si>
  <si>
    <t>krabice plast pro P rozvod vč.zapojení 8118</t>
  </si>
  <si>
    <t>krabicová rozvodka vč.svorkovn.a zapojení(-KR125)</t>
  </si>
  <si>
    <t>ukončení na svorkovnici vodič do 16mm2</t>
  </si>
  <si>
    <t>ukončení na svorkovnici vodič do 50mm2</t>
  </si>
  <si>
    <t>ukončení šňůry do 5x6</t>
  </si>
  <si>
    <t>trubka plast ohebná,pod omítkou,typ 2316/pr.16</t>
  </si>
  <si>
    <t>trubka plast ohebná,pod omítkou,typ 2323/pr.23</t>
  </si>
  <si>
    <t>trubka plast tuhá pevně uložená do průměru 25</t>
  </si>
  <si>
    <t>trubka ocel pancéř pevně uložená typ 6016/pr.16</t>
  </si>
  <si>
    <t>kabelový rošt do š.40cm</t>
  </si>
  <si>
    <t>stahovací páska</t>
  </si>
  <si>
    <t>vypěnění rozváděčů,drobných otvorů,...</t>
  </si>
  <si>
    <t>oprava zinkovaných povrchů sprejem</t>
  </si>
  <si>
    <t>osazení do betonu hmoždinky HM8</t>
  </si>
  <si>
    <t>osazení do betonu hmoždinky HM10</t>
  </si>
  <si>
    <t>lišta vkládací úplná pevně uložená do š.40mm</t>
  </si>
  <si>
    <t>ocelová nosná konstrukce klasická vč.zhotovení</t>
  </si>
  <si>
    <t>spínač zapuštěný vč.zapojení 1pólový/řazení 1</t>
  </si>
  <si>
    <t>přepínač zapuštěný vč.zapojení sériový/řazení 5-5A</t>
  </si>
  <si>
    <t>přepínač zapuštěný vč.zapojení střídavý/řazení 6</t>
  </si>
  <si>
    <t>přepínač zapuštěný vč.zapojení 2-střídavý/řazení5B</t>
  </si>
  <si>
    <t>přepínač zapuštěný vč.zapojení křížový/řazení 7</t>
  </si>
  <si>
    <t>ovladač zapuštěný vč.zapojení tlačítkový/ř.1/0 So</t>
  </si>
  <si>
    <t>spínač nástěnný od IP.2 vč.zapojení 1pólový/ř.1</t>
  </si>
  <si>
    <t>přepínač nástěnný od IP.2 vč.zapojení sériový/ř.5</t>
  </si>
  <si>
    <t>přepínač nástěnný od IP.2 vč.zapojení střídavý/ř.6</t>
  </si>
  <si>
    <t>přepínač nástěnný od IP.2 vč.zapojení křížový/ř.7</t>
  </si>
  <si>
    <t>vypínač vačkový v krytu vč.zapoj. S63VP-VL/01-02</t>
  </si>
  <si>
    <t>zásuvka domovní zapuštěná vč.zapojení průběžně</t>
  </si>
  <si>
    <t>zásuvka nástěnná od IP.2 vč.zapojení 2P+Z</t>
  </si>
  <si>
    <t>zásuvka/přívodka průmyslová vč.zapojení 3P+N+Z/16A</t>
  </si>
  <si>
    <t>svítidlo zářivkové bytové stropní/2 zdroje</t>
  </si>
  <si>
    <t>svítidlo zářivkové průmyslové stropní/2 zdroje</t>
  </si>
  <si>
    <t>svítidlo zářivkové bytové závěsné/1 zdroj</t>
  </si>
  <si>
    <t>svítidlo zářivkové nástěnné kompaktní</t>
  </si>
  <si>
    <t>svítidlo zářivkové stropní/2 zdroje vč.demont.</t>
  </si>
  <si>
    <t>svítidlo zářivkové stropní/4 zdroje vč.demont.</t>
  </si>
  <si>
    <t>šňůra střední volně ulož.do 2x6/4x4/5x2,5/7x1,5</t>
  </si>
  <si>
    <t>krabice lištová vč.svorkovn. a zapojení(-LK80/3)</t>
  </si>
  <si>
    <t>Nátěry</t>
  </si>
  <si>
    <t>profil.konstrukce čištění povrchu ocel.kartáčem</t>
  </si>
  <si>
    <t>profil.konstrukce základní nátěr 1složkový</t>
  </si>
  <si>
    <t>profil.konstrukce ostatní nátěry 1složkové(2x)</t>
  </si>
  <si>
    <t>poplatek za recyklaci svítidla</t>
  </si>
  <si>
    <t>poplatek za recyklaci světelného zdroje</t>
  </si>
  <si>
    <t>vyvrt.otvoru ve zdi/cihla/ do pr.60mm/tl.do 0,30m</t>
  </si>
  <si>
    <t>vyvrt.otvoru ve zdi/cihla/ do pr.60mm/tl.do 0,60m</t>
  </si>
  <si>
    <t>vysekání kapsy/zeď cihla/ do 100x100x100mm</t>
  </si>
  <si>
    <t>vysekání rýhy/zeď cihla/ hl.do 30mm/š.do 30mm</t>
  </si>
  <si>
    <t>vysekání rýhy/zeď cihla/ hl.do 30mm/š.do 70mm</t>
  </si>
  <si>
    <t>vysekání rýhy/zeď cihla/ hl.do 30mm/š.do 100mm</t>
  </si>
  <si>
    <t>vysekání rýhy/strop/š.do 30mm</t>
  </si>
  <si>
    <t>hrubé zahození rýh ve stěně vč.malty</t>
  </si>
  <si>
    <t>hrubé zahození rýh /strop/vč.malty</t>
  </si>
  <si>
    <t>demontážní práce</t>
  </si>
  <si>
    <t>uložení na skládku a ekologická likvidace odpadu</t>
  </si>
  <si>
    <t>práce spojené s vyhledáním stáv.obvodů</t>
  </si>
  <si>
    <t>práce spojené se zajištěním provizorního napájení</t>
  </si>
  <si>
    <t>koordinace</t>
  </si>
  <si>
    <t>rozměření a rozkreslení tras,svítidel,ovladačů,...</t>
  </si>
  <si>
    <t>práce spojené se zapojením cizích zařízení</t>
  </si>
  <si>
    <t>práce spojené s repasí stávajících svítidel</t>
  </si>
  <si>
    <t>práce spojené s napojením stáv.nouzového osvětlení</t>
  </si>
  <si>
    <t>práce spojené s dopojením a oživením rozváděče RN</t>
  </si>
  <si>
    <t>práce spojené se zaplacht pracoviště vč.materiálu</t>
  </si>
  <si>
    <t>lešení do 4m</t>
  </si>
  <si>
    <t>úklidové práce</t>
  </si>
  <si>
    <t>výchozí revize</t>
  </si>
  <si>
    <t>zkreslení skutečného provedení</t>
  </si>
  <si>
    <t>práce spojené s rozebráním a složením podhledu</t>
  </si>
  <si>
    <t>Rekapitulace ceny R1.1</t>
  </si>
  <si>
    <t>Materiál nosný</t>
  </si>
  <si>
    <t>podružný (%)</t>
  </si>
  <si>
    <t>Materiál celkem</t>
  </si>
  <si>
    <t>Výroba rozvaděče (Nh)</t>
  </si>
  <si>
    <t>Zkoušky</t>
  </si>
  <si>
    <t>Cena za 1 ks</t>
  </si>
  <si>
    <t>počet (ks)</t>
  </si>
  <si>
    <t>Cena bez DPH celkem</t>
  </si>
  <si>
    <t>DPH základní sazba(%)</t>
  </si>
  <si>
    <t>Cena vč.DPH</t>
  </si>
  <si>
    <t>Rozpis rozvaděče R1.1</t>
  </si>
  <si>
    <t>přípojnice PEN,N,PE,PDP</t>
  </si>
  <si>
    <t>lamelový propojovací pas</t>
  </si>
  <si>
    <t>svorka řadová</t>
  </si>
  <si>
    <t>kanál propojovací vč.víka</t>
  </si>
  <si>
    <t>montážní přístrojový rošt-doplnění</t>
  </si>
  <si>
    <t>pojistkový odpínač pro PV10 3pól OPV10/3</t>
  </si>
  <si>
    <t>pojistková patrona válcová PV10(6A)gG</t>
  </si>
  <si>
    <t>jistič 1pól/ch.B/ 6-16A</t>
  </si>
  <si>
    <t>jistič 3pól/ch.B/ 20-25A</t>
  </si>
  <si>
    <t>proudový chránič 4pol 25-4-030AC 10kA</t>
  </si>
  <si>
    <t>stykač 1pól 20-10/20A na lištu</t>
  </si>
  <si>
    <t>impulsní relé /1P/AC230V/16A/1modul</t>
  </si>
  <si>
    <t>modul DLS/SPH-Bus-modul standart</t>
  </si>
  <si>
    <t>modul DLS/SPH-Bus-modul inverse</t>
  </si>
  <si>
    <t>Rekapitulace ceny R1.2</t>
  </si>
  <si>
    <t>Rozpis rozvaděče R1.2</t>
  </si>
  <si>
    <t>montážní přístrojový rošt</t>
  </si>
  <si>
    <t>rozvod oceloplech nástěnná DZ..EI30..216modulů</t>
  </si>
  <si>
    <t>vývodka ucpávková IP54/44</t>
  </si>
  <si>
    <t>spínač páčkový 125-3 3pol 125A na lištu</t>
  </si>
  <si>
    <t>pojistkový odpínač pro PV22 3pól OPV22/3</t>
  </si>
  <si>
    <t>pojistková patrona válcová PV22(63A)gG</t>
  </si>
  <si>
    <t>pojistková patrona válcová PV22(100A)gG</t>
  </si>
  <si>
    <t>svodič 3pól 2.stupeň</t>
  </si>
  <si>
    <t>jistič LPN 3pól/ch.B/ 6-8A</t>
  </si>
  <si>
    <t>jistič LPN 3pól/ch.B/ 10-16A</t>
  </si>
  <si>
    <t>jistič LPN 3pól/ch.B/ 40A</t>
  </si>
  <si>
    <t>proudový chránič 4pol OFI-40-4-030/G/AC 10kA</t>
  </si>
  <si>
    <t>Rekapitulace ceny R1.3</t>
  </si>
  <si>
    <t>Rozpis rozvaděče R1.3</t>
  </si>
  <si>
    <t>Rekapitulace ceny R1.4</t>
  </si>
  <si>
    <t>Rozpis rozvaděče R1.4</t>
  </si>
  <si>
    <t>Datum: 8.4.2013</t>
  </si>
  <si>
    <t>Vypracoval:</t>
  </si>
  <si>
    <t>název akce: SŠPaS Pce-Rek.soc.zařízení a elinst-ETAPA III-2NP</t>
  </si>
  <si>
    <t>stáv,doplnění+demont+mont rámu ozn.R2.1</t>
  </si>
  <si>
    <t>nový,na omítku                 ozn.R2.2</t>
  </si>
  <si>
    <t>stáv,doplnění+demont+mont rámu ozn.R2.3</t>
  </si>
  <si>
    <t>stáv,doplnění+demont+mont rámu ozn.R2.4</t>
  </si>
  <si>
    <t>zás.skříň IP44 400V/16A+4x230V jištění,dod+montáž</t>
  </si>
  <si>
    <t>zás.skříň IP44 400V/32A+2x230V jištění,dod+montáž</t>
  </si>
  <si>
    <t>přepěťová ochr FLP12,5V/3+skříň MX/IP55/terasa 4NP</t>
  </si>
  <si>
    <t>kabel CYKY 7x1,5</t>
  </si>
  <si>
    <t>kabel CYKY 5x6</t>
  </si>
  <si>
    <t>kabel 1kV CYKY 5x25</t>
  </si>
  <si>
    <t>šňůra H07RN-F 5x2,5</t>
  </si>
  <si>
    <t>krabice přístrojová do parapetního kanálu</t>
  </si>
  <si>
    <t>krabicová rozvodka KO100E vč.KO100V +EPS3</t>
  </si>
  <si>
    <t>elektroinstal kanál EKE 60x60</t>
  </si>
  <si>
    <t>elektroinstal kanál EKE 100x60</t>
  </si>
  <si>
    <t>parapetní kanál PK 110x70D kompletní</t>
  </si>
  <si>
    <t>válcovaný profil ocel tř.11</t>
  </si>
  <si>
    <t>spínač ve skříňce 80A/400V,IP67</t>
  </si>
  <si>
    <t>ovlád skříňka IP65 1-tlač 1Vyp/hřib40</t>
  </si>
  <si>
    <t>ovlád skříňka IP65 2-tlač 2Z+1V+signal/lícující</t>
  </si>
  <si>
    <t>zásuvka 16A/250Vstř do PK viz.příloha TZ</t>
  </si>
  <si>
    <t>zásuvka 16A/250Vstř pro PC do PK viz.příloha TZ</t>
  </si>
  <si>
    <t>zás 16A/250Vstř pro PC chráněná do PK viz.př.TZ</t>
  </si>
  <si>
    <t>zásuvka nástěnná 5pól/32A/400V/IP44</t>
  </si>
  <si>
    <t>D-sv záři 2x58W/IP66/kompletní viz.legenda+příl.TZ</t>
  </si>
  <si>
    <t>E-sv záři 2x36W/IP20 kompletní viz.legenda+příl.TZ</t>
  </si>
  <si>
    <t>J-sv záři 2x58W/IP20 kompletní viz.legenda+příl.TZ</t>
  </si>
  <si>
    <t>K-sv záři 2x58W/IP65/kompletní viz.legenda+příl.TZ</t>
  </si>
  <si>
    <t>sv.A+emergency/IP20 kompletní viz.legenda+příl.TZ</t>
  </si>
  <si>
    <t>sv.J+emergency/IP20 kompletní viz.legenda+příl.TZ</t>
  </si>
  <si>
    <t>sv.K+emergency/IP65/kompletní viz.legenda+příl.TZ</t>
  </si>
  <si>
    <t>kabel(-CYKY) pevně uložený do 3x6/4x4/7x2,5</t>
  </si>
  <si>
    <t>kabel Cu(-1kV CYKY)pevně uložený do 3x70/4x50/5x35</t>
  </si>
  <si>
    <t>šňůra lehká volně ulož.do 5x2,5/7x1,5/12x1/19x0,5</t>
  </si>
  <si>
    <t>lišta vkládací úplná pevně uložená do š.120mm</t>
  </si>
  <si>
    <t>kabelový žlab s víkem do š.170mm</t>
  </si>
  <si>
    <t>nosná konstrukce přístroje do 10kg vč.zhotovení</t>
  </si>
  <si>
    <t>ovladač v Al skříni vč.zapojení 1-tlačítkový</t>
  </si>
  <si>
    <t>ovladač v Al skříni vč.zapojení 3-tlačítkový</t>
  </si>
  <si>
    <t>zásuvka/přívodka průmyslová vč.zapojení 3P+N+Z/32A</t>
  </si>
  <si>
    <t>práce spojené s rozebráním a složením podhledu-1NP</t>
  </si>
  <si>
    <t>Rekapitulace ceny R2.1</t>
  </si>
  <si>
    <t>Rozpis rozvaděče R2.1</t>
  </si>
  <si>
    <t>Rekapitulace ceny R2.2</t>
  </si>
  <si>
    <t>Rozpis rozvaděče R2.2</t>
  </si>
  <si>
    <t>jistič LPN 3pól/ch.B/ 63A</t>
  </si>
  <si>
    <t>proudový chránič 4pol 63-4-030/G/AC 10kA</t>
  </si>
  <si>
    <t>Rekapitulace ceny R2.3</t>
  </si>
  <si>
    <t>Rozpis rozvaděče R2.3</t>
  </si>
  <si>
    <t>Rekapitulace ceny R2.4</t>
  </si>
  <si>
    <t>Rozpis rozvaděče R2.4</t>
  </si>
  <si>
    <t>pojistkový odpínač pro PV10 1pól OPV10/1</t>
  </si>
  <si>
    <t>jistič LPN 3pól/ch.B/ 32A</t>
  </si>
  <si>
    <t>jistič 3pól 80A+podpěť.spoušť 230V/50Hz+blok</t>
  </si>
  <si>
    <t xml:space="preserve">Rozpis rozvaděče </t>
  </si>
  <si>
    <t>zpoždění 3,2s</t>
  </si>
  <si>
    <t>proudový chránič 4pol OFI-40-4-030AC 10kA</t>
  </si>
  <si>
    <t>stykač 4pól 25-40/4Z/25A na lištu</t>
  </si>
  <si>
    <t>motorový spouštěč 3pól SM1/2,5A-4A+NPS11</t>
  </si>
  <si>
    <t>název akce: SŠPaS Pce-Rek.soc.zařízení a elinst-ETAPA III-3NP</t>
  </si>
  <si>
    <t>stáv,doplnění+demont+mont rámu ozn.R3.1</t>
  </si>
  <si>
    <t>nový,pod omítku                ozn.R3.2</t>
  </si>
  <si>
    <t>stáv,doplnění+demont+mont rámu ozn.R3.3</t>
  </si>
  <si>
    <t>stáv,doplnění+demont+mont rámu ozn.R3.4</t>
  </si>
  <si>
    <t>přepěťová ochr FPL12,5V/3+skříň MX/IP55/terasa 4NP</t>
  </si>
  <si>
    <t>přepín 10A/250Vstř řazení 1 IP44 viz.příloha TZ</t>
  </si>
  <si>
    <t>spínač 16A/400Vstř Tango 3425A-0344 ř.3P +krabice</t>
  </si>
  <si>
    <t>zásuvka 16A/250Vstř IP44 viz.příloha TZ</t>
  </si>
  <si>
    <t>zásuvka 16A/250Vstř IP44 pro PC viz.příloha TZ</t>
  </si>
  <si>
    <t>zásuvka 16A/250Vstř IP44 pro PC chráněná viz.př.TZ</t>
  </si>
  <si>
    <t>T-sv záři 2x36W/IP65/kompletní viz.legenda+příl.TZ</t>
  </si>
  <si>
    <t>XGZ-sv zář germ.2x30W/IP20 kompl viz.legen+příl.TZ</t>
  </si>
  <si>
    <t>sv.E+emergency/IP20 kompletní viz.legenda+příl.TZ</t>
  </si>
  <si>
    <t>sv.T+emergency/IP65/kompletní viz.legenda+příl.TZ</t>
  </si>
  <si>
    <t>přepínač zapuštěný vč.zapojení/řazení 1</t>
  </si>
  <si>
    <t>svítidlo zářivkové stropní/2 zdroje</t>
  </si>
  <si>
    <t>vybourání otvoru pro rozváděč/cihla/</t>
  </si>
  <si>
    <t>zazdění rozváděče</t>
  </si>
  <si>
    <t>Rekapitulace ceny R3.1</t>
  </si>
  <si>
    <t>Rozpis rozvaděče R3.1</t>
  </si>
  <si>
    <t>jistič LPN 1+Npól/ch.B/ 10-16A</t>
  </si>
  <si>
    <t>proudový chránič 4pol 25-4-300AC 10kA</t>
  </si>
  <si>
    <t>proud chránič+jistič 2p/1+N 16B-N1-030AC</t>
  </si>
  <si>
    <t>Rekapitulace ceny R3.2</t>
  </si>
  <si>
    <t>Rozpis rozvaděče R3.2</t>
  </si>
  <si>
    <t>spínací hodiny denní digitální 1k-230V/50Hz/10A</t>
  </si>
  <si>
    <t>rozv oceloplech zapuštěná DZ..EI30..216modulů</t>
  </si>
  <si>
    <t>Rekapitulace ceny R3.3</t>
  </si>
  <si>
    <t>Rozpis rozvaděče R3.3</t>
  </si>
  <si>
    <t>proudový chránič 4pol 40-4-030/G/AC 10kA</t>
  </si>
  <si>
    <t>Rekapitulace ceny R3.4</t>
  </si>
  <si>
    <t>Rozpis rozvaděče R3.4</t>
  </si>
  <si>
    <t>název akce: SŠPaS Pce-Rek.soc.zařízení a elinst-ETAPA III-4NP</t>
  </si>
  <si>
    <t>stáv,doplnění+demont+mont rámu ozn.R4.1</t>
  </si>
  <si>
    <t>nový,pod omítku                ozn.R4.2</t>
  </si>
  <si>
    <t>nový,na omítku                 ozn.R4.1.1</t>
  </si>
  <si>
    <t>vodič CY 25  /H07V-R/</t>
  </si>
  <si>
    <t>kabel 1kV CYKY 4x35</t>
  </si>
  <si>
    <t>parapetní kanál PK 140x70D kompletní</t>
  </si>
  <si>
    <t>spínač ve skříňce 25A/400V/IP67</t>
  </si>
  <si>
    <t>P-sv žár do 2x40W/IP66/komplet viz.legenda+příl.TZ</t>
  </si>
  <si>
    <t>sv.B+emergency/IP66/kompletní viz.legenda+příl.TZ</t>
  </si>
  <si>
    <t>neděr.žlab 50/60 vč.podpěr PV21,spoj.mat.,víko</t>
  </si>
  <si>
    <t>jímací tyč JT3,0 AlMgSi/3000mm vč.beton.podstavce</t>
  </si>
  <si>
    <t>lano FeZn 50mm2 pr.9,5mm(0,39kg/m)vč.podpěr,svorek</t>
  </si>
  <si>
    <t>kabel J-Y(St)Y 4x2x0,8</t>
  </si>
  <si>
    <t>vodič Cu(-CY,CYA) pevně uložený do 1x35</t>
  </si>
  <si>
    <t>ukončení kabelu do 5žil v nevýbušné ucpávce XGT30</t>
  </si>
  <si>
    <t>vypínač vačkový v krytu vč.zapoj. S25VP-VL/01-02</t>
  </si>
  <si>
    <t>svítidlo žárovkové nástěnné/2 zdroje</t>
  </si>
  <si>
    <t>montáž jímací tyče</t>
  </si>
  <si>
    <t>svod vč.podpěr lano do 70mm2</t>
  </si>
  <si>
    <t>vodič/kabel v trubce jednotková hmotnost do 0,4kg</t>
  </si>
  <si>
    <t>práce spoj se zatěsněním otvoru(4NP-VZT)vč.mater.</t>
  </si>
  <si>
    <t>Rekapitulace ceny R4.1</t>
  </si>
  <si>
    <t>Rozpis rozvaděče R4.1</t>
  </si>
  <si>
    <t>Rekapitulace ceny R4.2</t>
  </si>
  <si>
    <t>Rozpis rozvaděče R4.2</t>
  </si>
  <si>
    <t>jistič LPN 3pól/ch.B/ 20-25A</t>
  </si>
  <si>
    <t>rozv oceloplech zapuštěná DZ..EI30..144modulů</t>
  </si>
  <si>
    <t>Rekapitulace ceny R4.1.1</t>
  </si>
  <si>
    <t>Rozpis rozvaděče R4.1.1</t>
  </si>
  <si>
    <t>jistič 3pól 80A+podpěť.spoušť 230V/50HZ+blok</t>
  </si>
  <si>
    <t>proudový chránič 4pol 40-4-030AC 10kA</t>
  </si>
  <si>
    <t/>
  </si>
  <si>
    <t>ovl 10A/250Vstř řaz.1/0 interier.viz.příloha TZ</t>
  </si>
  <si>
    <t>zásuvka 16A/250Vstř interier.viz.příloha TZ</t>
  </si>
  <si>
    <t>zásuvka 16A/250Vstř pro PC interier.viz.příloha TZ</t>
  </si>
  <si>
    <t>zás 16A/250Vstř/PC/chrán inter.+př.ochr.3st./př.TZ</t>
  </si>
  <si>
    <t>zás domovní zapušt vč.zapojení průb+přep.ochr.3st.</t>
  </si>
  <si>
    <t>zásuvka 16A/250Vstř interier.viz.příloha</t>
  </si>
  <si>
    <t>zásuvka 16A/250Vstř pro PC interier.viz.příloha</t>
  </si>
  <si>
    <t>zás 16A/250Vstř/PC/chrán inter.+př.ochr.3st/př.TZ</t>
  </si>
  <si>
    <t>ovl 10A/250Vstř řaz.1/0 inerier.viz.příloha TZ</t>
  </si>
  <si>
    <t>Stavba :</t>
  </si>
  <si>
    <t>Rozpočet :</t>
  </si>
  <si>
    <t>Objekt :</t>
  </si>
  <si>
    <t>D.1.4.h - Zařízení slaboproudé elektrotechniky</t>
  </si>
  <si>
    <t>REKAPITULACE  STAVEBNÍCH  DÍLŮ</t>
  </si>
  <si>
    <t>Stavební díl</t>
  </si>
  <si>
    <t>Poplachový a zabezpečovací systém</t>
  </si>
  <si>
    <t>Rozvody a Elektroinstalační materiál</t>
  </si>
  <si>
    <t>Technická dokumentace</t>
  </si>
  <si>
    <t>Přirážky</t>
  </si>
  <si>
    <t>Slaboproudá zařízení</t>
  </si>
  <si>
    <t>Univerzální kabelový systém</t>
  </si>
  <si>
    <t>Uzavřený kamerový systém</t>
  </si>
  <si>
    <t>Jednotný čas</t>
  </si>
  <si>
    <t>Přístupový systém</t>
  </si>
  <si>
    <t>Místní rozhlas</t>
  </si>
  <si>
    <t>CELKEM  OBJEKT</t>
  </si>
  <si>
    <t>VEDLEJŠÍ ROZPOČTOVÉ  NÁKLADY</t>
  </si>
  <si>
    <t>Název VRN</t>
  </si>
  <si>
    <t>Základna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</si>
  <si>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</si>
  <si>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</si>
  <si>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</si>
  <si>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</si>
  <si>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</si>
  <si>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Kompletační činnost (IČD)</t>
  </si>
  <si>
    <t>Rezerva rozpočtu</t>
  </si>
  <si>
    <t>CELKEM VRN</t>
  </si>
  <si>
    <t xml:space="preserve">Položkový rozpočet </t>
  </si>
  <si>
    <t>Rozpočet:</t>
  </si>
  <si>
    <t>P.č.</t>
  </si>
  <si>
    <t>Název položky</t>
  </si>
  <si>
    <t>Montáže</t>
  </si>
  <si>
    <t>Poznámka</t>
  </si>
  <si>
    <t>Typ</t>
  </si>
  <si>
    <t>Cena</t>
  </si>
  <si>
    <t>celkem (Kč)</t>
  </si>
  <si>
    <t>Poplachový zabezpečovací systém - PZS, stupeň 2. dle ČSN EN 50 131</t>
  </si>
  <si>
    <t>Řídící systém</t>
  </si>
  <si>
    <t>zabezpečovací ústředna GALAXY 500/6 v kovovém krytu včetně zdroje 6A s prostorem pro AKU max. 17Ah, odnímatelné víko, bez digitálního komunikátoru na PCO (volitelné přídlušenství) a zón na základní desce (max.504), 4 PGM výstupy, 16 podsystémů, 500 uživatelů, paměť 500 + 500 událostí, možnost připojení max. 16 čteček. V dodávce není LCD klávesnice MK7 a záložní AKU - stávající.</t>
  </si>
  <si>
    <t>1.NP NOVÁ BUDOVA</t>
  </si>
  <si>
    <t>D.1.4.h.207</t>
  </si>
  <si>
    <t>záložní akumulátor 12V/18Ah</t>
  </si>
  <si>
    <t>ústředna PZS - komplexní ověření funkčnosti, přezkoušení hlavních i vedlejších funkcí stávající ústředny</t>
  </si>
  <si>
    <t>ústředna PZS - vyhledání stávajících vodičů, odpojení vodičů, úprava zapojení, napojení na nové rozvody</t>
  </si>
  <si>
    <t>plošný spoj externího telefonního komunikátoru k ústředně s formáty Ademco CID a SIA</t>
  </si>
  <si>
    <t>radiové objektové přenosové zařízení na PCO Městské policie Pardubice, vysílač pro pásmo 400 MHz s tel.komunikát. 5W, 8 vst, zdroj+aku</t>
  </si>
  <si>
    <t>vysílač na PCO - přídavná deska pro protokol CID</t>
  </si>
  <si>
    <t>vysílač na PCO - anténa směrová základní 5-prvková YAGI vč. držáku, konektorů, koaxiálního kabelu, přepěťové ochrany</t>
  </si>
  <si>
    <t>vysílač na PCO - provedení kontrolního měření umístění vyílače a anténního systému</t>
  </si>
  <si>
    <t>klávesnice s LCD displejem - komplexní ověření funkčnosti, přezkoušení hlavních i vedlejších funkcí stávající klávesnice</t>
  </si>
  <si>
    <t>1.PP STARÁ BUDOVA</t>
  </si>
  <si>
    <t>D.1.4.h.203</t>
  </si>
  <si>
    <t>1.NP STARÁ BUDOVA</t>
  </si>
  <si>
    <t>D.1.4.h.204</t>
  </si>
  <si>
    <t>2.NP STARÁ BUDOVA</t>
  </si>
  <si>
    <t>D.1.4.h.205</t>
  </si>
  <si>
    <t>1.PP NOVÁ BUDOVA</t>
  </si>
  <si>
    <t>D.1.4.h.206</t>
  </si>
  <si>
    <t>klávesnice s LCD displejem - demontáž a zpětná montáž stávající klávesnice</t>
  </si>
  <si>
    <t>modul linkový 8 smyček, 4 výstupy</t>
  </si>
  <si>
    <t>modul linkový 8 smyček, 4 výstupy - demontáž a zpětná montáž stávajícího modulu</t>
  </si>
  <si>
    <t>modul linkový - komplexní ověření funkčnosti, přezkoušení hlavních i vedlejších funkcí stávajícího modulu</t>
  </si>
  <si>
    <t>modul linkový - vyhledání stávajících vodičů, odpojení vodičů a úprava zapojení</t>
  </si>
  <si>
    <t>velkoplošná optická signalizační LED - komplexní ověření funkčnosti, přezkoušení hlavních i vedlejších funkcí stávající signalizace</t>
  </si>
  <si>
    <t>velkoplošná optická signalizační LED dioda v krytu barva červená - domontáž a zpětná montáž</t>
  </si>
  <si>
    <t>zálohovaný napájecí zdroj 27,6V/2A v ocelovém krytu, zámek, CPD certifikát, releové výstupy poruchových stavů, tamper, max. velikost záložního AKU 2x17Ah</t>
  </si>
  <si>
    <t>zálohovaný napájecí zdroj 12V/5A v ocelovém krytu, zámek, odpojovač, releové výstupy poruchových stavů, tamper, max. velikost záložního AKU 45Ah</t>
  </si>
  <si>
    <t>záložní akumulátor 12V/17Ah</t>
  </si>
  <si>
    <t>záložní akumulátor 12V/38Ah</t>
  </si>
  <si>
    <t>napojení signalizací napájecího zdroje na vstupy linkového modulu</t>
  </si>
  <si>
    <t xml:space="preserve">zákaznický text </t>
  </si>
  <si>
    <t>programování, základní oživení, základní nastavení, základní uvedení do provozu</t>
  </si>
  <si>
    <t>sada</t>
  </si>
  <si>
    <t>zkoušky systému v návaznosti na PCO</t>
  </si>
  <si>
    <t>předání a zaškolení obsluhy</t>
  </si>
  <si>
    <t>Detektory</t>
  </si>
  <si>
    <t>detektor prostorový - demontáž stávajících detektorů PIR</t>
  </si>
  <si>
    <t>detektor prostorový DUAL PIR, vějíř, dosah 15m/85°, 117x68x50mm, -30 až +70 °C, stojánek na stěnu a strop, vyvažovací rezistory, digital</t>
  </si>
  <si>
    <t>detektor prostorový DUAL PIR, vějíř, dosah 11m/90°, -20 až +50 °C, IP55</t>
  </si>
  <si>
    <t>konvenční lineární detektor kouře, odrazná verze, s integrálním laserem a motorickým oládáním, automatické nastavení při instalaci, automatická kompenzace pohybu budov a zaprášení, dosah 8-50m,  napájení 14-28Vss, odběr v nízkoproudovém režimu max. 12mA a ve vysokoproudovém režimu 52mA, IP54, -10 až 55°C, CPD</t>
  </si>
  <si>
    <t>konvenční lineární detektor kouře - univerzální držák pro lineární hlásič nebo pro desky odrazek</t>
  </si>
  <si>
    <t xml:space="preserve">konvenční lineární detektor kouře - podkladová deska pro 1 odrazku, kompatibilní s univerzálním držákem </t>
  </si>
  <si>
    <t>kontakt magnetický - demontáž stávajícího mag. kontaktu</t>
  </si>
  <si>
    <t>kontakt magnetický, čtyř drátový plastový magnetický kontakt se sabotážní smyčkou</t>
  </si>
  <si>
    <t>krabice svorkovací - demontáž stávající krabice</t>
  </si>
  <si>
    <t>krabice svorkovací, plast, povrchová montáž, sabotážní kontakt, počet svorek 7+1</t>
  </si>
  <si>
    <t>Elektroinstalační materiál</t>
  </si>
  <si>
    <t>FI-H06</t>
  </si>
  <si>
    <t>kabel sdělovací</t>
  </si>
  <si>
    <t>SUPERBUS AB01</t>
  </si>
  <si>
    <t>J-Y(ST)Y 4x2x0,8</t>
  </si>
  <si>
    <t>CYKY-J 3x1,5</t>
  </si>
  <si>
    <t>kabel silový</t>
  </si>
  <si>
    <t>PVC 20mm</t>
  </si>
  <si>
    <t>trubka ohebná 750N</t>
  </si>
  <si>
    <t>trubka tuhá 750N vč. příchytka 20mm a spojky 20mm</t>
  </si>
  <si>
    <t>PVC lišta 40x15</t>
  </si>
  <si>
    <t>lišta vkládací 40x15</t>
  </si>
  <si>
    <t>příplatek za zatažení kabelů do chráničky</t>
  </si>
  <si>
    <t>štítek pro označení kabelu vč. pouzdra a pásků</t>
  </si>
  <si>
    <t>fólie malířská 4x12,5 proti znečištění</t>
  </si>
  <si>
    <t>3,5x200</t>
  </si>
  <si>
    <t>pásek vázací</t>
  </si>
  <si>
    <t>HL 8mm</t>
  </si>
  <si>
    <t>hmoždinka</t>
  </si>
  <si>
    <t>4,5 x 60</t>
  </si>
  <si>
    <t xml:space="preserve">vrut </t>
  </si>
  <si>
    <t>osazení hmoždinky</t>
  </si>
  <si>
    <t>30kg</t>
  </si>
  <si>
    <t xml:space="preserve">sádra stavební </t>
  </si>
  <si>
    <t>požární ucpávky a požárně bezpečnostní opatření na kabelových dle požadavků TZ a PBŘS</t>
  </si>
  <si>
    <t>podružný instalační materiál</t>
  </si>
  <si>
    <t>Vnitřní rozvody</t>
  </si>
  <si>
    <t>značení trasy vedení</t>
  </si>
  <si>
    <t>práce spojené s napojením na NN rozvody</t>
  </si>
  <si>
    <t>měření kabelových úseků</t>
  </si>
  <si>
    <t>Poplachový zabezpečovací systém - PZS</t>
  </si>
  <si>
    <t>D.1.4.h.203-207</t>
  </si>
  <si>
    <t>použití lešení pro pracovní výšku 3-4m</t>
  </si>
  <si>
    <t>den</t>
  </si>
  <si>
    <t>zakrytí stávajícího zařízení fólií proti znečištění</t>
  </si>
</sst>
</file>

<file path=xl/styles.xml><?xml version="1.0" encoding="utf-8"?>
<styleSheet xmlns="http://schemas.openxmlformats.org/spreadsheetml/2006/main">
  <numFmts count="19">
    <numFmt numFmtId="164" formatCode="####;\-####"/>
    <numFmt numFmtId="165" formatCode="#,##0;\-#,##0"/>
    <numFmt numFmtId="166" formatCode="#,##0.00;\-#,##0.00"/>
    <numFmt numFmtId="167" formatCode="#,##0.0000;\-#,##0.0000"/>
    <numFmt numFmtId="168" formatCode="#,##0.000;\-#,##0.000"/>
    <numFmt numFmtId="169" formatCode="#,##0.00000;\-#,##0.00000"/>
    <numFmt numFmtId="170" formatCode="#,##0.0;\-#,##0.0"/>
    <numFmt numFmtId="171" formatCode="#,##0.000"/>
    <numFmt numFmtId="172" formatCode="#,##0.00000"/>
    <numFmt numFmtId="173" formatCode="#,##0.0"/>
    <numFmt numFmtId="174" formatCode="#\ ###\ ##0;#\ ###\ ##0;"/>
    <numFmt numFmtId="175" formatCode="#\ ###\ ##0.00"/>
    <numFmt numFmtId="176" formatCode="000000000"/>
    <numFmt numFmtId="177" formatCode="#\ ###\ ###"/>
    <numFmt numFmtId="178" formatCode="0.000;0.000;"/>
    <numFmt numFmtId="179" formatCode="0.00;0.00;"/>
    <numFmt numFmtId="180" formatCode="#\ ###\ ##0"/>
    <numFmt numFmtId="181" formatCode="0.0"/>
    <numFmt numFmtId="182" formatCode="#,##0\ &quot;Kč&quot;"/>
  </numFmts>
  <fonts count="88"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sz val="8"/>
      <color indexed="9"/>
      <name val="Arial"/>
      <family val="2"/>
      <charset val="238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b/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color indexed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sz val="10"/>
      <name val="Arial CE"/>
      <family val="2"/>
      <charset val="238"/>
    </font>
    <font>
      <b/>
      <sz val="10"/>
      <name val="Arial"/>
      <family val="2"/>
    </font>
    <font>
      <sz val="10"/>
      <name val="Calibri"/>
      <family val="2"/>
      <charset val="238"/>
    </font>
    <font>
      <sz val="7"/>
      <name val="Arial CE"/>
      <charset val="238"/>
    </font>
    <font>
      <sz val="8"/>
      <name val="Arial CE"/>
      <charset val="238"/>
    </font>
    <font>
      <b/>
      <sz val="10"/>
      <color indexed="14"/>
      <name val="Arial CE"/>
      <family val="2"/>
      <charset val="238"/>
    </font>
    <font>
      <b/>
      <sz val="12"/>
      <color indexed="14"/>
      <name val="Arial CE"/>
      <family val="2"/>
      <charset val="238"/>
    </font>
    <font>
      <sz val="10"/>
      <name val="Arial CE"/>
    </font>
    <font>
      <b/>
      <sz val="14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Helv"/>
    </font>
    <font>
      <sz val="10"/>
      <color indexed="8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0"/>
      <color indexed="8"/>
      <name val="Arial CE"/>
      <charset val="238"/>
    </font>
    <font>
      <sz val="10"/>
      <name val="Arial"/>
      <family val="2"/>
    </font>
    <font>
      <i/>
      <sz val="10"/>
      <color indexed="48"/>
      <name val="Arial"/>
      <family val="2"/>
    </font>
    <font>
      <i/>
      <sz val="10"/>
      <color indexed="4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rial"/>
      <family val="2"/>
      <charset val="238"/>
    </font>
    <font>
      <sz val="10"/>
      <color indexed="7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Times New Roman CE"/>
      <charset val="238"/>
    </font>
    <font>
      <b/>
      <sz val="10"/>
      <color indexed="8"/>
      <name val="Times New Roman CE"/>
      <charset val="238"/>
    </font>
    <font>
      <sz val="11"/>
      <color indexed="8"/>
      <name val="Times New Roman CE"/>
      <charset val="238"/>
    </font>
    <font>
      <b/>
      <sz val="14"/>
      <color indexed="8"/>
      <name val="Times New Roman CE"/>
      <charset val="238"/>
    </font>
    <font>
      <sz val="14"/>
      <color indexed="8"/>
      <name val="Times New Roman CE"/>
      <charset val="238"/>
    </font>
    <font>
      <b/>
      <sz val="16"/>
      <color indexed="8"/>
      <name val="Times New Roman CE"/>
      <charset val="238"/>
    </font>
    <font>
      <b/>
      <sz val="11"/>
      <color indexed="8"/>
      <name val="Times New Roman CE"/>
      <charset val="238"/>
    </font>
    <font>
      <b/>
      <sz val="12"/>
      <color indexed="8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 applyAlignment="0">
      <alignment vertical="top" wrapText="1"/>
      <protection locked="0"/>
    </xf>
    <xf numFmtId="0" fontId="71" fillId="9" borderId="0" applyNumberFormat="0" applyBorder="0" applyAlignment="0" applyProtection="0"/>
    <xf numFmtId="0" fontId="71" fillId="10" borderId="0" applyNumberFormat="0" applyBorder="0" applyAlignment="0" applyProtection="0"/>
    <xf numFmtId="0" fontId="71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15" borderId="0" applyNumberFormat="0" applyBorder="0" applyAlignment="0" applyProtection="0"/>
    <xf numFmtId="0" fontId="71" fillId="16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9" borderId="0" applyNumberFormat="0" applyBorder="0" applyAlignment="0" applyProtection="0"/>
    <xf numFmtId="0" fontId="71" fillId="20" borderId="0" applyNumberFormat="0" applyBorder="0" applyAlignment="0" applyProtection="0"/>
    <xf numFmtId="0" fontId="72" fillId="21" borderId="0" applyNumberFormat="0" applyBorder="0" applyAlignment="0" applyProtection="0"/>
    <xf numFmtId="0" fontId="72" fillId="22" borderId="0" applyNumberFormat="0" applyBorder="0" applyAlignment="0" applyProtection="0"/>
    <xf numFmtId="0" fontId="72" fillId="23" borderId="0" applyNumberFormat="0" applyBorder="0" applyAlignment="0" applyProtection="0"/>
    <xf numFmtId="0" fontId="72" fillId="24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73" fillId="0" borderId="127" applyNumberFormat="0" applyFill="0" applyAlignment="0" applyProtection="0"/>
    <xf numFmtId="0" fontId="74" fillId="27" borderId="0" applyNumberFormat="0" applyBorder="0" applyAlignment="0" applyProtection="0"/>
    <xf numFmtId="0" fontId="75" fillId="28" borderId="128" applyNumberFormat="0" applyAlignment="0" applyProtection="0"/>
    <xf numFmtId="0" fontId="76" fillId="0" borderId="129" applyNumberFormat="0" applyFill="0" applyAlignment="0" applyProtection="0"/>
    <xf numFmtId="0" fontId="77" fillId="0" borderId="130" applyNumberFormat="0" applyFill="0" applyAlignment="0" applyProtection="0"/>
    <xf numFmtId="0" fontId="78" fillId="0" borderId="131" applyNumberFormat="0" applyFill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29" borderId="0" applyNumberFormat="0" applyBorder="0" applyAlignment="0" applyProtection="0"/>
    <xf numFmtId="0" fontId="22" fillId="0" borderId="0"/>
    <xf numFmtId="0" fontId="7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0" fillId="0" borderId="0"/>
    <xf numFmtId="0" fontId="62" fillId="30" borderId="132" applyNumberFormat="0" applyFont="0" applyAlignment="0" applyProtection="0"/>
    <xf numFmtId="0" fontId="81" fillId="0" borderId="133" applyNumberFormat="0" applyFill="0" applyAlignment="0" applyProtection="0"/>
    <xf numFmtId="0" fontId="82" fillId="31" borderId="0" applyNumberFormat="0" applyBorder="0" applyAlignment="0" applyProtection="0"/>
    <xf numFmtId="0" fontId="83" fillId="0" borderId="0" applyNumberFormat="0" applyFill="0" applyBorder="0" applyAlignment="0" applyProtection="0"/>
    <xf numFmtId="0" fontId="84" fillId="32" borderId="134" applyNumberFormat="0" applyAlignment="0" applyProtection="0"/>
    <xf numFmtId="0" fontId="85" fillId="33" borderId="134" applyNumberFormat="0" applyAlignment="0" applyProtection="0"/>
    <xf numFmtId="0" fontId="86" fillId="33" borderId="135" applyNumberFormat="0" applyAlignment="0" applyProtection="0"/>
    <xf numFmtId="0" fontId="87" fillId="0" borderId="0" applyNumberFormat="0" applyFill="0" applyBorder="0" applyAlignment="0" applyProtection="0"/>
    <xf numFmtId="0" fontId="72" fillId="34" borderId="0" applyNumberFormat="0" applyBorder="0" applyAlignment="0" applyProtection="0"/>
    <xf numFmtId="0" fontId="72" fillId="35" borderId="0" applyNumberFormat="0" applyBorder="0" applyAlignment="0" applyProtection="0"/>
    <xf numFmtId="0" fontId="72" fillId="36" borderId="0" applyNumberFormat="0" applyBorder="0" applyAlignment="0" applyProtection="0"/>
    <xf numFmtId="0" fontId="72" fillId="37" borderId="0" applyNumberFormat="0" applyBorder="0" applyAlignment="0" applyProtection="0"/>
    <xf numFmtId="0" fontId="72" fillId="38" borderId="0" applyNumberFormat="0" applyBorder="0" applyAlignment="0" applyProtection="0"/>
    <xf numFmtId="0" fontId="72" fillId="39" borderId="0" applyNumberFormat="0" applyBorder="0" applyAlignment="0" applyProtection="0"/>
  </cellStyleXfs>
  <cellXfs count="698">
    <xf numFmtId="0" fontId="0" fillId="0" borderId="0" xfId="0" applyAlignment="1">
      <alignment vertical="top"/>
      <protection locked="0"/>
    </xf>
    <xf numFmtId="0" fontId="0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4" xfId="0" applyFont="1" applyBorder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164" fontId="3" fillId="0" borderId="9" xfId="0" applyNumberFormat="1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center"/>
    </xf>
    <xf numFmtId="164" fontId="3" fillId="0" borderId="12" xfId="0" applyNumberFormat="1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 vertical="center"/>
    </xf>
    <xf numFmtId="0" fontId="3" fillId="0" borderId="12" xfId="0" applyFont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2" fillId="0" borderId="9" xfId="0" applyFont="1" applyBorder="1" applyAlignment="1" applyProtection="1">
      <alignment horizontal="left" vertical="center"/>
    </xf>
    <xf numFmtId="0" fontId="3" fillId="0" borderId="14" xfId="0" applyFont="1" applyBorder="1" applyAlignment="1" applyProtection="1">
      <alignment horizontal="left" vertical="center"/>
    </xf>
    <xf numFmtId="0" fontId="3" fillId="0" borderId="15" xfId="0" applyFont="1" applyBorder="1" applyAlignment="1" applyProtection="1">
      <alignment horizontal="left" vertical="center"/>
    </xf>
    <xf numFmtId="164" fontId="3" fillId="0" borderId="16" xfId="0" applyNumberFormat="1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164" fontId="3" fillId="0" borderId="17" xfId="0" applyNumberFormat="1" applyFont="1" applyBorder="1" applyAlignment="1" applyProtection="1">
      <alignment horizontal="right" vertical="center"/>
    </xf>
    <xf numFmtId="49" fontId="3" fillId="0" borderId="14" xfId="0" applyNumberFormat="1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165" fontId="0" fillId="0" borderId="29" xfId="0" applyNumberFormat="1" applyFont="1" applyBorder="1" applyAlignment="1" applyProtection="1">
      <alignment horizontal="right" vertical="center"/>
    </xf>
    <xf numFmtId="165" fontId="0" fillId="0" borderId="30" xfId="0" applyNumberFormat="1" applyFont="1" applyBorder="1" applyAlignment="1" applyProtection="1">
      <alignment horizontal="right" vertical="center"/>
    </xf>
    <xf numFmtId="165" fontId="7" fillId="0" borderId="31" xfId="0" applyNumberFormat="1" applyFont="1" applyBorder="1" applyAlignment="1" applyProtection="1">
      <alignment horizontal="right" vertical="center"/>
    </xf>
    <xf numFmtId="166" fontId="7" fillId="0" borderId="32" xfId="0" applyNumberFormat="1" applyFont="1" applyBorder="1" applyAlignment="1" applyProtection="1">
      <alignment horizontal="right" vertical="center"/>
    </xf>
    <xf numFmtId="165" fontId="0" fillId="0" borderId="31" xfId="0" applyNumberFormat="1" applyFont="1" applyBorder="1" applyAlignment="1" applyProtection="1">
      <alignment horizontal="right" vertical="center"/>
    </xf>
    <xf numFmtId="165" fontId="0" fillId="0" borderId="32" xfId="0" applyNumberFormat="1" applyFont="1" applyBorder="1" applyAlignment="1" applyProtection="1">
      <alignment horizontal="right" vertical="center"/>
    </xf>
    <xf numFmtId="165" fontId="7" fillId="0" borderId="30" xfId="0" applyNumberFormat="1" applyFont="1" applyBorder="1" applyAlignment="1" applyProtection="1">
      <alignment horizontal="right" vertical="center"/>
    </xf>
    <xf numFmtId="166" fontId="7" fillId="0" borderId="30" xfId="0" applyNumberFormat="1" applyFont="1" applyBorder="1" applyAlignment="1" applyProtection="1">
      <alignment horizontal="right" vertical="center"/>
    </xf>
    <xf numFmtId="165" fontId="0" fillId="0" borderId="33" xfId="0" applyNumberFormat="1" applyFont="1" applyBorder="1" applyAlignment="1" applyProtection="1">
      <alignment horizontal="right" vertical="center"/>
    </xf>
    <xf numFmtId="0" fontId="6" fillId="0" borderId="22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164" fontId="2" fillId="0" borderId="34" xfId="0" applyNumberFormat="1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166" fontId="7" fillId="0" borderId="15" xfId="0" applyNumberFormat="1" applyFont="1" applyBorder="1" applyAlignment="1" applyProtection="1">
      <alignment horizontal="righ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165" fontId="0" fillId="0" borderId="16" xfId="0" applyNumberFormat="1" applyFont="1" applyBorder="1" applyAlignment="1" applyProtection="1">
      <alignment horizontal="right" vertical="center"/>
    </xf>
    <xf numFmtId="0" fontId="10" fillId="0" borderId="16" xfId="0" applyFont="1" applyBorder="1" applyAlignment="1" applyProtection="1">
      <alignment horizontal="right" vertical="center"/>
    </xf>
    <xf numFmtId="0" fontId="10" fillId="0" borderId="17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164" fontId="2" fillId="0" borderId="36" xfId="0" applyNumberFormat="1" applyFont="1" applyBorder="1" applyAlignment="1" applyProtection="1">
      <alignment horizontal="center" vertical="center"/>
    </xf>
    <xf numFmtId="165" fontId="0" fillId="0" borderId="15" xfId="0" applyNumberFormat="1" applyFont="1" applyBorder="1" applyAlignment="1" applyProtection="1">
      <alignment horizontal="right" vertical="center"/>
    </xf>
    <xf numFmtId="0" fontId="9" fillId="0" borderId="15" xfId="0" applyFont="1" applyBorder="1" applyAlignment="1" applyProtection="1">
      <alignment horizontal="left" vertical="center"/>
    </xf>
    <xf numFmtId="166" fontId="7" fillId="0" borderId="21" xfId="0" applyNumberFormat="1" applyFont="1" applyBorder="1" applyAlignment="1" applyProtection="1">
      <alignment horizontal="right" vertical="center"/>
    </xf>
    <xf numFmtId="166" fontId="0" fillId="0" borderId="21" xfId="0" applyNumberFormat="1" applyFont="1" applyBorder="1" applyAlignment="1" applyProtection="1">
      <alignment horizontal="right" vertical="center"/>
    </xf>
    <xf numFmtId="165" fontId="0" fillId="0" borderId="23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left" vertical="center"/>
    </xf>
    <xf numFmtId="164" fontId="2" fillId="0" borderId="38" xfId="0" applyNumberFormat="1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0" fontId="2" fillId="0" borderId="31" xfId="0" applyFont="1" applyBorder="1" applyAlignment="1" applyProtection="1">
      <alignment horizontal="left" vertical="center"/>
    </xf>
    <xf numFmtId="166" fontId="7" fillId="0" borderId="39" xfId="0" applyNumberFormat="1" applyFont="1" applyBorder="1" applyAlignment="1" applyProtection="1">
      <alignment horizontal="right" vertical="center"/>
    </xf>
    <xf numFmtId="166" fontId="7" fillId="0" borderId="22" xfId="0" applyNumberFormat="1" applyFont="1" applyBorder="1" applyAlignment="1" applyProtection="1">
      <alignment horizontal="right" vertical="center"/>
    </xf>
    <xf numFmtId="165" fontId="11" fillId="0" borderId="5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top"/>
    </xf>
    <xf numFmtId="0" fontId="2" fillId="0" borderId="40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167" fontId="12" fillId="0" borderId="23" xfId="0" applyNumberFormat="1" applyFont="1" applyBorder="1" applyAlignment="1" applyProtection="1">
      <alignment horizontal="right" vertical="center"/>
    </xf>
    <xf numFmtId="0" fontId="2" fillId="0" borderId="42" xfId="0" applyFont="1" applyBorder="1" applyAlignment="1" applyProtection="1">
      <alignment horizontal="left"/>
    </xf>
    <xf numFmtId="0" fontId="2" fillId="0" borderId="18" xfId="0" applyFont="1" applyBorder="1" applyAlignment="1" applyProtection="1">
      <alignment horizontal="left"/>
    </xf>
    <xf numFmtId="165" fontId="3" fillId="0" borderId="18" xfId="0" applyNumberFormat="1" applyFont="1" applyBorder="1" applyAlignment="1" applyProtection="1">
      <alignment horizontal="right" vertical="center"/>
    </xf>
    <xf numFmtId="166" fontId="3" fillId="0" borderId="15" xfId="0" applyNumberFormat="1" applyFont="1" applyBorder="1" applyAlignment="1" applyProtection="1">
      <alignment horizontal="right" vertical="center"/>
    </xf>
    <xf numFmtId="166" fontId="7" fillId="0" borderId="18" xfId="0" applyNumberFormat="1" applyFont="1" applyBorder="1" applyAlignment="1" applyProtection="1">
      <alignment horizontal="right" vertical="center"/>
    </xf>
    <xf numFmtId="167" fontId="12" fillId="0" borderId="43" xfId="0" applyNumberFormat="1" applyFont="1" applyBorder="1" applyAlignment="1" applyProtection="1">
      <alignment horizontal="right" vertical="center"/>
    </xf>
    <xf numFmtId="0" fontId="6" fillId="0" borderId="44" xfId="0" applyFont="1" applyBorder="1" applyAlignment="1" applyProtection="1">
      <alignment horizontal="left" vertical="top"/>
    </xf>
    <xf numFmtId="0" fontId="2" fillId="0" borderId="8" xfId="0" applyFont="1" applyBorder="1" applyAlignment="1" applyProtection="1">
      <alignment horizontal="left" vertical="center"/>
    </xf>
    <xf numFmtId="165" fontId="3" fillId="0" borderId="15" xfId="0" applyNumberFormat="1" applyFont="1" applyBorder="1" applyAlignment="1" applyProtection="1">
      <alignment horizontal="right" vertical="center"/>
    </xf>
    <xf numFmtId="167" fontId="12" fillId="0" borderId="35" xfId="0" applyNumberFormat="1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left" vertical="center"/>
    </xf>
    <xf numFmtId="0" fontId="2" fillId="0" borderId="45" xfId="0" applyFont="1" applyBorder="1" applyAlignment="1" applyProtection="1">
      <alignment horizontal="left" vertical="center"/>
    </xf>
    <xf numFmtId="166" fontId="13" fillId="0" borderId="46" xfId="0" applyNumberFormat="1" applyFont="1" applyBorder="1" applyAlignment="1" applyProtection="1">
      <alignment horizontal="right" vertical="center"/>
    </xf>
    <xf numFmtId="0" fontId="2" fillId="0" borderId="47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/>
    </xf>
    <xf numFmtId="0" fontId="2" fillId="0" borderId="48" xfId="0" applyFont="1" applyBorder="1" applyAlignment="1" applyProtection="1">
      <alignment horizontal="left" vertical="center"/>
    </xf>
    <xf numFmtId="0" fontId="2" fillId="0" borderId="39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left" vertical="center"/>
    </xf>
    <xf numFmtId="0" fontId="14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/>
    </xf>
    <xf numFmtId="0" fontId="15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</xf>
    <xf numFmtId="0" fontId="0" fillId="2" borderId="0" xfId="0" applyFont="1" applyFill="1" applyAlignment="1" applyProtection="1">
      <alignment horizontal="left" vertical="center"/>
    </xf>
    <xf numFmtId="0" fontId="3" fillId="3" borderId="49" xfId="0" applyFont="1" applyFill="1" applyBorder="1" applyAlignment="1" applyProtection="1">
      <alignment horizontal="center" vertical="center" wrapText="1"/>
    </xf>
    <xf numFmtId="0" fontId="3" fillId="3" borderId="50" xfId="0" applyFont="1" applyFill="1" applyBorder="1" applyAlignment="1" applyProtection="1">
      <alignment horizontal="center" vertical="center" wrapText="1"/>
    </xf>
    <xf numFmtId="0" fontId="3" fillId="3" borderId="51" xfId="0" applyFon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164" fontId="3" fillId="3" borderId="38" xfId="0" applyNumberFormat="1" applyFont="1" applyFill="1" applyBorder="1" applyAlignment="1" applyProtection="1">
      <alignment horizontal="center" vertical="center"/>
    </xf>
    <xf numFmtId="164" fontId="3" fillId="3" borderId="52" xfId="0" applyNumberFormat="1" applyFont="1" applyFill="1" applyBorder="1" applyAlignment="1" applyProtection="1">
      <alignment horizontal="center" vertical="center"/>
    </xf>
    <xf numFmtId="164" fontId="3" fillId="3" borderId="53" xfId="0" applyNumberFormat="1" applyFont="1" applyFill="1" applyBorder="1" applyAlignment="1" applyProtection="1">
      <alignment horizontal="center" vertical="center"/>
    </xf>
    <xf numFmtId="164" fontId="3" fillId="3" borderId="31" xfId="0" applyNumberFormat="1" applyFont="1" applyFill="1" applyBorder="1" applyAlignment="1" applyProtection="1">
      <alignment horizontal="center" vertical="center"/>
    </xf>
    <xf numFmtId="0" fontId="0" fillId="2" borderId="21" xfId="0" applyFont="1" applyFill="1" applyBorder="1" applyAlignment="1" applyProtection="1">
      <alignment horizontal="left"/>
    </xf>
    <xf numFmtId="0" fontId="0" fillId="2" borderId="22" xfId="0" applyFont="1" applyFill="1" applyBorder="1" applyAlignment="1" applyProtection="1">
      <alignment horizontal="left"/>
    </xf>
    <xf numFmtId="0" fontId="0" fillId="2" borderId="23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166" fontId="16" fillId="0" borderId="0" xfId="0" applyNumberFormat="1" applyFont="1" applyAlignment="1" applyProtection="1">
      <alignment horizontal="right" vertical="center"/>
    </xf>
    <xf numFmtId="168" fontId="16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/>
    </xf>
    <xf numFmtId="166" fontId="17" fillId="0" borderId="0" xfId="0" applyNumberFormat="1" applyFont="1" applyAlignment="1" applyProtection="1">
      <alignment horizontal="right" vertical="center"/>
    </xf>
    <xf numFmtId="168" fontId="17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left" vertical="center"/>
    </xf>
    <xf numFmtId="166" fontId="18" fillId="0" borderId="0" xfId="0" applyNumberFormat="1" applyFont="1" applyAlignment="1" applyProtection="1">
      <alignment horizontal="right" vertical="center"/>
    </xf>
    <xf numFmtId="168" fontId="18" fillId="0" borderId="0" xfId="0" applyNumberFormat="1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166" fontId="20" fillId="0" borderId="0" xfId="0" applyNumberFormat="1" applyFont="1" applyAlignment="1" applyProtection="1">
      <alignment horizontal="right" vertical="center"/>
    </xf>
    <xf numFmtId="168" fontId="20" fillId="0" borderId="0" xfId="0" applyNumberFormat="1" applyFont="1" applyAlignment="1" applyProtection="1">
      <alignment horizontal="right" vertical="center"/>
    </xf>
    <xf numFmtId="0" fontId="3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2" fillId="3" borderId="26" xfId="0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3" fillId="3" borderId="27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left"/>
    </xf>
    <xf numFmtId="164" fontId="2" fillId="3" borderId="31" xfId="0" applyNumberFormat="1" applyFont="1" applyFill="1" applyBorder="1" applyAlignment="1" applyProtection="1">
      <alignment horizontal="center" vertical="center"/>
    </xf>
    <xf numFmtId="164" fontId="2" fillId="3" borderId="32" xfId="0" applyNumberFormat="1" applyFont="1" applyFill="1" applyBorder="1" applyAlignment="1" applyProtection="1">
      <alignment horizontal="center" vertical="center"/>
    </xf>
    <xf numFmtId="164" fontId="3" fillId="3" borderId="32" xfId="0" applyNumberFormat="1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left"/>
    </xf>
    <xf numFmtId="0" fontId="16" fillId="0" borderId="2" xfId="0" applyFont="1" applyBorder="1" applyAlignment="1" applyProtection="1">
      <alignment horizontal="left" vertical="center"/>
    </xf>
    <xf numFmtId="0" fontId="16" fillId="0" borderId="2" xfId="0" applyFont="1" applyBorder="1" applyAlignment="1" applyProtection="1">
      <alignment horizontal="center" vertical="center"/>
    </xf>
    <xf numFmtId="166" fontId="16" fillId="0" borderId="2" xfId="0" applyNumberFormat="1" applyFont="1" applyBorder="1" applyAlignment="1" applyProtection="1">
      <alignment horizontal="right" vertical="center"/>
    </xf>
    <xf numFmtId="168" fontId="16" fillId="0" borderId="2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168" fontId="2" fillId="0" borderId="0" xfId="0" applyNumberFormat="1" applyFont="1" applyAlignment="1" applyProtection="1">
      <alignment horizontal="right" vertical="center"/>
    </xf>
    <xf numFmtId="166" fontId="2" fillId="0" borderId="0" xfId="0" applyNumberFormat="1" applyFont="1" applyAlignment="1" applyProtection="1">
      <alignment horizontal="right" vertical="center"/>
    </xf>
    <xf numFmtId="169" fontId="2" fillId="0" borderId="0" xfId="0" applyNumberFormat="1" applyFont="1" applyAlignment="1" applyProtection="1">
      <alignment horizontal="right" vertical="center"/>
    </xf>
    <xf numFmtId="170" fontId="2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center" vertical="center"/>
    </xf>
    <xf numFmtId="49" fontId="21" fillId="0" borderId="0" xfId="0" applyNumberFormat="1" applyFont="1" applyAlignment="1" applyProtection="1">
      <alignment horizontal="left" vertical="top"/>
    </xf>
    <xf numFmtId="0" fontId="21" fillId="0" borderId="0" xfId="0" applyFont="1" applyAlignment="1" applyProtection="1">
      <alignment horizontal="left" vertical="center" wrapText="1"/>
    </xf>
    <xf numFmtId="168" fontId="21" fillId="0" borderId="0" xfId="0" applyNumberFormat="1" applyFont="1" applyAlignment="1" applyProtection="1">
      <alignment horizontal="right" vertical="center"/>
    </xf>
    <xf numFmtId="166" fontId="21" fillId="0" borderId="0" xfId="0" applyNumberFormat="1" applyFont="1" applyAlignment="1" applyProtection="1">
      <alignment horizontal="right" vertical="center"/>
    </xf>
    <xf numFmtId="169" fontId="21" fillId="0" borderId="0" xfId="0" applyNumberFormat="1" applyFont="1" applyAlignment="1" applyProtection="1">
      <alignment horizontal="right" vertical="center"/>
    </xf>
    <xf numFmtId="170" fontId="21" fillId="0" borderId="0" xfId="0" applyNumberFormat="1" applyFont="1" applyAlignment="1" applyProtection="1">
      <alignment horizontal="right" vertical="center"/>
    </xf>
    <xf numFmtId="165" fontId="21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0" fontId="22" fillId="0" borderId="0" xfId="28"/>
    <xf numFmtId="0" fontId="22" fillId="0" borderId="0" xfId="28" applyFill="1"/>
    <xf numFmtId="0" fontId="22" fillId="0" borderId="54" xfId="28" applyFill="1" applyBorder="1"/>
    <xf numFmtId="0" fontId="23" fillId="0" borderId="54" xfId="28" applyFont="1" applyFill="1" applyBorder="1" applyAlignment="1">
      <alignment wrapText="1"/>
    </xf>
    <xf numFmtId="0" fontId="22" fillId="0" borderId="54" xfId="28" applyFill="1" applyBorder="1" applyAlignment="1">
      <alignment wrapText="1"/>
    </xf>
    <xf numFmtId="49" fontId="23" fillId="0" borderId="54" xfId="28" applyNumberFormat="1" applyFont="1" applyFill="1" applyBorder="1"/>
    <xf numFmtId="0" fontId="23" fillId="0" borderId="54" xfId="28" applyFont="1" applyFill="1" applyBorder="1"/>
    <xf numFmtId="0" fontId="24" fillId="0" borderId="54" xfId="28" applyFont="1" applyFill="1" applyBorder="1" applyAlignment="1">
      <alignment wrapText="1"/>
    </xf>
    <xf numFmtId="49" fontId="24" fillId="0" borderId="54" xfId="28" applyNumberFormat="1" applyFont="1" applyFill="1" applyBorder="1"/>
    <xf numFmtId="0" fontId="23" fillId="0" borderId="0" xfId="28" applyFont="1" applyFill="1"/>
    <xf numFmtId="171" fontId="25" fillId="0" borderId="54" xfId="28" applyNumberFormat="1" applyFont="1" applyFill="1" applyBorder="1" applyAlignment="1" applyProtection="1">
      <alignment vertical="center"/>
    </xf>
    <xf numFmtId="172" fontId="25" fillId="0" borderId="54" xfId="28" applyNumberFormat="1" applyFont="1" applyFill="1" applyBorder="1" applyAlignment="1" applyProtection="1">
      <alignment vertical="center"/>
    </xf>
    <xf numFmtId="171" fontId="25" fillId="0" borderId="54" xfId="28" applyNumberFormat="1" applyFont="1" applyFill="1" applyBorder="1" applyAlignment="1" applyProtection="1">
      <alignment horizontal="right" vertical="center"/>
    </xf>
    <xf numFmtId="172" fontId="25" fillId="0" borderId="54" xfId="28" applyNumberFormat="1" applyFont="1" applyFill="1" applyBorder="1" applyAlignment="1" applyProtection="1">
      <alignment horizontal="right" vertical="center"/>
    </xf>
    <xf numFmtId="3" fontId="26" fillId="0" borderId="54" xfId="28" applyNumberFormat="1" applyFont="1" applyFill="1" applyBorder="1" applyAlignment="1" applyProtection="1">
      <alignment horizontal="right" vertical="center"/>
    </xf>
    <xf numFmtId="0" fontId="24" fillId="0" borderId="0" xfId="28" applyFont="1" applyFill="1"/>
    <xf numFmtId="171" fontId="27" fillId="0" borderId="54" xfId="28" applyNumberFormat="1" applyFont="1" applyFill="1" applyBorder="1" applyAlignment="1" applyProtection="1">
      <alignment vertical="center"/>
    </xf>
    <xf numFmtId="172" fontId="27" fillId="0" borderId="54" xfId="28" applyNumberFormat="1" applyFont="1" applyFill="1" applyBorder="1" applyAlignment="1" applyProtection="1">
      <alignment vertical="center"/>
    </xf>
    <xf numFmtId="171" fontId="27" fillId="0" borderId="54" xfId="28" applyNumberFormat="1" applyFont="1" applyFill="1" applyBorder="1" applyAlignment="1" applyProtection="1">
      <alignment horizontal="right" vertical="center"/>
    </xf>
    <xf numFmtId="172" fontId="27" fillId="0" borderId="54" xfId="28" applyNumberFormat="1" applyFont="1" applyFill="1" applyBorder="1" applyAlignment="1" applyProtection="1">
      <alignment horizontal="right" vertical="center"/>
    </xf>
    <xf numFmtId="3" fontId="28" fillId="0" borderId="54" xfId="28" applyNumberFormat="1" applyFont="1" applyFill="1" applyBorder="1" applyAlignment="1" applyProtection="1">
      <alignment horizontal="right" vertical="center"/>
    </xf>
    <xf numFmtId="0" fontId="23" fillId="0" borderId="0" xfId="28" applyFont="1"/>
    <xf numFmtId="171" fontId="25" fillId="4" borderId="54" xfId="28" applyNumberFormat="1" applyFont="1" applyFill="1" applyBorder="1" applyAlignment="1" applyProtection="1">
      <alignment vertical="center"/>
    </xf>
    <xf numFmtId="172" fontId="25" fillId="4" borderId="54" xfId="28" applyNumberFormat="1" applyFont="1" applyFill="1" applyBorder="1" applyAlignment="1" applyProtection="1">
      <alignment vertical="center"/>
    </xf>
    <xf numFmtId="171" fontId="25" fillId="4" borderId="54" xfId="28" applyNumberFormat="1" applyFont="1" applyFill="1" applyBorder="1" applyAlignment="1" applyProtection="1">
      <alignment horizontal="right" vertical="center"/>
    </xf>
    <xf numFmtId="172" fontId="25" fillId="4" borderId="54" xfId="28" applyNumberFormat="1" applyFont="1" applyFill="1" applyBorder="1" applyAlignment="1" applyProtection="1">
      <alignment horizontal="right" vertical="center"/>
    </xf>
    <xf numFmtId="3" fontId="26" fillId="4" borderId="54" xfId="28" applyNumberFormat="1" applyFont="1" applyFill="1" applyBorder="1" applyAlignment="1" applyProtection="1">
      <alignment horizontal="right" vertical="center"/>
    </xf>
    <xf numFmtId="0" fontId="22" fillId="0" borderId="54" xfId="28" applyBorder="1" applyAlignment="1">
      <alignment wrapText="1"/>
    </xf>
    <xf numFmtId="0" fontId="23" fillId="0" borderId="54" xfId="28" applyFont="1" applyBorder="1" applyAlignment="1">
      <alignment wrapText="1"/>
    </xf>
    <xf numFmtId="0" fontId="24" fillId="0" borderId="54" xfId="28" applyFont="1" applyBorder="1" applyAlignment="1">
      <alignment wrapText="1"/>
    </xf>
    <xf numFmtId="0" fontId="22" fillId="0" borderId="54" xfId="28" applyBorder="1" applyAlignment="1">
      <alignment vertical="top" wrapText="1"/>
    </xf>
    <xf numFmtId="3" fontId="29" fillId="5" borderId="55" xfId="28" applyNumberFormat="1" applyFont="1" applyFill="1" applyBorder="1"/>
    <xf numFmtId="0" fontId="24" fillId="0" borderId="0" xfId="28" applyFont="1"/>
    <xf numFmtId="3" fontId="29" fillId="5" borderId="56" xfId="28" applyNumberFormat="1" applyFont="1" applyFill="1" applyBorder="1"/>
    <xf numFmtId="0" fontId="24" fillId="0" borderId="57" xfId="28" applyFont="1" applyBorder="1"/>
    <xf numFmtId="0" fontId="22" fillId="0" borderId="57" xfId="28" applyBorder="1"/>
    <xf numFmtId="0" fontId="30" fillId="0" borderId="58" xfId="28" applyFont="1" applyBorder="1" applyAlignment="1">
      <alignment horizontal="center"/>
    </xf>
    <xf numFmtId="0" fontId="22" fillId="0" borderId="56" xfId="28" applyBorder="1"/>
    <xf numFmtId="3" fontId="22" fillId="5" borderId="0" xfId="28" applyNumberFormat="1" applyFill="1"/>
    <xf numFmtId="0" fontId="22" fillId="0" borderId="54" xfId="28" applyBorder="1"/>
    <xf numFmtId="0" fontId="31" fillId="0" borderId="54" xfId="28" applyFont="1" applyBorder="1"/>
    <xf numFmtId="173" fontId="32" fillId="5" borderId="0" xfId="28" applyNumberFormat="1" applyFont="1" applyFill="1"/>
    <xf numFmtId="3" fontId="31" fillId="0" borderId="54" xfId="28" applyNumberFormat="1" applyFont="1" applyBorder="1"/>
    <xf numFmtId="0" fontId="23" fillId="0" borderId="54" xfId="28" applyFont="1" applyBorder="1"/>
    <xf numFmtId="0" fontId="22" fillId="0" borderId="54" xfId="28" applyBorder="1" applyAlignment="1">
      <alignment vertical="top"/>
    </xf>
    <xf numFmtId="0" fontId="32" fillId="0" borderId="0" xfId="28" applyFont="1"/>
    <xf numFmtId="0" fontId="33" fillId="4" borderId="54" xfId="28" applyNumberFormat="1" applyFont="1" applyFill="1" applyBorder="1" applyAlignment="1" applyProtection="1">
      <alignment horizontal="left" vertical="center" wrapText="1"/>
    </xf>
    <xf numFmtId="3" fontId="32" fillId="0" borderId="54" xfId="28" applyNumberFormat="1" applyFont="1" applyBorder="1"/>
    <xf numFmtId="0" fontId="25" fillId="4" borderId="54" xfId="28" applyNumberFormat="1" applyFont="1" applyFill="1" applyBorder="1" applyAlignment="1" applyProtection="1">
      <alignment horizontal="center" vertical="center"/>
    </xf>
    <xf numFmtId="3" fontId="32" fillId="0" borderId="0" xfId="28" applyNumberFormat="1" applyFont="1"/>
    <xf numFmtId="0" fontId="34" fillId="0" borderId="54" xfId="28" applyFont="1" applyBorder="1" applyAlignment="1">
      <alignment horizontal="center"/>
    </xf>
    <xf numFmtId="0" fontId="30" fillId="0" borderId="54" xfId="28" applyFont="1" applyBorder="1" applyAlignment="1">
      <alignment horizontal="center"/>
    </xf>
    <xf numFmtId="171" fontId="27" fillId="4" borderId="54" xfId="28" applyNumberFormat="1" applyFont="1" applyFill="1" applyBorder="1" applyAlignment="1" applyProtection="1">
      <alignment vertical="center"/>
    </xf>
    <xf numFmtId="172" fontId="27" fillId="4" borderId="54" xfId="28" applyNumberFormat="1" applyFont="1" applyFill="1" applyBorder="1" applyAlignment="1" applyProtection="1">
      <alignment vertical="center"/>
    </xf>
    <xf numFmtId="171" fontId="27" fillId="4" borderId="54" xfId="28" applyNumberFormat="1" applyFont="1" applyFill="1" applyBorder="1" applyAlignment="1" applyProtection="1">
      <alignment horizontal="right" vertical="center"/>
    </xf>
    <xf numFmtId="172" fontId="27" fillId="4" borderId="54" xfId="28" applyNumberFormat="1" applyFont="1" applyFill="1" applyBorder="1" applyAlignment="1" applyProtection="1">
      <alignment horizontal="right" vertical="center"/>
    </xf>
    <xf numFmtId="3" fontId="28" fillId="4" borderId="54" xfId="28" applyNumberFormat="1" applyFont="1" applyFill="1" applyBorder="1" applyAlignment="1" applyProtection="1">
      <alignment horizontal="right" vertical="center"/>
    </xf>
    <xf numFmtId="0" fontId="24" fillId="0" borderId="54" xfId="28" applyFont="1" applyBorder="1"/>
    <xf numFmtId="0" fontId="24" fillId="0" borderId="54" xfId="28" applyFont="1" applyBorder="1" applyAlignment="1">
      <alignment vertical="top" wrapText="1"/>
    </xf>
    <xf numFmtId="0" fontId="25" fillId="2" borderId="0" xfId="28" applyNumberFormat="1" applyFont="1" applyFill="1" applyAlignment="1" applyProtection="1"/>
    <xf numFmtId="0" fontId="25" fillId="2" borderId="0" xfId="28" applyNumberFormat="1" applyFont="1" applyFill="1" applyAlignment="1" applyProtection="1">
      <alignment vertical="center"/>
    </xf>
    <xf numFmtId="0" fontId="25" fillId="3" borderId="59" xfId="28" applyNumberFormat="1" applyFont="1" applyFill="1" applyBorder="1" applyAlignment="1" applyProtection="1">
      <alignment horizontal="center" vertical="center" wrapText="1"/>
    </xf>
    <xf numFmtId="0" fontId="25" fillId="3" borderId="60" xfId="28" applyNumberFormat="1" applyFont="1" applyFill="1" applyBorder="1" applyAlignment="1" applyProtection="1">
      <alignment horizontal="center" vertical="center" wrapText="1"/>
    </xf>
    <xf numFmtId="0" fontId="25" fillId="3" borderId="61" xfId="28" applyNumberFormat="1" applyFont="1" applyFill="1" applyBorder="1" applyAlignment="1" applyProtection="1">
      <alignment horizontal="center" vertical="center" wrapText="1"/>
    </xf>
    <xf numFmtId="0" fontId="25" fillId="3" borderId="62" xfId="28" applyNumberFormat="1" applyFont="1" applyFill="1" applyBorder="1" applyAlignment="1" applyProtection="1">
      <alignment horizontal="center" vertical="center" wrapText="1"/>
    </xf>
    <xf numFmtId="0" fontId="25" fillId="3" borderId="63" xfId="28" applyNumberFormat="1" applyFont="1" applyFill="1" applyBorder="1" applyAlignment="1" applyProtection="1">
      <alignment horizontal="center" vertical="center" wrapText="1"/>
    </xf>
    <xf numFmtId="0" fontId="25" fillId="3" borderId="64" xfId="28" applyNumberFormat="1" applyFont="1" applyFill="1" applyBorder="1" applyAlignment="1" applyProtection="1">
      <alignment horizontal="center" vertical="center" wrapText="1"/>
    </xf>
    <xf numFmtId="0" fontId="36" fillId="2" borderId="0" xfId="28" applyNumberFormat="1" applyFont="1" applyFill="1" applyAlignment="1" applyProtection="1"/>
    <xf numFmtId="0" fontId="36" fillId="2" borderId="0" xfId="28" applyNumberFormat="1" applyFont="1" applyFill="1" applyAlignment="1" applyProtection="1">
      <alignment vertical="center"/>
    </xf>
    <xf numFmtId="0" fontId="37" fillId="2" borderId="0" xfId="28" applyNumberFormat="1" applyFont="1" applyFill="1" applyAlignment="1" applyProtection="1">
      <alignment vertical="center"/>
    </xf>
    <xf numFmtId="0" fontId="38" fillId="2" borderId="0" xfId="28" applyNumberFormat="1" applyFont="1" applyFill="1" applyAlignment="1" applyProtection="1">
      <alignment vertical="center"/>
    </xf>
    <xf numFmtId="3" fontId="39" fillId="2" borderId="0" xfId="28" applyNumberFormat="1" applyFont="1" applyFill="1" applyAlignment="1" applyProtection="1">
      <alignment vertical="center"/>
    </xf>
    <xf numFmtId="0" fontId="63" fillId="0" borderId="0" xfId="0" applyFont="1" applyAlignment="1" applyProtection="1"/>
    <xf numFmtId="0" fontId="64" fillId="0" borderId="0" xfId="0" quotePrefix="1" applyFont="1" applyAlignment="1" applyProtection="1"/>
    <xf numFmtId="2" fontId="65" fillId="0" borderId="0" xfId="0" applyNumberFormat="1" applyFont="1" applyAlignment="1" applyProtection="1"/>
    <xf numFmtId="174" fontId="65" fillId="0" borderId="0" xfId="0" applyNumberFormat="1" applyFont="1" applyAlignment="1" applyProtection="1"/>
    <xf numFmtId="175" fontId="65" fillId="0" borderId="0" xfId="0" applyNumberFormat="1" applyFont="1" applyAlignment="1" applyProtection="1"/>
    <xf numFmtId="0" fontId="66" fillId="0" borderId="0" xfId="0" quotePrefix="1" applyFont="1" applyAlignment="1" applyProtection="1"/>
    <xf numFmtId="2" fontId="67" fillId="0" borderId="0" xfId="0" applyNumberFormat="1" applyFont="1" applyAlignment="1" applyProtection="1"/>
    <xf numFmtId="0" fontId="68" fillId="6" borderId="65" xfId="0" applyFont="1" applyFill="1" applyBorder="1" applyAlignment="1" applyProtection="1">
      <alignment vertical="center"/>
    </xf>
    <xf numFmtId="0" fontId="68" fillId="6" borderId="66" xfId="0" applyFont="1" applyFill="1" applyBorder="1" applyAlignment="1" applyProtection="1">
      <alignment vertical="center"/>
    </xf>
    <xf numFmtId="2" fontId="68" fillId="6" borderId="66" xfId="0" applyNumberFormat="1" applyFont="1" applyFill="1" applyBorder="1" applyAlignment="1" applyProtection="1">
      <alignment vertical="center"/>
    </xf>
    <xf numFmtId="174" fontId="68" fillId="6" borderId="66" xfId="0" applyNumberFormat="1" applyFont="1" applyFill="1" applyBorder="1" applyAlignment="1" applyProtection="1">
      <alignment vertical="center"/>
    </xf>
    <xf numFmtId="175" fontId="68" fillId="6" borderId="67" xfId="0" applyNumberFormat="1" applyFont="1" applyFill="1" applyBorder="1" applyAlignment="1" applyProtection="1">
      <alignment vertical="center"/>
    </xf>
    <xf numFmtId="0" fontId="65" fillId="0" borderId="68" xfId="0" applyFont="1" applyBorder="1" applyAlignment="1" applyProtection="1">
      <alignment horizontal="right"/>
    </xf>
    <xf numFmtId="0" fontId="65" fillId="0" borderId="69" xfId="0" applyFont="1" applyBorder="1" applyAlignment="1" applyProtection="1">
      <alignment horizontal="right"/>
    </xf>
    <xf numFmtId="2" fontId="65" fillId="0" borderId="69" xfId="0" applyNumberFormat="1" applyFont="1" applyBorder="1" applyAlignment="1" applyProtection="1">
      <alignment horizontal="right"/>
    </xf>
    <xf numFmtId="174" fontId="65" fillId="0" borderId="69" xfId="0" applyNumberFormat="1" applyFont="1" applyBorder="1" applyAlignment="1" applyProtection="1">
      <alignment horizontal="right"/>
    </xf>
    <xf numFmtId="175" fontId="65" fillId="0" borderId="70" xfId="0" applyNumberFormat="1" applyFont="1" applyBorder="1" applyAlignment="1" applyProtection="1">
      <alignment horizontal="right"/>
    </xf>
    <xf numFmtId="0" fontId="65" fillId="0" borderId="71" xfId="0" applyFont="1" applyBorder="1" applyAlignment="1" applyProtection="1"/>
    <xf numFmtId="49" fontId="65" fillId="0" borderId="72" xfId="0" applyNumberFormat="1" applyFont="1" applyBorder="1" applyAlignment="1" applyProtection="1"/>
    <xf numFmtId="2" fontId="65" fillId="0" borderId="55" xfId="0" applyNumberFormat="1" applyFont="1" applyBorder="1" applyAlignment="1" applyProtection="1"/>
    <xf numFmtId="174" fontId="65" fillId="0" borderId="55" xfId="0" applyNumberFormat="1" applyFont="1" applyBorder="1" applyAlignment="1" applyProtection="1"/>
    <xf numFmtId="175" fontId="65" fillId="0" borderId="73" xfId="0" applyNumberFormat="1" applyFont="1" applyBorder="1" applyAlignment="1" applyProtection="1"/>
    <xf numFmtId="0" fontId="65" fillId="0" borderId="74" xfId="0" applyFont="1" applyBorder="1" applyAlignment="1" applyProtection="1"/>
    <xf numFmtId="49" fontId="65" fillId="0" borderId="75" xfId="0" applyNumberFormat="1" applyFont="1" applyBorder="1" applyAlignment="1" applyProtection="1"/>
    <xf numFmtId="2" fontId="65" fillId="0" borderId="76" xfId="0" applyNumberFormat="1" applyFont="1" applyBorder="1" applyAlignment="1" applyProtection="1"/>
    <xf numFmtId="174" fontId="65" fillId="0" borderId="76" xfId="0" applyNumberFormat="1" applyFont="1" applyBorder="1" applyAlignment="1" applyProtection="1"/>
    <xf numFmtId="175" fontId="65" fillId="0" borderId="77" xfId="0" applyNumberFormat="1" applyFont="1" applyBorder="1" applyAlignment="1" applyProtection="1"/>
    <xf numFmtId="0" fontId="65" fillId="6" borderId="65" xfId="0" applyFont="1" applyFill="1" applyBorder="1" applyAlignment="1" applyProtection="1"/>
    <xf numFmtId="49" fontId="65" fillId="6" borderId="66" xfId="0" applyNumberFormat="1" applyFont="1" applyFill="1" applyBorder="1" applyAlignment="1" applyProtection="1"/>
    <xf numFmtId="2" fontId="65" fillId="6" borderId="66" xfId="0" applyNumberFormat="1" applyFont="1" applyFill="1" applyBorder="1" applyAlignment="1" applyProtection="1"/>
    <xf numFmtId="174" fontId="65" fillId="6" borderId="66" xfId="0" applyNumberFormat="1" applyFont="1" applyFill="1" applyBorder="1" applyAlignment="1" applyProtection="1"/>
    <xf numFmtId="175" fontId="65" fillId="6" borderId="67" xfId="0" applyNumberFormat="1" applyFont="1" applyFill="1" applyBorder="1" applyAlignment="1" applyProtection="1"/>
    <xf numFmtId="0" fontId="65" fillId="0" borderId="0" xfId="0" applyFont="1" applyAlignment="1" applyProtection="1"/>
    <xf numFmtId="0" fontId="68" fillId="0" borderId="0" xfId="0" applyFont="1" applyAlignment="1" applyProtection="1">
      <alignment vertical="center"/>
    </xf>
    <xf numFmtId="0" fontId="65" fillId="0" borderId="78" xfId="0" applyFont="1" applyBorder="1" applyAlignment="1" applyProtection="1"/>
    <xf numFmtId="49" fontId="65" fillId="0" borderId="57" xfId="0" applyNumberFormat="1" applyFont="1" applyBorder="1" applyAlignment="1" applyProtection="1"/>
    <xf numFmtId="2" fontId="65" fillId="0" borderId="56" xfId="0" applyNumberFormat="1" applyFont="1" applyBorder="1" applyAlignment="1" applyProtection="1"/>
    <xf numFmtId="174" fontId="65" fillId="0" borderId="56" xfId="0" applyNumberFormat="1" applyFont="1" applyBorder="1" applyAlignment="1" applyProtection="1"/>
    <xf numFmtId="175" fontId="65" fillId="0" borderId="79" xfId="0" applyNumberFormat="1" applyFont="1" applyBorder="1" applyAlignment="1" applyProtection="1"/>
    <xf numFmtId="0" fontId="69" fillId="0" borderId="80" xfId="0" applyFont="1" applyBorder="1" applyAlignment="1" applyProtection="1"/>
    <xf numFmtId="49" fontId="69" fillId="0" borderId="81" xfId="0" applyNumberFormat="1" applyFont="1" applyBorder="1" applyAlignment="1" applyProtection="1"/>
    <xf numFmtId="2" fontId="69" fillId="0" borderId="81" xfId="0" applyNumberFormat="1" applyFont="1" applyBorder="1" applyAlignment="1" applyProtection="1"/>
    <xf numFmtId="174" fontId="69" fillId="0" borderId="81" xfId="0" applyNumberFormat="1" applyFont="1" applyBorder="1" applyAlignment="1" applyProtection="1"/>
    <xf numFmtId="175" fontId="69" fillId="0" borderId="82" xfId="0" applyNumberFormat="1" applyFont="1" applyBorder="1" applyAlignment="1" applyProtection="1"/>
    <xf numFmtId="0" fontId="68" fillId="6" borderId="0" xfId="0" applyFont="1" applyFill="1" applyAlignment="1" applyProtection="1">
      <alignment vertical="center"/>
    </xf>
    <xf numFmtId="0" fontId="65" fillId="0" borderId="68" xfId="0" applyFont="1" applyBorder="1" applyAlignment="1" applyProtection="1"/>
    <xf numFmtId="176" fontId="65" fillId="0" borderId="69" xfId="0" applyNumberFormat="1" applyFont="1" applyBorder="1" applyAlignment="1" applyProtection="1"/>
    <xf numFmtId="0" fontId="65" fillId="0" borderId="69" xfId="0" applyFont="1" applyBorder="1" applyAlignment="1" applyProtection="1"/>
    <xf numFmtId="2" fontId="65" fillId="0" borderId="69" xfId="0" applyNumberFormat="1" applyFont="1" applyBorder="1" applyAlignment="1" applyProtection="1"/>
    <xf numFmtId="177" fontId="65" fillId="0" borderId="69" xfId="0" applyNumberFormat="1" applyFont="1" applyBorder="1" applyAlignment="1" applyProtection="1"/>
    <xf numFmtId="178" fontId="65" fillId="0" borderId="69" xfId="0" applyNumberFormat="1" applyFont="1" applyBorder="1" applyAlignment="1" applyProtection="1"/>
    <xf numFmtId="179" fontId="65" fillId="0" borderId="70" xfId="0" applyNumberFormat="1" applyFont="1" applyBorder="1" applyAlignment="1" applyProtection="1"/>
    <xf numFmtId="0" fontId="70" fillId="0" borderId="83" xfId="0" applyFont="1" applyBorder="1" applyAlignment="1" applyProtection="1"/>
    <xf numFmtId="176" fontId="70" fillId="0" borderId="0" xfId="0" applyNumberFormat="1" applyFont="1" applyBorder="1" applyAlignment="1" applyProtection="1"/>
    <xf numFmtId="0" fontId="70" fillId="0" borderId="0" xfId="0" applyFont="1" applyBorder="1" applyAlignment="1" applyProtection="1"/>
    <xf numFmtId="2" fontId="70" fillId="0" borderId="0" xfId="0" applyNumberFormat="1" applyFont="1" applyBorder="1" applyAlignment="1" applyProtection="1"/>
    <xf numFmtId="177" fontId="70" fillId="0" borderId="0" xfId="0" applyNumberFormat="1" applyFont="1" applyBorder="1" applyAlignment="1" applyProtection="1"/>
    <xf numFmtId="178" fontId="70" fillId="0" borderId="0" xfId="0" applyNumberFormat="1" applyFont="1" applyBorder="1" applyAlignment="1" applyProtection="1"/>
    <xf numFmtId="179" fontId="70" fillId="0" borderId="84" xfId="0" applyNumberFormat="1" applyFont="1" applyBorder="1" applyAlignment="1" applyProtection="1"/>
    <xf numFmtId="176" fontId="65" fillId="0" borderId="55" xfId="0" applyNumberFormat="1" applyFont="1" applyBorder="1" applyAlignment="1" applyProtection="1"/>
    <xf numFmtId="49" fontId="65" fillId="0" borderId="55" xfId="0" applyNumberFormat="1" applyFont="1" applyBorder="1" applyAlignment="1" applyProtection="1"/>
    <xf numFmtId="177" fontId="65" fillId="0" borderId="55" xfId="0" applyNumberFormat="1" applyFont="1" applyBorder="1" applyAlignment="1" applyProtection="1"/>
    <xf numFmtId="178" fontId="65" fillId="0" borderId="55" xfId="0" applyNumberFormat="1" applyFont="1" applyBorder="1" applyAlignment="1" applyProtection="1"/>
    <xf numFmtId="179" fontId="65" fillId="0" borderId="73" xfId="0" applyNumberFormat="1" applyFont="1" applyBorder="1" applyAlignment="1" applyProtection="1"/>
    <xf numFmtId="0" fontId="65" fillId="0" borderId="85" xfId="0" applyFont="1" applyBorder="1" applyAlignment="1" applyProtection="1"/>
    <xf numFmtId="176" fontId="65" fillId="0" borderId="86" xfId="0" applyNumberFormat="1" applyFont="1" applyBorder="1" applyAlignment="1" applyProtection="1"/>
    <xf numFmtId="49" fontId="65" fillId="0" borderId="86" xfId="0" applyNumberFormat="1" applyFont="1" applyBorder="1" applyAlignment="1" applyProtection="1"/>
    <xf numFmtId="2" fontId="65" fillId="0" borderId="86" xfId="0" applyNumberFormat="1" applyFont="1" applyBorder="1" applyAlignment="1" applyProtection="1"/>
    <xf numFmtId="177" fontId="65" fillId="0" borderId="86" xfId="0" applyNumberFormat="1" applyFont="1" applyBorder="1" applyAlignment="1" applyProtection="1"/>
    <xf numFmtId="178" fontId="65" fillId="0" borderId="86" xfId="0" applyNumberFormat="1" applyFont="1" applyBorder="1" applyAlignment="1" applyProtection="1"/>
    <xf numFmtId="179" fontId="65" fillId="0" borderId="87" xfId="0" applyNumberFormat="1" applyFont="1" applyBorder="1" applyAlignment="1" applyProtection="1"/>
    <xf numFmtId="0" fontId="69" fillId="6" borderId="83" xfId="0" applyFont="1" applyFill="1" applyBorder="1" applyAlignment="1" applyProtection="1"/>
    <xf numFmtId="176" fontId="69" fillId="6" borderId="0" xfId="0" applyNumberFormat="1" applyFont="1" applyFill="1" applyBorder="1" applyAlignment="1" applyProtection="1"/>
    <xf numFmtId="49" fontId="69" fillId="6" borderId="0" xfId="0" applyNumberFormat="1" applyFont="1" applyFill="1" applyBorder="1" applyAlignment="1" applyProtection="1"/>
    <xf numFmtId="2" fontId="69" fillId="6" borderId="0" xfId="0" applyNumberFormat="1" applyFont="1" applyFill="1" applyBorder="1" applyAlignment="1" applyProtection="1"/>
    <xf numFmtId="177" fontId="69" fillId="6" borderId="0" xfId="0" applyNumberFormat="1" applyFont="1" applyFill="1" applyBorder="1" applyAlignment="1" applyProtection="1"/>
    <xf numFmtId="178" fontId="69" fillId="6" borderId="0" xfId="0" applyNumberFormat="1" applyFont="1" applyFill="1" applyBorder="1" applyAlignment="1" applyProtection="1"/>
    <xf numFmtId="179" fontId="69" fillId="6" borderId="84" xfId="0" applyNumberFormat="1" applyFont="1" applyFill="1" applyBorder="1" applyAlignment="1" applyProtection="1"/>
    <xf numFmtId="0" fontId="70" fillId="0" borderId="88" xfId="0" applyFont="1" applyBorder="1" applyAlignment="1" applyProtection="1"/>
    <xf numFmtId="176" fontId="70" fillId="0" borderId="57" xfId="0" applyNumberFormat="1" applyFont="1" applyBorder="1" applyAlignment="1" applyProtection="1"/>
    <xf numFmtId="49" fontId="70" fillId="0" borderId="57" xfId="0" applyNumberFormat="1" applyFont="1" applyBorder="1" applyAlignment="1" applyProtection="1"/>
    <xf numFmtId="2" fontId="70" fillId="0" borderId="57" xfId="0" applyNumberFormat="1" applyFont="1" applyBorder="1" applyAlignment="1" applyProtection="1"/>
    <xf numFmtId="177" fontId="70" fillId="0" borderId="57" xfId="0" applyNumberFormat="1" applyFont="1" applyBorder="1" applyAlignment="1" applyProtection="1"/>
    <xf numFmtId="178" fontId="70" fillId="0" borderId="57" xfId="0" applyNumberFormat="1" applyFont="1" applyBorder="1" applyAlignment="1" applyProtection="1"/>
    <xf numFmtId="179" fontId="70" fillId="0" borderId="89" xfId="0" applyNumberFormat="1" applyFont="1" applyBorder="1" applyAlignment="1" applyProtection="1"/>
    <xf numFmtId="0" fontId="65" fillId="0" borderId="55" xfId="0" applyFont="1" applyBorder="1" applyAlignment="1" applyProtection="1"/>
    <xf numFmtId="0" fontId="69" fillId="6" borderId="90" xfId="0" applyFont="1" applyFill="1" applyBorder="1" applyAlignment="1" applyProtection="1"/>
    <xf numFmtId="176" fontId="69" fillId="6" borderId="91" xfId="0" applyNumberFormat="1" applyFont="1" applyFill="1" applyBorder="1" applyAlignment="1" applyProtection="1"/>
    <xf numFmtId="0" fontId="69" fillId="6" borderId="91" xfId="0" applyFont="1" applyFill="1" applyBorder="1" applyAlignment="1" applyProtection="1"/>
    <xf numFmtId="2" fontId="69" fillId="6" borderId="91" xfId="0" applyNumberFormat="1" applyFont="1" applyFill="1" applyBorder="1" applyAlignment="1" applyProtection="1"/>
    <xf numFmtId="177" fontId="69" fillId="6" borderId="91" xfId="0" applyNumberFormat="1" applyFont="1" applyFill="1" applyBorder="1" applyAlignment="1" applyProtection="1"/>
    <xf numFmtId="178" fontId="69" fillId="6" borderId="91" xfId="0" applyNumberFormat="1" applyFont="1" applyFill="1" applyBorder="1" applyAlignment="1" applyProtection="1"/>
    <xf numFmtId="179" fontId="69" fillId="6" borderId="92" xfId="0" applyNumberFormat="1" applyFont="1" applyFill="1" applyBorder="1" applyAlignment="1" applyProtection="1"/>
    <xf numFmtId="175" fontId="68" fillId="6" borderId="66" xfId="0" applyNumberFormat="1" applyFont="1" applyFill="1" applyBorder="1" applyAlignment="1" applyProtection="1">
      <alignment vertical="center"/>
    </xf>
    <xf numFmtId="177" fontId="68" fillId="6" borderId="66" xfId="0" applyNumberFormat="1" applyFont="1" applyFill="1" applyBorder="1" applyAlignment="1" applyProtection="1">
      <alignment vertical="center"/>
    </xf>
    <xf numFmtId="180" fontId="68" fillId="6" borderId="67" xfId="0" applyNumberFormat="1" applyFont="1" applyFill="1" applyBorder="1" applyAlignment="1" applyProtection="1">
      <alignment vertical="center"/>
    </xf>
    <xf numFmtId="0" fontId="65" fillId="0" borderId="81" xfId="0" applyFont="1" applyBorder="1" applyAlignment="1" applyProtection="1">
      <alignment horizontal="right"/>
    </xf>
    <xf numFmtId="175" fontId="65" fillId="0" borderId="69" xfId="0" applyNumberFormat="1" applyFont="1" applyBorder="1" applyAlignment="1" applyProtection="1">
      <alignment horizontal="right"/>
    </xf>
    <xf numFmtId="177" fontId="65" fillId="0" borderId="69" xfId="0" applyNumberFormat="1" applyFont="1" applyBorder="1" applyAlignment="1" applyProtection="1">
      <alignment horizontal="right"/>
    </xf>
    <xf numFmtId="180" fontId="65" fillId="0" borderId="70" xfId="0" applyNumberFormat="1" applyFont="1" applyBorder="1" applyAlignment="1" applyProtection="1">
      <alignment horizontal="right"/>
    </xf>
    <xf numFmtId="175" fontId="65" fillId="0" borderId="55" xfId="0" applyNumberFormat="1" applyFont="1" applyBorder="1" applyAlignment="1" applyProtection="1"/>
    <xf numFmtId="180" fontId="65" fillId="0" borderId="73" xfId="0" applyNumberFormat="1" applyFont="1" applyBorder="1" applyAlignment="1" applyProtection="1"/>
    <xf numFmtId="175" fontId="65" fillId="6" borderId="66" xfId="0" applyNumberFormat="1" applyFont="1" applyFill="1" applyBorder="1" applyAlignment="1" applyProtection="1"/>
    <xf numFmtId="177" fontId="65" fillId="6" borderId="66" xfId="0" applyNumberFormat="1" applyFont="1" applyFill="1" applyBorder="1" applyAlignment="1" applyProtection="1"/>
    <xf numFmtId="180" fontId="65" fillId="6" borderId="67" xfId="0" applyNumberFormat="1" applyFont="1" applyFill="1" applyBorder="1" applyAlignment="1" applyProtection="1"/>
    <xf numFmtId="175" fontId="65" fillId="0" borderId="56" xfId="0" applyNumberFormat="1" applyFont="1" applyBorder="1" applyAlignment="1" applyProtection="1"/>
    <xf numFmtId="177" fontId="65" fillId="0" borderId="56" xfId="0" applyNumberFormat="1" applyFont="1" applyBorder="1" applyAlignment="1" applyProtection="1"/>
    <xf numFmtId="180" fontId="65" fillId="0" borderId="79" xfId="0" applyNumberFormat="1" applyFont="1" applyBorder="1" applyAlignment="1" applyProtection="1"/>
    <xf numFmtId="175" fontId="69" fillId="0" borderId="81" xfId="0" applyNumberFormat="1" applyFont="1" applyBorder="1" applyAlignment="1" applyProtection="1"/>
    <xf numFmtId="177" fontId="69" fillId="0" borderId="81" xfId="0" applyNumberFormat="1" applyFont="1" applyBorder="1" applyAlignment="1" applyProtection="1"/>
    <xf numFmtId="180" fontId="69" fillId="0" borderId="82" xfId="0" applyNumberFormat="1" applyFont="1" applyBorder="1" applyAlignment="1" applyProtection="1"/>
    <xf numFmtId="180" fontId="65" fillId="0" borderId="69" xfId="0" applyNumberFormat="1" applyFont="1" applyBorder="1" applyAlignment="1" applyProtection="1"/>
    <xf numFmtId="179" fontId="65" fillId="0" borderId="69" xfId="0" applyNumberFormat="1" applyFont="1" applyBorder="1" applyAlignment="1" applyProtection="1"/>
    <xf numFmtId="0" fontId="70" fillId="0" borderId="65" xfId="0" applyFont="1" applyBorder="1" applyAlignment="1" applyProtection="1"/>
    <xf numFmtId="176" fontId="70" fillId="0" borderId="66" xfId="0" applyNumberFormat="1" applyFont="1" applyBorder="1" applyAlignment="1" applyProtection="1"/>
    <xf numFmtId="0" fontId="70" fillId="0" borderId="66" xfId="0" applyFont="1" applyBorder="1" applyAlignment="1" applyProtection="1"/>
    <xf numFmtId="2" fontId="70" fillId="0" borderId="66" xfId="0" applyNumberFormat="1" applyFont="1" applyBorder="1" applyAlignment="1" applyProtection="1"/>
    <xf numFmtId="180" fontId="70" fillId="0" borderId="66" xfId="0" applyNumberFormat="1" applyFont="1" applyBorder="1" applyAlignment="1" applyProtection="1"/>
    <xf numFmtId="178" fontId="70" fillId="0" borderId="66" xfId="0" applyNumberFormat="1" applyFont="1" applyBorder="1" applyAlignment="1" applyProtection="1"/>
    <xf numFmtId="179" fontId="70" fillId="0" borderId="67" xfId="0" applyNumberFormat="1" applyFont="1" applyBorder="1" applyAlignment="1" applyProtection="1"/>
    <xf numFmtId="180" fontId="65" fillId="0" borderId="55" xfId="0" applyNumberFormat="1" applyFont="1" applyBorder="1" applyAlignment="1" applyProtection="1"/>
    <xf numFmtId="180" fontId="65" fillId="0" borderId="86" xfId="0" applyNumberFormat="1" applyFont="1" applyBorder="1" applyAlignment="1" applyProtection="1"/>
    <xf numFmtId="180" fontId="69" fillId="6" borderId="91" xfId="0" applyNumberFormat="1" applyFont="1" applyFill="1" applyBorder="1" applyAlignment="1" applyProtection="1"/>
    <xf numFmtId="176" fontId="65" fillId="0" borderId="0" xfId="0" applyNumberFormat="1" applyFont="1" applyAlignment="1" applyProtection="1"/>
    <xf numFmtId="180" fontId="65" fillId="0" borderId="0" xfId="0" applyNumberFormat="1" applyFont="1" applyAlignment="1" applyProtection="1"/>
    <xf numFmtId="178" fontId="65" fillId="0" borderId="0" xfId="0" applyNumberFormat="1" applyFont="1" applyAlignment="1" applyProtection="1"/>
    <xf numFmtId="179" fontId="65" fillId="0" borderId="0" xfId="0" applyNumberFormat="1" applyFont="1" applyAlignment="1" applyProtection="1"/>
    <xf numFmtId="180" fontId="69" fillId="6" borderId="0" xfId="0" applyNumberFormat="1" applyFont="1" applyFill="1" applyBorder="1" applyAlignment="1" applyProtection="1"/>
    <xf numFmtId="180" fontId="70" fillId="0" borderId="57" xfId="0" applyNumberFormat="1" applyFont="1" applyBorder="1" applyAlignment="1" applyProtection="1"/>
    <xf numFmtId="0" fontId="65" fillId="0" borderId="86" xfId="0" applyFont="1" applyBorder="1" applyAlignment="1" applyProtection="1"/>
    <xf numFmtId="0" fontId="69" fillId="6" borderId="0" xfId="0" applyFont="1" applyFill="1" applyBorder="1" applyAlignment="1" applyProtection="1"/>
    <xf numFmtId="0" fontId="70" fillId="0" borderId="57" xfId="0" applyFont="1" applyBorder="1" applyAlignment="1" applyProtection="1"/>
    <xf numFmtId="0" fontId="24" fillId="0" borderId="93" xfId="34" applyFont="1" applyBorder="1"/>
    <xf numFmtId="0" fontId="23" fillId="0" borderId="93" xfId="34" applyFont="1" applyBorder="1"/>
    <xf numFmtId="0" fontId="23" fillId="0" borderId="93" xfId="34" applyFont="1" applyBorder="1" applyAlignment="1">
      <alignment horizontal="right"/>
    </xf>
    <xf numFmtId="0" fontId="23" fillId="0" borderId="94" xfId="34" applyFont="1" applyBorder="1"/>
    <xf numFmtId="0" fontId="23" fillId="0" borderId="93" xfId="0" applyNumberFormat="1" applyFont="1" applyBorder="1" applyAlignment="1" applyProtection="1">
      <alignment horizontal="left"/>
    </xf>
    <xf numFmtId="0" fontId="23" fillId="0" borderId="95" xfId="0" applyNumberFormat="1" applyFont="1" applyBorder="1" applyAlignment="1" applyProtection="1"/>
    <xf numFmtId="0" fontId="0" fillId="0" borderId="0" xfId="0" applyAlignment="1" applyProtection="1"/>
    <xf numFmtId="0" fontId="24" fillId="0" borderId="96" xfId="34" applyFont="1" applyBorder="1"/>
    <xf numFmtId="0" fontId="23" fillId="0" borderId="96" xfId="34" applyFont="1" applyBorder="1"/>
    <xf numFmtId="0" fontId="23" fillId="0" borderId="96" xfId="34" applyFont="1" applyBorder="1" applyAlignment="1">
      <alignment horizontal="right"/>
    </xf>
    <xf numFmtId="0" fontId="23" fillId="0" borderId="0" xfId="0" applyFont="1" applyAlignment="1" applyProtection="1"/>
    <xf numFmtId="0" fontId="23" fillId="0" borderId="0" xfId="0" applyFont="1" applyBorder="1" applyAlignment="1" applyProtection="1"/>
    <xf numFmtId="49" fontId="41" fillId="0" borderId="0" xfId="0" applyNumberFormat="1" applyFont="1" applyAlignment="1" applyProtection="1">
      <alignment horizontal="centerContinuous"/>
    </xf>
    <xf numFmtId="0" fontId="41" fillId="0" borderId="0" xfId="0" applyFont="1" applyAlignment="1" applyProtection="1">
      <alignment horizontal="centerContinuous"/>
    </xf>
    <xf numFmtId="0" fontId="41" fillId="0" borderId="0" xfId="0" applyFont="1" applyBorder="1" applyAlignment="1" applyProtection="1">
      <alignment horizontal="centerContinuous"/>
    </xf>
    <xf numFmtId="49" fontId="24" fillId="6" borderId="80" xfId="0" applyNumberFormat="1" applyFont="1" applyFill="1" applyBorder="1" applyAlignment="1" applyProtection="1">
      <alignment horizontal="center"/>
    </xf>
    <xf numFmtId="0" fontId="24" fillId="6" borderId="81" xfId="0" applyFont="1" applyFill="1" applyBorder="1" applyAlignment="1" applyProtection="1">
      <alignment horizontal="center"/>
    </xf>
    <xf numFmtId="0" fontId="24" fillId="6" borderId="97" xfId="0" applyFont="1" applyFill="1" applyBorder="1" applyAlignment="1" applyProtection="1">
      <alignment horizontal="center"/>
    </xf>
    <xf numFmtId="0" fontId="24" fillId="6" borderId="98" xfId="0" applyFont="1" applyFill="1" applyBorder="1" applyAlignment="1" applyProtection="1">
      <alignment horizontal="center"/>
    </xf>
    <xf numFmtId="0" fontId="24" fillId="6" borderId="99" xfId="0" applyFont="1" applyFill="1" applyBorder="1" applyAlignment="1" applyProtection="1">
      <alignment horizontal="center"/>
    </xf>
    <xf numFmtId="0" fontId="24" fillId="6" borderId="100" xfId="0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4" fillId="0" borderId="83" xfId="0" applyNumberFormat="1" applyFont="1" applyFill="1" applyBorder="1" applyAlignment="1" applyProtection="1">
      <alignment horizontal="center"/>
    </xf>
    <xf numFmtId="0" fontId="42" fillId="0" borderId="0" xfId="0" applyFont="1" applyBorder="1" applyAlignment="1" applyProtection="1"/>
    <xf numFmtId="0" fontId="24" fillId="0" borderId="0" xfId="0" applyFont="1" applyFill="1" applyBorder="1" applyAlignment="1" applyProtection="1">
      <alignment horizontal="center"/>
    </xf>
    <xf numFmtId="0" fontId="24" fillId="0" borderId="84" xfId="0" applyFont="1" applyFill="1" applyBorder="1" applyAlignment="1" applyProtection="1">
      <alignment horizontal="center"/>
    </xf>
    <xf numFmtId="0" fontId="24" fillId="0" borderId="101" xfId="0" applyFont="1" applyFill="1" applyBorder="1" applyAlignment="1" applyProtection="1">
      <alignment horizontal="center"/>
    </xf>
    <xf numFmtId="0" fontId="24" fillId="0" borderId="102" xfId="0" applyFont="1" applyFill="1" applyBorder="1" applyAlignment="1" applyProtection="1">
      <alignment horizontal="center"/>
    </xf>
    <xf numFmtId="0" fontId="24" fillId="0" borderId="103" xfId="0" applyFont="1" applyFill="1" applyBorder="1" applyAlignment="1" applyProtection="1">
      <alignment horizontal="center"/>
    </xf>
    <xf numFmtId="0" fontId="0" fillId="0" borderId="0" xfId="0" applyFill="1" applyBorder="1" applyAlignment="1" applyProtection="1"/>
    <xf numFmtId="49" fontId="43" fillId="0" borderId="83" xfId="0" applyNumberFormat="1" applyFont="1" applyBorder="1" applyAlignment="1" applyProtection="1"/>
    <xf numFmtId="0" fontId="43" fillId="0" borderId="0" xfId="0" applyFont="1" applyBorder="1" applyAlignment="1" applyProtection="1"/>
    <xf numFmtId="3" fontId="23" fillId="0" borderId="84" xfId="0" applyNumberFormat="1" applyFont="1" applyBorder="1" applyAlignment="1" applyProtection="1"/>
    <xf numFmtId="3" fontId="23" fillId="0" borderId="101" xfId="0" applyNumberFormat="1" applyFont="1" applyBorder="1" applyAlignment="1" applyProtection="1"/>
    <xf numFmtId="3" fontId="23" fillId="0" borderId="102" xfId="0" applyNumberFormat="1" applyFont="1" applyBorder="1" applyAlignment="1" applyProtection="1"/>
    <xf numFmtId="3" fontId="23" fillId="0" borderId="103" xfId="0" applyNumberFormat="1" applyFont="1" applyBorder="1" applyAlignment="1" applyProtection="1"/>
    <xf numFmtId="3" fontId="0" fillId="0" borderId="0" xfId="0" applyNumberFormat="1" applyBorder="1" applyAlignment="1" applyProtection="1"/>
    <xf numFmtId="0" fontId="24" fillId="6" borderId="80" xfId="0" applyFont="1" applyFill="1" applyBorder="1" applyAlignment="1" applyProtection="1"/>
    <xf numFmtId="0" fontId="24" fillId="6" borderId="81" xfId="0" applyFont="1" applyFill="1" applyBorder="1" applyAlignment="1" applyProtection="1"/>
    <xf numFmtId="3" fontId="24" fillId="6" borderId="97" xfId="0" applyNumberFormat="1" applyFont="1" applyFill="1" applyBorder="1" applyAlignment="1" applyProtection="1"/>
    <xf numFmtId="3" fontId="24" fillId="6" borderId="98" xfId="0" applyNumberFormat="1" applyFont="1" applyFill="1" applyBorder="1" applyAlignment="1" applyProtection="1"/>
    <xf numFmtId="3" fontId="24" fillId="6" borderId="99" xfId="0" applyNumberFormat="1" applyFont="1" applyFill="1" applyBorder="1" applyAlignment="1" applyProtection="1"/>
    <xf numFmtId="3" fontId="24" fillId="6" borderId="100" xfId="0" applyNumberFormat="1" applyFont="1" applyFill="1" applyBorder="1" applyAlignment="1" applyProtection="1"/>
    <xf numFmtId="0" fontId="44" fillId="0" borderId="0" xfId="0" applyFont="1" applyAlignment="1" applyProtection="1"/>
    <xf numFmtId="3" fontId="41" fillId="0" borderId="0" xfId="0" applyNumberFormat="1" applyFont="1" applyAlignment="1" applyProtection="1">
      <alignment horizontal="centerContinuous"/>
    </xf>
    <xf numFmtId="3" fontId="0" fillId="0" borderId="0" xfId="0" applyNumberFormat="1" applyAlignment="1" applyProtection="1"/>
    <xf numFmtId="0" fontId="24" fillId="6" borderId="104" xfId="0" applyFont="1" applyFill="1" applyBorder="1" applyAlignment="1" applyProtection="1"/>
    <xf numFmtId="0" fontId="24" fillId="6" borderId="105" xfId="0" applyFont="1" applyFill="1" applyBorder="1" applyAlignment="1" applyProtection="1"/>
    <xf numFmtId="0" fontId="23" fillId="6" borderId="106" xfId="0" applyFont="1" applyFill="1" applyBorder="1" applyAlignment="1" applyProtection="1"/>
    <xf numFmtId="0" fontId="24" fillId="6" borderId="107" xfId="0" applyFont="1" applyFill="1" applyBorder="1" applyAlignment="1" applyProtection="1">
      <alignment horizontal="right"/>
    </xf>
    <xf numFmtId="0" fontId="24" fillId="6" borderId="105" xfId="0" applyFont="1" applyFill="1" applyBorder="1" applyAlignment="1" applyProtection="1">
      <alignment horizontal="right"/>
    </xf>
    <xf numFmtId="0" fontId="24" fillId="6" borderId="108" xfId="0" applyFont="1" applyFill="1" applyBorder="1" applyAlignment="1" applyProtection="1">
      <alignment horizontal="center"/>
    </xf>
    <xf numFmtId="4" fontId="45" fillId="6" borderId="105" xfId="0" applyNumberFormat="1" applyFont="1" applyFill="1" applyBorder="1" applyAlignment="1" applyProtection="1">
      <alignment horizontal="right"/>
    </xf>
    <xf numFmtId="4" fontId="45" fillId="6" borderId="106" xfId="0" applyNumberFormat="1" applyFont="1" applyFill="1" applyBorder="1" applyAlignment="1" applyProtection="1">
      <alignment horizontal="right"/>
    </xf>
    <xf numFmtId="0" fontId="23" fillId="0" borderId="109" xfId="0" applyFont="1" applyBorder="1" applyAlignment="1" applyProtection="1"/>
    <xf numFmtId="0" fontId="23" fillId="0" borderId="110" xfId="0" applyFont="1" applyBorder="1" applyAlignment="1" applyProtection="1"/>
    <xf numFmtId="0" fontId="23" fillId="0" borderId="111" xfId="0" applyFont="1" applyBorder="1" applyAlignment="1" applyProtection="1"/>
    <xf numFmtId="3" fontId="23" fillId="0" borderId="112" xfId="0" applyNumberFormat="1" applyFont="1" applyBorder="1" applyAlignment="1" applyProtection="1">
      <alignment horizontal="right"/>
    </xf>
    <xf numFmtId="3" fontId="23" fillId="0" borderId="113" xfId="0" applyNumberFormat="1" applyFont="1" applyBorder="1" applyAlignment="1" applyProtection="1">
      <alignment horizontal="right"/>
    </xf>
    <xf numFmtId="4" fontId="23" fillId="0" borderId="110" xfId="0" applyNumberFormat="1" applyFont="1" applyBorder="1" applyAlignment="1" applyProtection="1">
      <alignment horizontal="right"/>
    </xf>
    <xf numFmtId="3" fontId="23" fillId="0" borderId="111" xfId="0" applyNumberFormat="1" applyFont="1" applyBorder="1" applyAlignment="1" applyProtection="1">
      <alignment horizontal="right"/>
    </xf>
    <xf numFmtId="0" fontId="23" fillId="6" borderId="114" xfId="0" applyFont="1" applyFill="1" applyBorder="1" applyAlignment="1" applyProtection="1"/>
    <xf numFmtId="0" fontId="24" fillId="6" borderId="115" xfId="0" applyFont="1" applyFill="1" applyBorder="1" applyAlignment="1" applyProtection="1"/>
    <xf numFmtId="0" fontId="23" fillId="6" borderId="115" xfId="0" applyFont="1" applyFill="1" applyBorder="1" applyAlignment="1" applyProtection="1"/>
    <xf numFmtId="4" fontId="23" fillId="6" borderId="116" xfId="0" applyNumberFormat="1" applyFont="1" applyFill="1" applyBorder="1" applyAlignment="1" applyProtection="1"/>
    <xf numFmtId="4" fontId="23" fillId="6" borderId="114" xfId="0" applyNumberFormat="1" applyFont="1" applyFill="1" applyBorder="1" applyAlignment="1" applyProtection="1"/>
    <xf numFmtId="4" fontId="23" fillId="6" borderId="115" xfId="0" applyNumberFormat="1" applyFont="1" applyFill="1" applyBorder="1" applyAlignment="1" applyProtection="1"/>
    <xf numFmtId="3" fontId="46" fillId="0" borderId="0" xfId="0" applyNumberFormat="1" applyFont="1" applyAlignment="1" applyProtection="1"/>
    <xf numFmtId="4" fontId="46" fillId="0" borderId="0" xfId="0" applyNumberFormat="1" applyFont="1" applyAlignment="1" applyProtection="1"/>
    <xf numFmtId="4" fontId="0" fillId="0" borderId="0" xfId="0" applyNumberFormat="1" applyAlignment="1" applyProtection="1"/>
    <xf numFmtId="0" fontId="40" fillId="0" borderId="0" xfId="34" applyAlignment="1">
      <alignment horizontal="center" vertical="center"/>
    </xf>
    <xf numFmtId="0" fontId="47" fillId="0" borderId="0" xfId="34" applyFont="1" applyAlignment="1">
      <alignment horizontal="left" vertical="center"/>
    </xf>
    <xf numFmtId="0" fontId="47" fillId="0" borderId="0" xfId="34" applyFont="1" applyAlignment="1">
      <alignment horizontal="justify" vertical="center"/>
    </xf>
    <xf numFmtId="0" fontId="47" fillId="0" borderId="0" xfId="34" applyFont="1" applyAlignment="1">
      <alignment horizontal="center" vertical="center"/>
    </xf>
    <xf numFmtId="0" fontId="40" fillId="0" borderId="0" xfId="34" applyAlignment="1">
      <alignment vertical="center"/>
    </xf>
    <xf numFmtId="0" fontId="40" fillId="0" borderId="0" xfId="34" applyFont="1" applyAlignment="1">
      <alignment horizontal="left" vertical="center"/>
    </xf>
    <xf numFmtId="0" fontId="23" fillId="0" borderId="0" xfId="34" applyFont="1" applyAlignment="1">
      <alignment vertical="center"/>
    </xf>
    <xf numFmtId="0" fontId="48" fillId="0" borderId="0" xfId="34" applyFont="1" applyAlignment="1">
      <alignment horizontal="justify" vertical="center"/>
    </xf>
    <xf numFmtId="0" fontId="49" fillId="0" borderId="96" xfId="34" applyFont="1" applyBorder="1" applyAlignment="1">
      <alignment horizontal="center" vertical="center"/>
    </xf>
    <xf numFmtId="0" fontId="49" fillId="0" borderId="0" xfId="34" applyFont="1" applyAlignment="1">
      <alignment horizontal="center" vertical="center"/>
    </xf>
    <xf numFmtId="0" fontId="49" fillId="0" borderId="0" xfId="34" applyFont="1" applyAlignment="1">
      <alignment horizontal="right" vertical="center"/>
    </xf>
    <xf numFmtId="0" fontId="24" fillId="0" borderId="117" xfId="34" applyFont="1" applyBorder="1" applyAlignment="1">
      <alignment vertical="center"/>
    </xf>
    <xf numFmtId="0" fontId="23" fillId="0" borderId="118" xfId="34" applyFont="1" applyBorder="1" applyAlignment="1">
      <alignment horizontal="justify" vertical="center"/>
    </xf>
    <xf numFmtId="0" fontId="23" fillId="0" borderId="93" xfId="34" applyFont="1" applyBorder="1" applyAlignment="1">
      <alignment vertical="center"/>
    </xf>
    <xf numFmtId="0" fontId="43" fillId="0" borderId="94" xfId="34" applyFont="1" applyBorder="1" applyAlignment="1">
      <alignment horizontal="left" vertical="center"/>
    </xf>
    <xf numFmtId="0" fontId="23" fillId="0" borderId="93" xfId="34" applyFont="1" applyBorder="1" applyAlignment="1">
      <alignment horizontal="left" vertical="center"/>
    </xf>
    <xf numFmtId="0" fontId="40" fillId="0" borderId="95" xfId="34" applyBorder="1" applyAlignment="1">
      <alignment vertical="center"/>
    </xf>
    <xf numFmtId="0" fontId="24" fillId="0" borderId="119" xfId="34" applyFont="1" applyBorder="1" applyAlignment="1">
      <alignment vertical="center"/>
    </xf>
    <xf numFmtId="0" fontId="23" fillId="0" borderId="120" xfId="34" applyFont="1" applyBorder="1" applyAlignment="1">
      <alignment horizontal="justify" vertical="center"/>
    </xf>
    <xf numFmtId="0" fontId="40" fillId="0" borderId="121" xfId="34" applyBorder="1" applyAlignment="1">
      <alignment vertical="center"/>
    </xf>
    <xf numFmtId="0" fontId="23" fillId="0" borderId="96" xfId="34" applyFont="1" applyBorder="1" applyAlignment="1">
      <alignment vertical="center"/>
    </xf>
    <xf numFmtId="0" fontId="23" fillId="0" borderId="121" xfId="34" applyFont="1" applyBorder="1" applyAlignment="1">
      <alignment horizontal="left" vertical="center"/>
    </xf>
    <xf numFmtId="0" fontId="23" fillId="0" borderId="96" xfId="34" applyFont="1" applyBorder="1" applyAlignment="1">
      <alignment horizontal="center" vertical="center" shrinkToFit="1"/>
    </xf>
    <xf numFmtId="0" fontId="40" fillId="0" borderId="122" xfId="34" applyBorder="1" applyAlignment="1">
      <alignment vertical="center"/>
    </xf>
    <xf numFmtId="49" fontId="23" fillId="0" borderId="0" xfId="34" applyNumberFormat="1" applyFont="1" applyBorder="1" applyAlignment="1">
      <alignment horizontal="center" vertical="center"/>
    </xf>
    <xf numFmtId="0" fontId="23" fillId="0" borderId="0" xfId="34" applyFont="1" applyBorder="1" applyAlignment="1">
      <alignment horizontal="justify" vertical="center"/>
    </xf>
    <xf numFmtId="0" fontId="24" fillId="0" borderId="0" xfId="34" applyFont="1" applyBorder="1" applyAlignment="1">
      <alignment vertical="center"/>
    </xf>
    <xf numFmtId="0" fontId="23" fillId="0" borderId="0" xfId="34" applyFont="1" applyBorder="1" applyAlignment="1">
      <alignment vertical="center"/>
    </xf>
    <xf numFmtId="0" fontId="23" fillId="0" borderId="0" xfId="34" applyFont="1" applyBorder="1" applyAlignment="1">
      <alignment horizontal="center" vertical="center" shrinkToFit="1"/>
    </xf>
    <xf numFmtId="0" fontId="43" fillId="6" borderId="54" xfId="34" applyFont="1" applyFill="1" applyBorder="1" applyAlignment="1">
      <alignment horizontal="center" vertical="center"/>
    </xf>
    <xf numFmtId="0" fontId="51" fillId="6" borderId="0" xfId="33" applyFont="1" applyFill="1" applyAlignment="1">
      <alignment vertical="center"/>
    </xf>
    <xf numFmtId="0" fontId="43" fillId="6" borderId="54" xfId="34" applyFont="1" applyFill="1" applyBorder="1" applyAlignment="1">
      <alignment vertical="center"/>
    </xf>
    <xf numFmtId="0" fontId="43" fillId="6" borderId="54" xfId="34" applyFont="1" applyFill="1" applyBorder="1" applyAlignment="1">
      <alignment horizontal="justify" vertical="center"/>
    </xf>
    <xf numFmtId="0" fontId="40" fillId="6" borderId="0" xfId="34" applyFill="1" applyAlignment="1">
      <alignment vertical="center"/>
    </xf>
    <xf numFmtId="0" fontId="51" fillId="0" borderId="0" xfId="33" applyFont="1" applyFill="1" applyAlignment="1">
      <alignment horizontal="center" vertical="center"/>
    </xf>
    <xf numFmtId="0" fontId="52" fillId="0" borderId="0" xfId="33" applyFont="1" applyFill="1" applyBorder="1" applyAlignment="1">
      <alignment horizontal="center" vertical="center"/>
    </xf>
    <xf numFmtId="0" fontId="52" fillId="0" borderId="0" xfId="33" applyFont="1" applyFill="1" applyBorder="1" applyAlignment="1">
      <alignment horizontal="justify" vertical="center" wrapText="1"/>
    </xf>
    <xf numFmtId="0" fontId="34" fillId="0" borderId="0" xfId="33" applyFont="1" applyFill="1" applyBorder="1" applyAlignment="1">
      <alignment horizontal="center" vertical="center"/>
    </xf>
    <xf numFmtId="0" fontId="44" fillId="0" borderId="0" xfId="33" applyFont="1" applyFill="1" applyBorder="1" applyAlignment="1">
      <alignment horizontal="left" vertical="center"/>
    </xf>
    <xf numFmtId="0" fontId="51" fillId="0" borderId="0" xfId="33" applyFont="1" applyFill="1" applyAlignment="1">
      <alignment vertical="center"/>
    </xf>
    <xf numFmtId="0" fontId="53" fillId="7" borderId="0" xfId="33" applyFont="1" applyFill="1" applyAlignment="1">
      <alignment horizontal="center" vertical="center"/>
    </xf>
    <xf numFmtId="0" fontId="53" fillId="7" borderId="0" xfId="33" applyFont="1" applyFill="1" applyAlignment="1">
      <alignment vertical="center"/>
    </xf>
    <xf numFmtId="0" fontId="54" fillId="7" borderId="0" xfId="33" applyFont="1" applyFill="1" applyAlignment="1">
      <alignment vertical="center"/>
    </xf>
    <xf numFmtId="181" fontId="53" fillId="7" borderId="0" xfId="33" applyNumberFormat="1" applyFont="1" applyFill="1" applyAlignment="1">
      <alignment vertical="center"/>
    </xf>
    <xf numFmtId="181" fontId="54" fillId="7" borderId="0" xfId="33" applyNumberFormat="1" applyFont="1" applyFill="1" applyAlignment="1">
      <alignment vertical="center"/>
    </xf>
    <xf numFmtId="0" fontId="51" fillId="7" borderId="0" xfId="33" applyFont="1" applyFill="1" applyAlignment="1">
      <alignment horizontal="left" vertical="center"/>
    </xf>
    <xf numFmtId="0" fontId="55" fillId="0" borderId="0" xfId="33" applyFont="1" applyFill="1" applyAlignment="1">
      <alignment horizontal="justify" vertical="center" wrapText="1"/>
    </xf>
    <xf numFmtId="0" fontId="51" fillId="0" borderId="0" xfId="33" applyFont="1" applyFill="1" applyAlignment="1">
      <alignment horizontal="justify" vertical="center" wrapText="1"/>
    </xf>
    <xf numFmtId="181" fontId="51" fillId="0" borderId="0" xfId="33" applyNumberFormat="1" applyFont="1" applyFill="1" applyAlignment="1">
      <alignment horizontal="left" vertical="center"/>
    </xf>
    <xf numFmtId="181" fontId="51" fillId="0" borderId="0" xfId="33" applyNumberFormat="1" applyFont="1" applyFill="1" applyAlignment="1">
      <alignment vertical="center"/>
    </xf>
    <xf numFmtId="0" fontId="56" fillId="0" borderId="0" xfId="32" applyFont="1" applyFill="1" applyBorder="1" applyAlignment="1">
      <alignment horizontal="center" vertical="center" wrapText="1"/>
    </xf>
    <xf numFmtId="0" fontId="56" fillId="0" borderId="0" xfId="32" applyFont="1" applyFill="1" applyBorder="1" applyAlignment="1">
      <alignment vertical="center" wrapText="1"/>
    </xf>
    <xf numFmtId="0" fontId="51" fillId="0" borderId="0" xfId="32" applyFont="1" applyFill="1" applyAlignment="1">
      <alignment horizontal="justify" vertical="center" wrapText="1"/>
    </xf>
    <xf numFmtId="0" fontId="51" fillId="0" borderId="0" xfId="32" applyFont="1" applyFill="1" applyAlignment="1">
      <alignment horizontal="center" vertical="center"/>
    </xf>
    <xf numFmtId="181" fontId="51" fillId="0" borderId="0" xfId="32" applyNumberFormat="1" applyFont="1" applyFill="1" applyAlignment="1">
      <alignment vertical="center"/>
    </xf>
    <xf numFmtId="0" fontId="51" fillId="0" borderId="0" xfId="32" applyFont="1" applyFill="1" applyAlignment="1">
      <alignment horizontal="left" vertical="center"/>
    </xf>
    <xf numFmtId="0" fontId="51" fillId="0" borderId="0" xfId="32" applyFont="1" applyFill="1" applyAlignment="1">
      <alignment vertical="center"/>
    </xf>
    <xf numFmtId="0" fontId="57" fillId="0" borderId="0" xfId="32" applyFont="1" applyFill="1" applyBorder="1" applyAlignment="1">
      <alignment vertical="center" wrapText="1"/>
    </xf>
    <xf numFmtId="0" fontId="58" fillId="0" borderId="0" xfId="32" applyFont="1" applyFill="1" applyAlignment="1">
      <alignment horizontal="justify" vertical="center" wrapText="1"/>
    </xf>
    <xf numFmtId="0" fontId="58" fillId="0" borderId="0" xfId="32" applyFont="1" applyFill="1" applyAlignment="1">
      <alignment horizontal="center" vertical="center"/>
    </xf>
    <xf numFmtId="181" fontId="58" fillId="0" borderId="0" xfId="32" applyNumberFormat="1" applyFont="1" applyFill="1" applyAlignment="1">
      <alignment vertical="center"/>
    </xf>
    <xf numFmtId="0" fontId="58" fillId="0" borderId="0" xfId="32" applyFont="1" applyFill="1" applyAlignment="1">
      <alignment horizontal="left" vertical="center"/>
    </xf>
    <xf numFmtId="0" fontId="58" fillId="0" borderId="0" xfId="32" applyFont="1" applyFill="1" applyAlignment="1">
      <alignment vertical="center"/>
    </xf>
    <xf numFmtId="0" fontId="33" fillId="0" borderId="0" xfId="31" applyFont="1" applyFill="1" applyBorder="1" applyAlignment="1">
      <alignment vertical="center" wrapText="1"/>
    </xf>
    <xf numFmtId="0" fontId="51" fillId="0" borderId="0" xfId="31" applyFont="1" applyFill="1" applyAlignment="1">
      <alignment horizontal="justify" vertical="center" wrapText="1"/>
    </xf>
    <xf numFmtId="0" fontId="51" fillId="0" borderId="0" xfId="31" applyFont="1" applyFill="1" applyBorder="1" applyAlignment="1">
      <alignment horizontal="center" vertical="center"/>
    </xf>
    <xf numFmtId="181" fontId="51" fillId="0" borderId="0" xfId="31" applyNumberFormat="1" applyFont="1" applyFill="1" applyAlignment="1">
      <alignment vertical="center"/>
    </xf>
    <xf numFmtId="0" fontId="51" fillId="0" borderId="0" xfId="31" applyFont="1" applyFill="1" applyBorder="1" applyAlignment="1">
      <alignment vertical="center"/>
    </xf>
    <xf numFmtId="0" fontId="51" fillId="0" borderId="0" xfId="32" applyFont="1" applyFill="1" applyBorder="1" applyAlignment="1">
      <alignment horizontal="justify" vertical="center" wrapText="1"/>
    </xf>
    <xf numFmtId="0" fontId="51" fillId="0" borderId="0" xfId="32" applyFont="1" applyFill="1" applyBorder="1" applyAlignment="1">
      <alignment horizontal="center" vertical="center"/>
    </xf>
    <xf numFmtId="0" fontId="51" fillId="0" borderId="0" xfId="32" applyFont="1" applyFill="1" applyBorder="1" applyAlignment="1">
      <alignment vertical="center"/>
    </xf>
    <xf numFmtId="0" fontId="51" fillId="0" borderId="0" xfId="32" applyFont="1" applyFill="1" applyBorder="1" applyAlignment="1">
      <alignment horizontal="left" vertical="center"/>
    </xf>
    <xf numFmtId="0" fontId="33" fillId="0" borderId="0" xfId="31" applyFont="1" applyFill="1" applyBorder="1" applyAlignment="1">
      <alignment vertical="center"/>
    </xf>
    <xf numFmtId="0" fontId="33" fillId="0" borderId="0" xfId="31" applyFont="1" applyFill="1" applyBorder="1" applyAlignment="1" applyProtection="1">
      <alignment horizontal="justify" vertical="center" wrapText="1"/>
      <protection locked="0" hidden="1"/>
    </xf>
    <xf numFmtId="0" fontId="51" fillId="0" borderId="0" xfId="31" applyFont="1" applyFill="1" applyAlignment="1">
      <alignment horizontal="center" vertical="center"/>
    </xf>
    <xf numFmtId="0" fontId="54" fillId="7" borderId="0" xfId="33" applyFont="1" applyFill="1" applyAlignment="1">
      <alignment horizontal="justify" vertical="center"/>
    </xf>
    <xf numFmtId="0" fontId="59" fillId="0" borderId="0" xfId="33" applyFont="1" applyFill="1" applyAlignment="1">
      <alignment horizontal="justify" vertical="center" wrapText="1"/>
    </xf>
    <xf numFmtId="0" fontId="51" fillId="0" borderId="0" xfId="33" applyFont="1" applyFill="1" applyAlignment="1">
      <alignment horizontal="left" vertical="center"/>
    </xf>
    <xf numFmtId="0" fontId="33" fillId="0" borderId="0" xfId="33" applyFont="1" applyFill="1" applyBorder="1" applyAlignment="1">
      <alignment horizontal="left" vertical="center"/>
    </xf>
    <xf numFmtId="0" fontId="51" fillId="0" borderId="0" xfId="31" applyFont="1" applyFill="1" applyAlignment="1">
      <alignment vertical="center"/>
    </xf>
    <xf numFmtId="1" fontId="51" fillId="0" borderId="0" xfId="33" applyNumberFormat="1" applyFont="1" applyFill="1" applyAlignment="1">
      <alignment horizontal="center" vertical="center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justify" vertical="center"/>
    </xf>
    <xf numFmtId="0" fontId="33" fillId="0" borderId="0" xfId="0" applyFont="1" applyFill="1" applyBorder="1" applyAlignment="1" applyProtection="1">
      <alignment horizontal="center" vertical="center"/>
    </xf>
    <xf numFmtId="1" fontId="59" fillId="0" borderId="0" xfId="33" applyNumberFormat="1" applyFont="1" applyFill="1" applyAlignment="1">
      <alignment horizontal="justify" vertical="center" wrapText="1"/>
    </xf>
    <xf numFmtId="1" fontId="51" fillId="0" borderId="0" xfId="33" applyNumberFormat="1" applyFont="1" applyFill="1" applyAlignment="1">
      <alignment horizontal="left" vertical="center"/>
    </xf>
    <xf numFmtId="0" fontId="59" fillId="0" borderId="0" xfId="33" applyFont="1" applyFill="1" applyAlignment="1">
      <alignment vertical="center"/>
    </xf>
    <xf numFmtId="0" fontId="59" fillId="0" borderId="0" xfId="33" applyFont="1" applyFill="1" applyAlignment="1">
      <alignment horizontal="left" vertical="center"/>
    </xf>
    <xf numFmtId="0" fontId="54" fillId="7" borderId="0" xfId="33" applyFont="1" applyFill="1" applyAlignment="1">
      <alignment horizontal="justify" vertical="center" wrapText="1"/>
    </xf>
    <xf numFmtId="0" fontId="59" fillId="7" borderId="0" xfId="33" applyFont="1" applyFill="1" applyAlignment="1">
      <alignment horizontal="left" vertical="center"/>
    </xf>
    <xf numFmtId="10" fontId="51" fillId="0" borderId="0" xfId="33" applyNumberFormat="1" applyFont="1" applyFill="1" applyAlignment="1">
      <alignment horizontal="center" vertical="center"/>
    </xf>
    <xf numFmtId="0" fontId="33" fillId="0" borderId="0" xfId="33" applyFont="1" applyFill="1" applyBorder="1" applyAlignment="1">
      <alignment horizontal="center" vertical="center"/>
    </xf>
    <xf numFmtId="0" fontId="33" fillId="0" borderId="0" xfId="33" applyFont="1" applyFill="1" applyBorder="1" applyAlignment="1">
      <alignment vertical="center"/>
    </xf>
    <xf numFmtId="0" fontId="33" fillId="0" borderId="0" xfId="33" applyFont="1" applyFill="1" applyBorder="1" applyAlignment="1">
      <alignment horizontal="justify" vertical="center" wrapText="1"/>
    </xf>
    <xf numFmtId="181" fontId="33" fillId="0" borderId="0" xfId="33" applyNumberFormat="1" applyFont="1" applyFill="1" applyAlignment="1">
      <alignment vertical="center"/>
    </xf>
    <xf numFmtId="0" fontId="52" fillId="0" borderId="80" xfId="33" applyFont="1" applyFill="1" applyBorder="1" applyAlignment="1">
      <alignment horizontal="center" vertical="center"/>
    </xf>
    <xf numFmtId="0" fontId="52" fillId="0" borderId="81" xfId="33" applyFont="1" applyFill="1" applyBorder="1" applyAlignment="1">
      <alignment horizontal="justify" vertical="center" wrapText="1"/>
    </xf>
    <xf numFmtId="0" fontId="52" fillId="0" borderId="81" xfId="33" applyFont="1" applyFill="1" applyBorder="1" applyAlignment="1">
      <alignment horizontal="center" vertical="center"/>
    </xf>
    <xf numFmtId="181" fontId="44" fillId="0" borderId="81" xfId="33" applyNumberFormat="1" applyFont="1" applyFill="1" applyBorder="1" applyAlignment="1">
      <alignment horizontal="center" vertical="center"/>
    </xf>
    <xf numFmtId="0" fontId="44" fillId="0" borderId="97" xfId="33" applyFont="1" applyFill="1" applyBorder="1" applyAlignment="1">
      <alignment horizontal="left" vertical="center"/>
    </xf>
    <xf numFmtId="182" fontId="59" fillId="0" borderId="0" xfId="33" applyNumberFormat="1" applyFont="1" applyFill="1" applyAlignment="1">
      <alignment horizontal="left" vertical="center"/>
    </xf>
    <xf numFmtId="181" fontId="59" fillId="0" borderId="0" xfId="33" applyNumberFormat="1" applyFont="1" applyFill="1" applyAlignment="1">
      <alignment horizontal="left" vertical="center"/>
    </xf>
    <xf numFmtId="181" fontId="59" fillId="0" borderId="0" xfId="33" applyNumberFormat="1" applyFont="1" applyFill="1" applyAlignment="1">
      <alignment vertical="center"/>
    </xf>
    <xf numFmtId="49" fontId="33" fillId="0" borderId="0" xfId="33" applyNumberFormat="1" applyFont="1" applyFill="1" applyBorder="1" applyAlignment="1">
      <alignment horizontal="left" vertical="center"/>
    </xf>
    <xf numFmtId="0" fontId="55" fillId="0" borderId="0" xfId="33" applyFont="1" applyFill="1" applyAlignment="1">
      <alignment horizontal="justify" vertical="center"/>
    </xf>
    <xf numFmtId="0" fontId="25" fillId="0" borderId="0" xfId="33" applyFont="1" applyFill="1" applyAlignment="1">
      <alignment horizontal="justify" vertical="center" wrapText="1"/>
    </xf>
    <xf numFmtId="0" fontId="60" fillId="0" borderId="0" xfId="33" applyFont="1" applyFill="1" applyAlignment="1">
      <alignment vertical="center"/>
    </xf>
    <xf numFmtId="0" fontId="60" fillId="0" borderId="0" xfId="33" applyFont="1" applyFill="1" applyAlignment="1">
      <alignment horizontal="justify" vertical="center" wrapText="1"/>
    </xf>
    <xf numFmtId="0" fontId="55" fillId="0" borderId="0" xfId="33" applyFont="1" applyFill="1" applyAlignment="1">
      <alignment vertical="center"/>
    </xf>
    <xf numFmtId="0" fontId="51" fillId="0" borderId="0" xfId="33" applyFont="1" applyFill="1" applyAlignment="1">
      <alignment vertical="center" wrapText="1"/>
    </xf>
    <xf numFmtId="1" fontId="58" fillId="0" borderId="0" xfId="32" applyNumberFormat="1" applyFont="1" applyFill="1" applyAlignment="1">
      <alignment horizontal="center" vertical="center"/>
    </xf>
    <xf numFmtId="1" fontId="53" fillId="7" borderId="0" xfId="33" applyNumberFormat="1" applyFont="1" applyFill="1" applyAlignment="1">
      <alignment horizontal="center" vertical="center"/>
    </xf>
    <xf numFmtId="0" fontId="33" fillId="0" borderId="0" xfId="33" applyFont="1" applyFill="1" applyAlignment="1" applyProtection="1">
      <alignment horizontal="justify" vertical="center"/>
      <protection locked="0"/>
    </xf>
    <xf numFmtId="181" fontId="51" fillId="0" borderId="0" xfId="0" applyNumberFormat="1" applyFont="1" applyFill="1" applyBorder="1" applyAlignment="1" applyProtection="1">
      <alignment horizontal="justify" wrapText="1"/>
    </xf>
    <xf numFmtId="1" fontId="51" fillId="0" borderId="0" xfId="0" applyNumberFormat="1" applyFont="1" applyFill="1" applyBorder="1" applyAlignment="1" applyProtection="1">
      <alignment horizontal="center" vertical="center"/>
    </xf>
    <xf numFmtId="181" fontId="51" fillId="0" borderId="0" xfId="0" applyNumberFormat="1" applyFont="1" applyFill="1" applyBorder="1" applyAlignment="1" applyProtection="1">
      <alignment horizontal="center" vertical="center"/>
    </xf>
    <xf numFmtId="181" fontId="51" fillId="0" borderId="0" xfId="0" applyNumberFormat="1" applyFont="1" applyFill="1" applyAlignment="1" applyProtection="1">
      <alignment vertical="center"/>
    </xf>
    <xf numFmtId="1" fontId="51" fillId="0" borderId="0" xfId="32" applyNumberFormat="1" applyFont="1" applyFill="1" applyAlignment="1">
      <alignment horizontal="center" vertical="center"/>
    </xf>
    <xf numFmtId="181" fontId="51" fillId="0" borderId="0" xfId="0" applyNumberFormat="1" applyFont="1" applyFill="1" applyBorder="1" applyAlignment="1" applyProtection="1">
      <alignment horizontal="justify" vertical="center" wrapText="1"/>
    </xf>
    <xf numFmtId="0" fontId="53" fillId="0" borderId="0" xfId="33" applyFont="1" applyFill="1" applyAlignment="1">
      <alignment vertical="center"/>
    </xf>
    <xf numFmtId="0" fontId="54" fillId="0" borderId="0" xfId="33" applyFont="1" applyFill="1" applyAlignment="1">
      <alignment horizontal="justify" vertical="center"/>
    </xf>
    <xf numFmtId="1" fontId="53" fillId="0" borderId="0" xfId="33" applyNumberFormat="1" applyFont="1" applyFill="1" applyAlignment="1">
      <alignment horizontal="center" vertical="center"/>
    </xf>
    <xf numFmtId="0" fontId="53" fillId="0" borderId="0" xfId="33" applyFont="1" applyFill="1" applyAlignment="1">
      <alignment horizontal="center" vertical="center"/>
    </xf>
    <xf numFmtId="181" fontId="54" fillId="0" borderId="0" xfId="33" applyNumberFormat="1" applyFont="1" applyFill="1" applyAlignment="1">
      <alignment vertical="center"/>
    </xf>
    <xf numFmtId="0" fontId="59" fillId="0" borderId="0" xfId="33" applyFont="1" applyFill="1" applyAlignment="1">
      <alignment horizontal="justify" vertical="center"/>
    </xf>
    <xf numFmtId="0" fontId="33" fillId="0" borderId="0" xfId="0" applyFont="1" applyFill="1" applyBorder="1" applyAlignment="1" applyProtection="1">
      <alignment horizontal="justify" vertical="center" wrapText="1"/>
    </xf>
    <xf numFmtId="0" fontId="51" fillId="0" borderId="0" xfId="0" applyFont="1" applyFill="1" applyBorder="1" applyAlignment="1" applyProtection="1">
      <alignment horizontal="justify" vertical="center" wrapText="1"/>
    </xf>
    <xf numFmtId="181" fontId="33" fillId="0" borderId="0" xfId="0" applyNumberFormat="1" applyFont="1" applyFill="1" applyAlignment="1" applyProtection="1">
      <alignment vertical="center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/>
    <xf numFmtId="0" fontId="33" fillId="0" borderId="0" xfId="30" applyFont="1" applyFill="1" applyBorder="1" applyAlignment="1">
      <alignment vertical="center"/>
    </xf>
    <xf numFmtId="0" fontId="33" fillId="0" borderId="0" xfId="30" applyFont="1" applyFill="1" applyBorder="1" applyAlignment="1">
      <alignment horizontal="justify" vertical="center" wrapText="1"/>
    </xf>
    <xf numFmtId="1" fontId="33" fillId="0" borderId="0" xfId="30" applyNumberFormat="1" applyFont="1" applyFill="1" applyBorder="1" applyAlignment="1">
      <alignment horizontal="center" vertical="center"/>
    </xf>
    <xf numFmtId="181" fontId="33" fillId="0" borderId="0" xfId="30" applyNumberFormat="1" applyFont="1" applyFill="1" applyBorder="1" applyAlignment="1">
      <alignment horizontal="center" vertical="center"/>
    </xf>
    <xf numFmtId="181" fontId="33" fillId="0" borderId="0" xfId="30" applyNumberFormat="1" applyFont="1" applyFill="1" applyAlignment="1">
      <alignment vertical="center"/>
    </xf>
    <xf numFmtId="0" fontId="33" fillId="0" borderId="0" xfId="30" applyFont="1" applyFill="1" applyAlignment="1" applyProtection="1">
      <alignment horizontal="justify" vertical="center"/>
      <protection locked="0"/>
    </xf>
    <xf numFmtId="0" fontId="61" fillId="0" borderId="0" xfId="30" applyFont="1" applyFill="1" applyAlignment="1">
      <alignment vertical="center"/>
    </xf>
    <xf numFmtId="181" fontId="33" fillId="0" borderId="0" xfId="30" applyNumberFormat="1" applyFont="1" applyFill="1" applyAlignment="1" applyProtection="1">
      <alignment horizontal="center" vertical="center"/>
      <protection locked="0"/>
    </xf>
    <xf numFmtId="0" fontId="51" fillId="0" borderId="0" xfId="33" applyFont="1" applyFill="1"/>
    <xf numFmtId="0" fontId="59" fillId="0" borderId="0" xfId="33" applyFont="1" applyFill="1" applyAlignment="1">
      <alignment horizontal="justify" wrapText="1"/>
    </xf>
    <xf numFmtId="0" fontId="51" fillId="0" borderId="0" xfId="33" applyFont="1" applyFill="1" applyAlignment="1">
      <alignment horizontal="left"/>
    </xf>
    <xf numFmtId="0" fontId="33" fillId="0" borderId="0" xfId="0" applyFont="1" applyFill="1" applyBorder="1" applyAlignment="1" applyProtection="1">
      <alignment horizontal="justify" vertical="justify" wrapText="1"/>
    </xf>
    <xf numFmtId="0" fontId="33" fillId="0" borderId="0" xfId="0" applyFont="1" applyFill="1" applyBorder="1" applyAlignment="1" applyProtection="1">
      <alignment horizontal="left"/>
    </xf>
    <xf numFmtId="0" fontId="22" fillId="0" borderId="54" xfId="28" applyBorder="1" applyProtection="1">
      <protection locked="0"/>
    </xf>
    <xf numFmtId="0" fontId="24" fillId="0" borderId="54" xfId="28" applyFont="1" applyBorder="1" applyProtection="1">
      <protection locked="0"/>
    </xf>
    <xf numFmtId="0" fontId="24" fillId="0" borderId="54" xfId="28" applyFont="1" applyBorder="1" applyAlignment="1" applyProtection="1">
      <alignment wrapText="1"/>
      <protection locked="0"/>
    </xf>
    <xf numFmtId="3" fontId="28" fillId="4" borderId="54" xfId="28" applyNumberFormat="1" applyFont="1" applyFill="1" applyBorder="1" applyAlignment="1" applyProtection="1">
      <alignment horizontal="right" vertical="center"/>
      <protection locked="0"/>
    </xf>
    <xf numFmtId="3" fontId="32" fillId="0" borderId="54" xfId="28" applyNumberFormat="1" applyFont="1" applyBorder="1" applyProtection="1">
      <protection locked="0"/>
    </xf>
    <xf numFmtId="3" fontId="31" fillId="0" borderId="54" xfId="28" applyNumberFormat="1" applyFont="1" applyBorder="1" applyProtection="1">
      <protection locked="0"/>
    </xf>
    <xf numFmtId="0" fontId="31" fillId="0" borderId="54" xfId="28" applyFont="1" applyBorder="1" applyProtection="1">
      <protection locked="0"/>
    </xf>
    <xf numFmtId="3" fontId="26" fillId="4" borderId="54" xfId="28" applyNumberFormat="1" applyFont="1" applyFill="1" applyBorder="1" applyAlignment="1" applyProtection="1">
      <alignment horizontal="right" vertical="center"/>
      <protection locked="0"/>
    </xf>
    <xf numFmtId="2" fontId="65" fillId="0" borderId="55" xfId="0" applyNumberFormat="1" applyFont="1" applyBorder="1" applyAlignment="1" applyProtection="1">
      <protection locked="0"/>
    </xf>
    <xf numFmtId="2" fontId="65" fillId="0" borderId="86" xfId="0" applyNumberFormat="1" applyFont="1" applyBorder="1" applyAlignment="1" applyProtection="1">
      <protection locked="0"/>
    </xf>
    <xf numFmtId="2" fontId="69" fillId="6" borderId="0" xfId="0" applyNumberFormat="1" applyFont="1" applyFill="1" applyBorder="1" applyAlignment="1" applyProtection="1">
      <protection locked="0"/>
    </xf>
    <xf numFmtId="2" fontId="70" fillId="0" borderId="57" xfId="0" applyNumberFormat="1" applyFont="1" applyBorder="1" applyAlignment="1" applyProtection="1">
      <protection locked="0"/>
    </xf>
    <xf numFmtId="180" fontId="65" fillId="0" borderId="73" xfId="0" applyNumberFormat="1" applyFont="1" applyBorder="1" applyAlignment="1" applyProtection="1">
      <protection locked="0"/>
    </xf>
    <xf numFmtId="177" fontId="65" fillId="0" borderId="55" xfId="0" applyNumberFormat="1" applyFont="1" applyBorder="1" applyAlignment="1" applyProtection="1">
      <protection locked="0"/>
    </xf>
    <xf numFmtId="181" fontId="51" fillId="0" borderId="0" xfId="32" applyNumberFormat="1" applyFont="1" applyFill="1" applyAlignment="1" applyProtection="1">
      <alignment vertical="center"/>
      <protection locked="0"/>
    </xf>
    <xf numFmtId="181" fontId="58" fillId="0" borderId="0" xfId="32" applyNumberFormat="1" applyFont="1" applyFill="1" applyAlignment="1" applyProtection="1">
      <alignment vertical="center"/>
      <protection locked="0"/>
    </xf>
    <xf numFmtId="181" fontId="51" fillId="0" borderId="0" xfId="31" applyNumberFormat="1" applyFont="1" applyFill="1" applyBorder="1" applyAlignment="1" applyProtection="1">
      <alignment vertical="center"/>
      <protection locked="0"/>
    </xf>
    <xf numFmtId="181" fontId="51" fillId="0" borderId="0" xfId="32" applyNumberFormat="1" applyFont="1" applyFill="1" applyBorder="1" applyAlignment="1" applyProtection="1">
      <alignment vertical="center"/>
      <protection locked="0"/>
    </xf>
    <xf numFmtId="0" fontId="51" fillId="0" borderId="0" xfId="33" applyFont="1" applyFill="1" applyAlignment="1" applyProtection="1">
      <alignment horizontal="center" vertical="center"/>
      <protection locked="0"/>
    </xf>
    <xf numFmtId="181" fontId="53" fillId="7" borderId="0" xfId="33" applyNumberFormat="1" applyFont="1" applyFill="1" applyAlignment="1" applyProtection="1">
      <alignment vertical="center"/>
      <protection locked="0"/>
    </xf>
    <xf numFmtId="181" fontId="51" fillId="0" borderId="0" xfId="33" applyNumberFormat="1" applyFont="1" applyFill="1" applyAlignment="1" applyProtection="1">
      <alignment vertical="center"/>
      <protection locked="0"/>
    </xf>
    <xf numFmtId="181" fontId="51" fillId="0" borderId="0" xfId="31" applyNumberFormat="1" applyFont="1" applyFill="1" applyAlignment="1" applyProtection="1">
      <alignment vertical="center"/>
      <protection locked="0"/>
    </xf>
    <xf numFmtId="181" fontId="54" fillId="7" borderId="0" xfId="33" applyNumberFormat="1" applyFont="1" applyFill="1" applyAlignment="1" applyProtection="1">
      <alignment vertical="center"/>
      <protection locked="0"/>
    </xf>
    <xf numFmtId="181" fontId="51" fillId="0" borderId="0" xfId="0" applyNumberFormat="1" applyFont="1" applyFill="1" applyAlignment="1" applyProtection="1">
      <alignment vertical="center"/>
      <protection locked="0"/>
    </xf>
    <xf numFmtId="181" fontId="53" fillId="0" borderId="0" xfId="33" applyNumberFormat="1" applyFont="1" applyFill="1" applyAlignment="1" applyProtection="1">
      <alignment vertical="center"/>
      <protection locked="0"/>
    </xf>
    <xf numFmtId="181" fontId="33" fillId="0" borderId="0" xfId="30" applyNumberFormat="1" applyFont="1" applyFill="1" applyAlignment="1" applyProtection="1">
      <alignment vertical="center"/>
      <protection locked="0"/>
    </xf>
    <xf numFmtId="181" fontId="54" fillId="0" borderId="0" xfId="33" applyNumberFormat="1" applyFont="1" applyFill="1" applyAlignment="1" applyProtection="1">
      <alignment vertical="center"/>
      <protection locked="0"/>
    </xf>
    <xf numFmtId="181" fontId="33" fillId="0" borderId="0" xfId="0" applyNumberFormat="1" applyFont="1" applyFill="1" applyAlignment="1" applyProtection="1">
      <alignment vertical="center"/>
      <protection locked="0"/>
    </xf>
    <xf numFmtId="181" fontId="23" fillId="0" borderId="54" xfId="0" applyNumberFormat="1" applyFont="1" applyBorder="1" applyAlignment="1" applyProtection="1">
      <alignment horizontal="right"/>
      <protection locked="0"/>
    </xf>
    <xf numFmtId="0" fontId="23" fillId="0" borderId="54" xfId="28" applyFont="1" applyBorder="1" applyProtection="1">
      <protection locked="0"/>
    </xf>
    <xf numFmtId="0" fontId="16" fillId="0" borderId="2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166" fontId="2" fillId="0" borderId="0" xfId="0" applyNumberFormat="1" applyFont="1" applyAlignment="1" applyProtection="1">
      <alignment horizontal="right" vertical="center"/>
      <protection locked="0"/>
    </xf>
    <xf numFmtId="166" fontId="21" fillId="0" borderId="0" xfId="0" applyNumberFormat="1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166" fontId="0" fillId="0" borderId="15" xfId="0" applyNumberFormat="1" applyFont="1" applyBorder="1" applyAlignment="1" applyProtection="1">
      <alignment horizontal="right" vertical="center"/>
      <protection locked="0"/>
    </xf>
    <xf numFmtId="166" fontId="7" fillId="0" borderId="15" xfId="0" applyNumberFormat="1" applyFont="1" applyBorder="1" applyAlignment="1" applyProtection="1">
      <alignment horizontal="right" vertical="center"/>
      <protection locked="0"/>
    </xf>
    <xf numFmtId="166" fontId="7" fillId="0" borderId="32" xfId="0" applyNumberFormat="1" applyFont="1" applyBorder="1" applyAlignment="1" applyProtection="1">
      <alignment horizontal="right" vertical="center"/>
      <protection locked="0"/>
    </xf>
    <xf numFmtId="2" fontId="65" fillId="0" borderId="0" xfId="0" applyNumberFormat="1" applyFont="1" applyBorder="1" applyAlignment="1" applyProtection="1"/>
    <xf numFmtId="174" fontId="65" fillId="0" borderId="0" xfId="0" applyNumberFormat="1" applyFont="1" applyBorder="1" applyAlignment="1" applyProtection="1"/>
    <xf numFmtId="175" fontId="65" fillId="0" borderId="0" xfId="0" applyNumberFormat="1" applyFont="1" applyBorder="1" applyAlignment="1" applyProtection="1"/>
    <xf numFmtId="2" fontId="65" fillId="0" borderId="76" xfId="0" applyNumberFormat="1" applyFont="1" applyBorder="1" applyAlignment="1" applyProtection="1">
      <protection locked="0"/>
    </xf>
    <xf numFmtId="2" fontId="65" fillId="6" borderId="66" xfId="0" applyNumberFormat="1" applyFont="1" applyFill="1" applyBorder="1" applyAlignment="1" applyProtection="1">
      <protection locked="0"/>
    </xf>
    <xf numFmtId="2" fontId="65" fillId="0" borderId="0" xfId="0" applyNumberFormat="1" applyFont="1" applyFill="1" applyBorder="1" applyAlignment="1" applyProtection="1"/>
    <xf numFmtId="174" fontId="65" fillId="0" borderId="0" xfId="0" applyNumberFormat="1" applyFont="1" applyFill="1" applyBorder="1" applyAlignment="1" applyProtection="1"/>
    <xf numFmtId="175" fontId="65" fillId="0" borderId="0" xfId="0" applyNumberFormat="1" applyFont="1" applyFill="1" applyBorder="1" applyAlignment="1" applyProtection="1"/>
    <xf numFmtId="2" fontId="65" fillId="0" borderId="56" xfId="0" applyNumberFormat="1" applyFont="1" applyBorder="1" applyAlignment="1" applyProtection="1">
      <protection locked="0"/>
    </xf>
    <xf numFmtId="2" fontId="69" fillId="0" borderId="0" xfId="0" applyNumberFormat="1" applyFont="1" applyBorder="1" applyAlignment="1" applyProtection="1"/>
    <xf numFmtId="174" fontId="69" fillId="0" borderId="0" xfId="0" applyNumberFormat="1" applyFont="1" applyBorder="1" applyAlignment="1" applyProtection="1"/>
    <xf numFmtId="175" fontId="69" fillId="0" borderId="0" xfId="0" applyNumberFormat="1" applyFont="1" applyBorder="1" applyAlignment="1" applyProtection="1"/>
    <xf numFmtId="2" fontId="69" fillId="6" borderId="91" xfId="0" applyNumberFormat="1" applyFont="1" applyFill="1" applyBorder="1" applyAlignment="1" applyProtection="1">
      <protection locked="0"/>
    </xf>
    <xf numFmtId="2" fontId="69" fillId="0" borderId="0" xfId="0" applyNumberFormat="1" applyFont="1" applyFill="1" applyBorder="1" applyAlignment="1" applyProtection="1"/>
    <xf numFmtId="174" fontId="69" fillId="0" borderId="0" xfId="0" applyNumberFormat="1" applyFont="1" applyFill="1" applyBorder="1" applyAlignment="1" applyProtection="1"/>
    <xf numFmtId="175" fontId="69" fillId="0" borderId="0" xfId="0" applyNumberFormat="1" applyFont="1" applyFill="1" applyBorder="1" applyAlignment="1" applyProtection="1"/>
    <xf numFmtId="0" fontId="65" fillId="0" borderId="0" xfId="0" applyFont="1" applyFill="1" applyBorder="1" applyAlignment="1" applyProtection="1"/>
    <xf numFmtId="0" fontId="56" fillId="8" borderId="0" xfId="32" applyFont="1" applyFill="1" applyBorder="1" applyAlignment="1">
      <alignment horizontal="center" vertical="center" wrapText="1"/>
    </xf>
    <xf numFmtId="0" fontId="56" fillId="8" borderId="0" xfId="32" applyFont="1" applyFill="1" applyBorder="1" applyAlignment="1">
      <alignment vertical="center" wrapText="1"/>
    </xf>
    <xf numFmtId="0" fontId="51" fillId="8" borderId="0" xfId="32" applyFont="1" applyFill="1" applyAlignment="1">
      <alignment horizontal="justify" vertical="center" wrapText="1"/>
    </xf>
    <xf numFmtId="0" fontId="51" fillId="8" borderId="0" xfId="32" applyFont="1" applyFill="1" applyAlignment="1">
      <alignment horizontal="center" vertical="center"/>
    </xf>
    <xf numFmtId="181" fontId="51" fillId="8" borderId="0" xfId="32" applyNumberFormat="1" applyFont="1" applyFill="1" applyAlignment="1" applyProtection="1">
      <alignment vertical="center"/>
      <protection locked="0"/>
    </xf>
    <xf numFmtId="181" fontId="51" fillId="8" borderId="0" xfId="32" applyNumberFormat="1" applyFont="1" applyFill="1" applyAlignment="1">
      <alignment vertical="center"/>
    </xf>
    <xf numFmtId="0" fontId="51" fillId="8" borderId="0" xfId="32" applyFont="1" applyFill="1" applyAlignment="1">
      <alignment horizontal="left" vertical="center"/>
    </xf>
    <xf numFmtId="0" fontId="1" fillId="0" borderId="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left" vertical="center" wrapText="1"/>
    </xf>
    <xf numFmtId="164" fontId="3" fillId="0" borderId="9" xfId="0" applyNumberFormat="1" applyFont="1" applyBorder="1" applyAlignment="1" applyProtection="1">
      <alignment horizontal="left" vertical="center"/>
    </xf>
    <xf numFmtId="164" fontId="3" fillId="0" borderId="10" xfId="0" applyNumberFormat="1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top" wrapText="1"/>
    </xf>
    <xf numFmtId="164" fontId="3" fillId="0" borderId="0" xfId="0" applyNumberFormat="1" applyFont="1" applyAlignment="1" applyProtection="1">
      <alignment horizontal="left" vertical="center"/>
    </xf>
    <xf numFmtId="164" fontId="3" fillId="0" borderId="13" xfId="0" applyNumberFormat="1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top" wrapText="1"/>
    </xf>
    <xf numFmtId="164" fontId="3" fillId="0" borderId="19" xfId="0" applyNumberFormat="1" applyFont="1" applyBorder="1" applyAlignment="1" applyProtection="1">
      <alignment horizontal="left" vertical="center"/>
    </xf>
    <xf numFmtId="164" fontId="3" fillId="0" borderId="20" xfId="0" applyNumberFormat="1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 wrapText="1"/>
    </xf>
    <xf numFmtId="0" fontId="23" fillId="0" borderId="117" xfId="34" applyFont="1" applyBorder="1" applyAlignment="1">
      <alignment horizontal="center"/>
    </xf>
    <xf numFmtId="0" fontId="23" fillId="0" borderId="118" xfId="34" applyFont="1" applyBorder="1" applyAlignment="1">
      <alignment horizontal="center"/>
    </xf>
    <xf numFmtId="0" fontId="23" fillId="0" borderId="119" xfId="34" applyFont="1" applyBorder="1" applyAlignment="1">
      <alignment horizontal="center"/>
    </xf>
    <xf numFmtId="0" fontId="23" fillId="0" borderId="120" xfId="34" applyFont="1" applyBorder="1" applyAlignment="1">
      <alignment horizontal="center"/>
    </xf>
    <xf numFmtId="0" fontId="23" fillId="0" borderId="121" xfId="34" applyNumberFormat="1" applyFont="1" applyBorder="1" applyAlignment="1">
      <alignment horizontal="left"/>
    </xf>
    <xf numFmtId="0" fontId="23" fillId="0" borderId="96" xfId="34" applyNumberFormat="1" applyFont="1" applyBorder="1" applyAlignment="1">
      <alignment horizontal="left"/>
    </xf>
    <xf numFmtId="0" fontId="23" fillId="0" borderId="122" xfId="34" applyNumberFormat="1" applyFont="1" applyBorder="1" applyAlignment="1">
      <alignment horizontal="left"/>
    </xf>
    <xf numFmtId="3" fontId="24" fillId="6" borderId="115" xfId="0" applyNumberFormat="1" applyFont="1" applyFill="1" applyBorder="1" applyAlignment="1" applyProtection="1">
      <alignment horizontal="right"/>
    </xf>
    <xf numFmtId="3" fontId="24" fillId="6" borderId="116" xfId="0" applyNumberFormat="1" applyFont="1" applyFill="1" applyBorder="1" applyAlignment="1" applyProtection="1">
      <alignment horizontal="right"/>
    </xf>
    <xf numFmtId="0" fontId="23" fillId="6" borderId="123" xfId="34" applyFont="1" applyFill="1" applyBorder="1" applyAlignment="1">
      <alignment horizontal="center" vertical="center"/>
    </xf>
    <xf numFmtId="0" fontId="23" fillId="6" borderId="124" xfId="34" applyFont="1" applyFill="1" applyBorder="1" applyAlignment="1">
      <alignment horizontal="center" vertical="center"/>
    </xf>
    <xf numFmtId="0" fontId="33" fillId="0" borderId="0" xfId="32" applyFont="1" applyFill="1" applyBorder="1" applyAlignment="1">
      <alignment vertical="center" wrapText="1"/>
    </xf>
    <xf numFmtId="0" fontId="33" fillId="0" borderId="0" xfId="32" applyFont="1" applyFill="1" applyAlignment="1">
      <alignment vertical="center" wrapText="1"/>
    </xf>
    <xf numFmtId="0" fontId="25" fillId="0" borderId="0" xfId="32" applyFont="1" applyFill="1" applyAlignment="1">
      <alignment vertical="center" wrapText="1"/>
    </xf>
    <xf numFmtId="182" fontId="44" fillId="0" borderId="81" xfId="33" applyNumberFormat="1" applyFont="1" applyFill="1" applyBorder="1" applyAlignment="1">
      <alignment horizontal="center" vertical="center"/>
    </xf>
    <xf numFmtId="182" fontId="33" fillId="0" borderId="81" xfId="33" applyNumberFormat="1" applyFont="1" applyFill="1" applyBorder="1" applyAlignment="1">
      <alignment horizontal="center" vertical="center"/>
    </xf>
    <xf numFmtId="49" fontId="43" fillId="6" borderId="54" xfId="34" applyNumberFormat="1" applyFont="1" applyFill="1" applyBorder="1" applyAlignment="1">
      <alignment horizontal="center" vertical="center"/>
    </xf>
    <xf numFmtId="0" fontId="43" fillId="6" borderId="54" xfId="34" applyFont="1" applyFill="1" applyBorder="1" applyAlignment="1">
      <alignment horizontal="left" vertical="center"/>
    </xf>
    <xf numFmtId="0" fontId="43" fillId="6" borderId="54" xfId="34" applyFont="1" applyFill="1" applyBorder="1" applyAlignment="1">
      <alignment horizontal="center" vertical="center"/>
    </xf>
    <xf numFmtId="0" fontId="43" fillId="6" borderId="54" xfId="34" applyNumberFormat="1" applyFont="1" applyFill="1" applyBorder="1" applyAlignment="1">
      <alignment horizontal="center" vertical="center"/>
    </xf>
    <xf numFmtId="0" fontId="43" fillId="6" borderId="125" xfId="34" applyFont="1" applyFill="1" applyBorder="1" applyAlignment="1">
      <alignment horizontal="left" vertical="center"/>
    </xf>
    <xf numFmtId="0" fontId="43" fillId="6" borderId="126" xfId="34" applyFont="1" applyFill="1" applyBorder="1" applyAlignment="1">
      <alignment horizontal="left" vertical="center"/>
    </xf>
    <xf numFmtId="0" fontId="43" fillId="6" borderId="123" xfId="34" applyFont="1" applyFill="1" applyBorder="1" applyAlignment="1">
      <alignment horizontal="center" vertical="center"/>
    </xf>
    <xf numFmtId="0" fontId="43" fillId="6" borderId="124" xfId="34" applyFont="1" applyFill="1" applyBorder="1" applyAlignment="1">
      <alignment horizontal="center" vertical="center"/>
    </xf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Normální 3" xfId="29"/>
    <cellStyle name="normální_0-SZ-SO08.2-Rozpočet" xfId="30"/>
    <cellStyle name="normální_4-SZ-EPS-rozpočet" xfId="31"/>
    <cellStyle name="normální_4-SZ-EZS-rozpočet" xfId="32"/>
    <cellStyle name="normální_4-SZ-SLABOPROUD-rozpočet" xfId="33"/>
    <cellStyle name="normální_POL.XLS" xfId="34"/>
    <cellStyle name="Poznámka 2" xfId="35"/>
    <cellStyle name="Propojená buňka" xfId="36" builtinId="24" customBuiltin="1"/>
    <cellStyle name="Správně" xfId="37" builtinId="26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zivatel/Astalon/Akce/SPSS_PCE/server/Stara_budova_etapa_III/Projekt_pracovni/04_DPS/D_Dok_obj_tech_tlg_zar/D_1_Dokumentace_objektu/D_1_4_Technika_prostredi_staveb/h_el_slaboproud/Soupis%20prac&#237;%20ocen&#283;n&#253;/slab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-PZS"/>
      <sheetName val="Položky-SLP"/>
      <sheetName val="plán kontrolních bodů"/>
    </sheetNames>
    <sheetDataSet>
      <sheetData sheetId="0">
        <row r="7">
          <cell r="C7" t="str">
            <v>SO 01 - Škola - stará budova</v>
          </cell>
        </row>
        <row r="9">
          <cell r="C9" t="str">
            <v>SŠPaS Pardubice - Rekonstrukce sociálního zařízení a elektroninstalace - ETAPA III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"/>
  <sheetViews>
    <sheetView workbookViewId="0"/>
  </sheetViews>
  <sheetFormatPr defaultColWidth="9" defaultRowHeight="12.75" customHeight="1"/>
  <cols>
    <col min="1" max="16384" width="9" style="1"/>
  </cols>
  <sheetData/>
  <phoneticPr fontId="2" type="noConversion"/>
  <pageMargins left="0.69999998807907104" right="0.69999998807907104" top="0.75" bottom="0.75" header="0" footer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10"/>
  <dimension ref="A1:BE85"/>
  <sheetViews>
    <sheetView workbookViewId="0">
      <selection activeCell="U16" sqref="U16"/>
    </sheetView>
  </sheetViews>
  <sheetFormatPr defaultRowHeight="12.75"/>
  <cols>
    <col min="1" max="1" width="5.85546875" style="392" customWidth="1"/>
    <col min="2" max="2" width="6.140625" style="392" customWidth="1"/>
    <col min="3" max="3" width="11.42578125" style="392" customWidth="1"/>
    <col min="4" max="4" width="15.85546875" style="392" customWidth="1"/>
    <col min="5" max="5" width="11.28515625" style="392" customWidth="1"/>
    <col min="6" max="6" width="10.85546875" style="392" customWidth="1"/>
    <col min="7" max="7" width="11" style="392" customWidth="1"/>
    <col min="8" max="8" width="11.140625" style="392" customWidth="1"/>
    <col min="9" max="9" width="10.7109375" style="392" customWidth="1"/>
    <col min="10" max="13" width="9.140625" style="392"/>
    <col min="14" max="14" width="11.42578125" style="392" bestFit="1" customWidth="1"/>
    <col min="15" max="16384" width="9.140625" style="392"/>
  </cols>
  <sheetData>
    <row r="1" spans="1:11" ht="13.5" thickTop="1">
      <c r="A1" s="674" t="s">
        <v>989</v>
      </c>
      <c r="B1" s="675"/>
      <c r="C1" s="386" t="s">
        <v>245</v>
      </c>
      <c r="D1" s="387"/>
      <c r="E1" s="388"/>
      <c r="F1" s="387"/>
      <c r="G1" s="389" t="s">
        <v>990</v>
      </c>
      <c r="H1" s="390"/>
      <c r="I1" s="391"/>
    </row>
    <row r="2" spans="1:11" ht="13.5" thickBot="1">
      <c r="A2" s="676" t="s">
        <v>991</v>
      </c>
      <c r="B2" s="677"/>
      <c r="C2" s="393" t="s">
        <v>244</v>
      </c>
      <c r="D2" s="394"/>
      <c r="E2" s="395"/>
      <c r="F2" s="394"/>
      <c r="G2" s="678" t="s">
        <v>992</v>
      </c>
      <c r="H2" s="679"/>
      <c r="I2" s="680"/>
    </row>
    <row r="3" spans="1:11" ht="13.5" thickTop="1">
      <c r="A3" s="396"/>
      <c r="B3" s="396"/>
      <c r="C3" s="396"/>
      <c r="D3" s="396"/>
      <c r="E3" s="396"/>
      <c r="F3" s="397"/>
      <c r="G3" s="396"/>
      <c r="H3" s="396"/>
      <c r="I3" s="396"/>
    </row>
    <row r="4" spans="1:11" ht="19.5" customHeight="1">
      <c r="A4" s="398" t="s">
        <v>993</v>
      </c>
      <c r="B4" s="399"/>
      <c r="C4" s="399"/>
      <c r="D4" s="399"/>
      <c r="E4" s="400"/>
      <c r="F4" s="399"/>
      <c r="G4" s="399"/>
      <c r="H4" s="399"/>
      <c r="I4" s="399"/>
    </row>
    <row r="5" spans="1:11" ht="13.5" thickBot="1">
      <c r="A5" s="396"/>
      <c r="B5" s="396"/>
      <c r="C5" s="396"/>
      <c r="D5" s="396"/>
      <c r="E5" s="396"/>
      <c r="F5" s="396"/>
      <c r="G5" s="396"/>
      <c r="H5" s="396"/>
      <c r="I5" s="396"/>
    </row>
    <row r="6" spans="1:11" s="407" customFormat="1" ht="13.5" thickBot="1">
      <c r="A6" s="401"/>
      <c r="B6" s="402" t="s">
        <v>994</v>
      </c>
      <c r="C6" s="402"/>
      <c r="D6" s="403"/>
      <c r="E6" s="404" t="s">
        <v>290</v>
      </c>
      <c r="F6" s="405" t="s">
        <v>298</v>
      </c>
      <c r="G6" s="405" t="s">
        <v>551</v>
      </c>
      <c r="H6" s="405" t="s">
        <v>295</v>
      </c>
      <c r="I6" s="406" t="s">
        <v>308</v>
      </c>
    </row>
    <row r="7" spans="1:11" s="415" customFormat="1">
      <c r="A7" s="408"/>
      <c r="B7" s="409" t="s">
        <v>995</v>
      </c>
      <c r="C7" s="410"/>
      <c r="D7" s="411"/>
      <c r="E7" s="412"/>
      <c r="F7" s="413"/>
      <c r="G7" s="413"/>
      <c r="H7" s="413"/>
      <c r="I7" s="414"/>
    </row>
    <row r="8" spans="1:11" s="407" customFormat="1">
      <c r="A8" s="416" t="s">
        <v>355</v>
      </c>
      <c r="B8" s="417" t="s">
        <v>995</v>
      </c>
      <c r="C8" s="397"/>
      <c r="D8" s="418"/>
      <c r="E8" s="419"/>
      <c r="F8" s="420"/>
      <c r="G8" s="420">
        <f ca="1">SUM('Slabo_Položky-PZS'!G9)</f>
        <v>0</v>
      </c>
      <c r="H8" s="420">
        <f ca="1">SUM('Slabo_Položky-PZS'!I9)</f>
        <v>0</v>
      </c>
      <c r="I8" s="421">
        <v>0</v>
      </c>
    </row>
    <row r="9" spans="1:11" s="407" customFormat="1">
      <c r="A9" s="416"/>
      <c r="B9" s="417" t="s">
        <v>996</v>
      </c>
      <c r="C9" s="397"/>
      <c r="D9" s="418"/>
      <c r="E9" s="419"/>
      <c r="F9" s="420"/>
      <c r="G9" s="420">
        <f ca="1">SUM('Slabo_Položky-PZS'!G174)</f>
        <v>0</v>
      </c>
      <c r="H9" s="420">
        <f ca="1">SUM('Slabo_Položky-PZS'!I174)</f>
        <v>0</v>
      </c>
      <c r="I9" s="421">
        <v>0</v>
      </c>
    </row>
    <row r="10" spans="1:11" s="407" customFormat="1">
      <c r="A10" s="416"/>
      <c r="B10" s="417" t="s">
        <v>997</v>
      </c>
      <c r="C10" s="397"/>
      <c r="D10" s="418"/>
      <c r="E10" s="419"/>
      <c r="F10" s="420"/>
      <c r="G10" s="420">
        <f ca="1">SUM('Slabo_Položky-PZS'!G268)</f>
        <v>0</v>
      </c>
      <c r="H10" s="420">
        <f ca="1">SUM('Slabo_Položky-PZS'!I268)</f>
        <v>0</v>
      </c>
      <c r="I10" s="421">
        <v>0</v>
      </c>
      <c r="K10" s="422"/>
    </row>
    <row r="11" spans="1:11" s="407" customFormat="1">
      <c r="A11" s="416"/>
      <c r="B11" s="417" t="s">
        <v>998</v>
      </c>
      <c r="C11" s="397"/>
      <c r="D11" s="418"/>
      <c r="E11" s="419"/>
      <c r="F11" s="420"/>
      <c r="G11" s="420">
        <f ca="1">SUM('Slabo_Položky-PZS'!G272)</f>
        <v>0</v>
      </c>
      <c r="H11" s="420">
        <f ca="1">SUM('Slabo_Položky-PZS'!I272)</f>
        <v>0</v>
      </c>
      <c r="I11" s="421">
        <v>0</v>
      </c>
    </row>
    <row r="12" spans="1:11" s="407" customFormat="1">
      <c r="A12" s="416"/>
      <c r="B12" s="409" t="s">
        <v>999</v>
      </c>
      <c r="C12" s="397"/>
      <c r="D12" s="418"/>
      <c r="E12" s="419"/>
      <c r="F12" s="420"/>
      <c r="G12" s="420"/>
      <c r="H12" s="420"/>
      <c r="I12" s="421"/>
      <c r="K12" s="422"/>
    </row>
    <row r="13" spans="1:11" s="407" customFormat="1">
      <c r="A13" s="416" t="s">
        <v>361</v>
      </c>
      <c r="B13" s="417" t="s">
        <v>1000</v>
      </c>
      <c r="C13" s="397"/>
      <c r="D13" s="418"/>
      <c r="E13" s="419"/>
      <c r="F13" s="420"/>
      <c r="G13" s="420">
        <f ca="1">SUM('Slabo_Položky-SLP'!G9)</f>
        <v>0</v>
      </c>
      <c r="H13" s="420">
        <f ca="1">SUM('Slabo_Položky-SLP'!I9)</f>
        <v>0</v>
      </c>
      <c r="I13" s="421">
        <v>0</v>
      </c>
    </row>
    <row r="14" spans="1:11" s="407" customFormat="1">
      <c r="A14" s="416" t="s">
        <v>361</v>
      </c>
      <c r="B14" s="417" t="s">
        <v>1001</v>
      </c>
      <c r="C14" s="397"/>
      <c r="D14" s="418"/>
      <c r="E14" s="419"/>
      <c r="F14" s="420"/>
      <c r="G14" s="420">
        <f ca="1">SUM('Slabo_Položky-SLP'!G206)</f>
        <v>0</v>
      </c>
      <c r="H14" s="420">
        <f ca="1">SUM('Slabo_Položky-SLP'!I206)</f>
        <v>0</v>
      </c>
      <c r="I14" s="421">
        <v>0</v>
      </c>
    </row>
    <row r="15" spans="1:11" s="407" customFormat="1">
      <c r="A15" s="416" t="s">
        <v>364</v>
      </c>
      <c r="B15" s="417" t="s">
        <v>1002</v>
      </c>
      <c r="C15" s="397"/>
      <c r="D15" s="418"/>
      <c r="E15" s="419"/>
      <c r="F15" s="420"/>
      <c r="G15" s="420">
        <f ca="1">SUM('Slabo_Položky-SLP'!G259)</f>
        <v>0</v>
      </c>
      <c r="H15" s="420">
        <f ca="1">SUM('Slabo_Položky-SLP'!I259)</f>
        <v>0</v>
      </c>
      <c r="I15" s="421">
        <v>0</v>
      </c>
    </row>
    <row r="16" spans="1:11" s="407" customFormat="1">
      <c r="A16" s="416" t="s">
        <v>368</v>
      </c>
      <c r="B16" s="417" t="s">
        <v>1003</v>
      </c>
      <c r="C16" s="397"/>
      <c r="D16" s="418"/>
      <c r="E16" s="419"/>
      <c r="F16" s="420"/>
      <c r="G16" s="420">
        <f ca="1">SUM('Slabo_Položky-SLP'!G282)</f>
        <v>0</v>
      </c>
      <c r="H16" s="420">
        <f ca="1">SUM('Slabo_Položky-SLP'!I282)</f>
        <v>0</v>
      </c>
      <c r="I16" s="421">
        <v>0</v>
      </c>
    </row>
    <row r="17" spans="1:57" s="407" customFormat="1">
      <c r="A17" s="416"/>
      <c r="B17" s="417" t="s">
        <v>1004</v>
      </c>
      <c r="C17" s="397"/>
      <c r="D17" s="418"/>
      <c r="E17" s="419"/>
      <c r="F17" s="420"/>
      <c r="G17" s="420">
        <f ca="1">SUM('Slabo_Položky-SLP'!G324)</f>
        <v>0</v>
      </c>
      <c r="H17" s="420">
        <f ca="1">SUM('Slabo_Položky-SLP'!I324)</f>
        <v>0</v>
      </c>
      <c r="I17" s="421">
        <v>0</v>
      </c>
    </row>
    <row r="18" spans="1:57" s="407" customFormat="1">
      <c r="A18" s="416" t="s">
        <v>353</v>
      </c>
      <c r="B18" s="417" t="s">
        <v>996</v>
      </c>
      <c r="C18" s="397"/>
      <c r="D18" s="418"/>
      <c r="E18" s="419"/>
      <c r="F18" s="420"/>
      <c r="G18" s="420">
        <f ca="1">SUM('Slabo_Položky-SLP'!G357)</f>
        <v>0</v>
      </c>
      <c r="H18" s="420">
        <f ca="1">SUM('Slabo_Položky-SLP'!I357)</f>
        <v>0</v>
      </c>
      <c r="I18" s="421">
        <v>0</v>
      </c>
    </row>
    <row r="19" spans="1:57" s="407" customFormat="1">
      <c r="A19" s="416" t="s">
        <v>376</v>
      </c>
      <c r="B19" s="417" t="s">
        <v>997</v>
      </c>
      <c r="C19" s="397"/>
      <c r="D19" s="418"/>
      <c r="E19" s="419"/>
      <c r="F19" s="420"/>
      <c r="G19" s="420">
        <f ca="1">SUM('Slabo_Položky-SLP'!G939)</f>
        <v>0</v>
      </c>
      <c r="H19" s="420">
        <f ca="1">SUM('Slabo_Položky-SLP'!I939)</f>
        <v>0</v>
      </c>
      <c r="I19" s="421">
        <v>0</v>
      </c>
    </row>
    <row r="20" spans="1:57" s="407" customFormat="1" ht="13.5" thickBot="1">
      <c r="A20" s="416" t="s">
        <v>379</v>
      </c>
      <c r="B20" s="417" t="s">
        <v>998</v>
      </c>
      <c r="C20" s="397"/>
      <c r="D20" s="418"/>
      <c r="E20" s="419"/>
      <c r="F20" s="420"/>
      <c r="G20" s="420">
        <f ca="1">SUM('Slabo_Položky-SLP'!G944)</f>
        <v>0</v>
      </c>
      <c r="H20" s="420">
        <f ca="1">SUM('Slabo_Položky-SLP'!I944)</f>
        <v>0</v>
      </c>
      <c r="I20" s="421">
        <v>0</v>
      </c>
    </row>
    <row r="21" spans="1:57" s="429" customFormat="1" ht="13.5" thickBot="1">
      <c r="A21" s="423"/>
      <c r="B21" s="424" t="s">
        <v>1005</v>
      </c>
      <c r="C21" s="424"/>
      <c r="D21" s="425"/>
      <c r="E21" s="426">
        <f>SUM(E13:E20)</f>
        <v>0</v>
      </c>
      <c r="F21" s="427">
        <f>SUM(F13:F20)</f>
        <v>0</v>
      </c>
      <c r="G21" s="427">
        <f>SUM(G7:G20)</f>
        <v>0</v>
      </c>
      <c r="H21" s="427">
        <f>SUM(H7:H20)</f>
        <v>0</v>
      </c>
      <c r="I21" s="428">
        <f>SUM(I13:I20)</f>
        <v>0</v>
      </c>
    </row>
    <row r="22" spans="1:57">
      <c r="A22" s="397"/>
      <c r="B22" s="397"/>
      <c r="C22" s="397"/>
      <c r="D22" s="397"/>
      <c r="E22" s="397"/>
      <c r="F22" s="397"/>
      <c r="G22" s="397"/>
      <c r="H22" s="397"/>
      <c r="I22" s="397"/>
    </row>
    <row r="23" spans="1:57" ht="19.5" customHeight="1">
      <c r="A23" s="399" t="s">
        <v>1006</v>
      </c>
      <c r="B23" s="399"/>
      <c r="C23" s="399"/>
      <c r="D23" s="399"/>
      <c r="E23" s="399"/>
      <c r="F23" s="399"/>
      <c r="G23" s="430"/>
      <c r="H23" s="399"/>
      <c r="I23" s="399"/>
      <c r="BA23" s="431"/>
      <c r="BB23" s="431"/>
      <c r="BC23" s="431"/>
      <c r="BD23" s="431"/>
      <c r="BE23" s="431"/>
    </row>
    <row r="24" spans="1:57" ht="13.5" thickBot="1">
      <c r="A24" s="396"/>
      <c r="B24" s="396"/>
      <c r="C24" s="396"/>
      <c r="D24" s="396"/>
      <c r="E24" s="396"/>
      <c r="F24" s="396"/>
      <c r="G24" s="396"/>
      <c r="H24" s="396"/>
      <c r="I24" s="396"/>
    </row>
    <row r="25" spans="1:57">
      <c r="A25" s="432" t="s">
        <v>1007</v>
      </c>
      <c r="B25" s="433"/>
      <c r="C25" s="433"/>
      <c r="D25" s="434"/>
      <c r="E25" s="435" t="s">
        <v>520</v>
      </c>
      <c r="F25" s="436" t="s">
        <v>294</v>
      </c>
      <c r="G25" s="437" t="s">
        <v>1008</v>
      </c>
      <c r="H25" s="438"/>
      <c r="I25" s="439" t="s">
        <v>520</v>
      </c>
    </row>
    <row r="26" spans="1:57">
      <c r="A26" s="440" t="s">
        <v>1009</v>
      </c>
      <c r="B26" s="441"/>
      <c r="C26" s="441"/>
      <c r="D26" s="442"/>
      <c r="E26" s="443"/>
      <c r="F26" s="627"/>
      <c r="G26" s="444">
        <f>SUM(G21:H21)</f>
        <v>0</v>
      </c>
      <c r="H26" s="445"/>
      <c r="I26" s="446">
        <f t="shared" ref="I26:I33" si="0">E26+F26*G26/100</f>
        <v>0</v>
      </c>
      <c r="BA26" s="392">
        <v>0</v>
      </c>
    </row>
    <row r="27" spans="1:57">
      <c r="A27" s="440" t="s">
        <v>1010</v>
      </c>
      <c r="B27" s="441"/>
      <c r="C27" s="441"/>
      <c r="D27" s="442"/>
      <c r="E27" s="443"/>
      <c r="F27" s="627"/>
      <c r="G27" s="444">
        <f>SUM(G21:H21)</f>
        <v>0</v>
      </c>
      <c r="H27" s="445"/>
      <c r="I27" s="446">
        <f t="shared" si="0"/>
        <v>0</v>
      </c>
      <c r="BA27" s="392">
        <v>0</v>
      </c>
    </row>
    <row r="28" spans="1:57">
      <c r="A28" s="440" t="s">
        <v>1011</v>
      </c>
      <c r="B28" s="441"/>
      <c r="C28" s="441"/>
      <c r="D28" s="442"/>
      <c r="E28" s="443"/>
      <c r="F28" s="627"/>
      <c r="G28" s="444">
        <f>SUM(G21:H21)</f>
        <v>0</v>
      </c>
      <c r="H28" s="445"/>
      <c r="I28" s="446">
        <f t="shared" si="0"/>
        <v>0</v>
      </c>
      <c r="BA28" s="392">
        <v>0</v>
      </c>
    </row>
    <row r="29" spans="1:57">
      <c r="A29" s="440" t="s">
        <v>1012</v>
      </c>
      <c r="B29" s="441"/>
      <c r="C29" s="441"/>
      <c r="D29" s="442"/>
      <c r="E29" s="443"/>
      <c r="F29" s="627"/>
      <c r="G29" s="444">
        <f>SUM(G21:H21)</f>
        <v>0</v>
      </c>
      <c r="H29" s="445"/>
      <c r="I29" s="446">
        <f t="shared" si="0"/>
        <v>0</v>
      </c>
      <c r="BA29" s="392">
        <v>0</v>
      </c>
    </row>
    <row r="30" spans="1:57">
      <c r="A30" s="440" t="s">
        <v>293</v>
      </c>
      <c r="B30" s="441"/>
      <c r="C30" s="441"/>
      <c r="D30" s="442"/>
      <c r="E30" s="443"/>
      <c r="F30" s="627"/>
      <c r="G30" s="444">
        <f>SUM(G21:H21)</f>
        <v>0</v>
      </c>
      <c r="H30" s="445"/>
      <c r="I30" s="446">
        <f t="shared" si="0"/>
        <v>0</v>
      </c>
      <c r="BA30" s="392">
        <v>1</v>
      </c>
    </row>
    <row r="31" spans="1:57">
      <c r="A31" s="440" t="s">
        <v>1013</v>
      </c>
      <c r="B31" s="441"/>
      <c r="C31" s="441"/>
      <c r="D31" s="442"/>
      <c r="E31" s="443"/>
      <c r="F31" s="627"/>
      <c r="G31" s="444">
        <f>SUM(G21:H21)</f>
        <v>0</v>
      </c>
      <c r="H31" s="445"/>
      <c r="I31" s="446">
        <f t="shared" si="0"/>
        <v>0</v>
      </c>
      <c r="BA31" s="392">
        <v>1</v>
      </c>
    </row>
    <row r="32" spans="1:57">
      <c r="A32" s="440" t="s">
        <v>1014</v>
      </c>
      <c r="B32" s="441"/>
      <c r="C32" s="441"/>
      <c r="D32" s="442"/>
      <c r="E32" s="443"/>
      <c r="F32" s="627"/>
      <c r="G32" s="444">
        <f>SUM(G21:H21)</f>
        <v>0</v>
      </c>
      <c r="H32" s="445"/>
      <c r="I32" s="446">
        <f t="shared" si="0"/>
        <v>0</v>
      </c>
      <c r="BA32" s="392">
        <v>2</v>
      </c>
    </row>
    <row r="33" spans="1:53">
      <c r="A33" s="440" t="s">
        <v>1015</v>
      </c>
      <c r="B33" s="441"/>
      <c r="C33" s="441"/>
      <c r="D33" s="442"/>
      <c r="E33" s="443"/>
      <c r="F33" s="627"/>
      <c r="G33" s="444">
        <f>SUM(G21:H21)</f>
        <v>0</v>
      </c>
      <c r="H33" s="445"/>
      <c r="I33" s="446">
        <f t="shared" si="0"/>
        <v>0</v>
      </c>
      <c r="BA33" s="392">
        <v>2</v>
      </c>
    </row>
    <row r="34" spans="1:53" ht="13.5" thickBot="1">
      <c r="A34" s="447"/>
      <c r="B34" s="448" t="s">
        <v>1016</v>
      </c>
      <c r="C34" s="449"/>
      <c r="D34" s="450"/>
      <c r="E34" s="451"/>
      <c r="F34" s="452"/>
      <c r="G34" s="452"/>
      <c r="H34" s="681">
        <f>SUM(I26:I33)</f>
        <v>0</v>
      </c>
      <c r="I34" s="682"/>
    </row>
    <row r="36" spans="1:53">
      <c r="B36" s="429"/>
      <c r="F36" s="453"/>
      <c r="G36" s="454"/>
      <c r="H36" s="454"/>
      <c r="I36" s="455"/>
    </row>
    <row r="37" spans="1:53">
      <c r="F37" s="453"/>
      <c r="G37" s="454"/>
      <c r="H37" s="454"/>
      <c r="I37" s="455"/>
    </row>
    <row r="38" spans="1:53">
      <c r="F38" s="453"/>
      <c r="G38" s="454"/>
      <c r="H38" s="454"/>
      <c r="I38" s="455"/>
    </row>
    <row r="39" spans="1:53">
      <c r="F39" s="453"/>
      <c r="G39" s="454"/>
      <c r="H39" s="454"/>
      <c r="I39" s="455"/>
    </row>
    <row r="40" spans="1:53">
      <c r="F40" s="453"/>
      <c r="G40" s="454"/>
      <c r="H40" s="454"/>
      <c r="I40" s="455"/>
    </row>
    <row r="41" spans="1:53">
      <c r="F41" s="453"/>
      <c r="G41" s="454"/>
      <c r="H41" s="454"/>
      <c r="I41" s="455"/>
    </row>
    <row r="42" spans="1:53">
      <c r="F42" s="453"/>
      <c r="G42" s="454"/>
      <c r="H42" s="454"/>
      <c r="I42" s="455"/>
    </row>
    <row r="43" spans="1:53">
      <c r="F43" s="453"/>
      <c r="G43" s="454"/>
      <c r="H43" s="454"/>
      <c r="I43" s="455"/>
    </row>
    <row r="44" spans="1:53">
      <c r="F44" s="453"/>
      <c r="G44" s="454"/>
      <c r="H44" s="454"/>
      <c r="I44" s="455"/>
    </row>
    <row r="45" spans="1:53">
      <c r="F45" s="453"/>
      <c r="G45" s="454"/>
      <c r="H45" s="454"/>
      <c r="I45" s="455"/>
    </row>
    <row r="46" spans="1:53">
      <c r="F46" s="453"/>
      <c r="G46" s="454"/>
      <c r="H46" s="454"/>
      <c r="I46" s="455"/>
    </row>
    <row r="47" spans="1:53">
      <c r="F47" s="453"/>
      <c r="G47" s="454"/>
      <c r="H47" s="454"/>
      <c r="I47" s="455"/>
    </row>
    <row r="48" spans="1:53">
      <c r="F48" s="453"/>
      <c r="G48" s="454"/>
      <c r="H48" s="454"/>
      <c r="I48" s="455"/>
    </row>
    <row r="49" spans="6:9">
      <c r="F49" s="453"/>
      <c r="G49" s="454"/>
      <c r="H49" s="454"/>
      <c r="I49" s="455"/>
    </row>
    <row r="50" spans="6:9">
      <c r="F50" s="453"/>
      <c r="G50" s="454"/>
      <c r="H50" s="454"/>
      <c r="I50" s="455"/>
    </row>
    <row r="51" spans="6:9">
      <c r="F51" s="453"/>
      <c r="G51" s="454"/>
      <c r="H51" s="454"/>
      <c r="I51" s="455"/>
    </row>
    <row r="52" spans="6:9">
      <c r="F52" s="453"/>
      <c r="G52" s="454"/>
      <c r="H52" s="454"/>
      <c r="I52" s="455"/>
    </row>
    <row r="53" spans="6:9">
      <c r="F53" s="453"/>
      <c r="G53" s="454"/>
      <c r="H53" s="454"/>
      <c r="I53" s="455"/>
    </row>
    <row r="54" spans="6:9">
      <c r="F54" s="453"/>
      <c r="G54" s="454"/>
      <c r="H54" s="454"/>
      <c r="I54" s="455"/>
    </row>
    <row r="55" spans="6:9">
      <c r="F55" s="453"/>
      <c r="G55" s="454"/>
      <c r="H55" s="454"/>
      <c r="I55" s="455"/>
    </row>
    <row r="56" spans="6:9">
      <c r="F56" s="453"/>
      <c r="G56" s="454"/>
      <c r="H56" s="454"/>
      <c r="I56" s="455"/>
    </row>
    <row r="57" spans="6:9">
      <c r="F57" s="453"/>
      <c r="G57" s="454"/>
      <c r="H57" s="454"/>
      <c r="I57" s="455"/>
    </row>
    <row r="58" spans="6:9">
      <c r="F58" s="453"/>
      <c r="G58" s="454"/>
      <c r="H58" s="454"/>
      <c r="I58" s="455"/>
    </row>
    <row r="59" spans="6:9">
      <c r="F59" s="453"/>
      <c r="G59" s="454"/>
      <c r="H59" s="454"/>
      <c r="I59" s="455"/>
    </row>
    <row r="60" spans="6:9">
      <c r="F60" s="453"/>
      <c r="G60" s="454"/>
      <c r="H60" s="454"/>
      <c r="I60" s="455"/>
    </row>
    <row r="61" spans="6:9">
      <c r="F61" s="453"/>
      <c r="G61" s="454"/>
      <c r="H61" s="454"/>
      <c r="I61" s="455"/>
    </row>
    <row r="62" spans="6:9">
      <c r="F62" s="453"/>
      <c r="G62" s="454"/>
      <c r="H62" s="454"/>
      <c r="I62" s="455"/>
    </row>
    <row r="63" spans="6:9">
      <c r="F63" s="453"/>
      <c r="G63" s="454"/>
      <c r="H63" s="454"/>
      <c r="I63" s="455"/>
    </row>
    <row r="64" spans="6:9">
      <c r="F64" s="453"/>
      <c r="G64" s="454"/>
      <c r="H64" s="454"/>
      <c r="I64" s="455"/>
    </row>
    <row r="65" spans="6:9">
      <c r="F65" s="453"/>
      <c r="G65" s="454"/>
      <c r="H65" s="454"/>
      <c r="I65" s="455"/>
    </row>
    <row r="66" spans="6:9">
      <c r="F66" s="453"/>
      <c r="G66" s="454"/>
      <c r="H66" s="454"/>
      <c r="I66" s="455"/>
    </row>
    <row r="67" spans="6:9">
      <c r="F67" s="453"/>
      <c r="G67" s="454"/>
      <c r="H67" s="454"/>
      <c r="I67" s="455"/>
    </row>
    <row r="68" spans="6:9">
      <c r="F68" s="453"/>
      <c r="G68" s="454"/>
      <c r="H68" s="454"/>
      <c r="I68" s="455"/>
    </row>
    <row r="69" spans="6:9">
      <c r="F69" s="453"/>
      <c r="G69" s="454"/>
      <c r="H69" s="454"/>
      <c r="I69" s="455"/>
    </row>
    <row r="70" spans="6:9">
      <c r="F70" s="453"/>
      <c r="G70" s="454"/>
      <c r="H70" s="454"/>
      <c r="I70" s="455"/>
    </row>
    <row r="71" spans="6:9">
      <c r="F71" s="453"/>
      <c r="G71" s="454"/>
      <c r="H71" s="454"/>
      <c r="I71" s="455"/>
    </row>
    <row r="72" spans="6:9">
      <c r="F72" s="453"/>
      <c r="G72" s="454"/>
      <c r="H72" s="454"/>
      <c r="I72" s="455"/>
    </row>
    <row r="73" spans="6:9">
      <c r="F73" s="453"/>
      <c r="G73" s="454"/>
      <c r="H73" s="454"/>
      <c r="I73" s="455"/>
    </row>
    <row r="74" spans="6:9">
      <c r="F74" s="453"/>
      <c r="G74" s="454"/>
      <c r="H74" s="454"/>
      <c r="I74" s="455"/>
    </row>
    <row r="75" spans="6:9">
      <c r="F75" s="453"/>
      <c r="G75" s="454"/>
      <c r="H75" s="454"/>
      <c r="I75" s="455"/>
    </row>
    <row r="76" spans="6:9">
      <c r="F76" s="453"/>
      <c r="G76" s="454"/>
      <c r="H76" s="454"/>
      <c r="I76" s="455"/>
    </row>
    <row r="77" spans="6:9">
      <c r="F77" s="453"/>
      <c r="G77" s="454"/>
      <c r="H77" s="454"/>
      <c r="I77" s="455"/>
    </row>
    <row r="78" spans="6:9">
      <c r="F78" s="453"/>
      <c r="G78" s="454"/>
      <c r="H78" s="454"/>
      <c r="I78" s="455"/>
    </row>
    <row r="79" spans="6:9">
      <c r="F79" s="453"/>
      <c r="G79" s="454"/>
      <c r="H79" s="454"/>
      <c r="I79" s="455"/>
    </row>
    <row r="80" spans="6:9">
      <c r="F80" s="453"/>
      <c r="G80" s="454"/>
      <c r="H80" s="454"/>
      <c r="I80" s="455"/>
    </row>
    <row r="81" spans="6:9">
      <c r="F81" s="453"/>
      <c r="G81" s="454"/>
      <c r="H81" s="454"/>
      <c r="I81" s="455"/>
    </row>
    <row r="82" spans="6:9">
      <c r="F82" s="453"/>
      <c r="G82" s="454"/>
      <c r="H82" s="454"/>
      <c r="I82" s="455"/>
    </row>
    <row r="83" spans="6:9">
      <c r="F83" s="453"/>
      <c r="G83" s="454"/>
      <c r="H83" s="454"/>
      <c r="I83" s="455"/>
    </row>
    <row r="84" spans="6:9">
      <c r="F84" s="453"/>
      <c r="G84" s="454"/>
      <c r="H84" s="454"/>
      <c r="I84" s="455"/>
    </row>
    <row r="85" spans="6:9">
      <c r="F85" s="453"/>
      <c r="G85" s="454"/>
      <c r="H85" s="454"/>
      <c r="I85" s="455"/>
    </row>
  </sheetData>
  <sheetProtection password="A5BB" sheet="1"/>
  <mergeCells count="4">
    <mergeCell ref="A1:B1"/>
    <mergeCell ref="A2:B2"/>
    <mergeCell ref="G2:I2"/>
    <mergeCell ref="H34:I34"/>
  </mergeCells>
  <phoneticPr fontId="2" type="noConversion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1"/>
  <dimension ref="A1:L3866"/>
  <sheetViews>
    <sheetView topLeftCell="A231" workbookViewId="0">
      <selection activeCell="B282" sqref="B282"/>
    </sheetView>
  </sheetViews>
  <sheetFormatPr defaultRowHeight="12.75"/>
  <cols>
    <col min="1" max="1" width="7.5703125" style="490" customWidth="1"/>
    <col min="2" max="2" width="18.7109375" style="495" customWidth="1"/>
    <col min="3" max="3" width="51.5703125" style="532" customWidth="1"/>
    <col min="4" max="4" width="10.28515625" style="542" customWidth="1"/>
    <col min="5" max="5" width="10.28515625" style="490" customWidth="1"/>
    <col min="6" max="9" width="10.7109375" style="495" customWidth="1"/>
    <col min="10" max="10" width="12.7109375" style="533" customWidth="1"/>
    <col min="11" max="11" width="14.5703125" style="495" bestFit="1" customWidth="1"/>
    <col min="12" max="16384" width="9.140625" style="495"/>
  </cols>
  <sheetData>
    <row r="1" spans="1:12" s="460" customFormat="1" ht="15.75">
      <c r="A1" s="456"/>
      <c r="B1" s="457" t="s">
        <v>1017</v>
      </c>
      <c r="C1" s="458"/>
      <c r="D1" s="459"/>
      <c r="E1" s="459"/>
      <c r="F1" s="459"/>
      <c r="G1" s="459"/>
      <c r="H1" s="459"/>
      <c r="J1" s="461"/>
    </row>
    <row r="2" spans="1:12" s="460" customFormat="1" ht="14.25" customHeight="1" thickBot="1">
      <c r="A2" s="456"/>
      <c r="B2" s="462"/>
      <c r="C2" s="463"/>
      <c r="D2" s="464"/>
      <c r="E2" s="465"/>
      <c r="F2" s="466"/>
      <c r="G2" s="465"/>
      <c r="H2" s="465"/>
      <c r="J2" s="461"/>
    </row>
    <row r="3" spans="1:12" s="460" customFormat="1" ht="13.5" thickTop="1">
      <c r="A3" s="456"/>
      <c r="B3" s="467" t="s">
        <v>245</v>
      </c>
      <c r="C3" s="468"/>
      <c r="E3" s="469"/>
      <c r="F3" s="470" t="s">
        <v>1018</v>
      </c>
      <c r="G3" s="471"/>
      <c r="H3" s="469"/>
      <c r="I3" s="472"/>
      <c r="J3" s="461"/>
    </row>
    <row r="4" spans="1:12" s="460" customFormat="1" ht="13.5" thickBot="1">
      <c r="A4" s="456"/>
      <c r="B4" s="473" t="s">
        <v>244</v>
      </c>
      <c r="C4" s="474"/>
      <c r="D4" s="475"/>
      <c r="E4" s="476"/>
      <c r="F4" s="477" t="s">
        <v>992</v>
      </c>
      <c r="G4" s="478"/>
      <c r="H4" s="478"/>
      <c r="I4" s="479"/>
      <c r="J4" s="461"/>
    </row>
    <row r="5" spans="1:12" s="460" customFormat="1" ht="13.5" thickTop="1">
      <c r="A5" s="456"/>
      <c r="B5" s="480"/>
      <c r="C5" s="481"/>
      <c r="D5" s="482"/>
      <c r="E5" s="483"/>
      <c r="F5" s="484"/>
      <c r="G5" s="484"/>
      <c r="H5" s="484"/>
      <c r="J5" s="461"/>
    </row>
    <row r="6" spans="1:12" s="486" customFormat="1">
      <c r="A6" s="690" t="s">
        <v>1019</v>
      </c>
      <c r="B6" s="691" t="s">
        <v>1020</v>
      </c>
      <c r="C6" s="691"/>
      <c r="D6" s="692" t="s">
        <v>623</v>
      </c>
      <c r="E6" s="693" t="s">
        <v>341</v>
      </c>
      <c r="F6" s="692" t="s">
        <v>291</v>
      </c>
      <c r="G6" s="692"/>
      <c r="H6" s="692" t="s">
        <v>1021</v>
      </c>
      <c r="I6" s="692"/>
      <c r="J6" s="683" t="s">
        <v>1022</v>
      </c>
    </row>
    <row r="7" spans="1:12" s="489" customFormat="1">
      <c r="A7" s="690"/>
      <c r="B7" s="487" t="s">
        <v>1023</v>
      </c>
      <c r="C7" s="488" t="s">
        <v>331</v>
      </c>
      <c r="D7" s="692"/>
      <c r="E7" s="693"/>
      <c r="F7" s="485" t="s">
        <v>1024</v>
      </c>
      <c r="G7" s="485" t="s">
        <v>1025</v>
      </c>
      <c r="H7" s="485" t="s">
        <v>1024</v>
      </c>
      <c r="I7" s="485" t="s">
        <v>1025</v>
      </c>
      <c r="J7" s="684"/>
    </row>
    <row r="8" spans="1:12" ht="15.75">
      <c r="B8" s="491"/>
      <c r="C8" s="492"/>
      <c r="D8" s="491"/>
      <c r="E8" s="491"/>
      <c r="F8" s="493"/>
      <c r="G8" s="493"/>
      <c r="H8" s="493"/>
      <c r="I8" s="493"/>
      <c r="J8" s="494"/>
    </row>
    <row r="9" spans="1:12" s="497" customFormat="1" ht="15.75">
      <c r="A9" s="496"/>
      <c r="C9" s="498" t="s">
        <v>1026</v>
      </c>
      <c r="D9" s="496"/>
      <c r="E9" s="496"/>
      <c r="F9" s="499"/>
      <c r="G9" s="500">
        <f>SUM(G11:G173)</f>
        <v>0</v>
      </c>
      <c r="H9" s="500"/>
      <c r="I9" s="500">
        <f>SUM(I11:I173)</f>
        <v>0</v>
      </c>
      <c r="J9" s="501"/>
    </row>
    <row r="10" spans="1:12">
      <c r="A10" s="490">
        <v>1</v>
      </c>
      <c r="B10" s="490"/>
      <c r="C10" s="502" t="s">
        <v>1027</v>
      </c>
      <c r="D10" s="503"/>
      <c r="F10" s="490"/>
      <c r="G10" s="504"/>
      <c r="H10" s="505"/>
      <c r="I10" s="505"/>
      <c r="J10" s="504"/>
      <c r="L10" s="505"/>
    </row>
    <row r="11" spans="1:12" s="512" customFormat="1" ht="95.1" customHeight="1">
      <c r="A11" s="655">
        <f>A10+1</f>
        <v>2</v>
      </c>
      <c r="B11" s="656" t="s">
        <v>251</v>
      </c>
      <c r="C11" s="657" t="s">
        <v>1028</v>
      </c>
      <c r="D11" s="658">
        <f>SUM(D12:D12)</f>
        <v>1</v>
      </c>
      <c r="E11" s="658" t="s">
        <v>630</v>
      </c>
      <c r="F11" s="659"/>
      <c r="G11" s="660">
        <f>D11*F11</f>
        <v>0</v>
      </c>
      <c r="H11" s="659"/>
      <c r="I11" s="660">
        <f>D11*H11</f>
        <v>0</v>
      </c>
      <c r="J11" s="661"/>
    </row>
    <row r="12" spans="1:12" s="518" customFormat="1" ht="12.75" customHeight="1">
      <c r="A12" s="506">
        <f>A11+1</f>
        <v>3</v>
      </c>
      <c r="B12" s="513"/>
      <c r="C12" s="514" t="s">
        <v>1029</v>
      </c>
      <c r="D12" s="515">
        <v>1</v>
      </c>
      <c r="E12" s="515"/>
      <c r="F12" s="614"/>
      <c r="G12" s="516"/>
      <c r="H12" s="614"/>
      <c r="I12" s="516"/>
      <c r="J12" s="517" t="s">
        <v>1030</v>
      </c>
    </row>
    <row r="13" spans="1:12" s="523" customFormat="1">
      <c r="A13" s="506">
        <f>A12+1</f>
        <v>4</v>
      </c>
      <c r="B13" s="519"/>
      <c r="C13" s="520" t="s">
        <v>1031</v>
      </c>
      <c r="D13" s="509">
        <f>SUM(D14:D14)</f>
        <v>1</v>
      </c>
      <c r="E13" s="521" t="s">
        <v>630</v>
      </c>
      <c r="F13" s="615"/>
      <c r="G13" s="522">
        <f>D13*F13</f>
        <v>0</v>
      </c>
      <c r="H13" s="615"/>
      <c r="I13" s="522">
        <f>D13*H13</f>
        <v>0</v>
      </c>
      <c r="J13" s="511"/>
    </row>
    <row r="14" spans="1:12" s="518" customFormat="1" ht="12.75" customHeight="1">
      <c r="A14" s="506">
        <f>A13+1</f>
        <v>5</v>
      </c>
      <c r="B14" s="513"/>
      <c r="C14" s="514" t="s">
        <v>1029</v>
      </c>
      <c r="D14" s="515">
        <v>1</v>
      </c>
      <c r="E14" s="515"/>
      <c r="F14" s="614"/>
      <c r="G14" s="516"/>
      <c r="H14" s="614"/>
      <c r="I14" s="516"/>
      <c r="J14" s="517" t="s">
        <v>1030</v>
      </c>
    </row>
    <row r="15" spans="1:12" s="512" customFormat="1" ht="25.5">
      <c r="A15" s="506">
        <f t="shared" ref="A15:A78" si="0">A14+1</f>
        <v>6</v>
      </c>
      <c r="B15" s="507"/>
      <c r="C15" s="508" t="s">
        <v>1032</v>
      </c>
      <c r="D15" s="509">
        <f>SUM(D16:D16)</f>
        <v>1</v>
      </c>
      <c r="E15" s="509" t="s">
        <v>630</v>
      </c>
      <c r="F15" s="613"/>
      <c r="G15" s="510">
        <f>D15*F15</f>
        <v>0</v>
      </c>
      <c r="H15" s="613"/>
      <c r="I15" s="510">
        <f>D15*H15</f>
        <v>0</v>
      </c>
      <c r="J15" s="511"/>
    </row>
    <row r="16" spans="1:12" s="518" customFormat="1" ht="12.75" customHeight="1">
      <c r="A16" s="506">
        <f t="shared" si="0"/>
        <v>7</v>
      </c>
      <c r="B16" s="513"/>
      <c r="C16" s="514" t="s">
        <v>1029</v>
      </c>
      <c r="D16" s="515">
        <v>1</v>
      </c>
      <c r="E16" s="515"/>
      <c r="F16" s="614"/>
      <c r="G16" s="516"/>
      <c r="H16" s="614"/>
      <c r="I16" s="516"/>
      <c r="J16" s="517" t="s">
        <v>1030</v>
      </c>
    </row>
    <row r="17" spans="1:10" s="512" customFormat="1" ht="25.5">
      <c r="A17" s="506">
        <f t="shared" si="0"/>
        <v>8</v>
      </c>
      <c r="B17" s="507"/>
      <c r="C17" s="508" t="s">
        <v>1033</v>
      </c>
      <c r="D17" s="509">
        <f>SUM(D18:D18)</f>
        <v>1</v>
      </c>
      <c r="E17" s="509" t="s">
        <v>630</v>
      </c>
      <c r="F17" s="613"/>
      <c r="G17" s="510">
        <f>D17*F17</f>
        <v>0</v>
      </c>
      <c r="H17" s="613"/>
      <c r="I17" s="510">
        <f>D17*H17</f>
        <v>0</v>
      </c>
      <c r="J17" s="511"/>
    </row>
    <row r="18" spans="1:10" s="518" customFormat="1" ht="12.75" customHeight="1">
      <c r="A18" s="506">
        <f t="shared" si="0"/>
        <v>9</v>
      </c>
      <c r="B18" s="513"/>
      <c r="C18" s="514" t="s">
        <v>1029</v>
      </c>
      <c r="D18" s="515">
        <v>1</v>
      </c>
      <c r="E18" s="515"/>
      <c r="F18" s="614"/>
      <c r="G18" s="516"/>
      <c r="H18" s="614"/>
      <c r="I18" s="516"/>
      <c r="J18" s="517" t="s">
        <v>1030</v>
      </c>
    </row>
    <row r="19" spans="1:10" s="512" customFormat="1" ht="25.5">
      <c r="A19" s="506">
        <f t="shared" si="0"/>
        <v>10</v>
      </c>
      <c r="B19" s="507"/>
      <c r="C19" s="508" t="s">
        <v>1034</v>
      </c>
      <c r="D19" s="509">
        <f>SUM(D20:D20)</f>
        <v>1</v>
      </c>
      <c r="E19" s="509" t="s">
        <v>630</v>
      </c>
      <c r="F19" s="613"/>
      <c r="G19" s="510">
        <f>D19*F19</f>
        <v>0</v>
      </c>
      <c r="H19" s="613"/>
      <c r="I19" s="510">
        <f>D19*H19</f>
        <v>0</v>
      </c>
      <c r="J19" s="511"/>
    </row>
    <row r="20" spans="1:10" s="518" customFormat="1" ht="12.75" customHeight="1">
      <c r="A20" s="506">
        <f t="shared" si="0"/>
        <v>11</v>
      </c>
      <c r="B20" s="513"/>
      <c r="C20" s="514" t="s">
        <v>1029</v>
      </c>
      <c r="D20" s="515">
        <v>1</v>
      </c>
      <c r="E20" s="515"/>
      <c r="F20" s="614"/>
      <c r="G20" s="516"/>
      <c r="H20" s="614"/>
      <c r="I20" s="516"/>
      <c r="J20" s="517" t="s">
        <v>1030</v>
      </c>
    </row>
    <row r="21" spans="1:10" s="523" customFormat="1" ht="38.25">
      <c r="A21" s="506">
        <f t="shared" si="0"/>
        <v>12</v>
      </c>
      <c r="B21" s="519"/>
      <c r="C21" s="520" t="s">
        <v>1035</v>
      </c>
      <c r="D21" s="509">
        <f>SUM(D22:D22)</f>
        <v>1</v>
      </c>
      <c r="E21" s="521" t="s">
        <v>630</v>
      </c>
      <c r="F21" s="615"/>
      <c r="G21" s="522">
        <f>D21*F21</f>
        <v>0</v>
      </c>
      <c r="H21" s="615"/>
      <c r="I21" s="522">
        <f>D21*H21</f>
        <v>0</v>
      </c>
      <c r="J21" s="511"/>
    </row>
    <row r="22" spans="1:10" s="518" customFormat="1" ht="12.75" customHeight="1">
      <c r="A22" s="506">
        <f t="shared" si="0"/>
        <v>13</v>
      </c>
      <c r="B22" s="513"/>
      <c r="C22" s="514" t="s">
        <v>1029</v>
      </c>
      <c r="D22" s="515">
        <v>1</v>
      </c>
      <c r="E22" s="515"/>
      <c r="F22" s="614"/>
      <c r="G22" s="516"/>
      <c r="H22" s="614"/>
      <c r="I22" s="516"/>
      <c r="J22" s="517" t="s">
        <v>1030</v>
      </c>
    </row>
    <row r="23" spans="1:10" s="523" customFormat="1">
      <c r="A23" s="506">
        <f t="shared" si="0"/>
        <v>14</v>
      </c>
      <c r="B23" s="519"/>
      <c r="C23" s="520" t="s">
        <v>1036</v>
      </c>
      <c r="D23" s="509">
        <f>SUM(D24:D24)</f>
        <v>1</v>
      </c>
      <c r="E23" s="521" t="s">
        <v>630</v>
      </c>
      <c r="F23" s="615"/>
      <c r="G23" s="522">
        <f>D23*F23</f>
        <v>0</v>
      </c>
      <c r="H23" s="615"/>
      <c r="I23" s="522">
        <f>D23*H23</f>
        <v>0</v>
      </c>
      <c r="J23" s="511"/>
    </row>
    <row r="24" spans="1:10" s="518" customFormat="1" ht="12.75" customHeight="1">
      <c r="A24" s="506">
        <f t="shared" si="0"/>
        <v>15</v>
      </c>
      <c r="B24" s="513"/>
      <c r="C24" s="514" t="s">
        <v>1029</v>
      </c>
      <c r="D24" s="515">
        <v>1</v>
      </c>
      <c r="E24" s="515"/>
      <c r="F24" s="614"/>
      <c r="G24" s="516"/>
      <c r="H24" s="614"/>
      <c r="I24" s="516"/>
      <c r="J24" s="517" t="s">
        <v>1030</v>
      </c>
    </row>
    <row r="25" spans="1:10" s="523" customFormat="1" ht="38.25">
      <c r="A25" s="506">
        <f t="shared" si="0"/>
        <v>16</v>
      </c>
      <c r="B25" s="519"/>
      <c r="C25" s="520" t="s">
        <v>1037</v>
      </c>
      <c r="D25" s="509">
        <f>SUM(D26:D26)</f>
        <v>1</v>
      </c>
      <c r="E25" s="521" t="s">
        <v>630</v>
      </c>
      <c r="F25" s="615"/>
      <c r="G25" s="522">
        <f>D25*F25</f>
        <v>0</v>
      </c>
      <c r="H25" s="615"/>
      <c r="I25" s="522">
        <f>D25*H25</f>
        <v>0</v>
      </c>
      <c r="J25" s="511"/>
    </row>
    <row r="26" spans="1:10" s="518" customFormat="1" ht="12.75" customHeight="1">
      <c r="A26" s="506">
        <f t="shared" si="0"/>
        <v>17</v>
      </c>
      <c r="B26" s="513"/>
      <c r="C26" s="514" t="s">
        <v>1029</v>
      </c>
      <c r="D26" s="515">
        <v>1</v>
      </c>
      <c r="E26" s="515"/>
      <c r="F26" s="614"/>
      <c r="G26" s="516"/>
      <c r="H26" s="614"/>
      <c r="I26" s="516"/>
      <c r="J26" s="517" t="s">
        <v>1030</v>
      </c>
    </row>
    <row r="27" spans="1:10" s="523" customFormat="1" ht="25.5">
      <c r="A27" s="506">
        <f t="shared" si="0"/>
        <v>18</v>
      </c>
      <c r="B27" s="519"/>
      <c r="C27" s="520" t="s">
        <v>1038</v>
      </c>
      <c r="D27" s="509">
        <v>1</v>
      </c>
      <c r="E27" s="521" t="s">
        <v>630</v>
      </c>
      <c r="F27" s="615"/>
      <c r="G27" s="522">
        <f>D27*F27</f>
        <v>0</v>
      </c>
      <c r="H27" s="615"/>
      <c r="I27" s="522">
        <f>D27*H27</f>
        <v>0</v>
      </c>
      <c r="J27" s="511"/>
    </row>
    <row r="28" spans="1:10" s="518" customFormat="1" ht="12.75" customHeight="1">
      <c r="A28" s="506">
        <f t="shared" si="0"/>
        <v>19</v>
      </c>
      <c r="B28" s="513"/>
      <c r="C28" s="514" t="s">
        <v>1029</v>
      </c>
      <c r="D28" s="515">
        <v>1</v>
      </c>
      <c r="E28" s="515"/>
      <c r="F28" s="614"/>
      <c r="G28" s="516"/>
      <c r="H28" s="614"/>
      <c r="I28" s="516"/>
      <c r="J28" s="517" t="s">
        <v>1030</v>
      </c>
    </row>
    <row r="29" spans="1:10" s="526" customFormat="1" ht="25.5">
      <c r="A29" s="506">
        <f t="shared" si="0"/>
        <v>20</v>
      </c>
      <c r="B29" s="507"/>
      <c r="C29" s="524" t="s">
        <v>1039</v>
      </c>
      <c r="D29" s="509">
        <f>SUM(D30:D34)</f>
        <v>2</v>
      </c>
      <c r="E29" s="525" t="s">
        <v>630</v>
      </c>
      <c r="F29" s="616"/>
      <c r="G29" s="510">
        <f>D29*F29</f>
        <v>0</v>
      </c>
      <c r="H29" s="613"/>
      <c r="I29" s="510">
        <f>D29*H29</f>
        <v>0</v>
      </c>
      <c r="J29" s="511" t="s">
        <v>1030</v>
      </c>
    </row>
    <row r="30" spans="1:10" s="518" customFormat="1" ht="12.75" customHeight="1">
      <c r="A30" s="506">
        <f t="shared" si="0"/>
        <v>21</v>
      </c>
      <c r="B30" s="513"/>
      <c r="C30" s="514" t="s">
        <v>1040</v>
      </c>
      <c r="D30" s="515"/>
      <c r="E30" s="515"/>
      <c r="F30" s="614"/>
      <c r="G30" s="516"/>
      <c r="H30" s="614"/>
      <c r="I30" s="516"/>
      <c r="J30" s="517" t="s">
        <v>1041</v>
      </c>
    </row>
    <row r="31" spans="1:10" s="518" customFormat="1" ht="12.75" customHeight="1">
      <c r="A31" s="506">
        <f t="shared" si="0"/>
        <v>22</v>
      </c>
      <c r="B31" s="513"/>
      <c r="C31" s="514" t="s">
        <v>1042</v>
      </c>
      <c r="D31" s="515">
        <v>1</v>
      </c>
      <c r="E31" s="515"/>
      <c r="F31" s="614"/>
      <c r="G31" s="516"/>
      <c r="H31" s="614"/>
      <c r="I31" s="516"/>
      <c r="J31" s="517" t="s">
        <v>1043</v>
      </c>
    </row>
    <row r="32" spans="1:10" s="518" customFormat="1" ht="12.75" customHeight="1">
      <c r="A32" s="506">
        <f t="shared" si="0"/>
        <v>23</v>
      </c>
      <c r="B32" s="513"/>
      <c r="C32" s="514" t="s">
        <v>1044</v>
      </c>
      <c r="D32" s="515"/>
      <c r="E32" s="515"/>
      <c r="F32" s="614"/>
      <c r="G32" s="516"/>
      <c r="H32" s="614"/>
      <c r="I32" s="516"/>
      <c r="J32" s="517" t="s">
        <v>1045</v>
      </c>
    </row>
    <row r="33" spans="1:10" s="518" customFormat="1" ht="12.75" customHeight="1">
      <c r="A33" s="506">
        <f t="shared" si="0"/>
        <v>24</v>
      </c>
      <c r="B33" s="513"/>
      <c r="C33" s="514" t="s">
        <v>1046</v>
      </c>
      <c r="D33" s="515"/>
      <c r="E33" s="515"/>
      <c r="F33" s="614"/>
      <c r="G33" s="516"/>
      <c r="H33" s="614"/>
      <c r="I33" s="516"/>
      <c r="J33" s="517" t="s">
        <v>1047</v>
      </c>
    </row>
    <row r="34" spans="1:10" s="518" customFormat="1" ht="12.75" customHeight="1">
      <c r="A34" s="506">
        <f t="shared" si="0"/>
        <v>25</v>
      </c>
      <c r="B34" s="513"/>
      <c r="C34" s="514" t="s">
        <v>1029</v>
      </c>
      <c r="D34" s="515">
        <v>1</v>
      </c>
      <c r="E34" s="515"/>
      <c r="F34" s="614"/>
      <c r="G34" s="516"/>
      <c r="H34" s="614"/>
      <c r="I34" s="516"/>
      <c r="J34" s="517" t="s">
        <v>1030</v>
      </c>
    </row>
    <row r="35" spans="1:10" s="526" customFormat="1" ht="25.5">
      <c r="A35" s="506">
        <f t="shared" si="0"/>
        <v>26</v>
      </c>
      <c r="B35" s="507"/>
      <c r="C35" s="524" t="s">
        <v>1048</v>
      </c>
      <c r="D35" s="509">
        <f>SUM(D36:D40)</f>
        <v>1</v>
      </c>
      <c r="E35" s="525" t="s">
        <v>630</v>
      </c>
      <c r="F35" s="616"/>
      <c r="G35" s="510">
        <f>D35*F35</f>
        <v>0</v>
      </c>
      <c r="H35" s="613"/>
      <c r="I35" s="510">
        <f>D35*H35</f>
        <v>0</v>
      </c>
      <c r="J35" s="527"/>
    </row>
    <row r="36" spans="1:10" s="518" customFormat="1" ht="12.75" customHeight="1">
      <c r="A36" s="506">
        <f t="shared" si="0"/>
        <v>27</v>
      </c>
      <c r="B36" s="513"/>
      <c r="C36" s="514" t="s">
        <v>1040</v>
      </c>
      <c r="D36" s="515"/>
      <c r="E36" s="515"/>
      <c r="F36" s="614"/>
      <c r="G36" s="516"/>
      <c r="H36" s="614"/>
      <c r="I36" s="516"/>
      <c r="J36" s="517" t="s">
        <v>1041</v>
      </c>
    </row>
    <row r="37" spans="1:10" s="518" customFormat="1" ht="12.75" customHeight="1">
      <c r="A37" s="506">
        <f t="shared" si="0"/>
        <v>28</v>
      </c>
      <c r="B37" s="513"/>
      <c r="C37" s="514" t="s">
        <v>1042</v>
      </c>
      <c r="D37" s="515">
        <v>1</v>
      </c>
      <c r="E37" s="515"/>
      <c r="F37" s="614"/>
      <c r="G37" s="516"/>
      <c r="H37" s="614"/>
      <c r="I37" s="516"/>
      <c r="J37" s="517" t="s">
        <v>1043</v>
      </c>
    </row>
    <row r="38" spans="1:10" s="518" customFormat="1" ht="12.75" customHeight="1">
      <c r="A38" s="506">
        <f t="shared" si="0"/>
        <v>29</v>
      </c>
      <c r="B38" s="513"/>
      <c r="C38" s="514" t="s">
        <v>1044</v>
      </c>
      <c r="D38" s="515"/>
      <c r="E38" s="515"/>
      <c r="F38" s="614"/>
      <c r="G38" s="516"/>
      <c r="H38" s="614"/>
      <c r="I38" s="516"/>
      <c r="J38" s="517" t="s">
        <v>1045</v>
      </c>
    </row>
    <row r="39" spans="1:10" s="518" customFormat="1" ht="12.75" customHeight="1">
      <c r="A39" s="506">
        <f t="shared" si="0"/>
        <v>30</v>
      </c>
      <c r="B39" s="513"/>
      <c r="C39" s="514" t="s">
        <v>1046</v>
      </c>
      <c r="D39" s="515"/>
      <c r="E39" s="515"/>
      <c r="F39" s="614"/>
      <c r="G39" s="516"/>
      <c r="H39" s="614"/>
      <c r="I39" s="516"/>
      <c r="J39" s="517" t="s">
        <v>1047</v>
      </c>
    </row>
    <row r="40" spans="1:10" s="518" customFormat="1" ht="12.75" customHeight="1">
      <c r="A40" s="506">
        <f t="shared" si="0"/>
        <v>31</v>
      </c>
      <c r="B40" s="513"/>
      <c r="C40" s="514" t="s">
        <v>1029</v>
      </c>
      <c r="D40" s="515"/>
      <c r="E40" s="515"/>
      <c r="F40" s="614"/>
      <c r="G40" s="516"/>
      <c r="H40" s="614"/>
      <c r="I40" s="516"/>
      <c r="J40" s="517" t="s">
        <v>1030</v>
      </c>
    </row>
    <row r="41" spans="1:10" s="526" customFormat="1">
      <c r="A41" s="506">
        <f t="shared" si="0"/>
        <v>32</v>
      </c>
      <c r="B41" s="507"/>
      <c r="C41" s="524" t="s">
        <v>1049</v>
      </c>
      <c r="D41" s="509">
        <f>SUM(D42:D46)</f>
        <v>3</v>
      </c>
      <c r="E41" s="525" t="s">
        <v>630</v>
      </c>
      <c r="F41" s="616"/>
      <c r="G41" s="510">
        <f>D41*F41</f>
        <v>0</v>
      </c>
      <c r="H41" s="613"/>
      <c r="I41" s="510">
        <f>D41*H41</f>
        <v>0</v>
      </c>
      <c r="J41" s="527"/>
    </row>
    <row r="42" spans="1:10" s="518" customFormat="1" ht="12.75" customHeight="1">
      <c r="A42" s="506">
        <f t="shared" si="0"/>
        <v>33</v>
      </c>
      <c r="B42" s="513"/>
      <c r="C42" s="514" t="s">
        <v>1040</v>
      </c>
      <c r="D42" s="515">
        <v>2</v>
      </c>
      <c r="E42" s="515"/>
      <c r="F42" s="614"/>
      <c r="G42" s="516"/>
      <c r="H42" s="614"/>
      <c r="I42" s="516"/>
      <c r="J42" s="517" t="s">
        <v>1041</v>
      </c>
    </row>
    <row r="43" spans="1:10" s="518" customFormat="1" ht="12.75" customHeight="1">
      <c r="A43" s="506">
        <f t="shared" si="0"/>
        <v>34</v>
      </c>
      <c r="B43" s="513"/>
      <c r="C43" s="514" t="s">
        <v>1042</v>
      </c>
      <c r="D43" s="515"/>
      <c r="E43" s="515"/>
      <c r="F43" s="614"/>
      <c r="G43" s="516"/>
      <c r="H43" s="614"/>
      <c r="I43" s="516"/>
      <c r="J43" s="517" t="s">
        <v>1043</v>
      </c>
    </row>
    <row r="44" spans="1:10" s="518" customFormat="1" ht="12.75" customHeight="1">
      <c r="A44" s="506">
        <f t="shared" si="0"/>
        <v>35</v>
      </c>
      <c r="B44" s="513"/>
      <c r="C44" s="514" t="s">
        <v>1044</v>
      </c>
      <c r="D44" s="515"/>
      <c r="E44" s="515"/>
      <c r="F44" s="614"/>
      <c r="G44" s="516"/>
      <c r="H44" s="614"/>
      <c r="I44" s="516"/>
      <c r="J44" s="517" t="s">
        <v>1045</v>
      </c>
    </row>
    <row r="45" spans="1:10" s="518" customFormat="1" ht="12.75" customHeight="1">
      <c r="A45" s="506">
        <f t="shared" si="0"/>
        <v>36</v>
      </c>
      <c r="B45" s="513"/>
      <c r="C45" s="514" t="s">
        <v>1046</v>
      </c>
      <c r="D45" s="515"/>
      <c r="E45" s="515"/>
      <c r="F45" s="614"/>
      <c r="G45" s="516"/>
      <c r="H45" s="614"/>
      <c r="I45" s="516"/>
      <c r="J45" s="517" t="s">
        <v>1047</v>
      </c>
    </row>
    <row r="46" spans="1:10" s="518" customFormat="1" ht="12.75" customHeight="1">
      <c r="A46" s="506">
        <f t="shared" si="0"/>
        <v>37</v>
      </c>
      <c r="B46" s="513"/>
      <c r="C46" s="514" t="s">
        <v>1029</v>
      </c>
      <c r="D46" s="515">
        <v>1</v>
      </c>
      <c r="E46" s="515"/>
      <c r="F46" s="614"/>
      <c r="G46" s="516"/>
      <c r="H46" s="614"/>
      <c r="I46" s="516"/>
      <c r="J46" s="517" t="s">
        <v>1030</v>
      </c>
    </row>
    <row r="47" spans="1:10" s="526" customFormat="1" ht="25.5">
      <c r="A47" s="506">
        <f t="shared" si="0"/>
        <v>38</v>
      </c>
      <c r="B47" s="507"/>
      <c r="C47" s="524" t="s">
        <v>1050</v>
      </c>
      <c r="D47" s="509">
        <f>SUM(D48:D52)</f>
        <v>1</v>
      </c>
      <c r="E47" s="525" t="s">
        <v>630</v>
      </c>
      <c r="F47" s="616"/>
      <c r="G47" s="510">
        <f>D47*F47</f>
        <v>0</v>
      </c>
      <c r="H47" s="613"/>
      <c r="I47" s="510">
        <f>D47*H47</f>
        <v>0</v>
      </c>
      <c r="J47" s="527"/>
    </row>
    <row r="48" spans="1:10" s="518" customFormat="1" ht="12.75" customHeight="1">
      <c r="A48" s="506">
        <f t="shared" si="0"/>
        <v>39</v>
      </c>
      <c r="B48" s="513"/>
      <c r="C48" s="514" t="s">
        <v>1040</v>
      </c>
      <c r="D48" s="515">
        <v>1</v>
      </c>
      <c r="E48" s="515"/>
      <c r="F48" s="614"/>
      <c r="G48" s="516"/>
      <c r="H48" s="614"/>
      <c r="I48" s="516"/>
      <c r="J48" s="517" t="s">
        <v>1041</v>
      </c>
    </row>
    <row r="49" spans="1:10" s="518" customFormat="1" ht="12.75" customHeight="1">
      <c r="A49" s="506">
        <f t="shared" si="0"/>
        <v>40</v>
      </c>
      <c r="B49" s="513"/>
      <c r="C49" s="514" t="s">
        <v>1042</v>
      </c>
      <c r="D49" s="515"/>
      <c r="E49" s="515"/>
      <c r="F49" s="614"/>
      <c r="G49" s="516"/>
      <c r="H49" s="614"/>
      <c r="I49" s="516"/>
      <c r="J49" s="517" t="s">
        <v>1043</v>
      </c>
    </row>
    <row r="50" spans="1:10" s="518" customFormat="1" ht="12.75" customHeight="1">
      <c r="A50" s="506">
        <f t="shared" si="0"/>
        <v>41</v>
      </c>
      <c r="B50" s="513"/>
      <c r="C50" s="514" t="s">
        <v>1044</v>
      </c>
      <c r="D50" s="515"/>
      <c r="E50" s="515"/>
      <c r="F50" s="614"/>
      <c r="G50" s="516"/>
      <c r="H50" s="614"/>
      <c r="I50" s="516"/>
      <c r="J50" s="517" t="s">
        <v>1045</v>
      </c>
    </row>
    <row r="51" spans="1:10" s="518" customFormat="1" ht="12.75" customHeight="1">
      <c r="A51" s="506">
        <f t="shared" si="0"/>
        <v>42</v>
      </c>
      <c r="B51" s="513"/>
      <c r="C51" s="514" t="s">
        <v>1046</v>
      </c>
      <c r="D51" s="515"/>
      <c r="E51" s="515"/>
      <c r="F51" s="614"/>
      <c r="G51" s="516"/>
      <c r="H51" s="614"/>
      <c r="I51" s="516"/>
      <c r="J51" s="517" t="s">
        <v>1047</v>
      </c>
    </row>
    <row r="52" spans="1:10" s="518" customFormat="1" ht="12.75" customHeight="1">
      <c r="A52" s="506">
        <f t="shared" si="0"/>
        <v>43</v>
      </c>
      <c r="B52" s="513"/>
      <c r="C52" s="514" t="s">
        <v>1029</v>
      </c>
      <c r="D52" s="515"/>
      <c r="E52" s="515"/>
      <c r="F52" s="614"/>
      <c r="G52" s="516"/>
      <c r="H52" s="614"/>
      <c r="I52" s="516"/>
      <c r="J52" s="517" t="s">
        <v>1030</v>
      </c>
    </row>
    <row r="53" spans="1:10" s="526" customFormat="1" ht="25.5">
      <c r="A53" s="506">
        <f t="shared" si="0"/>
        <v>44</v>
      </c>
      <c r="B53" s="507"/>
      <c r="C53" s="508" t="s">
        <v>1051</v>
      </c>
      <c r="D53" s="509">
        <f>SUM(D54:D58)</f>
        <v>7</v>
      </c>
      <c r="E53" s="525" t="s">
        <v>630</v>
      </c>
      <c r="F53" s="616"/>
      <c r="G53" s="510">
        <f>D53*F53</f>
        <v>0</v>
      </c>
      <c r="H53" s="613"/>
      <c r="I53" s="510">
        <f>D53*H53</f>
        <v>0</v>
      </c>
      <c r="J53" s="527"/>
    </row>
    <row r="54" spans="1:10" s="518" customFormat="1" ht="12.75" customHeight="1">
      <c r="A54" s="506">
        <f t="shared" si="0"/>
        <v>45</v>
      </c>
      <c r="B54" s="513"/>
      <c r="C54" s="514" t="s">
        <v>1040</v>
      </c>
      <c r="D54" s="515">
        <v>4</v>
      </c>
      <c r="E54" s="515"/>
      <c r="F54" s="614"/>
      <c r="G54" s="516"/>
      <c r="H54" s="614"/>
      <c r="I54" s="516"/>
      <c r="J54" s="517" t="s">
        <v>1041</v>
      </c>
    </row>
    <row r="55" spans="1:10" s="518" customFormat="1" ht="12.75" customHeight="1">
      <c r="A55" s="506">
        <f t="shared" si="0"/>
        <v>46</v>
      </c>
      <c r="B55" s="513"/>
      <c r="C55" s="514" t="s">
        <v>1042</v>
      </c>
      <c r="D55" s="515">
        <v>1</v>
      </c>
      <c r="E55" s="515"/>
      <c r="F55" s="614"/>
      <c r="G55" s="516"/>
      <c r="H55" s="614"/>
      <c r="I55" s="516"/>
      <c r="J55" s="517" t="s">
        <v>1043</v>
      </c>
    </row>
    <row r="56" spans="1:10" s="518" customFormat="1" ht="12.75" customHeight="1">
      <c r="A56" s="506">
        <f t="shared" si="0"/>
        <v>47</v>
      </c>
      <c r="B56" s="513"/>
      <c r="C56" s="514" t="s">
        <v>1044</v>
      </c>
      <c r="D56" s="515"/>
      <c r="E56" s="515"/>
      <c r="F56" s="614"/>
      <c r="G56" s="516"/>
      <c r="H56" s="614"/>
      <c r="I56" s="516"/>
      <c r="J56" s="517" t="s">
        <v>1045</v>
      </c>
    </row>
    <row r="57" spans="1:10" s="518" customFormat="1" ht="12.75" customHeight="1">
      <c r="A57" s="506">
        <f t="shared" si="0"/>
        <v>48</v>
      </c>
      <c r="B57" s="513"/>
      <c r="C57" s="514" t="s">
        <v>1046</v>
      </c>
      <c r="D57" s="515">
        <v>1</v>
      </c>
      <c r="E57" s="515"/>
      <c r="F57" s="614"/>
      <c r="G57" s="516"/>
      <c r="H57" s="614"/>
      <c r="I57" s="516"/>
      <c r="J57" s="517" t="s">
        <v>1047</v>
      </c>
    </row>
    <row r="58" spans="1:10" s="518" customFormat="1" ht="12.75" customHeight="1">
      <c r="A58" s="506">
        <f t="shared" si="0"/>
        <v>49</v>
      </c>
      <c r="B58" s="513"/>
      <c r="C58" s="514" t="s">
        <v>1029</v>
      </c>
      <c r="D58" s="515">
        <v>1</v>
      </c>
      <c r="E58" s="515"/>
      <c r="F58" s="614"/>
      <c r="G58" s="516"/>
      <c r="H58" s="614"/>
      <c r="I58" s="516"/>
      <c r="J58" s="517" t="s">
        <v>1030</v>
      </c>
    </row>
    <row r="59" spans="1:10" s="526" customFormat="1" ht="25.5">
      <c r="A59" s="506">
        <f t="shared" si="0"/>
        <v>50</v>
      </c>
      <c r="B59" s="507"/>
      <c r="C59" s="508" t="s">
        <v>1052</v>
      </c>
      <c r="D59" s="509">
        <f>SUM(D60:D64)</f>
        <v>7</v>
      </c>
      <c r="E59" s="525" t="s">
        <v>630</v>
      </c>
      <c r="F59" s="616"/>
      <c r="G59" s="510">
        <f>D59*F59</f>
        <v>0</v>
      </c>
      <c r="H59" s="613"/>
      <c r="I59" s="510">
        <f>D59*H59</f>
        <v>0</v>
      </c>
      <c r="J59" s="527"/>
    </row>
    <row r="60" spans="1:10" s="518" customFormat="1" ht="12.75" customHeight="1">
      <c r="A60" s="506">
        <f t="shared" si="0"/>
        <v>51</v>
      </c>
      <c r="B60" s="513"/>
      <c r="C60" s="514" t="s">
        <v>1040</v>
      </c>
      <c r="D60" s="515">
        <v>4</v>
      </c>
      <c r="E60" s="515"/>
      <c r="F60" s="614"/>
      <c r="G60" s="516"/>
      <c r="H60" s="614"/>
      <c r="I60" s="516"/>
      <c r="J60" s="517" t="s">
        <v>1041</v>
      </c>
    </row>
    <row r="61" spans="1:10" s="518" customFormat="1" ht="12.75" customHeight="1">
      <c r="A61" s="506">
        <f t="shared" si="0"/>
        <v>52</v>
      </c>
      <c r="B61" s="513"/>
      <c r="C61" s="514" t="s">
        <v>1042</v>
      </c>
      <c r="D61" s="515">
        <v>1</v>
      </c>
      <c r="E61" s="515"/>
      <c r="F61" s="614"/>
      <c r="G61" s="516"/>
      <c r="H61" s="614"/>
      <c r="I61" s="516"/>
      <c r="J61" s="517" t="s">
        <v>1043</v>
      </c>
    </row>
    <row r="62" spans="1:10" s="518" customFormat="1" ht="12.75" customHeight="1">
      <c r="A62" s="506">
        <f t="shared" si="0"/>
        <v>53</v>
      </c>
      <c r="B62" s="513"/>
      <c r="C62" s="514" t="s">
        <v>1044</v>
      </c>
      <c r="D62" s="515"/>
      <c r="E62" s="515"/>
      <c r="F62" s="614"/>
      <c r="G62" s="516"/>
      <c r="H62" s="614"/>
      <c r="I62" s="516"/>
      <c r="J62" s="517" t="s">
        <v>1045</v>
      </c>
    </row>
    <row r="63" spans="1:10" s="518" customFormat="1" ht="12.75" customHeight="1">
      <c r="A63" s="506">
        <f t="shared" si="0"/>
        <v>54</v>
      </c>
      <c r="B63" s="513"/>
      <c r="C63" s="514" t="s">
        <v>1046</v>
      </c>
      <c r="D63" s="515">
        <v>1</v>
      </c>
      <c r="E63" s="515"/>
      <c r="F63" s="614"/>
      <c r="G63" s="516"/>
      <c r="H63" s="614"/>
      <c r="I63" s="516"/>
      <c r="J63" s="517" t="s">
        <v>1047</v>
      </c>
    </row>
    <row r="64" spans="1:10" s="518" customFormat="1" ht="12.75" customHeight="1">
      <c r="A64" s="506">
        <f t="shared" si="0"/>
        <v>55</v>
      </c>
      <c r="B64" s="513"/>
      <c r="C64" s="514" t="s">
        <v>1029</v>
      </c>
      <c r="D64" s="515">
        <v>1</v>
      </c>
      <c r="E64" s="515"/>
      <c r="F64" s="614"/>
      <c r="G64" s="516"/>
      <c r="H64" s="614"/>
      <c r="I64" s="516"/>
      <c r="J64" s="517" t="s">
        <v>1030</v>
      </c>
    </row>
    <row r="65" spans="1:10" s="526" customFormat="1" ht="38.25">
      <c r="A65" s="506">
        <f t="shared" si="0"/>
        <v>56</v>
      </c>
      <c r="B65" s="507"/>
      <c r="C65" s="508" t="s">
        <v>1053</v>
      </c>
      <c r="D65" s="509">
        <f>SUM(D66:D70)</f>
        <v>4</v>
      </c>
      <c r="E65" s="525" t="s">
        <v>630</v>
      </c>
      <c r="F65" s="616"/>
      <c r="G65" s="510">
        <f>D65*F65</f>
        <v>0</v>
      </c>
      <c r="H65" s="613"/>
      <c r="I65" s="510">
        <f>D65*H65</f>
        <v>0</v>
      </c>
      <c r="J65" s="527"/>
    </row>
    <row r="66" spans="1:10" s="518" customFormat="1" ht="12.75" customHeight="1">
      <c r="A66" s="506">
        <f t="shared" si="0"/>
        <v>57</v>
      </c>
      <c r="B66" s="513"/>
      <c r="C66" s="514" t="s">
        <v>1040</v>
      </c>
      <c r="D66" s="515"/>
      <c r="E66" s="515"/>
      <c r="F66" s="614"/>
      <c r="G66" s="516"/>
      <c r="H66" s="614"/>
      <c r="I66" s="516"/>
      <c r="J66" s="517" t="s">
        <v>1041</v>
      </c>
    </row>
    <row r="67" spans="1:10" s="518" customFormat="1" ht="12.75" customHeight="1">
      <c r="A67" s="506">
        <f t="shared" si="0"/>
        <v>58</v>
      </c>
      <c r="B67" s="513"/>
      <c r="C67" s="514" t="s">
        <v>1042</v>
      </c>
      <c r="D67" s="515">
        <v>3</v>
      </c>
      <c r="E67" s="515"/>
      <c r="F67" s="614"/>
      <c r="G67" s="516"/>
      <c r="H67" s="614"/>
      <c r="I67" s="516"/>
      <c r="J67" s="517" t="s">
        <v>1043</v>
      </c>
    </row>
    <row r="68" spans="1:10" s="518" customFormat="1" ht="12.75" customHeight="1">
      <c r="A68" s="506">
        <f t="shared" si="0"/>
        <v>59</v>
      </c>
      <c r="B68" s="513"/>
      <c r="C68" s="514" t="s">
        <v>1044</v>
      </c>
      <c r="D68" s="515"/>
      <c r="E68" s="515"/>
      <c r="F68" s="614"/>
      <c r="G68" s="516"/>
      <c r="H68" s="614"/>
      <c r="I68" s="516"/>
      <c r="J68" s="517" t="s">
        <v>1045</v>
      </c>
    </row>
    <row r="69" spans="1:10" s="518" customFormat="1" ht="12.75" customHeight="1">
      <c r="A69" s="506">
        <f t="shared" si="0"/>
        <v>60</v>
      </c>
      <c r="B69" s="513"/>
      <c r="C69" s="514" t="s">
        <v>1046</v>
      </c>
      <c r="D69" s="515"/>
      <c r="E69" s="515"/>
      <c r="F69" s="614"/>
      <c r="G69" s="516"/>
      <c r="H69" s="614"/>
      <c r="I69" s="516"/>
      <c r="J69" s="517" t="s">
        <v>1047</v>
      </c>
    </row>
    <row r="70" spans="1:10" s="518" customFormat="1" ht="12.75" customHeight="1">
      <c r="A70" s="506">
        <f t="shared" si="0"/>
        <v>61</v>
      </c>
      <c r="B70" s="513"/>
      <c r="C70" s="514" t="s">
        <v>1029</v>
      </c>
      <c r="D70" s="515">
        <v>1</v>
      </c>
      <c r="E70" s="515"/>
      <c r="F70" s="614"/>
      <c r="G70" s="516"/>
      <c r="H70" s="614"/>
      <c r="I70" s="516"/>
      <c r="J70" s="517" t="s">
        <v>1030</v>
      </c>
    </row>
    <row r="71" spans="1:10" s="526" customFormat="1" ht="25.5">
      <c r="A71" s="506">
        <f t="shared" si="0"/>
        <v>62</v>
      </c>
      <c r="B71" s="507"/>
      <c r="C71" s="508" t="s">
        <v>1054</v>
      </c>
      <c r="D71" s="509">
        <f>SUM(D72:D76)</f>
        <v>3</v>
      </c>
      <c r="E71" s="525" t="s">
        <v>630</v>
      </c>
      <c r="F71" s="616"/>
      <c r="G71" s="510">
        <f>D71*F71</f>
        <v>0</v>
      </c>
      <c r="H71" s="613"/>
      <c r="I71" s="510">
        <f>D71*H71</f>
        <v>0</v>
      </c>
      <c r="J71" s="527"/>
    </row>
    <row r="72" spans="1:10" s="518" customFormat="1" ht="12.75" customHeight="1">
      <c r="A72" s="506">
        <f t="shared" si="0"/>
        <v>63</v>
      </c>
      <c r="B72" s="513"/>
      <c r="C72" s="514" t="s">
        <v>1040</v>
      </c>
      <c r="D72" s="515"/>
      <c r="E72" s="515"/>
      <c r="F72" s="614"/>
      <c r="G72" s="516"/>
      <c r="H72" s="614"/>
      <c r="I72" s="516"/>
      <c r="J72" s="517" t="s">
        <v>1041</v>
      </c>
    </row>
    <row r="73" spans="1:10" s="518" customFormat="1" ht="12.75" customHeight="1">
      <c r="A73" s="506">
        <f t="shared" si="0"/>
        <v>64</v>
      </c>
      <c r="B73" s="513"/>
      <c r="C73" s="514" t="s">
        <v>1042</v>
      </c>
      <c r="D73" s="515">
        <v>3</v>
      </c>
      <c r="E73" s="515"/>
      <c r="F73" s="614"/>
      <c r="G73" s="516"/>
      <c r="H73" s="614"/>
      <c r="I73" s="516"/>
      <c r="J73" s="517" t="s">
        <v>1043</v>
      </c>
    </row>
    <row r="74" spans="1:10" s="518" customFormat="1" ht="12.75" customHeight="1">
      <c r="A74" s="506">
        <f t="shared" si="0"/>
        <v>65</v>
      </c>
      <c r="B74" s="513"/>
      <c r="C74" s="514" t="s">
        <v>1044</v>
      </c>
      <c r="D74" s="515"/>
      <c r="E74" s="515"/>
      <c r="F74" s="614"/>
      <c r="G74" s="516"/>
      <c r="H74" s="614"/>
      <c r="I74" s="516"/>
      <c r="J74" s="517" t="s">
        <v>1045</v>
      </c>
    </row>
    <row r="75" spans="1:10" s="518" customFormat="1" ht="12.75" customHeight="1">
      <c r="A75" s="506">
        <f t="shared" si="0"/>
        <v>66</v>
      </c>
      <c r="B75" s="513"/>
      <c r="C75" s="514" t="s">
        <v>1046</v>
      </c>
      <c r="D75" s="515"/>
      <c r="E75" s="515"/>
      <c r="F75" s="614"/>
      <c r="G75" s="516"/>
      <c r="H75" s="614"/>
      <c r="I75" s="516"/>
      <c r="J75" s="517" t="s">
        <v>1047</v>
      </c>
    </row>
    <row r="76" spans="1:10" s="518" customFormat="1" ht="12.75" customHeight="1">
      <c r="A76" s="506">
        <f t="shared" si="0"/>
        <v>67</v>
      </c>
      <c r="B76" s="513"/>
      <c r="C76" s="514" t="s">
        <v>1029</v>
      </c>
      <c r="D76" s="515"/>
      <c r="E76" s="515"/>
      <c r="F76" s="614"/>
      <c r="G76" s="516"/>
      <c r="H76" s="614"/>
      <c r="I76" s="516"/>
      <c r="J76" s="517" t="s">
        <v>1030</v>
      </c>
    </row>
    <row r="77" spans="1:10" s="526" customFormat="1" ht="38.25">
      <c r="A77" s="506">
        <f t="shared" si="0"/>
        <v>68</v>
      </c>
      <c r="B77" s="507"/>
      <c r="C77" s="508" t="s">
        <v>1055</v>
      </c>
      <c r="D77" s="509">
        <f>SUM(D78:D82)</f>
        <v>1</v>
      </c>
      <c r="E77" s="525" t="s">
        <v>630</v>
      </c>
      <c r="F77" s="616"/>
      <c r="G77" s="510">
        <f>D77*F77</f>
        <v>0</v>
      </c>
      <c r="H77" s="613"/>
      <c r="I77" s="510">
        <f>D77*H77</f>
        <v>0</v>
      </c>
      <c r="J77" s="527"/>
    </row>
    <row r="78" spans="1:10" s="518" customFormat="1" ht="12.75" customHeight="1">
      <c r="A78" s="506">
        <f t="shared" si="0"/>
        <v>69</v>
      </c>
      <c r="B78" s="513"/>
      <c r="C78" s="514" t="s">
        <v>1040</v>
      </c>
      <c r="D78" s="515">
        <v>1</v>
      </c>
      <c r="E78" s="515"/>
      <c r="F78" s="614"/>
      <c r="G78" s="516"/>
      <c r="H78" s="614"/>
      <c r="I78" s="516"/>
      <c r="J78" s="517" t="s">
        <v>1041</v>
      </c>
    </row>
    <row r="79" spans="1:10" s="518" customFormat="1" ht="12.75" customHeight="1">
      <c r="A79" s="506">
        <f t="shared" ref="A79:A142" si="1">A78+1</f>
        <v>70</v>
      </c>
      <c r="B79" s="513"/>
      <c r="C79" s="514" t="s">
        <v>1042</v>
      </c>
      <c r="D79" s="515"/>
      <c r="E79" s="515"/>
      <c r="F79" s="614"/>
      <c r="G79" s="516"/>
      <c r="H79" s="614"/>
      <c r="I79" s="516"/>
      <c r="J79" s="517" t="s">
        <v>1043</v>
      </c>
    </row>
    <row r="80" spans="1:10" s="518" customFormat="1" ht="12.75" customHeight="1">
      <c r="A80" s="506">
        <f t="shared" si="1"/>
        <v>71</v>
      </c>
      <c r="B80" s="513"/>
      <c r="C80" s="514" t="s">
        <v>1044</v>
      </c>
      <c r="D80" s="515"/>
      <c r="E80" s="515"/>
      <c r="F80" s="614"/>
      <c r="G80" s="516"/>
      <c r="H80" s="614"/>
      <c r="I80" s="516"/>
      <c r="J80" s="517" t="s">
        <v>1045</v>
      </c>
    </row>
    <row r="81" spans="1:10" s="518" customFormat="1" ht="12.75" customHeight="1">
      <c r="A81" s="506">
        <f t="shared" si="1"/>
        <v>72</v>
      </c>
      <c r="B81" s="513"/>
      <c r="C81" s="514" t="s">
        <v>1046</v>
      </c>
      <c r="D81" s="515"/>
      <c r="E81" s="515"/>
      <c r="F81" s="614"/>
      <c r="G81" s="516"/>
      <c r="H81" s="614"/>
      <c r="I81" s="516"/>
      <c r="J81" s="517" t="s">
        <v>1047</v>
      </c>
    </row>
    <row r="82" spans="1:10" s="518" customFormat="1" ht="12.75" customHeight="1">
      <c r="A82" s="506">
        <f t="shared" si="1"/>
        <v>73</v>
      </c>
      <c r="B82" s="513"/>
      <c r="C82" s="514" t="s">
        <v>1029</v>
      </c>
      <c r="D82" s="515"/>
      <c r="E82" s="515"/>
      <c r="F82" s="614"/>
      <c r="G82" s="516"/>
      <c r="H82" s="614"/>
      <c r="I82" s="516"/>
      <c r="J82" s="517" t="s">
        <v>1030</v>
      </c>
    </row>
    <row r="83" spans="1:10" s="512" customFormat="1" ht="38.25">
      <c r="A83" s="506">
        <f t="shared" si="1"/>
        <v>74</v>
      </c>
      <c r="B83" s="507"/>
      <c r="C83" s="508" t="s">
        <v>1056</v>
      </c>
      <c r="D83" s="509">
        <f>SUM(D84:D88)</f>
        <v>1</v>
      </c>
      <c r="E83" s="509" t="s">
        <v>630</v>
      </c>
      <c r="F83" s="613"/>
      <c r="G83" s="510">
        <f>D83*F83</f>
        <v>0</v>
      </c>
      <c r="H83" s="613"/>
      <c r="I83" s="510">
        <f>D83*H83</f>
        <v>0</v>
      </c>
      <c r="J83" s="511"/>
    </row>
    <row r="84" spans="1:10" s="518" customFormat="1" ht="12.75" customHeight="1">
      <c r="A84" s="506">
        <f t="shared" si="1"/>
        <v>75</v>
      </c>
      <c r="B84" s="513"/>
      <c r="C84" s="514" t="s">
        <v>1040</v>
      </c>
      <c r="D84" s="515"/>
      <c r="E84" s="515"/>
      <c r="F84" s="614"/>
      <c r="G84" s="516"/>
      <c r="H84" s="614"/>
      <c r="I84" s="516"/>
      <c r="J84" s="517" t="s">
        <v>1041</v>
      </c>
    </row>
    <row r="85" spans="1:10" s="518" customFormat="1" ht="12.75" customHeight="1">
      <c r="A85" s="506">
        <f t="shared" si="1"/>
        <v>76</v>
      </c>
      <c r="B85" s="513"/>
      <c r="C85" s="514" t="s">
        <v>1042</v>
      </c>
      <c r="D85" s="515"/>
      <c r="E85" s="515"/>
      <c r="F85" s="614"/>
      <c r="G85" s="516"/>
      <c r="H85" s="614"/>
      <c r="I85" s="516"/>
      <c r="J85" s="517" t="s">
        <v>1043</v>
      </c>
    </row>
    <row r="86" spans="1:10" s="518" customFormat="1" ht="12.75" customHeight="1">
      <c r="A86" s="506">
        <f t="shared" si="1"/>
        <v>77</v>
      </c>
      <c r="B86" s="513"/>
      <c r="C86" s="514" t="s">
        <v>1044</v>
      </c>
      <c r="D86" s="515"/>
      <c r="E86" s="515"/>
      <c r="F86" s="614"/>
      <c r="G86" s="516"/>
      <c r="H86" s="614"/>
      <c r="I86" s="516"/>
      <c r="J86" s="517" t="s">
        <v>1045</v>
      </c>
    </row>
    <row r="87" spans="1:10" s="518" customFormat="1" ht="12.75" customHeight="1">
      <c r="A87" s="506">
        <f t="shared" si="1"/>
        <v>78</v>
      </c>
      <c r="B87" s="513"/>
      <c r="C87" s="514" t="s">
        <v>1046</v>
      </c>
      <c r="D87" s="515"/>
      <c r="E87" s="515"/>
      <c r="F87" s="614"/>
      <c r="G87" s="516"/>
      <c r="H87" s="614"/>
      <c r="I87" s="516"/>
      <c r="J87" s="517" t="s">
        <v>1047</v>
      </c>
    </row>
    <row r="88" spans="1:10" s="518" customFormat="1" ht="12.75" customHeight="1">
      <c r="A88" s="506">
        <f t="shared" si="1"/>
        <v>79</v>
      </c>
      <c r="B88" s="513"/>
      <c r="C88" s="514" t="s">
        <v>1029</v>
      </c>
      <c r="D88" s="515">
        <v>1</v>
      </c>
      <c r="E88" s="515"/>
      <c r="F88" s="614"/>
      <c r="G88" s="516"/>
      <c r="H88" s="614"/>
      <c r="I88" s="516"/>
      <c r="J88" s="517" t="s">
        <v>1030</v>
      </c>
    </row>
    <row r="89" spans="1:10" s="512" customFormat="1">
      <c r="A89" s="506">
        <f t="shared" si="1"/>
        <v>80</v>
      </c>
      <c r="B89" s="519"/>
      <c r="C89" s="508" t="s">
        <v>1057</v>
      </c>
      <c r="D89" s="509">
        <f>SUM(D90:D94)</f>
        <v>2</v>
      </c>
      <c r="E89" s="509" t="s">
        <v>630</v>
      </c>
      <c r="F89" s="615"/>
      <c r="G89" s="510">
        <f>D89*F89</f>
        <v>0</v>
      </c>
      <c r="H89" s="613"/>
      <c r="I89" s="510">
        <f>D89*H89</f>
        <v>0</v>
      </c>
      <c r="J89" s="511"/>
    </row>
    <row r="90" spans="1:10" s="518" customFormat="1" ht="12.75" customHeight="1">
      <c r="A90" s="506">
        <f t="shared" si="1"/>
        <v>81</v>
      </c>
      <c r="B90" s="513"/>
      <c r="C90" s="514" t="s">
        <v>1040</v>
      </c>
      <c r="D90" s="515">
        <v>2</v>
      </c>
      <c r="E90" s="515"/>
      <c r="F90" s="614"/>
      <c r="G90" s="516"/>
      <c r="H90" s="614"/>
      <c r="I90" s="516"/>
      <c r="J90" s="517" t="s">
        <v>1041</v>
      </c>
    </row>
    <row r="91" spans="1:10" s="518" customFormat="1" ht="12.75" customHeight="1">
      <c r="A91" s="506">
        <f t="shared" si="1"/>
        <v>82</v>
      </c>
      <c r="B91" s="513"/>
      <c r="C91" s="514" t="s">
        <v>1042</v>
      </c>
      <c r="D91" s="515"/>
      <c r="E91" s="515"/>
      <c r="F91" s="614"/>
      <c r="G91" s="516"/>
      <c r="H91" s="614"/>
      <c r="I91" s="516"/>
      <c r="J91" s="517" t="s">
        <v>1043</v>
      </c>
    </row>
    <row r="92" spans="1:10" s="518" customFormat="1" ht="12.75" customHeight="1">
      <c r="A92" s="506">
        <f t="shared" si="1"/>
        <v>83</v>
      </c>
      <c r="B92" s="513"/>
      <c r="C92" s="514" t="s">
        <v>1044</v>
      </c>
      <c r="D92" s="515"/>
      <c r="E92" s="515"/>
      <c r="F92" s="614"/>
      <c r="G92" s="516"/>
      <c r="H92" s="614"/>
      <c r="I92" s="516"/>
      <c r="J92" s="517" t="s">
        <v>1045</v>
      </c>
    </row>
    <row r="93" spans="1:10" s="518" customFormat="1" ht="12.75" customHeight="1">
      <c r="A93" s="506">
        <f t="shared" si="1"/>
        <v>84</v>
      </c>
      <c r="B93" s="513"/>
      <c r="C93" s="514" t="s">
        <v>1046</v>
      </c>
      <c r="D93" s="515"/>
      <c r="E93" s="515"/>
      <c r="F93" s="614"/>
      <c r="G93" s="516"/>
      <c r="H93" s="614"/>
      <c r="I93" s="516"/>
      <c r="J93" s="517" t="s">
        <v>1047</v>
      </c>
    </row>
    <row r="94" spans="1:10" s="518" customFormat="1" ht="12.75" customHeight="1">
      <c r="A94" s="506">
        <f t="shared" si="1"/>
        <v>85</v>
      </c>
      <c r="B94" s="513"/>
      <c r="C94" s="514" t="s">
        <v>1029</v>
      </c>
      <c r="D94" s="515"/>
      <c r="E94" s="515"/>
      <c r="F94" s="614"/>
      <c r="G94" s="516"/>
      <c r="H94" s="614"/>
      <c r="I94" s="516"/>
      <c r="J94" s="517" t="s">
        <v>1030</v>
      </c>
    </row>
    <row r="95" spans="1:10" s="512" customFormat="1">
      <c r="A95" s="506">
        <f t="shared" si="1"/>
        <v>86</v>
      </c>
      <c r="B95" s="519"/>
      <c r="C95" s="508" t="s">
        <v>1058</v>
      </c>
      <c r="D95" s="509">
        <f>SUM(D96:D100)</f>
        <v>1</v>
      </c>
      <c r="E95" s="509" t="s">
        <v>630</v>
      </c>
      <c r="F95" s="615"/>
      <c r="G95" s="510">
        <f>D95*F95</f>
        <v>0</v>
      </c>
      <c r="H95" s="613"/>
      <c r="I95" s="510">
        <f>D95*H95</f>
        <v>0</v>
      </c>
      <c r="J95" s="511"/>
    </row>
    <row r="96" spans="1:10" s="518" customFormat="1" ht="12.75" customHeight="1">
      <c r="A96" s="506">
        <f t="shared" si="1"/>
        <v>87</v>
      </c>
      <c r="B96" s="513"/>
      <c r="C96" s="514" t="s">
        <v>1040</v>
      </c>
      <c r="D96" s="515"/>
      <c r="E96" s="515"/>
      <c r="F96" s="614"/>
      <c r="G96" s="516"/>
      <c r="H96" s="614"/>
      <c r="I96" s="516"/>
      <c r="J96" s="517" t="s">
        <v>1041</v>
      </c>
    </row>
    <row r="97" spans="1:12" s="518" customFormat="1" ht="12.75" customHeight="1">
      <c r="A97" s="506">
        <f t="shared" si="1"/>
        <v>88</v>
      </c>
      <c r="B97" s="513"/>
      <c r="C97" s="514" t="s">
        <v>1042</v>
      </c>
      <c r="D97" s="515"/>
      <c r="E97" s="515"/>
      <c r="F97" s="614"/>
      <c r="G97" s="516"/>
      <c r="H97" s="614"/>
      <c r="I97" s="516"/>
      <c r="J97" s="517" t="s">
        <v>1043</v>
      </c>
    </row>
    <row r="98" spans="1:12" s="518" customFormat="1" ht="12.75" customHeight="1">
      <c r="A98" s="506">
        <f t="shared" si="1"/>
        <v>89</v>
      </c>
      <c r="B98" s="513"/>
      <c r="C98" s="514" t="s">
        <v>1044</v>
      </c>
      <c r="D98" s="515"/>
      <c r="E98" s="515"/>
      <c r="F98" s="614"/>
      <c r="G98" s="516"/>
      <c r="H98" s="614"/>
      <c r="I98" s="516"/>
      <c r="J98" s="517" t="s">
        <v>1045</v>
      </c>
    </row>
    <row r="99" spans="1:12" s="518" customFormat="1" ht="12.75" customHeight="1">
      <c r="A99" s="506">
        <f t="shared" si="1"/>
        <v>90</v>
      </c>
      <c r="B99" s="513"/>
      <c r="C99" s="514" t="s">
        <v>1046</v>
      </c>
      <c r="D99" s="515"/>
      <c r="E99" s="515"/>
      <c r="F99" s="614"/>
      <c r="G99" s="516"/>
      <c r="H99" s="614"/>
      <c r="I99" s="516"/>
      <c r="J99" s="517" t="s">
        <v>1047</v>
      </c>
    </row>
    <row r="100" spans="1:12" s="518" customFormat="1" ht="12.75" customHeight="1">
      <c r="A100" s="506">
        <f t="shared" si="1"/>
        <v>91</v>
      </c>
      <c r="B100" s="513"/>
      <c r="C100" s="514" t="s">
        <v>1029</v>
      </c>
      <c r="D100" s="515">
        <v>1</v>
      </c>
      <c r="E100" s="515"/>
      <c r="F100" s="614"/>
      <c r="G100" s="516"/>
      <c r="H100" s="614"/>
      <c r="I100" s="516"/>
      <c r="J100" s="517" t="s">
        <v>1030</v>
      </c>
    </row>
    <row r="101" spans="1:12" s="512" customFormat="1" ht="25.5">
      <c r="A101" s="506">
        <f t="shared" si="1"/>
        <v>92</v>
      </c>
      <c r="B101" s="519"/>
      <c r="C101" s="508" t="s">
        <v>1059</v>
      </c>
      <c r="D101" s="509">
        <f>SUM(D102:D106)</f>
        <v>6</v>
      </c>
      <c r="E101" s="509" t="s">
        <v>630</v>
      </c>
      <c r="F101" s="615"/>
      <c r="G101" s="510">
        <f>D101*F101</f>
        <v>0</v>
      </c>
      <c r="H101" s="613"/>
      <c r="I101" s="510">
        <f>D101*H101</f>
        <v>0</v>
      </c>
      <c r="J101" s="511"/>
    </row>
    <row r="102" spans="1:12" s="518" customFormat="1" ht="12.75" customHeight="1">
      <c r="A102" s="506">
        <f t="shared" si="1"/>
        <v>93</v>
      </c>
      <c r="B102" s="513"/>
      <c r="C102" s="514" t="s">
        <v>1040</v>
      </c>
      <c r="D102" s="515">
        <v>3</v>
      </c>
      <c r="E102" s="515"/>
      <c r="F102" s="614"/>
      <c r="G102" s="516"/>
      <c r="H102" s="614"/>
      <c r="I102" s="516"/>
      <c r="J102" s="517" t="s">
        <v>1041</v>
      </c>
    </row>
    <row r="103" spans="1:12" s="518" customFormat="1" ht="12.75" customHeight="1">
      <c r="A103" s="506">
        <f t="shared" si="1"/>
        <v>94</v>
      </c>
      <c r="B103" s="513"/>
      <c r="C103" s="514" t="s">
        <v>1042</v>
      </c>
      <c r="D103" s="515"/>
      <c r="E103" s="515"/>
      <c r="F103" s="614"/>
      <c r="G103" s="516"/>
      <c r="H103" s="614"/>
      <c r="I103" s="516"/>
      <c r="J103" s="517" t="s">
        <v>1043</v>
      </c>
    </row>
    <row r="104" spans="1:12" s="518" customFormat="1" ht="12.75" customHeight="1">
      <c r="A104" s="506">
        <f t="shared" si="1"/>
        <v>95</v>
      </c>
      <c r="B104" s="513"/>
      <c r="C104" s="514" t="s">
        <v>1044</v>
      </c>
      <c r="D104" s="515"/>
      <c r="E104" s="515"/>
      <c r="F104" s="614"/>
      <c r="G104" s="516"/>
      <c r="H104" s="614"/>
      <c r="I104" s="516"/>
      <c r="J104" s="517" t="s">
        <v>1045</v>
      </c>
    </row>
    <row r="105" spans="1:12" s="518" customFormat="1" ht="12.75" customHeight="1">
      <c r="A105" s="506">
        <f t="shared" si="1"/>
        <v>96</v>
      </c>
      <c r="B105" s="513"/>
      <c r="C105" s="514" t="s">
        <v>1046</v>
      </c>
      <c r="D105" s="515"/>
      <c r="E105" s="515"/>
      <c r="F105" s="614"/>
      <c r="G105" s="516"/>
      <c r="H105" s="614"/>
      <c r="I105" s="516"/>
      <c r="J105" s="517" t="s">
        <v>1047</v>
      </c>
    </row>
    <row r="106" spans="1:12" s="518" customFormat="1" ht="12.75" customHeight="1">
      <c r="A106" s="506">
        <f t="shared" si="1"/>
        <v>97</v>
      </c>
      <c r="B106" s="513"/>
      <c r="C106" s="514" t="s">
        <v>1029</v>
      </c>
      <c r="D106" s="515">
        <v>3</v>
      </c>
      <c r="E106" s="515"/>
      <c r="F106" s="614"/>
      <c r="G106" s="516"/>
      <c r="H106" s="614"/>
      <c r="I106" s="516"/>
      <c r="J106" s="517" t="s">
        <v>1030</v>
      </c>
    </row>
    <row r="107" spans="1:12" s="523" customFormat="1">
      <c r="A107" s="506">
        <f t="shared" si="1"/>
        <v>98</v>
      </c>
      <c r="B107" s="528"/>
      <c r="C107" s="529" t="s">
        <v>1060</v>
      </c>
      <c r="D107" s="530">
        <f>SUM(D119,D125,D131,D167,D101)</f>
        <v>57</v>
      </c>
      <c r="E107" s="521" t="s">
        <v>630</v>
      </c>
      <c r="F107" s="615"/>
      <c r="G107" s="522">
        <f>D107*F107</f>
        <v>0</v>
      </c>
      <c r="H107" s="615"/>
      <c r="I107" s="522">
        <f>D107*H107</f>
        <v>0</v>
      </c>
      <c r="J107" s="511"/>
    </row>
    <row r="108" spans="1:12" s="512" customFormat="1" ht="25.5" customHeight="1">
      <c r="A108" s="506">
        <f t="shared" si="1"/>
        <v>99</v>
      </c>
      <c r="C108" s="508" t="s">
        <v>1061</v>
      </c>
      <c r="D108" s="509">
        <v>1</v>
      </c>
      <c r="E108" s="509" t="s">
        <v>1062</v>
      </c>
      <c r="F108" s="613"/>
      <c r="G108" s="510">
        <f>D108*F108</f>
        <v>0</v>
      </c>
      <c r="H108" s="613"/>
      <c r="I108" s="510">
        <f>D108*H108</f>
        <v>0</v>
      </c>
      <c r="J108" s="527"/>
    </row>
    <row r="109" spans="1:12" s="512" customFormat="1">
      <c r="A109" s="506">
        <f t="shared" si="1"/>
        <v>100</v>
      </c>
      <c r="C109" s="508" t="s">
        <v>1063</v>
      </c>
      <c r="D109" s="509">
        <v>1</v>
      </c>
      <c r="E109" s="509" t="s">
        <v>1062</v>
      </c>
      <c r="F109" s="613"/>
      <c r="G109" s="510">
        <f>D109*F109</f>
        <v>0</v>
      </c>
      <c r="H109" s="613"/>
      <c r="I109" s="510">
        <f>D109*H109</f>
        <v>0</v>
      </c>
      <c r="J109" s="527"/>
    </row>
    <row r="110" spans="1:12" s="512" customFormat="1">
      <c r="A110" s="506">
        <f t="shared" si="1"/>
        <v>101</v>
      </c>
      <c r="C110" s="508" t="s">
        <v>1064</v>
      </c>
      <c r="D110" s="509">
        <v>1</v>
      </c>
      <c r="E110" s="509" t="s">
        <v>1062</v>
      </c>
      <c r="F110" s="613"/>
      <c r="G110" s="510">
        <f>D110*F110</f>
        <v>0</v>
      </c>
      <c r="H110" s="613"/>
      <c r="I110" s="510">
        <f>D110*H110</f>
        <v>0</v>
      </c>
      <c r="J110" s="527"/>
    </row>
    <row r="111" spans="1:12" s="512" customFormat="1">
      <c r="A111" s="506">
        <f t="shared" si="1"/>
        <v>102</v>
      </c>
      <c r="C111" s="508"/>
      <c r="D111" s="509"/>
      <c r="E111" s="509"/>
      <c r="F111" s="613"/>
      <c r="G111" s="510"/>
      <c r="H111" s="613"/>
      <c r="I111" s="510"/>
      <c r="J111" s="511"/>
    </row>
    <row r="112" spans="1:12">
      <c r="A112" s="506">
        <f t="shared" si="1"/>
        <v>103</v>
      </c>
      <c r="B112" s="490"/>
      <c r="C112" s="502" t="s">
        <v>1065</v>
      </c>
      <c r="D112" s="503"/>
      <c r="F112" s="617"/>
      <c r="G112" s="504"/>
      <c r="H112" s="619"/>
      <c r="I112" s="505"/>
      <c r="J112" s="504"/>
      <c r="L112" s="505"/>
    </row>
    <row r="113" spans="1:10" s="512" customFormat="1">
      <c r="A113" s="506">
        <f t="shared" si="1"/>
        <v>104</v>
      </c>
      <c r="B113" s="507"/>
      <c r="C113" s="508" t="s">
        <v>1066</v>
      </c>
      <c r="D113" s="509">
        <f>SUM(D114:D118)</f>
        <v>42</v>
      </c>
      <c r="E113" s="509" t="s">
        <v>630</v>
      </c>
      <c r="F113" s="613"/>
      <c r="G113" s="510">
        <f>D113*F113</f>
        <v>0</v>
      </c>
      <c r="H113" s="613"/>
      <c r="I113" s="510">
        <f>D113*H113</f>
        <v>0</v>
      </c>
      <c r="J113" s="527"/>
    </row>
    <row r="114" spans="1:10" s="518" customFormat="1" ht="12.75" customHeight="1">
      <c r="A114" s="506">
        <f t="shared" si="1"/>
        <v>105</v>
      </c>
      <c r="B114" s="513"/>
      <c r="C114" s="514" t="s">
        <v>1040</v>
      </c>
      <c r="D114" s="515">
        <v>11</v>
      </c>
      <c r="E114" s="515"/>
      <c r="F114" s="614"/>
      <c r="G114" s="516"/>
      <c r="H114" s="614"/>
      <c r="I114" s="516"/>
      <c r="J114" s="517" t="s">
        <v>1041</v>
      </c>
    </row>
    <row r="115" spans="1:10" s="518" customFormat="1" ht="12.75" customHeight="1">
      <c r="A115" s="506">
        <f t="shared" si="1"/>
        <v>106</v>
      </c>
      <c r="B115" s="513"/>
      <c r="C115" s="514" t="s">
        <v>1042</v>
      </c>
      <c r="D115" s="515">
        <v>17</v>
      </c>
      <c r="E115" s="515"/>
      <c r="F115" s="614"/>
      <c r="G115" s="516"/>
      <c r="H115" s="614"/>
      <c r="I115" s="516"/>
      <c r="J115" s="517" t="s">
        <v>1043</v>
      </c>
    </row>
    <row r="116" spans="1:10" s="518" customFormat="1" ht="12.75" customHeight="1">
      <c r="A116" s="506">
        <f t="shared" si="1"/>
        <v>107</v>
      </c>
      <c r="B116" s="513"/>
      <c r="C116" s="514" t="s">
        <v>1044</v>
      </c>
      <c r="D116" s="515"/>
      <c r="E116" s="515"/>
      <c r="F116" s="614"/>
      <c r="G116" s="516"/>
      <c r="H116" s="614"/>
      <c r="I116" s="516"/>
      <c r="J116" s="517" t="s">
        <v>1045</v>
      </c>
    </row>
    <row r="117" spans="1:10" s="518" customFormat="1" ht="12.75" customHeight="1">
      <c r="A117" s="506">
        <f t="shared" si="1"/>
        <v>108</v>
      </c>
      <c r="B117" s="513"/>
      <c r="C117" s="514" t="s">
        <v>1046</v>
      </c>
      <c r="D117" s="515">
        <v>6</v>
      </c>
      <c r="E117" s="515"/>
      <c r="F117" s="614"/>
      <c r="G117" s="516"/>
      <c r="H117" s="614"/>
      <c r="I117" s="516"/>
      <c r="J117" s="517" t="s">
        <v>1047</v>
      </c>
    </row>
    <row r="118" spans="1:10" s="518" customFormat="1" ht="12.75" customHeight="1">
      <c r="A118" s="506">
        <f t="shared" si="1"/>
        <v>109</v>
      </c>
      <c r="B118" s="513"/>
      <c r="C118" s="514" t="s">
        <v>1029</v>
      </c>
      <c r="D118" s="515">
        <v>8</v>
      </c>
      <c r="E118" s="515"/>
      <c r="F118" s="614"/>
      <c r="G118" s="516"/>
      <c r="H118" s="614"/>
      <c r="I118" s="516"/>
      <c r="J118" s="517" t="s">
        <v>1030</v>
      </c>
    </row>
    <row r="119" spans="1:10" s="512" customFormat="1" ht="38.25">
      <c r="A119" s="506">
        <f t="shared" si="1"/>
        <v>110</v>
      </c>
      <c r="B119" s="507"/>
      <c r="C119" s="508" t="s">
        <v>1067</v>
      </c>
      <c r="D119" s="509">
        <f>SUM(D120:D124)</f>
        <v>42</v>
      </c>
      <c r="E119" s="509" t="s">
        <v>630</v>
      </c>
      <c r="F119" s="613"/>
      <c r="G119" s="510">
        <f>D119*F119</f>
        <v>0</v>
      </c>
      <c r="H119" s="613"/>
      <c r="I119" s="510">
        <f>D119*H119</f>
        <v>0</v>
      </c>
      <c r="J119" s="527"/>
    </row>
    <row r="120" spans="1:10" s="518" customFormat="1" ht="12.75" customHeight="1">
      <c r="A120" s="506">
        <f t="shared" si="1"/>
        <v>111</v>
      </c>
      <c r="B120" s="513"/>
      <c r="C120" s="514" t="s">
        <v>1040</v>
      </c>
      <c r="D120" s="515">
        <v>11</v>
      </c>
      <c r="E120" s="515"/>
      <c r="F120" s="614"/>
      <c r="G120" s="516"/>
      <c r="H120" s="614"/>
      <c r="I120" s="516"/>
      <c r="J120" s="517" t="s">
        <v>1041</v>
      </c>
    </row>
    <row r="121" spans="1:10" s="518" customFormat="1" ht="12.75" customHeight="1">
      <c r="A121" s="506">
        <f t="shared" si="1"/>
        <v>112</v>
      </c>
      <c r="B121" s="513"/>
      <c r="C121" s="514" t="s">
        <v>1042</v>
      </c>
      <c r="D121" s="515">
        <v>17</v>
      </c>
      <c r="E121" s="515"/>
      <c r="F121" s="614"/>
      <c r="G121" s="516"/>
      <c r="H121" s="614"/>
      <c r="I121" s="516"/>
      <c r="J121" s="517" t="s">
        <v>1043</v>
      </c>
    </row>
    <row r="122" spans="1:10" s="518" customFormat="1" ht="12.75" customHeight="1">
      <c r="A122" s="506">
        <f t="shared" si="1"/>
        <v>113</v>
      </c>
      <c r="B122" s="513"/>
      <c r="C122" s="514" t="s">
        <v>1044</v>
      </c>
      <c r="D122" s="515"/>
      <c r="E122" s="515"/>
      <c r="F122" s="614"/>
      <c r="G122" s="516"/>
      <c r="H122" s="614"/>
      <c r="I122" s="516"/>
      <c r="J122" s="517" t="s">
        <v>1045</v>
      </c>
    </row>
    <row r="123" spans="1:10" s="518" customFormat="1" ht="12.75" customHeight="1">
      <c r="A123" s="506">
        <f t="shared" si="1"/>
        <v>114</v>
      </c>
      <c r="B123" s="513"/>
      <c r="C123" s="514" t="s">
        <v>1046</v>
      </c>
      <c r="D123" s="515">
        <v>6</v>
      </c>
      <c r="E123" s="515"/>
      <c r="F123" s="614"/>
      <c r="G123" s="516"/>
      <c r="H123" s="614"/>
      <c r="I123" s="516"/>
      <c r="J123" s="517" t="s">
        <v>1047</v>
      </c>
    </row>
    <row r="124" spans="1:10" s="518" customFormat="1" ht="12.75" customHeight="1">
      <c r="A124" s="506">
        <f t="shared" si="1"/>
        <v>115</v>
      </c>
      <c r="B124" s="513"/>
      <c r="C124" s="514" t="s">
        <v>1029</v>
      </c>
      <c r="D124" s="515">
        <v>8</v>
      </c>
      <c r="E124" s="515"/>
      <c r="F124" s="614"/>
      <c r="G124" s="516"/>
      <c r="H124" s="614"/>
      <c r="I124" s="516"/>
      <c r="J124" s="517" t="s">
        <v>1030</v>
      </c>
    </row>
    <row r="125" spans="1:10" s="512" customFormat="1" ht="25.5">
      <c r="A125" s="506">
        <f t="shared" si="1"/>
        <v>116</v>
      </c>
      <c r="B125" s="507"/>
      <c r="C125" s="508" t="s">
        <v>1068</v>
      </c>
      <c r="D125" s="509">
        <f>SUM(D126:D130)</f>
        <v>2</v>
      </c>
      <c r="E125" s="509" t="s">
        <v>630</v>
      </c>
      <c r="F125" s="613"/>
      <c r="G125" s="510">
        <f>D125*F125</f>
        <v>0</v>
      </c>
      <c r="H125" s="613"/>
      <c r="I125" s="510">
        <f>D125*H125</f>
        <v>0</v>
      </c>
      <c r="J125" s="527"/>
    </row>
    <row r="126" spans="1:10" s="518" customFormat="1" ht="12.75" customHeight="1">
      <c r="A126" s="506">
        <f t="shared" si="1"/>
        <v>117</v>
      </c>
      <c r="B126" s="513"/>
      <c r="C126" s="514" t="s">
        <v>1040</v>
      </c>
      <c r="D126" s="515">
        <v>2</v>
      </c>
      <c r="E126" s="515"/>
      <c r="F126" s="614"/>
      <c r="G126" s="516"/>
      <c r="H126" s="614"/>
      <c r="I126" s="516"/>
      <c r="J126" s="517" t="s">
        <v>1041</v>
      </c>
    </row>
    <row r="127" spans="1:10" s="518" customFormat="1" ht="12.75" customHeight="1">
      <c r="A127" s="506">
        <f t="shared" si="1"/>
        <v>118</v>
      </c>
      <c r="B127" s="513"/>
      <c r="C127" s="514" t="s">
        <v>1042</v>
      </c>
      <c r="D127" s="515"/>
      <c r="E127" s="515"/>
      <c r="F127" s="614"/>
      <c r="G127" s="516"/>
      <c r="H127" s="614"/>
      <c r="I127" s="516"/>
      <c r="J127" s="517" t="s">
        <v>1043</v>
      </c>
    </row>
    <row r="128" spans="1:10" s="518" customFormat="1" ht="12.75" customHeight="1">
      <c r="A128" s="506">
        <f t="shared" si="1"/>
        <v>119</v>
      </c>
      <c r="B128" s="513"/>
      <c r="C128" s="514" t="s">
        <v>1044</v>
      </c>
      <c r="D128" s="515"/>
      <c r="E128" s="515"/>
      <c r="F128" s="614"/>
      <c r="G128" s="516"/>
      <c r="H128" s="614"/>
      <c r="I128" s="516"/>
      <c r="J128" s="517" t="s">
        <v>1045</v>
      </c>
    </row>
    <row r="129" spans="1:10" s="518" customFormat="1" ht="12.75" customHeight="1">
      <c r="A129" s="506">
        <f t="shared" si="1"/>
        <v>120</v>
      </c>
      <c r="B129" s="513"/>
      <c r="C129" s="514" t="s">
        <v>1046</v>
      </c>
      <c r="D129" s="515"/>
      <c r="E129" s="515"/>
      <c r="F129" s="614"/>
      <c r="G129" s="516"/>
      <c r="H129" s="614"/>
      <c r="I129" s="516"/>
      <c r="J129" s="517" t="s">
        <v>1047</v>
      </c>
    </row>
    <row r="130" spans="1:10" s="518" customFormat="1" ht="12.75" customHeight="1">
      <c r="A130" s="506">
        <f t="shared" si="1"/>
        <v>121</v>
      </c>
      <c r="B130" s="513"/>
      <c r="C130" s="514" t="s">
        <v>1029</v>
      </c>
      <c r="D130" s="515"/>
      <c r="E130" s="515"/>
      <c r="F130" s="614"/>
      <c r="G130" s="516"/>
      <c r="H130" s="614"/>
      <c r="I130" s="516"/>
      <c r="J130" s="517" t="s">
        <v>1030</v>
      </c>
    </row>
    <row r="131" spans="1:10" s="512" customFormat="1" ht="76.5">
      <c r="A131" s="506">
        <f t="shared" si="1"/>
        <v>122</v>
      </c>
      <c r="B131" s="507"/>
      <c r="C131" s="508" t="s">
        <v>1069</v>
      </c>
      <c r="D131" s="509">
        <f>SUM(D132:D136)</f>
        <v>6</v>
      </c>
      <c r="E131" s="509" t="s">
        <v>630</v>
      </c>
      <c r="F131" s="613"/>
      <c r="G131" s="510">
        <f>D131*F131</f>
        <v>0</v>
      </c>
      <c r="H131" s="613"/>
      <c r="I131" s="510">
        <f>D131*H131</f>
        <v>0</v>
      </c>
      <c r="J131" s="527"/>
    </row>
    <row r="132" spans="1:10" s="518" customFormat="1" ht="12.75" customHeight="1">
      <c r="A132" s="506">
        <f t="shared" si="1"/>
        <v>123</v>
      </c>
      <c r="B132" s="513"/>
      <c r="C132" s="514" t="s">
        <v>1040</v>
      </c>
      <c r="D132" s="515">
        <v>2</v>
      </c>
      <c r="E132" s="515"/>
      <c r="F132" s="614"/>
      <c r="G132" s="516"/>
      <c r="H132" s="614"/>
      <c r="I132" s="516"/>
      <c r="J132" s="517" t="s">
        <v>1041</v>
      </c>
    </row>
    <row r="133" spans="1:10" s="518" customFormat="1" ht="12.75" customHeight="1">
      <c r="A133" s="506">
        <f t="shared" si="1"/>
        <v>124</v>
      </c>
      <c r="B133" s="513"/>
      <c r="C133" s="514" t="s">
        <v>1042</v>
      </c>
      <c r="D133" s="515">
        <v>3</v>
      </c>
      <c r="E133" s="515"/>
      <c r="F133" s="614"/>
      <c r="G133" s="516"/>
      <c r="H133" s="614"/>
      <c r="I133" s="516"/>
      <c r="J133" s="517" t="s">
        <v>1043</v>
      </c>
    </row>
    <row r="134" spans="1:10" s="518" customFormat="1" ht="12.75" customHeight="1">
      <c r="A134" s="506">
        <f t="shared" si="1"/>
        <v>125</v>
      </c>
      <c r="B134" s="513"/>
      <c r="C134" s="514" t="s">
        <v>1044</v>
      </c>
      <c r="D134" s="515">
        <v>1</v>
      </c>
      <c r="E134" s="515"/>
      <c r="F134" s="614"/>
      <c r="G134" s="516"/>
      <c r="H134" s="614"/>
      <c r="I134" s="516"/>
      <c r="J134" s="517" t="s">
        <v>1045</v>
      </c>
    </row>
    <row r="135" spans="1:10" s="518" customFormat="1" ht="12.75" customHeight="1">
      <c r="A135" s="506">
        <f t="shared" si="1"/>
        <v>126</v>
      </c>
      <c r="B135" s="513"/>
      <c r="C135" s="514" t="s">
        <v>1046</v>
      </c>
      <c r="D135" s="515"/>
      <c r="E135" s="515"/>
      <c r="F135" s="614"/>
      <c r="G135" s="516"/>
      <c r="H135" s="614"/>
      <c r="I135" s="516"/>
      <c r="J135" s="517" t="s">
        <v>1047</v>
      </c>
    </row>
    <row r="136" spans="1:10" s="518" customFormat="1" ht="12.75" customHeight="1">
      <c r="A136" s="506">
        <f t="shared" si="1"/>
        <v>127</v>
      </c>
      <c r="B136" s="513"/>
      <c r="C136" s="514" t="s">
        <v>1029</v>
      </c>
      <c r="D136" s="515"/>
      <c r="E136" s="515"/>
      <c r="F136" s="614"/>
      <c r="G136" s="516"/>
      <c r="H136" s="614"/>
      <c r="I136" s="516"/>
      <c r="J136" s="517" t="s">
        <v>1030</v>
      </c>
    </row>
    <row r="137" spans="1:10" s="512" customFormat="1" ht="25.5">
      <c r="A137" s="506">
        <f t="shared" si="1"/>
        <v>128</v>
      </c>
      <c r="B137" s="507"/>
      <c r="C137" s="508" t="s">
        <v>1070</v>
      </c>
      <c r="D137" s="509">
        <f>SUM(D138:D142)</f>
        <v>12</v>
      </c>
      <c r="E137" s="509" t="s">
        <v>630</v>
      </c>
      <c r="F137" s="613"/>
      <c r="G137" s="510">
        <f>D137*F137</f>
        <v>0</v>
      </c>
      <c r="H137" s="613"/>
      <c r="I137" s="510">
        <f>D137*H137</f>
        <v>0</v>
      </c>
      <c r="J137" s="527"/>
    </row>
    <row r="138" spans="1:10" s="518" customFormat="1" ht="12.75" customHeight="1">
      <c r="A138" s="506">
        <f t="shared" si="1"/>
        <v>129</v>
      </c>
      <c r="B138" s="513"/>
      <c r="C138" s="514" t="s">
        <v>1040</v>
      </c>
      <c r="D138" s="515">
        <v>4</v>
      </c>
      <c r="E138" s="515"/>
      <c r="F138" s="614"/>
      <c r="G138" s="516"/>
      <c r="H138" s="614"/>
      <c r="I138" s="516"/>
      <c r="J138" s="517" t="s">
        <v>1041</v>
      </c>
    </row>
    <row r="139" spans="1:10" s="518" customFormat="1" ht="12.75" customHeight="1">
      <c r="A139" s="506">
        <f t="shared" si="1"/>
        <v>130</v>
      </c>
      <c r="B139" s="513"/>
      <c r="C139" s="514" t="s">
        <v>1042</v>
      </c>
      <c r="D139" s="515">
        <v>6</v>
      </c>
      <c r="E139" s="515"/>
      <c r="F139" s="614"/>
      <c r="G139" s="516"/>
      <c r="H139" s="614"/>
      <c r="I139" s="516"/>
      <c r="J139" s="517" t="s">
        <v>1043</v>
      </c>
    </row>
    <row r="140" spans="1:10" s="518" customFormat="1" ht="12.75" customHeight="1">
      <c r="A140" s="506">
        <f t="shared" si="1"/>
        <v>131</v>
      </c>
      <c r="B140" s="513"/>
      <c r="C140" s="514" t="s">
        <v>1044</v>
      </c>
      <c r="D140" s="515">
        <v>2</v>
      </c>
      <c r="E140" s="515"/>
      <c r="F140" s="614"/>
      <c r="G140" s="516"/>
      <c r="H140" s="614"/>
      <c r="I140" s="516"/>
      <c r="J140" s="517" t="s">
        <v>1045</v>
      </c>
    </row>
    <row r="141" spans="1:10" s="518" customFormat="1" ht="12.75" customHeight="1">
      <c r="A141" s="506">
        <f t="shared" si="1"/>
        <v>132</v>
      </c>
      <c r="B141" s="513"/>
      <c r="C141" s="514" t="s">
        <v>1046</v>
      </c>
      <c r="D141" s="515"/>
      <c r="E141" s="515"/>
      <c r="F141" s="614"/>
      <c r="G141" s="516"/>
      <c r="H141" s="614"/>
      <c r="I141" s="516"/>
      <c r="J141" s="517" t="s">
        <v>1047</v>
      </c>
    </row>
    <row r="142" spans="1:10" s="518" customFormat="1" ht="12.75" customHeight="1">
      <c r="A142" s="506">
        <f t="shared" si="1"/>
        <v>133</v>
      </c>
      <c r="B142" s="513"/>
      <c r="C142" s="514" t="s">
        <v>1029</v>
      </c>
      <c r="D142" s="515"/>
      <c r="E142" s="515"/>
      <c r="F142" s="614"/>
      <c r="G142" s="516"/>
      <c r="H142" s="614"/>
      <c r="I142" s="516"/>
      <c r="J142" s="517" t="s">
        <v>1030</v>
      </c>
    </row>
    <row r="143" spans="1:10" s="512" customFormat="1" ht="25.5">
      <c r="A143" s="506">
        <f t="shared" ref="A143:A173" si="2">A142+1</f>
        <v>134</v>
      </c>
      <c r="B143" s="507"/>
      <c r="C143" s="508" t="s">
        <v>1071</v>
      </c>
      <c r="D143" s="509">
        <f>SUM(D144:D148)</f>
        <v>12</v>
      </c>
      <c r="E143" s="509" t="s">
        <v>630</v>
      </c>
      <c r="F143" s="613"/>
      <c r="G143" s="510">
        <f>D143*F143</f>
        <v>0</v>
      </c>
      <c r="H143" s="613"/>
      <c r="I143" s="510">
        <f>D143*H143</f>
        <v>0</v>
      </c>
      <c r="J143" s="527"/>
    </row>
    <row r="144" spans="1:10" s="518" customFormat="1" ht="12.75" customHeight="1">
      <c r="A144" s="506">
        <f t="shared" si="2"/>
        <v>135</v>
      </c>
      <c r="B144" s="513"/>
      <c r="C144" s="514" t="s">
        <v>1040</v>
      </c>
      <c r="D144" s="515">
        <v>4</v>
      </c>
      <c r="E144" s="515"/>
      <c r="F144" s="614"/>
      <c r="G144" s="516"/>
      <c r="H144" s="614"/>
      <c r="I144" s="516"/>
      <c r="J144" s="517" t="s">
        <v>1041</v>
      </c>
    </row>
    <row r="145" spans="1:10" s="518" customFormat="1" ht="12.75" customHeight="1">
      <c r="A145" s="506">
        <f t="shared" si="2"/>
        <v>136</v>
      </c>
      <c r="B145" s="513"/>
      <c r="C145" s="514" t="s">
        <v>1042</v>
      </c>
      <c r="D145" s="515">
        <v>6</v>
      </c>
      <c r="E145" s="515"/>
      <c r="F145" s="614"/>
      <c r="G145" s="516"/>
      <c r="H145" s="614"/>
      <c r="I145" s="516"/>
      <c r="J145" s="517" t="s">
        <v>1043</v>
      </c>
    </row>
    <row r="146" spans="1:10" s="518" customFormat="1" ht="12.75" customHeight="1">
      <c r="A146" s="506">
        <f t="shared" si="2"/>
        <v>137</v>
      </c>
      <c r="B146" s="513"/>
      <c r="C146" s="514" t="s">
        <v>1044</v>
      </c>
      <c r="D146" s="515">
        <v>2</v>
      </c>
      <c r="E146" s="515"/>
      <c r="F146" s="614"/>
      <c r="G146" s="516"/>
      <c r="H146" s="614"/>
      <c r="I146" s="516"/>
      <c r="J146" s="517" t="s">
        <v>1045</v>
      </c>
    </row>
    <row r="147" spans="1:10" s="518" customFormat="1" ht="12.75" customHeight="1">
      <c r="A147" s="506">
        <f t="shared" si="2"/>
        <v>138</v>
      </c>
      <c r="B147" s="513"/>
      <c r="C147" s="514" t="s">
        <v>1046</v>
      </c>
      <c r="D147" s="515"/>
      <c r="E147" s="515"/>
      <c r="F147" s="614"/>
      <c r="G147" s="516"/>
      <c r="H147" s="614"/>
      <c r="I147" s="516"/>
      <c r="J147" s="517" t="s">
        <v>1047</v>
      </c>
    </row>
    <row r="148" spans="1:10" s="518" customFormat="1" ht="12.75" customHeight="1">
      <c r="A148" s="506">
        <f t="shared" si="2"/>
        <v>139</v>
      </c>
      <c r="B148" s="513"/>
      <c r="C148" s="514" t="s">
        <v>1029</v>
      </c>
      <c r="D148" s="515"/>
      <c r="E148" s="515"/>
      <c r="F148" s="614"/>
      <c r="G148" s="516"/>
      <c r="H148" s="614"/>
      <c r="I148" s="516"/>
      <c r="J148" s="517" t="s">
        <v>1030</v>
      </c>
    </row>
    <row r="149" spans="1:10" s="512" customFormat="1" ht="12.75" customHeight="1">
      <c r="A149" s="506">
        <f t="shared" si="2"/>
        <v>140</v>
      </c>
      <c r="B149" s="526"/>
      <c r="C149" s="508" t="s">
        <v>1072</v>
      </c>
      <c r="D149" s="509">
        <f>SUM(D150:D154)</f>
        <v>2</v>
      </c>
      <c r="E149" s="509" t="s">
        <v>630</v>
      </c>
      <c r="F149" s="613"/>
      <c r="G149" s="510">
        <f>D149*F149</f>
        <v>0</v>
      </c>
      <c r="H149" s="613"/>
      <c r="I149" s="510">
        <f>D149*H149</f>
        <v>0</v>
      </c>
      <c r="J149" s="527"/>
    </row>
    <row r="150" spans="1:10" s="518" customFormat="1" ht="12.75" customHeight="1">
      <c r="A150" s="506">
        <f t="shared" si="2"/>
        <v>141</v>
      </c>
      <c r="B150" s="513"/>
      <c r="C150" s="514" t="s">
        <v>1040</v>
      </c>
      <c r="D150" s="515"/>
      <c r="E150" s="515"/>
      <c r="F150" s="614"/>
      <c r="G150" s="516"/>
      <c r="H150" s="614"/>
      <c r="I150" s="516"/>
      <c r="J150" s="517" t="s">
        <v>1041</v>
      </c>
    </row>
    <row r="151" spans="1:10" s="518" customFormat="1" ht="12.75" customHeight="1">
      <c r="A151" s="506">
        <f t="shared" si="2"/>
        <v>142</v>
      </c>
      <c r="B151" s="513"/>
      <c r="C151" s="514" t="s">
        <v>1042</v>
      </c>
      <c r="D151" s="515">
        <v>2</v>
      </c>
      <c r="E151" s="515"/>
      <c r="F151" s="614"/>
      <c r="G151" s="516"/>
      <c r="H151" s="614"/>
      <c r="I151" s="516"/>
      <c r="J151" s="517" t="s">
        <v>1043</v>
      </c>
    </row>
    <row r="152" spans="1:10" s="518" customFormat="1" ht="12.75" customHeight="1">
      <c r="A152" s="506">
        <f t="shared" si="2"/>
        <v>143</v>
      </c>
      <c r="B152" s="513"/>
      <c r="C152" s="514" t="s">
        <v>1044</v>
      </c>
      <c r="D152" s="515"/>
      <c r="E152" s="515"/>
      <c r="F152" s="614"/>
      <c r="G152" s="516"/>
      <c r="H152" s="614"/>
      <c r="I152" s="516"/>
      <c r="J152" s="517" t="s">
        <v>1045</v>
      </c>
    </row>
    <row r="153" spans="1:10" s="518" customFormat="1" ht="12.75" customHeight="1">
      <c r="A153" s="506">
        <f t="shared" si="2"/>
        <v>144</v>
      </c>
      <c r="B153" s="513"/>
      <c r="C153" s="514" t="s">
        <v>1046</v>
      </c>
      <c r="D153" s="515"/>
      <c r="E153" s="515"/>
      <c r="F153" s="614"/>
      <c r="G153" s="516"/>
      <c r="H153" s="614"/>
      <c r="I153" s="516"/>
      <c r="J153" s="517" t="s">
        <v>1047</v>
      </c>
    </row>
    <row r="154" spans="1:10" s="518" customFormat="1" ht="12.75" customHeight="1">
      <c r="A154" s="506">
        <f t="shared" si="2"/>
        <v>145</v>
      </c>
      <c r="B154" s="513"/>
      <c r="C154" s="514" t="s">
        <v>1029</v>
      </c>
      <c r="D154" s="515"/>
      <c r="E154" s="515"/>
      <c r="F154" s="614"/>
      <c r="G154" s="516"/>
      <c r="H154" s="614"/>
      <c r="I154" s="516"/>
      <c r="J154" s="517" t="s">
        <v>1030</v>
      </c>
    </row>
    <row r="155" spans="1:10" s="512" customFormat="1" ht="25.5" customHeight="1">
      <c r="A155" s="506">
        <f t="shared" si="2"/>
        <v>146</v>
      </c>
      <c r="B155" s="526"/>
      <c r="C155" s="508" t="s">
        <v>1073</v>
      </c>
      <c r="D155" s="509">
        <f>SUM(D156:D160)</f>
        <v>2</v>
      </c>
      <c r="E155" s="509" t="s">
        <v>630</v>
      </c>
      <c r="F155" s="613"/>
      <c r="G155" s="510">
        <f>D155*F155</f>
        <v>0</v>
      </c>
      <c r="H155" s="613"/>
      <c r="I155" s="510">
        <f>D155*H155</f>
        <v>0</v>
      </c>
      <c r="J155" s="527"/>
    </row>
    <row r="156" spans="1:10" s="518" customFormat="1" ht="12.75" customHeight="1">
      <c r="A156" s="506">
        <f t="shared" si="2"/>
        <v>147</v>
      </c>
      <c r="B156" s="513"/>
      <c r="C156" s="514" t="s">
        <v>1040</v>
      </c>
      <c r="D156" s="515"/>
      <c r="E156" s="515"/>
      <c r="F156" s="614"/>
      <c r="G156" s="516"/>
      <c r="H156" s="614"/>
      <c r="I156" s="516"/>
      <c r="J156" s="517" t="s">
        <v>1041</v>
      </c>
    </row>
    <row r="157" spans="1:10" s="518" customFormat="1" ht="12.75" customHeight="1">
      <c r="A157" s="506">
        <f t="shared" si="2"/>
        <v>148</v>
      </c>
      <c r="B157" s="513"/>
      <c r="C157" s="514" t="s">
        <v>1042</v>
      </c>
      <c r="D157" s="515">
        <v>2</v>
      </c>
      <c r="E157" s="515"/>
      <c r="F157" s="614"/>
      <c r="G157" s="516"/>
      <c r="H157" s="614"/>
      <c r="I157" s="516"/>
      <c r="J157" s="517" t="s">
        <v>1043</v>
      </c>
    </row>
    <row r="158" spans="1:10" s="518" customFormat="1" ht="12.75" customHeight="1">
      <c r="A158" s="506">
        <f t="shared" si="2"/>
        <v>149</v>
      </c>
      <c r="B158" s="513"/>
      <c r="C158" s="514" t="s">
        <v>1044</v>
      </c>
      <c r="D158" s="515"/>
      <c r="E158" s="515"/>
      <c r="F158" s="614"/>
      <c r="G158" s="516"/>
      <c r="H158" s="614"/>
      <c r="I158" s="516"/>
      <c r="J158" s="517" t="s">
        <v>1045</v>
      </c>
    </row>
    <row r="159" spans="1:10" s="518" customFormat="1" ht="12.75" customHeight="1">
      <c r="A159" s="506">
        <f t="shared" si="2"/>
        <v>150</v>
      </c>
      <c r="B159" s="513"/>
      <c r="C159" s="514" t="s">
        <v>1046</v>
      </c>
      <c r="D159" s="515"/>
      <c r="E159" s="515"/>
      <c r="F159" s="614"/>
      <c r="G159" s="516"/>
      <c r="H159" s="614"/>
      <c r="I159" s="516"/>
      <c r="J159" s="517" t="s">
        <v>1047</v>
      </c>
    </row>
    <row r="160" spans="1:10" s="518" customFormat="1" ht="12.75" customHeight="1">
      <c r="A160" s="506">
        <f t="shared" si="2"/>
        <v>151</v>
      </c>
      <c r="B160" s="513"/>
      <c r="C160" s="514" t="s">
        <v>1029</v>
      </c>
      <c r="D160" s="515"/>
      <c r="E160" s="515"/>
      <c r="F160" s="614"/>
      <c r="G160" s="516"/>
      <c r="H160" s="614"/>
      <c r="I160" s="516"/>
      <c r="J160" s="517" t="s">
        <v>1030</v>
      </c>
    </row>
    <row r="161" spans="1:10" s="512" customFormat="1" ht="12.75" customHeight="1">
      <c r="A161" s="506">
        <f t="shared" si="2"/>
        <v>152</v>
      </c>
      <c r="B161" s="526"/>
      <c r="C161" s="508" t="s">
        <v>1074</v>
      </c>
      <c r="D161" s="509">
        <f>SUM(D162:D166)</f>
        <v>1</v>
      </c>
      <c r="E161" s="509" t="s">
        <v>630</v>
      </c>
      <c r="F161" s="613"/>
      <c r="G161" s="510">
        <f>D161*F161</f>
        <v>0</v>
      </c>
      <c r="H161" s="613"/>
      <c r="I161" s="510">
        <f>D161*H161</f>
        <v>0</v>
      </c>
      <c r="J161" s="527"/>
    </row>
    <row r="162" spans="1:10" s="518" customFormat="1" ht="12.75" customHeight="1">
      <c r="A162" s="506">
        <f t="shared" si="2"/>
        <v>153</v>
      </c>
      <c r="B162" s="513"/>
      <c r="C162" s="514" t="s">
        <v>1040</v>
      </c>
      <c r="D162" s="515"/>
      <c r="E162" s="515"/>
      <c r="F162" s="614"/>
      <c r="G162" s="516"/>
      <c r="H162" s="614"/>
      <c r="I162" s="516"/>
      <c r="J162" s="517" t="s">
        <v>1041</v>
      </c>
    </row>
    <row r="163" spans="1:10" s="518" customFormat="1" ht="12.75" customHeight="1">
      <c r="A163" s="506">
        <f t="shared" si="2"/>
        <v>154</v>
      </c>
      <c r="B163" s="513"/>
      <c r="C163" s="514" t="s">
        <v>1042</v>
      </c>
      <c r="D163" s="515">
        <v>1</v>
      </c>
      <c r="E163" s="515"/>
      <c r="F163" s="614"/>
      <c r="G163" s="516"/>
      <c r="H163" s="614"/>
      <c r="I163" s="516"/>
      <c r="J163" s="517" t="s">
        <v>1043</v>
      </c>
    </row>
    <row r="164" spans="1:10" s="518" customFormat="1" ht="12.75" customHeight="1">
      <c r="A164" s="506">
        <f t="shared" si="2"/>
        <v>155</v>
      </c>
      <c r="B164" s="513"/>
      <c r="C164" s="514" t="s">
        <v>1044</v>
      </c>
      <c r="D164" s="515"/>
      <c r="E164" s="515"/>
      <c r="F164" s="614"/>
      <c r="G164" s="516"/>
      <c r="H164" s="614"/>
      <c r="I164" s="516"/>
      <c r="J164" s="517" t="s">
        <v>1045</v>
      </c>
    </row>
    <row r="165" spans="1:10" s="518" customFormat="1" ht="12.75" customHeight="1">
      <c r="A165" s="506">
        <f t="shared" si="2"/>
        <v>156</v>
      </c>
      <c r="B165" s="513"/>
      <c r="C165" s="514" t="s">
        <v>1046</v>
      </c>
      <c r="D165" s="515"/>
      <c r="E165" s="515"/>
      <c r="F165" s="614"/>
      <c r="G165" s="516"/>
      <c r="H165" s="614"/>
      <c r="I165" s="516"/>
      <c r="J165" s="517" t="s">
        <v>1047</v>
      </c>
    </row>
    <row r="166" spans="1:10" s="518" customFormat="1" ht="12.75" customHeight="1">
      <c r="A166" s="506">
        <f t="shared" si="2"/>
        <v>157</v>
      </c>
      <c r="B166" s="513"/>
      <c r="C166" s="514" t="s">
        <v>1029</v>
      </c>
      <c r="D166" s="515"/>
      <c r="E166" s="515"/>
      <c r="F166" s="614"/>
      <c r="G166" s="516"/>
      <c r="H166" s="614"/>
      <c r="I166" s="516"/>
      <c r="J166" s="517" t="s">
        <v>1030</v>
      </c>
    </row>
    <row r="167" spans="1:10" s="512" customFormat="1" ht="25.5" customHeight="1">
      <c r="A167" s="506">
        <f t="shared" si="2"/>
        <v>158</v>
      </c>
      <c r="B167" s="526"/>
      <c r="C167" s="508" t="s">
        <v>1075</v>
      </c>
      <c r="D167" s="509">
        <f>SUM(D168:D172)</f>
        <v>1</v>
      </c>
      <c r="E167" s="509" t="s">
        <v>630</v>
      </c>
      <c r="F167" s="613"/>
      <c r="G167" s="510">
        <f>D167*F167</f>
        <v>0</v>
      </c>
      <c r="H167" s="613"/>
      <c r="I167" s="510">
        <f>D167*H167</f>
        <v>0</v>
      </c>
      <c r="J167" s="527"/>
    </row>
    <row r="168" spans="1:10" s="518" customFormat="1" ht="12.75" customHeight="1">
      <c r="A168" s="506">
        <f t="shared" si="2"/>
        <v>159</v>
      </c>
      <c r="B168" s="513"/>
      <c r="C168" s="514" t="s">
        <v>1040</v>
      </c>
      <c r="D168" s="515"/>
      <c r="E168" s="515"/>
      <c r="F168" s="614"/>
      <c r="G168" s="516"/>
      <c r="H168" s="614"/>
      <c r="I168" s="516"/>
      <c r="J168" s="517" t="s">
        <v>1041</v>
      </c>
    </row>
    <row r="169" spans="1:10" s="518" customFormat="1" ht="12.75" customHeight="1">
      <c r="A169" s="506">
        <f t="shared" si="2"/>
        <v>160</v>
      </c>
      <c r="B169" s="513"/>
      <c r="C169" s="514" t="s">
        <v>1042</v>
      </c>
      <c r="D169" s="515">
        <v>1</v>
      </c>
      <c r="E169" s="515"/>
      <c r="F169" s="614"/>
      <c r="G169" s="516"/>
      <c r="H169" s="614"/>
      <c r="I169" s="516"/>
      <c r="J169" s="517" t="s">
        <v>1043</v>
      </c>
    </row>
    <row r="170" spans="1:10" s="518" customFormat="1" ht="12.75" customHeight="1">
      <c r="A170" s="506">
        <f t="shared" si="2"/>
        <v>161</v>
      </c>
      <c r="B170" s="513"/>
      <c r="C170" s="514" t="s">
        <v>1044</v>
      </c>
      <c r="D170" s="515"/>
      <c r="E170" s="515"/>
      <c r="F170" s="614"/>
      <c r="G170" s="516"/>
      <c r="H170" s="614"/>
      <c r="I170" s="516"/>
      <c r="J170" s="517" t="s">
        <v>1045</v>
      </c>
    </row>
    <row r="171" spans="1:10" s="518" customFormat="1" ht="12.75" customHeight="1">
      <c r="A171" s="506">
        <f t="shared" si="2"/>
        <v>162</v>
      </c>
      <c r="B171" s="513"/>
      <c r="C171" s="514" t="s">
        <v>1046</v>
      </c>
      <c r="D171" s="515"/>
      <c r="E171" s="515"/>
      <c r="F171" s="614"/>
      <c r="G171" s="516"/>
      <c r="H171" s="614"/>
      <c r="I171" s="516"/>
      <c r="J171" s="517" t="s">
        <v>1047</v>
      </c>
    </row>
    <row r="172" spans="1:10" s="518" customFormat="1" ht="12.75" customHeight="1">
      <c r="A172" s="506">
        <f t="shared" si="2"/>
        <v>163</v>
      </c>
      <c r="B172" s="513"/>
      <c r="C172" s="514" t="s">
        <v>1029</v>
      </c>
      <c r="D172" s="515"/>
      <c r="E172" s="515"/>
      <c r="F172" s="614"/>
      <c r="G172" s="516"/>
      <c r="H172" s="614"/>
      <c r="I172" s="516"/>
      <c r="J172" s="517" t="s">
        <v>1030</v>
      </c>
    </row>
    <row r="173" spans="1:10" s="512" customFormat="1">
      <c r="A173" s="506">
        <f t="shared" si="2"/>
        <v>164</v>
      </c>
      <c r="C173" s="508"/>
      <c r="D173" s="509"/>
      <c r="E173" s="509"/>
      <c r="F173" s="613"/>
      <c r="G173" s="510"/>
      <c r="H173" s="613"/>
      <c r="I173" s="510"/>
      <c r="J173" s="511"/>
    </row>
    <row r="174" spans="1:10" s="497" customFormat="1" ht="15.75">
      <c r="A174" s="496"/>
      <c r="C174" s="531" t="s">
        <v>996</v>
      </c>
      <c r="D174" s="496"/>
      <c r="E174" s="496"/>
      <c r="F174" s="618"/>
      <c r="G174" s="500">
        <f>SUM(G175:G267)</f>
        <v>0</v>
      </c>
      <c r="H174" s="621"/>
      <c r="I174" s="500">
        <f>SUM(I175:I267)</f>
        <v>0</v>
      </c>
      <c r="J174" s="501"/>
    </row>
    <row r="175" spans="1:10">
      <c r="A175" s="490">
        <f>A173+1</f>
        <v>165</v>
      </c>
      <c r="C175" s="532" t="s">
        <v>1076</v>
      </c>
      <c r="D175" s="490"/>
      <c r="F175" s="619"/>
      <c r="G175" s="505"/>
      <c r="H175" s="619"/>
      <c r="I175" s="505"/>
    </row>
    <row r="176" spans="1:10">
      <c r="A176" s="490">
        <f>A175+1</f>
        <v>166</v>
      </c>
      <c r="B176" s="495" t="s">
        <v>1077</v>
      </c>
      <c r="C176" s="503" t="s">
        <v>1078</v>
      </c>
      <c r="D176" s="509">
        <f>SUM(D177:D181)</f>
        <v>280</v>
      </c>
      <c r="E176" s="490" t="s">
        <v>383</v>
      </c>
      <c r="F176" s="619"/>
      <c r="G176" s="505">
        <f>D176*F176</f>
        <v>0</v>
      </c>
      <c r="H176" s="619"/>
      <c r="I176" s="505">
        <f>D176*H176</f>
        <v>0</v>
      </c>
      <c r="J176" s="534"/>
    </row>
    <row r="177" spans="1:10" s="518" customFormat="1" ht="12.75" customHeight="1">
      <c r="A177" s="490">
        <f>A176+1</f>
        <v>167</v>
      </c>
      <c r="B177" s="513"/>
      <c r="C177" s="514" t="s">
        <v>1040</v>
      </c>
      <c r="D177" s="515">
        <f>60+25+20+40+25</f>
        <v>170</v>
      </c>
      <c r="E177" s="515"/>
      <c r="F177" s="614"/>
      <c r="G177" s="516"/>
      <c r="H177" s="614"/>
      <c r="I177" s="516"/>
      <c r="J177" s="517" t="s">
        <v>1041</v>
      </c>
    </row>
    <row r="178" spans="1:10" s="518" customFormat="1" ht="12.75" customHeight="1">
      <c r="A178" s="490">
        <f t="shared" ref="A178:A241" si="3">A177+1</f>
        <v>168</v>
      </c>
      <c r="B178" s="513"/>
      <c r="C178" s="514" t="s">
        <v>1042</v>
      </c>
      <c r="D178" s="515">
        <v>110</v>
      </c>
      <c r="E178" s="515"/>
      <c r="F178" s="614"/>
      <c r="G178" s="516"/>
      <c r="H178" s="614"/>
      <c r="I178" s="516"/>
      <c r="J178" s="517" t="s">
        <v>1043</v>
      </c>
    </row>
    <row r="179" spans="1:10" s="518" customFormat="1" ht="12.75" customHeight="1">
      <c r="A179" s="490">
        <f t="shared" si="3"/>
        <v>169</v>
      </c>
      <c r="B179" s="513"/>
      <c r="C179" s="514" t="s">
        <v>1044</v>
      </c>
      <c r="D179" s="515"/>
      <c r="E179" s="515"/>
      <c r="F179" s="614"/>
      <c r="G179" s="516"/>
      <c r="H179" s="614"/>
      <c r="I179" s="516"/>
      <c r="J179" s="517" t="s">
        <v>1045</v>
      </c>
    </row>
    <row r="180" spans="1:10" s="518" customFormat="1" ht="12.75" customHeight="1">
      <c r="A180" s="490">
        <f t="shared" si="3"/>
        <v>170</v>
      </c>
      <c r="B180" s="513"/>
      <c r="C180" s="514" t="s">
        <v>1046</v>
      </c>
      <c r="D180" s="515"/>
      <c r="E180" s="515"/>
      <c r="F180" s="614"/>
      <c r="G180" s="516"/>
      <c r="H180" s="614"/>
      <c r="I180" s="516"/>
      <c r="J180" s="517" t="s">
        <v>1047</v>
      </c>
    </row>
    <row r="181" spans="1:10" s="518" customFormat="1" ht="12.75" customHeight="1">
      <c r="A181" s="490">
        <f t="shared" si="3"/>
        <v>171</v>
      </c>
      <c r="B181" s="513"/>
      <c r="C181" s="514" t="s">
        <v>1029</v>
      </c>
      <c r="D181" s="515"/>
      <c r="E181" s="515"/>
      <c r="F181" s="614"/>
      <c r="G181" s="516"/>
      <c r="H181" s="614"/>
      <c r="I181" s="516"/>
      <c r="J181" s="517" t="s">
        <v>1030</v>
      </c>
    </row>
    <row r="182" spans="1:10">
      <c r="A182" s="490">
        <f t="shared" si="3"/>
        <v>172</v>
      </c>
      <c r="B182" s="495" t="s">
        <v>1079</v>
      </c>
      <c r="C182" s="503" t="s">
        <v>1078</v>
      </c>
      <c r="D182" s="509">
        <f>SUM(D183:D187)</f>
        <v>45</v>
      </c>
      <c r="E182" s="490" t="s">
        <v>383</v>
      </c>
      <c r="F182" s="619"/>
      <c r="G182" s="505">
        <f>D182*F182</f>
        <v>0</v>
      </c>
      <c r="H182" s="619"/>
      <c r="I182" s="505">
        <f>D182*H182</f>
        <v>0</v>
      </c>
      <c r="J182" s="534"/>
    </row>
    <row r="183" spans="1:10" s="518" customFormat="1" ht="12.75" customHeight="1">
      <c r="A183" s="490">
        <f t="shared" si="3"/>
        <v>173</v>
      </c>
      <c r="B183" s="513"/>
      <c r="C183" s="514" t="s">
        <v>1040</v>
      </c>
      <c r="D183" s="515">
        <v>30</v>
      </c>
      <c r="E183" s="515"/>
      <c r="F183" s="614"/>
      <c r="G183" s="516"/>
      <c r="H183" s="614"/>
      <c r="I183" s="516"/>
      <c r="J183" s="517" t="s">
        <v>1041</v>
      </c>
    </row>
    <row r="184" spans="1:10" s="518" customFormat="1" ht="12.75" customHeight="1">
      <c r="A184" s="490">
        <f t="shared" si="3"/>
        <v>174</v>
      </c>
      <c r="B184" s="513"/>
      <c r="C184" s="514" t="s">
        <v>1042</v>
      </c>
      <c r="D184" s="515">
        <v>15</v>
      </c>
      <c r="E184" s="515"/>
      <c r="F184" s="614"/>
      <c r="G184" s="516"/>
      <c r="H184" s="614"/>
      <c r="I184" s="516"/>
      <c r="J184" s="517" t="s">
        <v>1043</v>
      </c>
    </row>
    <row r="185" spans="1:10" s="518" customFormat="1" ht="12.75" customHeight="1">
      <c r="A185" s="490">
        <f t="shared" si="3"/>
        <v>175</v>
      </c>
      <c r="B185" s="513"/>
      <c r="C185" s="514" t="s">
        <v>1044</v>
      </c>
      <c r="D185" s="515"/>
      <c r="E185" s="515"/>
      <c r="F185" s="614"/>
      <c r="G185" s="516"/>
      <c r="H185" s="614"/>
      <c r="I185" s="516"/>
      <c r="J185" s="517" t="s">
        <v>1045</v>
      </c>
    </row>
    <row r="186" spans="1:10" s="518" customFormat="1" ht="12.75" customHeight="1">
      <c r="A186" s="490">
        <f t="shared" si="3"/>
        <v>176</v>
      </c>
      <c r="B186" s="513"/>
      <c r="C186" s="514" t="s">
        <v>1046</v>
      </c>
      <c r="D186" s="515"/>
      <c r="E186" s="515"/>
      <c r="F186" s="614"/>
      <c r="G186" s="516"/>
      <c r="H186" s="614"/>
      <c r="I186" s="516"/>
      <c r="J186" s="517" t="s">
        <v>1047</v>
      </c>
    </row>
    <row r="187" spans="1:10" s="518" customFormat="1" ht="12.75" customHeight="1">
      <c r="A187" s="490">
        <f t="shared" si="3"/>
        <v>177</v>
      </c>
      <c r="B187" s="513"/>
      <c r="C187" s="514" t="s">
        <v>1029</v>
      </c>
      <c r="D187" s="515"/>
      <c r="E187" s="515"/>
      <c r="F187" s="614"/>
      <c r="G187" s="516"/>
      <c r="H187" s="614"/>
      <c r="I187" s="516"/>
      <c r="J187" s="517" t="s">
        <v>1030</v>
      </c>
    </row>
    <row r="188" spans="1:10">
      <c r="A188" s="490">
        <f t="shared" si="3"/>
        <v>178</v>
      </c>
      <c r="B188" s="495" t="s">
        <v>1080</v>
      </c>
      <c r="C188" s="503" t="s">
        <v>1078</v>
      </c>
      <c r="D188" s="509">
        <f>SUM(D189:D193)</f>
        <v>207</v>
      </c>
      <c r="E188" s="490" t="s">
        <v>383</v>
      </c>
      <c r="F188" s="619"/>
      <c r="G188" s="505">
        <f>D188*F188</f>
        <v>0</v>
      </c>
      <c r="H188" s="619"/>
      <c r="I188" s="505">
        <f>D188*H188</f>
        <v>0</v>
      </c>
      <c r="J188" s="534"/>
    </row>
    <row r="189" spans="1:10" s="518" customFormat="1" ht="12.75" customHeight="1">
      <c r="A189" s="490">
        <f t="shared" si="3"/>
        <v>179</v>
      </c>
      <c r="B189" s="513"/>
      <c r="C189" s="514" t="s">
        <v>1040</v>
      </c>
      <c r="D189" s="515">
        <v>122</v>
      </c>
      <c r="E189" s="515"/>
      <c r="F189" s="614"/>
      <c r="G189" s="516"/>
      <c r="H189" s="614"/>
      <c r="I189" s="516"/>
      <c r="J189" s="517" t="s">
        <v>1041</v>
      </c>
    </row>
    <row r="190" spans="1:10" s="518" customFormat="1" ht="12.75" customHeight="1">
      <c r="A190" s="490">
        <f t="shared" si="3"/>
        <v>180</v>
      </c>
      <c r="B190" s="513"/>
      <c r="C190" s="514" t="s">
        <v>1042</v>
      </c>
      <c r="D190" s="515">
        <v>68</v>
      </c>
      <c r="E190" s="515"/>
      <c r="F190" s="614"/>
      <c r="G190" s="516"/>
      <c r="H190" s="614"/>
      <c r="I190" s="516"/>
      <c r="J190" s="517" t="s">
        <v>1043</v>
      </c>
    </row>
    <row r="191" spans="1:10" s="518" customFormat="1" ht="12.75" customHeight="1">
      <c r="A191" s="490">
        <f t="shared" si="3"/>
        <v>181</v>
      </c>
      <c r="B191" s="513"/>
      <c r="C191" s="514" t="s">
        <v>1044</v>
      </c>
      <c r="D191" s="515">
        <v>17</v>
      </c>
      <c r="E191" s="515"/>
      <c r="F191" s="614"/>
      <c r="G191" s="516"/>
      <c r="H191" s="614"/>
      <c r="I191" s="516"/>
      <c r="J191" s="517" t="s">
        <v>1045</v>
      </c>
    </row>
    <row r="192" spans="1:10" s="518" customFormat="1" ht="12.75" customHeight="1">
      <c r="A192" s="490">
        <f t="shared" si="3"/>
        <v>182</v>
      </c>
      <c r="B192" s="513"/>
      <c r="C192" s="514" t="s">
        <v>1046</v>
      </c>
      <c r="D192" s="515"/>
      <c r="E192" s="515"/>
      <c r="F192" s="614"/>
      <c r="G192" s="516"/>
      <c r="H192" s="614"/>
      <c r="I192" s="516"/>
      <c r="J192" s="517" t="s">
        <v>1047</v>
      </c>
    </row>
    <row r="193" spans="1:10" s="518" customFormat="1" ht="12.75" customHeight="1">
      <c r="A193" s="490">
        <f t="shared" si="3"/>
        <v>183</v>
      </c>
      <c r="B193" s="513"/>
      <c r="C193" s="514" t="s">
        <v>1029</v>
      </c>
      <c r="D193" s="515"/>
      <c r="E193" s="515"/>
      <c r="F193" s="614"/>
      <c r="G193" s="516"/>
      <c r="H193" s="614"/>
      <c r="I193" s="516"/>
      <c r="J193" s="517" t="s">
        <v>1030</v>
      </c>
    </row>
    <row r="194" spans="1:10">
      <c r="A194" s="490">
        <f t="shared" si="3"/>
        <v>184</v>
      </c>
      <c r="B194" s="495" t="s">
        <v>1081</v>
      </c>
      <c r="C194" s="503" t="s">
        <v>1082</v>
      </c>
      <c r="D194" s="509">
        <f>SUM(D195:D199)</f>
        <v>20</v>
      </c>
      <c r="E194" s="490" t="s">
        <v>383</v>
      </c>
      <c r="F194" s="619"/>
      <c r="G194" s="505">
        <f>D194*F194</f>
        <v>0</v>
      </c>
      <c r="H194" s="619"/>
      <c r="I194" s="505">
        <f>D194*H194</f>
        <v>0</v>
      </c>
      <c r="J194" s="534"/>
    </row>
    <row r="195" spans="1:10" s="518" customFormat="1" ht="12.75" customHeight="1">
      <c r="A195" s="490">
        <f t="shared" si="3"/>
        <v>185</v>
      </c>
      <c r="B195" s="513"/>
      <c r="C195" s="514" t="s">
        <v>1040</v>
      </c>
      <c r="D195" s="515">
        <v>20</v>
      </c>
      <c r="E195" s="515"/>
      <c r="F195" s="614"/>
      <c r="G195" s="516"/>
      <c r="H195" s="614"/>
      <c r="I195" s="516"/>
      <c r="J195" s="517" t="s">
        <v>1041</v>
      </c>
    </row>
    <row r="196" spans="1:10" s="518" customFormat="1" ht="12.75" customHeight="1">
      <c r="A196" s="490">
        <f t="shared" si="3"/>
        <v>186</v>
      </c>
      <c r="B196" s="513"/>
      <c r="C196" s="514" t="s">
        <v>1042</v>
      </c>
      <c r="D196" s="515"/>
      <c r="E196" s="515"/>
      <c r="F196" s="614"/>
      <c r="G196" s="516"/>
      <c r="H196" s="614"/>
      <c r="I196" s="516"/>
      <c r="J196" s="517" t="s">
        <v>1043</v>
      </c>
    </row>
    <row r="197" spans="1:10" s="518" customFormat="1" ht="12.75" customHeight="1">
      <c r="A197" s="490">
        <f t="shared" si="3"/>
        <v>187</v>
      </c>
      <c r="B197" s="513"/>
      <c r="C197" s="514" t="s">
        <v>1044</v>
      </c>
      <c r="D197" s="515"/>
      <c r="E197" s="515"/>
      <c r="F197" s="614"/>
      <c r="G197" s="516"/>
      <c r="H197" s="614"/>
      <c r="I197" s="516"/>
      <c r="J197" s="517" t="s">
        <v>1045</v>
      </c>
    </row>
    <row r="198" spans="1:10" s="518" customFormat="1" ht="12.75" customHeight="1">
      <c r="A198" s="490">
        <f t="shared" si="3"/>
        <v>188</v>
      </c>
      <c r="B198" s="513"/>
      <c r="C198" s="514" t="s">
        <v>1046</v>
      </c>
      <c r="D198" s="515"/>
      <c r="E198" s="515"/>
      <c r="F198" s="614"/>
      <c r="G198" s="516"/>
      <c r="H198" s="614"/>
      <c r="I198" s="516"/>
      <c r="J198" s="517" t="s">
        <v>1047</v>
      </c>
    </row>
    <row r="199" spans="1:10" s="518" customFormat="1" ht="12.75" customHeight="1">
      <c r="A199" s="490">
        <f t="shared" si="3"/>
        <v>189</v>
      </c>
      <c r="B199" s="513"/>
      <c r="C199" s="514" t="s">
        <v>1029</v>
      </c>
      <c r="D199" s="515"/>
      <c r="E199" s="515"/>
      <c r="F199" s="614"/>
      <c r="G199" s="516"/>
      <c r="H199" s="614"/>
      <c r="I199" s="516"/>
      <c r="J199" s="517" t="s">
        <v>1030</v>
      </c>
    </row>
    <row r="200" spans="1:10">
      <c r="A200" s="490">
        <f t="shared" si="3"/>
        <v>190</v>
      </c>
      <c r="B200" s="495" t="s">
        <v>1083</v>
      </c>
      <c r="C200" s="503" t="s">
        <v>1084</v>
      </c>
      <c r="D200" s="509">
        <f>SUM(D201:D205)</f>
        <v>10</v>
      </c>
      <c r="E200" s="490" t="s">
        <v>383</v>
      </c>
      <c r="F200" s="619"/>
      <c r="G200" s="505">
        <f>D200*F200</f>
        <v>0</v>
      </c>
      <c r="H200" s="619"/>
      <c r="I200" s="505">
        <f>D200*H200</f>
        <v>0</v>
      </c>
      <c r="J200" s="534"/>
    </row>
    <row r="201" spans="1:10" s="518" customFormat="1" ht="12.75" customHeight="1">
      <c r="A201" s="490">
        <f t="shared" si="3"/>
        <v>191</v>
      </c>
      <c r="B201" s="513"/>
      <c r="C201" s="514" t="s">
        <v>1040</v>
      </c>
      <c r="D201" s="515">
        <v>5</v>
      </c>
      <c r="E201" s="515"/>
      <c r="F201" s="614"/>
      <c r="G201" s="516"/>
      <c r="H201" s="614"/>
      <c r="I201" s="516"/>
      <c r="J201" s="517" t="s">
        <v>1041</v>
      </c>
    </row>
    <row r="202" spans="1:10" s="518" customFormat="1" ht="12.75" customHeight="1">
      <c r="A202" s="490">
        <f t="shared" si="3"/>
        <v>192</v>
      </c>
      <c r="B202" s="513"/>
      <c r="C202" s="514" t="s">
        <v>1042</v>
      </c>
      <c r="D202" s="515">
        <v>5</v>
      </c>
      <c r="E202" s="515"/>
      <c r="F202" s="614"/>
      <c r="G202" s="516"/>
      <c r="H202" s="614"/>
      <c r="I202" s="516"/>
      <c r="J202" s="517" t="s">
        <v>1043</v>
      </c>
    </row>
    <row r="203" spans="1:10" s="518" customFormat="1" ht="12.75" customHeight="1">
      <c r="A203" s="490">
        <f t="shared" si="3"/>
        <v>193</v>
      </c>
      <c r="B203" s="513"/>
      <c r="C203" s="514" t="s">
        <v>1044</v>
      </c>
      <c r="D203" s="515"/>
      <c r="E203" s="515"/>
      <c r="F203" s="614"/>
      <c r="G203" s="516"/>
      <c r="H203" s="614"/>
      <c r="I203" s="516"/>
      <c r="J203" s="517" t="s">
        <v>1045</v>
      </c>
    </row>
    <row r="204" spans="1:10" s="518" customFormat="1" ht="12.75" customHeight="1">
      <c r="A204" s="490">
        <f t="shared" si="3"/>
        <v>194</v>
      </c>
      <c r="B204" s="513"/>
      <c r="C204" s="514" t="s">
        <v>1046</v>
      </c>
      <c r="D204" s="515"/>
      <c r="E204" s="515"/>
      <c r="F204" s="614"/>
      <c r="G204" s="516"/>
      <c r="H204" s="614"/>
      <c r="I204" s="516"/>
      <c r="J204" s="517" t="s">
        <v>1047</v>
      </c>
    </row>
    <row r="205" spans="1:10" s="518" customFormat="1" ht="12.75" customHeight="1">
      <c r="A205" s="490">
        <f t="shared" si="3"/>
        <v>195</v>
      </c>
      <c r="B205" s="513"/>
      <c r="C205" s="514" t="s">
        <v>1029</v>
      </c>
      <c r="D205" s="515"/>
      <c r="E205" s="515"/>
      <c r="F205" s="614"/>
      <c r="G205" s="516"/>
      <c r="H205" s="614"/>
      <c r="I205" s="516"/>
      <c r="J205" s="517" t="s">
        <v>1030</v>
      </c>
    </row>
    <row r="206" spans="1:10">
      <c r="A206" s="490">
        <f t="shared" si="3"/>
        <v>196</v>
      </c>
      <c r="B206" s="495" t="s">
        <v>1083</v>
      </c>
      <c r="C206" s="503" t="s">
        <v>1085</v>
      </c>
      <c r="D206" s="509">
        <f>SUM(D207:D211)</f>
        <v>93</v>
      </c>
      <c r="E206" s="490" t="s">
        <v>383</v>
      </c>
      <c r="F206" s="619"/>
      <c r="G206" s="505">
        <f>D206*F206</f>
        <v>0</v>
      </c>
      <c r="H206" s="619"/>
      <c r="I206" s="505">
        <f>D206*H206</f>
        <v>0</v>
      </c>
      <c r="J206" s="534"/>
    </row>
    <row r="207" spans="1:10" s="518" customFormat="1" ht="12.75" customHeight="1">
      <c r="A207" s="490">
        <f t="shared" si="3"/>
        <v>197</v>
      </c>
      <c r="B207" s="513"/>
      <c r="C207" s="514" t="s">
        <v>1040</v>
      </c>
      <c r="D207" s="515">
        <f>36+6+9</f>
        <v>51</v>
      </c>
      <c r="E207" s="515"/>
      <c r="F207" s="614"/>
      <c r="G207" s="516"/>
      <c r="H207" s="614"/>
      <c r="I207" s="516"/>
      <c r="J207" s="517" t="s">
        <v>1041</v>
      </c>
    </row>
    <row r="208" spans="1:10" s="518" customFormat="1" ht="12.75" customHeight="1">
      <c r="A208" s="490">
        <f t="shared" si="3"/>
        <v>198</v>
      </c>
      <c r="B208" s="513"/>
      <c r="C208" s="514" t="s">
        <v>1042</v>
      </c>
      <c r="D208" s="515">
        <f>33+9</f>
        <v>42</v>
      </c>
      <c r="E208" s="515"/>
      <c r="F208" s="614"/>
      <c r="G208" s="516"/>
      <c r="H208" s="614"/>
      <c r="I208" s="516"/>
      <c r="J208" s="517" t="s">
        <v>1043</v>
      </c>
    </row>
    <row r="209" spans="1:10" s="518" customFormat="1" ht="12.75" customHeight="1">
      <c r="A209" s="490">
        <f t="shared" si="3"/>
        <v>199</v>
      </c>
      <c r="B209" s="513"/>
      <c r="C209" s="514" t="s">
        <v>1044</v>
      </c>
      <c r="D209" s="515"/>
      <c r="E209" s="515"/>
      <c r="F209" s="614"/>
      <c r="G209" s="516"/>
      <c r="H209" s="614"/>
      <c r="I209" s="516"/>
      <c r="J209" s="517" t="s">
        <v>1045</v>
      </c>
    </row>
    <row r="210" spans="1:10" s="518" customFormat="1" ht="12.75" customHeight="1">
      <c r="A210" s="490">
        <f t="shared" si="3"/>
        <v>200</v>
      </c>
      <c r="B210" s="513"/>
      <c r="C210" s="514" t="s">
        <v>1046</v>
      </c>
      <c r="D210" s="515"/>
      <c r="E210" s="515"/>
      <c r="F210" s="614"/>
      <c r="G210" s="516"/>
      <c r="H210" s="614"/>
      <c r="I210" s="516"/>
      <c r="J210" s="517" t="s">
        <v>1047</v>
      </c>
    </row>
    <row r="211" spans="1:10" s="518" customFormat="1" ht="12.75" customHeight="1">
      <c r="A211" s="490">
        <f t="shared" si="3"/>
        <v>201</v>
      </c>
      <c r="B211" s="513"/>
      <c r="C211" s="514" t="s">
        <v>1029</v>
      </c>
      <c r="D211" s="515"/>
      <c r="E211" s="515"/>
      <c r="F211" s="614"/>
      <c r="G211" s="516"/>
      <c r="H211" s="614"/>
      <c r="I211" s="516"/>
      <c r="J211" s="517" t="s">
        <v>1030</v>
      </c>
    </row>
    <row r="212" spans="1:10" s="535" customFormat="1">
      <c r="A212" s="490">
        <f t="shared" si="3"/>
        <v>202</v>
      </c>
      <c r="B212" s="535" t="s">
        <v>1086</v>
      </c>
      <c r="C212" s="520" t="s">
        <v>1087</v>
      </c>
      <c r="D212" s="509">
        <f>SUM(D213:D217)</f>
        <v>30</v>
      </c>
      <c r="E212" s="530" t="s">
        <v>383</v>
      </c>
      <c r="F212" s="620"/>
      <c r="G212" s="522">
        <f>D212*F212</f>
        <v>0</v>
      </c>
      <c r="H212" s="620"/>
      <c r="I212" s="522">
        <f>D212*H212</f>
        <v>0</v>
      </c>
      <c r="J212" s="534"/>
    </row>
    <row r="213" spans="1:10" s="518" customFormat="1" ht="12.75" customHeight="1">
      <c r="A213" s="490">
        <f t="shared" si="3"/>
        <v>203</v>
      </c>
      <c r="B213" s="513"/>
      <c r="C213" s="514" t="s">
        <v>1040</v>
      </c>
      <c r="D213" s="515">
        <v>30</v>
      </c>
      <c r="E213" s="515"/>
      <c r="F213" s="614"/>
      <c r="G213" s="516"/>
      <c r="H213" s="614"/>
      <c r="I213" s="516"/>
      <c r="J213" s="517" t="s">
        <v>1041</v>
      </c>
    </row>
    <row r="214" spans="1:10" s="518" customFormat="1" ht="12.75" customHeight="1">
      <c r="A214" s="490">
        <f t="shared" si="3"/>
        <v>204</v>
      </c>
      <c r="B214" s="513"/>
      <c r="C214" s="514" t="s">
        <v>1042</v>
      </c>
      <c r="D214" s="515"/>
      <c r="E214" s="515"/>
      <c r="F214" s="614"/>
      <c r="G214" s="516"/>
      <c r="H214" s="614"/>
      <c r="I214" s="516"/>
      <c r="J214" s="517" t="s">
        <v>1043</v>
      </c>
    </row>
    <row r="215" spans="1:10" s="518" customFormat="1" ht="12.75" customHeight="1">
      <c r="A215" s="490">
        <f t="shared" si="3"/>
        <v>205</v>
      </c>
      <c r="B215" s="513"/>
      <c r="C215" s="514" t="s">
        <v>1044</v>
      </c>
      <c r="D215" s="515"/>
      <c r="E215" s="515"/>
      <c r="F215" s="614"/>
      <c r="G215" s="516"/>
      <c r="H215" s="614"/>
      <c r="I215" s="516"/>
      <c r="J215" s="517" t="s">
        <v>1045</v>
      </c>
    </row>
    <row r="216" spans="1:10" s="518" customFormat="1" ht="12.75" customHeight="1">
      <c r="A216" s="490">
        <f t="shared" si="3"/>
        <v>206</v>
      </c>
      <c r="B216" s="513"/>
      <c r="C216" s="514" t="s">
        <v>1046</v>
      </c>
      <c r="D216" s="515"/>
      <c r="E216" s="515"/>
      <c r="F216" s="614"/>
      <c r="G216" s="516"/>
      <c r="H216" s="614"/>
      <c r="I216" s="516"/>
      <c r="J216" s="517" t="s">
        <v>1047</v>
      </c>
    </row>
    <row r="217" spans="1:10" s="518" customFormat="1" ht="12.75" customHeight="1">
      <c r="A217" s="490">
        <f t="shared" si="3"/>
        <v>207</v>
      </c>
      <c r="B217" s="513"/>
      <c r="C217" s="514" t="s">
        <v>1029</v>
      </c>
      <c r="D217" s="515"/>
      <c r="E217" s="515"/>
      <c r="F217" s="614"/>
      <c r="G217" s="516"/>
      <c r="H217" s="614"/>
      <c r="I217" s="516"/>
      <c r="J217" s="517" t="s">
        <v>1030</v>
      </c>
    </row>
    <row r="218" spans="1:10">
      <c r="A218" s="490">
        <f t="shared" si="3"/>
        <v>208</v>
      </c>
      <c r="C218" s="503" t="s">
        <v>1088</v>
      </c>
      <c r="D218" s="536">
        <v>20</v>
      </c>
      <c r="E218" s="490" t="s">
        <v>383</v>
      </c>
      <c r="F218" s="619"/>
      <c r="G218" s="505">
        <f t="shared" ref="G218:G227" si="4">D218*F218</f>
        <v>0</v>
      </c>
      <c r="H218" s="619"/>
      <c r="I218" s="505">
        <f t="shared" ref="I218:I227" si="5">D218*H218</f>
        <v>0</v>
      </c>
      <c r="J218" s="534"/>
    </row>
    <row r="219" spans="1:10" s="537" customFormat="1">
      <c r="A219" s="490">
        <f t="shared" si="3"/>
        <v>209</v>
      </c>
      <c r="C219" s="538" t="s">
        <v>1089</v>
      </c>
      <c r="D219" s="539">
        <v>50</v>
      </c>
      <c r="E219" s="539" t="s">
        <v>630</v>
      </c>
      <c r="F219" s="620"/>
      <c r="G219" s="522">
        <f t="shared" si="4"/>
        <v>0</v>
      </c>
      <c r="H219" s="620"/>
      <c r="I219" s="522">
        <f t="shared" si="5"/>
        <v>0</v>
      </c>
      <c r="J219" s="534"/>
    </row>
    <row r="220" spans="1:10">
      <c r="A220" s="490">
        <f t="shared" si="3"/>
        <v>210</v>
      </c>
      <c r="C220" s="503" t="s">
        <v>1090</v>
      </c>
      <c r="D220" s="490">
        <v>10</v>
      </c>
      <c r="E220" s="490" t="s">
        <v>630</v>
      </c>
      <c r="F220" s="619"/>
      <c r="G220" s="505">
        <f t="shared" si="4"/>
        <v>0</v>
      </c>
      <c r="H220" s="619"/>
      <c r="I220" s="505">
        <f t="shared" si="5"/>
        <v>0</v>
      </c>
      <c r="J220" s="534"/>
    </row>
    <row r="221" spans="1:10">
      <c r="A221" s="490">
        <f t="shared" si="3"/>
        <v>211</v>
      </c>
      <c r="B221" s="495" t="s">
        <v>1091</v>
      </c>
      <c r="C221" s="503" t="s">
        <v>1092</v>
      </c>
      <c r="D221" s="490">
        <v>100</v>
      </c>
      <c r="E221" s="490" t="s">
        <v>630</v>
      </c>
      <c r="F221" s="619"/>
      <c r="G221" s="505">
        <f t="shared" si="4"/>
        <v>0</v>
      </c>
      <c r="H221" s="619"/>
      <c r="I221" s="505">
        <f t="shared" si="5"/>
        <v>0</v>
      </c>
      <c r="J221" s="534"/>
    </row>
    <row r="222" spans="1:10">
      <c r="A222" s="490">
        <f t="shared" si="3"/>
        <v>212</v>
      </c>
      <c r="B222" s="495" t="s">
        <v>1093</v>
      </c>
      <c r="C222" s="503" t="s">
        <v>1094</v>
      </c>
      <c r="D222" s="490">
        <v>400</v>
      </c>
      <c r="E222" s="490" t="s">
        <v>630</v>
      </c>
      <c r="F222" s="619"/>
      <c r="G222" s="505">
        <f t="shared" si="4"/>
        <v>0</v>
      </c>
      <c r="H222" s="619"/>
      <c r="I222" s="505">
        <f t="shared" si="5"/>
        <v>0</v>
      </c>
      <c r="J222" s="534"/>
    </row>
    <row r="223" spans="1:10">
      <c r="A223" s="490">
        <f t="shared" si="3"/>
        <v>213</v>
      </c>
      <c r="B223" s="495" t="s">
        <v>1095</v>
      </c>
      <c r="C223" s="503" t="s">
        <v>1096</v>
      </c>
      <c r="D223" s="490">
        <v>400</v>
      </c>
      <c r="E223" s="490" t="s">
        <v>630</v>
      </c>
      <c r="F223" s="619"/>
      <c r="G223" s="505">
        <f t="shared" si="4"/>
        <v>0</v>
      </c>
      <c r="H223" s="619"/>
      <c r="I223" s="505">
        <f t="shared" si="5"/>
        <v>0</v>
      </c>
      <c r="J223" s="534"/>
    </row>
    <row r="224" spans="1:10">
      <c r="A224" s="490">
        <f t="shared" si="3"/>
        <v>214</v>
      </c>
      <c r="C224" s="503" t="s">
        <v>1097</v>
      </c>
      <c r="D224" s="490">
        <v>400</v>
      </c>
      <c r="E224" s="490" t="s">
        <v>630</v>
      </c>
      <c r="F224" s="619"/>
      <c r="G224" s="505">
        <f t="shared" si="4"/>
        <v>0</v>
      </c>
      <c r="H224" s="619"/>
      <c r="I224" s="505">
        <f t="shared" si="5"/>
        <v>0</v>
      </c>
      <c r="J224" s="534"/>
    </row>
    <row r="225" spans="1:10">
      <c r="A225" s="490">
        <f t="shared" si="3"/>
        <v>215</v>
      </c>
      <c r="B225" s="495" t="s">
        <v>1098</v>
      </c>
      <c r="C225" s="503" t="s">
        <v>1099</v>
      </c>
      <c r="D225" s="490">
        <v>1</v>
      </c>
      <c r="E225" s="490" t="s">
        <v>630</v>
      </c>
      <c r="F225" s="619"/>
      <c r="G225" s="505">
        <f t="shared" si="4"/>
        <v>0</v>
      </c>
      <c r="H225" s="619"/>
      <c r="I225" s="505">
        <f t="shared" si="5"/>
        <v>0</v>
      </c>
      <c r="J225" s="534"/>
    </row>
    <row r="226" spans="1:10" s="537" customFormat="1" ht="25.5">
      <c r="A226" s="490">
        <f t="shared" si="3"/>
        <v>216</v>
      </c>
      <c r="C226" s="520" t="s">
        <v>1100</v>
      </c>
      <c r="D226" s="530">
        <v>3</v>
      </c>
      <c r="E226" s="530" t="s">
        <v>294</v>
      </c>
      <c r="F226" s="620"/>
      <c r="G226" s="522">
        <f t="shared" si="4"/>
        <v>0</v>
      </c>
      <c r="H226" s="620"/>
      <c r="I226" s="522">
        <f t="shared" si="5"/>
        <v>0</v>
      </c>
      <c r="J226" s="534"/>
    </row>
    <row r="227" spans="1:10" s="535" customFormat="1">
      <c r="A227" s="490">
        <f t="shared" si="3"/>
        <v>217</v>
      </c>
      <c r="C227" s="520" t="s">
        <v>1101</v>
      </c>
      <c r="D227" s="530">
        <v>3</v>
      </c>
      <c r="E227" s="530" t="s">
        <v>294</v>
      </c>
      <c r="F227" s="620"/>
      <c r="G227" s="522">
        <f t="shared" si="4"/>
        <v>0</v>
      </c>
      <c r="H227" s="620"/>
      <c r="I227" s="522">
        <f t="shared" si="5"/>
        <v>0</v>
      </c>
      <c r="J227" s="534"/>
    </row>
    <row r="228" spans="1:10">
      <c r="A228" s="490">
        <f t="shared" si="3"/>
        <v>218</v>
      </c>
      <c r="C228" s="503"/>
      <c r="D228" s="490"/>
      <c r="F228" s="619"/>
      <c r="G228" s="505"/>
      <c r="H228" s="619"/>
      <c r="I228" s="505"/>
      <c r="J228" s="534"/>
    </row>
    <row r="229" spans="1:10">
      <c r="A229" s="490">
        <f t="shared" si="3"/>
        <v>219</v>
      </c>
      <c r="C229" s="532" t="s">
        <v>1102</v>
      </c>
      <c r="D229" s="490"/>
      <c r="F229" s="619"/>
      <c r="G229" s="505"/>
      <c r="H229" s="619"/>
      <c r="I229" s="505"/>
    </row>
    <row r="230" spans="1:10">
      <c r="A230" s="490">
        <f t="shared" si="3"/>
        <v>220</v>
      </c>
      <c r="C230" s="503" t="s">
        <v>1103</v>
      </c>
      <c r="D230" s="490">
        <f>SUM(D231:D235)</f>
        <v>133</v>
      </c>
      <c r="E230" s="490" t="s">
        <v>383</v>
      </c>
      <c r="F230" s="619"/>
      <c r="G230" s="505">
        <f>D230*F230</f>
        <v>0</v>
      </c>
      <c r="H230" s="619"/>
      <c r="I230" s="505">
        <f>D230*H230</f>
        <v>0</v>
      </c>
      <c r="J230" s="534"/>
    </row>
    <row r="231" spans="1:10" s="518" customFormat="1" ht="12.75" customHeight="1">
      <c r="A231" s="490">
        <f t="shared" si="3"/>
        <v>221</v>
      </c>
      <c r="B231" s="513"/>
      <c r="C231" s="514" t="s">
        <v>1040</v>
      </c>
      <c r="D231" s="515">
        <f>SUM(D213,D207,D201)</f>
        <v>86</v>
      </c>
      <c r="E231" s="515"/>
      <c r="F231" s="614"/>
      <c r="G231" s="516"/>
      <c r="H231" s="614"/>
      <c r="I231" s="516"/>
      <c r="J231" s="517" t="s">
        <v>1041</v>
      </c>
    </row>
    <row r="232" spans="1:10" s="518" customFormat="1" ht="12.75" customHeight="1">
      <c r="A232" s="490">
        <f t="shared" si="3"/>
        <v>222</v>
      </c>
      <c r="B232" s="513"/>
      <c r="C232" s="514" t="s">
        <v>1042</v>
      </c>
      <c r="D232" s="515">
        <f>SUM(D214,D208,D202)</f>
        <v>47</v>
      </c>
      <c r="E232" s="515"/>
      <c r="F232" s="614"/>
      <c r="G232" s="516"/>
      <c r="H232" s="614"/>
      <c r="I232" s="516"/>
      <c r="J232" s="517" t="s">
        <v>1043</v>
      </c>
    </row>
    <row r="233" spans="1:10" s="518" customFormat="1" ht="12.75" customHeight="1">
      <c r="A233" s="490">
        <f t="shared" si="3"/>
        <v>223</v>
      </c>
      <c r="B233" s="513"/>
      <c r="C233" s="514" t="s">
        <v>1044</v>
      </c>
      <c r="D233" s="515">
        <f>SUM(D215,D209,D203)</f>
        <v>0</v>
      </c>
      <c r="E233" s="515"/>
      <c r="F233" s="614"/>
      <c r="G233" s="516"/>
      <c r="H233" s="614"/>
      <c r="I233" s="516"/>
      <c r="J233" s="517" t="s">
        <v>1045</v>
      </c>
    </row>
    <row r="234" spans="1:10" s="518" customFormat="1" ht="12.75" customHeight="1">
      <c r="A234" s="490">
        <f t="shared" si="3"/>
        <v>224</v>
      </c>
      <c r="B234" s="513"/>
      <c r="C234" s="514" t="s">
        <v>1046</v>
      </c>
      <c r="D234" s="515">
        <f>SUM(D216,D210,D204)</f>
        <v>0</v>
      </c>
      <c r="E234" s="515"/>
      <c r="F234" s="614"/>
      <c r="G234" s="516"/>
      <c r="H234" s="614"/>
      <c r="I234" s="516"/>
      <c r="J234" s="517" t="s">
        <v>1047</v>
      </c>
    </row>
    <row r="235" spans="1:10" s="518" customFormat="1" ht="12.75" customHeight="1">
      <c r="A235" s="490">
        <f t="shared" si="3"/>
        <v>225</v>
      </c>
      <c r="B235" s="513"/>
      <c r="C235" s="514" t="s">
        <v>1029</v>
      </c>
      <c r="D235" s="515">
        <f>SUM(D217,D211,D205)</f>
        <v>0</v>
      </c>
      <c r="E235" s="515"/>
      <c r="F235" s="614"/>
      <c r="G235" s="516"/>
      <c r="H235" s="614"/>
      <c r="I235" s="516"/>
      <c r="J235" s="517" t="s">
        <v>1030</v>
      </c>
    </row>
    <row r="236" spans="1:10">
      <c r="A236" s="490">
        <f t="shared" si="3"/>
        <v>226</v>
      </c>
      <c r="C236" s="503" t="s">
        <v>1104</v>
      </c>
      <c r="D236" s="490">
        <f>SUM(D237:D241)</f>
        <v>4</v>
      </c>
      <c r="E236" s="490" t="s">
        <v>630</v>
      </c>
      <c r="F236" s="619"/>
      <c r="G236" s="505">
        <f>D236*F236</f>
        <v>0</v>
      </c>
      <c r="H236" s="619"/>
      <c r="I236" s="505">
        <f>D236*H236</f>
        <v>0</v>
      </c>
      <c r="J236" s="534"/>
    </row>
    <row r="237" spans="1:10" s="518" customFormat="1" ht="12.75" customHeight="1">
      <c r="A237" s="490">
        <f t="shared" si="3"/>
        <v>227</v>
      </c>
      <c r="B237" s="513"/>
      <c r="C237" s="514" t="s">
        <v>1040</v>
      </c>
      <c r="D237" s="515">
        <v>1</v>
      </c>
      <c r="E237" s="515"/>
      <c r="F237" s="614"/>
      <c r="G237" s="516"/>
      <c r="H237" s="614"/>
      <c r="I237" s="516"/>
      <c r="J237" s="517" t="s">
        <v>1041</v>
      </c>
    </row>
    <row r="238" spans="1:10" s="518" customFormat="1" ht="12.75" customHeight="1">
      <c r="A238" s="490">
        <f t="shared" si="3"/>
        <v>228</v>
      </c>
      <c r="B238" s="513"/>
      <c r="C238" s="514" t="s">
        <v>1042</v>
      </c>
      <c r="D238" s="515"/>
      <c r="E238" s="515"/>
      <c r="F238" s="614"/>
      <c r="G238" s="516"/>
      <c r="H238" s="614"/>
      <c r="I238" s="516"/>
      <c r="J238" s="517" t="s">
        <v>1043</v>
      </c>
    </row>
    <row r="239" spans="1:10" s="518" customFormat="1" ht="12.75" customHeight="1">
      <c r="A239" s="490">
        <f t="shared" si="3"/>
        <v>229</v>
      </c>
      <c r="B239" s="513"/>
      <c r="C239" s="514" t="s">
        <v>1044</v>
      </c>
      <c r="D239" s="515"/>
      <c r="E239" s="515"/>
      <c r="F239" s="614"/>
      <c r="G239" s="516"/>
      <c r="H239" s="614"/>
      <c r="I239" s="516"/>
      <c r="J239" s="517" t="s">
        <v>1045</v>
      </c>
    </row>
    <row r="240" spans="1:10" s="518" customFormat="1" ht="12.75" customHeight="1">
      <c r="A240" s="490">
        <f t="shared" si="3"/>
        <v>230</v>
      </c>
      <c r="B240" s="513"/>
      <c r="C240" s="514" t="s">
        <v>1046</v>
      </c>
      <c r="D240" s="515"/>
      <c r="E240" s="515"/>
      <c r="F240" s="614"/>
      <c r="G240" s="516"/>
      <c r="H240" s="614"/>
      <c r="I240" s="516"/>
      <c r="J240" s="517" t="s">
        <v>1047</v>
      </c>
    </row>
    <row r="241" spans="1:10" s="518" customFormat="1" ht="12.75" customHeight="1">
      <c r="A241" s="490">
        <f t="shared" si="3"/>
        <v>231</v>
      </c>
      <c r="B241" s="513"/>
      <c r="C241" s="514" t="s">
        <v>1029</v>
      </c>
      <c r="D241" s="515">
        <v>3</v>
      </c>
      <c r="E241" s="515"/>
      <c r="F241" s="614"/>
      <c r="G241" s="516"/>
      <c r="H241" s="614"/>
      <c r="I241" s="516"/>
      <c r="J241" s="517" t="s">
        <v>1030</v>
      </c>
    </row>
    <row r="242" spans="1:10">
      <c r="A242" s="490">
        <f t="shared" ref="A242:A267" si="6">A241+1</f>
        <v>232</v>
      </c>
      <c r="C242" s="503" t="s">
        <v>1105</v>
      </c>
      <c r="D242" s="490">
        <f>SUM(D243:D243)</f>
        <v>57</v>
      </c>
      <c r="E242" s="490" t="s">
        <v>630</v>
      </c>
      <c r="F242" s="619"/>
      <c r="G242" s="505">
        <f>D242*F242</f>
        <v>0</v>
      </c>
      <c r="H242" s="619"/>
      <c r="I242" s="505">
        <f>D242*H242</f>
        <v>0</v>
      </c>
      <c r="J242" s="534"/>
    </row>
    <row r="243" spans="1:10" s="518" customFormat="1" ht="12.75" customHeight="1">
      <c r="A243" s="490">
        <f t="shared" si="6"/>
        <v>233</v>
      </c>
      <c r="B243" s="513"/>
      <c r="C243" s="514" t="s">
        <v>1106</v>
      </c>
      <c r="D243" s="515">
        <f>SUM(D119,D125,D131,D167,D101)</f>
        <v>57</v>
      </c>
      <c r="E243" s="515"/>
      <c r="F243" s="614"/>
      <c r="G243" s="516"/>
      <c r="H243" s="614"/>
      <c r="I243" s="516"/>
      <c r="J243" s="517" t="s">
        <v>1107</v>
      </c>
    </row>
    <row r="244" spans="1:10">
      <c r="A244" s="490">
        <f t="shared" si="6"/>
        <v>234</v>
      </c>
      <c r="C244" s="503" t="s">
        <v>1108</v>
      </c>
      <c r="D244" s="490">
        <v>2</v>
      </c>
      <c r="E244" s="490" t="s">
        <v>1109</v>
      </c>
      <c r="F244" s="619"/>
      <c r="G244" s="505">
        <f>D244*F244</f>
        <v>0</v>
      </c>
      <c r="H244" s="619"/>
      <c r="I244" s="505">
        <f>D244*H244</f>
        <v>0</v>
      </c>
      <c r="J244" s="534"/>
    </row>
    <row r="245" spans="1:10">
      <c r="A245" s="490">
        <f t="shared" si="6"/>
        <v>235</v>
      </c>
      <c r="C245" s="503" t="s">
        <v>1110</v>
      </c>
      <c r="D245" s="490">
        <f>D220*50</f>
        <v>500</v>
      </c>
      <c r="E245" s="490" t="s">
        <v>360</v>
      </c>
      <c r="F245" s="619"/>
      <c r="G245" s="505">
        <f>D245*F245</f>
        <v>0</v>
      </c>
      <c r="H245" s="619"/>
      <c r="I245" s="505">
        <f>D245*H245</f>
        <v>0</v>
      </c>
      <c r="J245" s="534"/>
    </row>
    <row r="246" spans="1:10">
      <c r="A246" s="490">
        <f t="shared" si="6"/>
        <v>236</v>
      </c>
      <c r="C246" s="503"/>
      <c r="D246" s="490"/>
      <c r="F246" s="619"/>
      <c r="G246" s="505"/>
      <c r="H246" s="619"/>
      <c r="I246" s="505"/>
      <c r="J246" s="534"/>
    </row>
    <row r="247" spans="1:10">
      <c r="A247" s="490">
        <f t="shared" si="6"/>
        <v>237</v>
      </c>
      <c r="C247" s="532" t="s">
        <v>0</v>
      </c>
      <c r="D247" s="490"/>
      <c r="F247" s="619"/>
      <c r="G247" s="505"/>
      <c r="H247" s="619"/>
      <c r="I247" s="505"/>
    </row>
    <row r="248" spans="1:10" s="512" customFormat="1">
      <c r="A248" s="490">
        <f t="shared" si="6"/>
        <v>238</v>
      </c>
      <c r="C248" s="508" t="s">
        <v>1</v>
      </c>
      <c r="D248" s="490">
        <f>SUM(D249:D249)</f>
        <v>90</v>
      </c>
      <c r="E248" s="530" t="s">
        <v>383</v>
      </c>
      <c r="F248" s="620"/>
      <c r="G248" s="522">
        <f>D248*F248</f>
        <v>0</v>
      </c>
      <c r="H248" s="620"/>
      <c r="I248" s="522">
        <f>D248*H248</f>
        <v>0</v>
      </c>
      <c r="J248" s="534"/>
    </row>
    <row r="249" spans="1:10" s="518" customFormat="1" ht="12.75" customHeight="1">
      <c r="A249" s="490">
        <f t="shared" si="6"/>
        <v>239</v>
      </c>
      <c r="B249" s="513"/>
      <c r="C249" s="514" t="s">
        <v>1106</v>
      </c>
      <c r="D249" s="515">
        <v>90</v>
      </c>
      <c r="E249" s="515"/>
      <c r="F249" s="614"/>
      <c r="G249" s="516"/>
      <c r="H249" s="614"/>
      <c r="I249" s="516"/>
      <c r="J249" s="517" t="s">
        <v>1107</v>
      </c>
    </row>
    <row r="250" spans="1:10" s="512" customFormat="1" ht="25.5">
      <c r="A250" s="490">
        <f t="shared" si="6"/>
        <v>240</v>
      </c>
      <c r="C250" s="508" t="s">
        <v>2</v>
      </c>
      <c r="D250" s="490">
        <f>SUM(D251:D251)</f>
        <v>15</v>
      </c>
      <c r="E250" s="530" t="s">
        <v>630</v>
      </c>
      <c r="F250" s="620"/>
      <c r="G250" s="522">
        <f>D250*F250</f>
        <v>0</v>
      </c>
      <c r="H250" s="620"/>
      <c r="I250" s="522">
        <f>D250*H250</f>
        <v>0</v>
      </c>
      <c r="J250" s="534"/>
    </row>
    <row r="251" spans="1:10" s="518" customFormat="1" ht="12.75" customHeight="1">
      <c r="A251" s="490">
        <f t="shared" si="6"/>
        <v>241</v>
      </c>
      <c r="B251" s="513"/>
      <c r="C251" s="514" t="s">
        <v>1106</v>
      </c>
      <c r="D251" s="515">
        <v>15</v>
      </c>
      <c r="E251" s="515"/>
      <c r="F251" s="614"/>
      <c r="G251" s="516"/>
      <c r="H251" s="614"/>
      <c r="I251" s="516"/>
      <c r="J251" s="517" t="s">
        <v>1107</v>
      </c>
    </row>
    <row r="252" spans="1:10" s="512" customFormat="1" ht="25.5">
      <c r="A252" s="490">
        <f t="shared" si="6"/>
        <v>242</v>
      </c>
      <c r="C252" s="508" t="s">
        <v>3</v>
      </c>
      <c r="D252" s="490">
        <f>SUM(D253:D253)</f>
        <v>5</v>
      </c>
      <c r="E252" s="530" t="s">
        <v>630</v>
      </c>
      <c r="F252" s="620"/>
      <c r="G252" s="522">
        <f>D252*F252</f>
        <v>0</v>
      </c>
      <c r="H252" s="620"/>
      <c r="I252" s="522">
        <f>D252*H252</f>
        <v>0</v>
      </c>
      <c r="J252" s="534"/>
    </row>
    <row r="253" spans="1:10" s="518" customFormat="1" ht="12.75" customHeight="1">
      <c r="A253" s="490">
        <f t="shared" si="6"/>
        <v>243</v>
      </c>
      <c r="B253" s="513"/>
      <c r="C253" s="514" t="s">
        <v>1106</v>
      </c>
      <c r="D253" s="515">
        <f>5</f>
        <v>5</v>
      </c>
      <c r="E253" s="515"/>
      <c r="F253" s="614"/>
      <c r="G253" s="516"/>
      <c r="H253" s="614"/>
      <c r="I253" s="516"/>
      <c r="J253" s="517" t="s">
        <v>1107</v>
      </c>
    </row>
    <row r="254" spans="1:10" s="512" customFormat="1">
      <c r="A254" s="490">
        <f t="shared" si="6"/>
        <v>244</v>
      </c>
      <c r="C254" s="508"/>
      <c r="D254" s="530"/>
      <c r="E254" s="530"/>
      <c r="F254" s="620"/>
      <c r="G254" s="522"/>
      <c r="H254" s="620"/>
      <c r="I254" s="522"/>
      <c r="J254" s="534"/>
    </row>
    <row r="255" spans="1:10">
      <c r="A255" s="490">
        <f t="shared" si="6"/>
        <v>245</v>
      </c>
      <c r="C255" s="540" t="s">
        <v>4</v>
      </c>
      <c r="D255" s="536"/>
      <c r="E255" s="536"/>
      <c r="F255" s="619"/>
      <c r="G255" s="505"/>
      <c r="H255" s="619"/>
      <c r="I255" s="505"/>
      <c r="J255" s="541"/>
    </row>
    <row r="256" spans="1:10" ht="25.5">
      <c r="A256" s="490">
        <f t="shared" si="6"/>
        <v>246</v>
      </c>
      <c r="C256" s="503" t="s">
        <v>5</v>
      </c>
      <c r="D256" s="490">
        <f>(0.05)*D248</f>
        <v>4.5</v>
      </c>
      <c r="E256" s="490" t="s">
        <v>360</v>
      </c>
      <c r="F256" s="619"/>
      <c r="G256" s="505">
        <f>D256*F256</f>
        <v>0</v>
      </c>
      <c r="H256" s="619"/>
      <c r="I256" s="505">
        <f>D256*H256</f>
        <v>0</v>
      </c>
      <c r="J256" s="534"/>
    </row>
    <row r="257" spans="1:10" ht="25.5" customHeight="1">
      <c r="A257" s="490">
        <f t="shared" si="6"/>
        <v>247</v>
      </c>
      <c r="C257" s="503" t="s">
        <v>6</v>
      </c>
      <c r="D257" s="490">
        <f>SUM(D252,D250)*0.02</f>
        <v>0.4</v>
      </c>
      <c r="E257" s="490" t="s">
        <v>360</v>
      </c>
      <c r="F257" s="619"/>
      <c r="G257" s="505">
        <f>D257*F257</f>
        <v>0</v>
      </c>
      <c r="H257" s="619"/>
      <c r="I257" s="505">
        <f>D257*H257</f>
        <v>0</v>
      </c>
      <c r="J257" s="534"/>
    </row>
    <row r="258" spans="1:10" s="512" customFormat="1">
      <c r="A258" s="490">
        <f t="shared" si="6"/>
        <v>248</v>
      </c>
      <c r="C258" s="508"/>
      <c r="D258" s="530"/>
      <c r="E258" s="530"/>
      <c r="F258" s="620"/>
      <c r="G258" s="522"/>
      <c r="H258" s="620"/>
      <c r="I258" s="522"/>
      <c r="J258" s="534"/>
    </row>
    <row r="259" spans="1:10">
      <c r="A259" s="490">
        <f t="shared" si="6"/>
        <v>249</v>
      </c>
      <c r="C259" s="532" t="s">
        <v>7</v>
      </c>
      <c r="D259" s="490"/>
      <c r="E259" s="542"/>
      <c r="F259" s="619"/>
      <c r="G259" s="505"/>
      <c r="H259" s="619"/>
      <c r="I259" s="505"/>
      <c r="J259" s="543"/>
    </row>
    <row r="260" spans="1:10">
      <c r="A260" s="490">
        <f t="shared" si="6"/>
        <v>250</v>
      </c>
      <c r="C260" s="503" t="s">
        <v>8</v>
      </c>
      <c r="D260" s="530">
        <v>8</v>
      </c>
      <c r="E260" s="490" t="s">
        <v>504</v>
      </c>
      <c r="F260" s="619"/>
      <c r="G260" s="505">
        <f t="shared" ref="G260:G266" si="7">D260*F260</f>
        <v>0</v>
      </c>
      <c r="H260" s="619"/>
      <c r="I260" s="505">
        <f t="shared" ref="I260:I266" si="8">D260*H260</f>
        <v>0</v>
      </c>
      <c r="J260" s="534"/>
    </row>
    <row r="261" spans="1:10" s="535" customFormat="1" ht="25.5" customHeight="1">
      <c r="A261" s="490">
        <f t="shared" si="6"/>
        <v>251</v>
      </c>
      <c r="C261" s="520" t="s">
        <v>9</v>
      </c>
      <c r="D261" s="530">
        <v>16</v>
      </c>
      <c r="E261" s="530" t="s">
        <v>504</v>
      </c>
      <c r="F261" s="620"/>
      <c r="G261" s="522">
        <f t="shared" si="7"/>
        <v>0</v>
      </c>
      <c r="H261" s="620"/>
      <c r="I261" s="522">
        <f t="shared" si="8"/>
        <v>0</v>
      </c>
      <c r="J261" s="534"/>
    </row>
    <row r="262" spans="1:10">
      <c r="A262" s="490">
        <f t="shared" si="6"/>
        <v>252</v>
      </c>
      <c r="C262" s="503" t="s">
        <v>10</v>
      </c>
      <c r="D262" s="530">
        <v>8</v>
      </c>
      <c r="E262" s="490" t="s">
        <v>504</v>
      </c>
      <c r="F262" s="619"/>
      <c r="G262" s="505">
        <f t="shared" si="7"/>
        <v>0</v>
      </c>
      <c r="H262" s="619"/>
      <c r="I262" s="505">
        <f t="shared" si="8"/>
        <v>0</v>
      </c>
      <c r="J262" s="534"/>
    </row>
    <row r="263" spans="1:10">
      <c r="A263" s="490">
        <f t="shared" si="6"/>
        <v>253</v>
      </c>
      <c r="C263" s="503" t="s">
        <v>11</v>
      </c>
      <c r="D263" s="530">
        <v>8</v>
      </c>
      <c r="E263" s="490" t="s">
        <v>504</v>
      </c>
      <c r="F263" s="619"/>
      <c r="G263" s="505">
        <f t="shared" si="7"/>
        <v>0</v>
      </c>
      <c r="H263" s="619"/>
      <c r="I263" s="505">
        <f t="shared" si="8"/>
        <v>0</v>
      </c>
      <c r="J263" s="534"/>
    </row>
    <row r="264" spans="1:10">
      <c r="A264" s="490">
        <f t="shared" si="6"/>
        <v>254</v>
      </c>
      <c r="C264" s="503" t="s">
        <v>12</v>
      </c>
      <c r="D264" s="530">
        <v>24</v>
      </c>
      <c r="E264" s="490" t="s">
        <v>504</v>
      </c>
      <c r="F264" s="619"/>
      <c r="G264" s="505">
        <f t="shared" si="7"/>
        <v>0</v>
      </c>
      <c r="H264" s="619"/>
      <c r="I264" s="505">
        <f t="shared" si="8"/>
        <v>0</v>
      </c>
      <c r="J264" s="534"/>
    </row>
    <row r="265" spans="1:10">
      <c r="A265" s="490">
        <f t="shared" si="6"/>
        <v>255</v>
      </c>
      <c r="C265" s="503" t="s">
        <v>13</v>
      </c>
      <c r="D265" s="490">
        <v>4</v>
      </c>
      <c r="E265" s="490" t="s">
        <v>504</v>
      </c>
      <c r="F265" s="619"/>
      <c r="G265" s="505">
        <f t="shared" si="7"/>
        <v>0</v>
      </c>
      <c r="H265" s="619"/>
      <c r="I265" s="505">
        <f t="shared" si="8"/>
        <v>0</v>
      </c>
      <c r="J265" s="534"/>
    </row>
    <row r="266" spans="1:10">
      <c r="A266" s="490">
        <f t="shared" si="6"/>
        <v>256</v>
      </c>
      <c r="C266" s="503" t="s">
        <v>14</v>
      </c>
      <c r="D266" s="490">
        <v>8</v>
      </c>
      <c r="E266" s="490" t="s">
        <v>504</v>
      </c>
      <c r="F266" s="619"/>
      <c r="G266" s="505">
        <f t="shared" si="7"/>
        <v>0</v>
      </c>
      <c r="H266" s="619"/>
      <c r="I266" s="505">
        <f t="shared" si="8"/>
        <v>0</v>
      </c>
      <c r="J266" s="534"/>
    </row>
    <row r="267" spans="1:10">
      <c r="A267" s="490">
        <f t="shared" si="6"/>
        <v>257</v>
      </c>
      <c r="D267" s="490"/>
      <c r="E267" s="542"/>
      <c r="F267" s="619"/>
      <c r="G267" s="505"/>
      <c r="H267" s="619"/>
      <c r="I267" s="505"/>
      <c r="J267" s="543"/>
    </row>
    <row r="268" spans="1:10" s="497" customFormat="1" ht="15.75">
      <c r="A268" s="496"/>
      <c r="C268" s="544" t="s">
        <v>997</v>
      </c>
      <c r="D268" s="496"/>
      <c r="E268" s="498"/>
      <c r="F268" s="618"/>
      <c r="G268" s="500">
        <f>SUM(G269:G271)</f>
        <v>0</v>
      </c>
      <c r="H268" s="621"/>
      <c r="I268" s="500">
        <f>SUM(I269:I271)</f>
        <v>0</v>
      </c>
      <c r="J268" s="545"/>
    </row>
    <row r="269" spans="1:10">
      <c r="A269" s="490">
        <f>A267+1</f>
        <v>258</v>
      </c>
      <c r="C269" s="503" t="s">
        <v>15</v>
      </c>
      <c r="D269" s="490">
        <v>1</v>
      </c>
      <c r="E269" s="490" t="s">
        <v>1062</v>
      </c>
      <c r="F269" s="619"/>
      <c r="G269" s="505">
        <f>D269*F269</f>
        <v>0</v>
      </c>
      <c r="H269" s="619"/>
      <c r="I269" s="505">
        <f>D269*H269</f>
        <v>0</v>
      </c>
    </row>
    <row r="270" spans="1:10">
      <c r="A270" s="490">
        <f>A269+1</f>
        <v>259</v>
      </c>
      <c r="C270" s="503" t="s">
        <v>16</v>
      </c>
      <c r="D270" s="490">
        <v>1</v>
      </c>
      <c r="E270" s="490" t="s">
        <v>1062</v>
      </c>
      <c r="F270" s="619"/>
      <c r="G270" s="505">
        <f>D270*F270</f>
        <v>0</v>
      </c>
      <c r="H270" s="619"/>
      <c r="I270" s="505">
        <f>D270*H270</f>
        <v>0</v>
      </c>
    </row>
    <row r="271" spans="1:10">
      <c r="A271" s="490">
        <f>A270+1</f>
        <v>260</v>
      </c>
      <c r="D271" s="490"/>
      <c r="E271" s="542"/>
      <c r="F271" s="619"/>
      <c r="G271" s="505"/>
      <c r="H271" s="619"/>
      <c r="I271" s="505"/>
      <c r="J271" s="543"/>
    </row>
    <row r="272" spans="1:10" s="497" customFormat="1" ht="15.75">
      <c r="A272" s="496"/>
      <c r="C272" s="544" t="s">
        <v>998</v>
      </c>
      <c r="D272" s="496"/>
      <c r="E272" s="498"/>
      <c r="F272" s="618"/>
      <c r="G272" s="500">
        <f>SUM(G273:G279)</f>
        <v>0</v>
      </c>
      <c r="H272" s="621"/>
      <c r="I272" s="500">
        <f>SUM(I273:I279)</f>
        <v>0</v>
      </c>
      <c r="J272" s="545"/>
    </row>
    <row r="273" spans="1:10">
      <c r="A273" s="490">
        <f>A271+1</f>
        <v>261</v>
      </c>
      <c r="C273" s="503" t="s">
        <v>538</v>
      </c>
      <c r="D273" s="490">
        <v>3.6</v>
      </c>
      <c r="E273" s="546" t="s">
        <v>294</v>
      </c>
      <c r="F273" s="613"/>
      <c r="G273" s="505">
        <f t="shared" ref="G273:G279" si="9">D273*F273</f>
        <v>0</v>
      </c>
      <c r="H273" s="613"/>
      <c r="I273" s="505">
        <f t="shared" ref="I273:I279" si="10">D273*H273</f>
        <v>0</v>
      </c>
    </row>
    <row r="274" spans="1:10">
      <c r="A274" s="490">
        <f t="shared" ref="A274:A279" si="11">A273+1</f>
        <v>262</v>
      </c>
      <c r="C274" s="503" t="s">
        <v>17</v>
      </c>
      <c r="D274" s="490">
        <v>1.6</v>
      </c>
      <c r="E274" s="546" t="s">
        <v>294</v>
      </c>
      <c r="F274" s="613"/>
      <c r="G274" s="505">
        <f t="shared" si="9"/>
        <v>0</v>
      </c>
      <c r="H274" s="619"/>
      <c r="I274" s="505">
        <f t="shared" si="10"/>
        <v>0</v>
      </c>
    </row>
    <row r="275" spans="1:10">
      <c r="A275" s="490">
        <f t="shared" si="11"/>
        <v>263</v>
      </c>
      <c r="C275" s="503" t="s">
        <v>18</v>
      </c>
      <c r="D275" s="490">
        <v>6</v>
      </c>
      <c r="E275" s="546" t="s">
        <v>294</v>
      </c>
      <c r="F275" s="613"/>
      <c r="G275" s="505">
        <f t="shared" si="9"/>
        <v>0</v>
      </c>
      <c r="H275" s="619"/>
      <c r="I275" s="505">
        <f t="shared" si="10"/>
        <v>0</v>
      </c>
    </row>
    <row r="276" spans="1:10">
      <c r="A276" s="490">
        <f t="shared" si="11"/>
        <v>264</v>
      </c>
      <c r="C276" s="503" t="s">
        <v>19</v>
      </c>
      <c r="D276" s="490">
        <v>0.5</v>
      </c>
      <c r="E276" s="546" t="s">
        <v>294</v>
      </c>
      <c r="F276" s="613"/>
      <c r="G276" s="505">
        <f t="shared" si="9"/>
        <v>0</v>
      </c>
      <c r="H276" s="619"/>
      <c r="I276" s="505">
        <f t="shared" si="10"/>
        <v>0</v>
      </c>
    </row>
    <row r="277" spans="1:10">
      <c r="A277" s="490">
        <f t="shared" si="11"/>
        <v>265</v>
      </c>
      <c r="C277" s="503" t="s">
        <v>20</v>
      </c>
      <c r="D277" s="490">
        <v>2.5</v>
      </c>
      <c r="E277" s="546" t="s">
        <v>294</v>
      </c>
      <c r="F277" s="613"/>
      <c r="G277" s="505">
        <f t="shared" si="9"/>
        <v>0</v>
      </c>
      <c r="H277" s="619"/>
      <c r="I277" s="505">
        <f t="shared" si="10"/>
        <v>0</v>
      </c>
    </row>
    <row r="278" spans="1:10" ht="12.75" customHeight="1">
      <c r="A278" s="490">
        <f t="shared" si="11"/>
        <v>266</v>
      </c>
      <c r="C278" s="503" t="s">
        <v>21</v>
      </c>
      <c r="D278" s="490">
        <v>0.9</v>
      </c>
      <c r="E278" s="546" t="s">
        <v>294</v>
      </c>
      <c r="F278" s="613"/>
      <c r="G278" s="505">
        <f t="shared" si="9"/>
        <v>0</v>
      </c>
      <c r="H278" s="619"/>
      <c r="I278" s="505">
        <f t="shared" si="10"/>
        <v>0</v>
      </c>
    </row>
    <row r="279" spans="1:10">
      <c r="A279" s="490">
        <f t="shared" si="11"/>
        <v>267</v>
      </c>
      <c r="C279" s="503" t="s">
        <v>22</v>
      </c>
      <c r="D279" s="490">
        <v>1</v>
      </c>
      <c r="E279" s="546" t="s">
        <v>294</v>
      </c>
      <c r="F279" s="613"/>
      <c r="G279" s="505">
        <f t="shared" si="9"/>
        <v>0</v>
      </c>
      <c r="H279" s="619"/>
      <c r="I279" s="505">
        <f t="shared" si="10"/>
        <v>0</v>
      </c>
    </row>
    <row r="280" spans="1:10">
      <c r="D280" s="490"/>
      <c r="E280" s="542"/>
      <c r="F280" s="505"/>
      <c r="G280" s="505"/>
      <c r="H280" s="505"/>
      <c r="I280" s="505"/>
      <c r="J280" s="543"/>
    </row>
    <row r="281" spans="1:10" s="548" customFormat="1" ht="12.75" customHeight="1">
      <c r="A281" s="547"/>
      <c r="C281" s="685" t="s">
        <v>250</v>
      </c>
      <c r="D281" s="686"/>
      <c r="E281" s="686"/>
      <c r="F281" s="686"/>
      <c r="G281" s="686"/>
      <c r="H281" s="686"/>
      <c r="I281" s="686"/>
      <c r="J281" s="534"/>
    </row>
    <row r="282" spans="1:10" s="548" customFormat="1">
      <c r="A282" s="490"/>
      <c r="C282" s="686"/>
      <c r="D282" s="686"/>
      <c r="E282" s="686"/>
      <c r="F282" s="686"/>
      <c r="G282" s="686"/>
      <c r="H282" s="686"/>
      <c r="I282" s="686"/>
      <c r="J282" s="534"/>
    </row>
    <row r="283" spans="1:10" s="548" customFormat="1">
      <c r="A283" s="490"/>
      <c r="C283" s="686"/>
      <c r="D283" s="686"/>
      <c r="E283" s="686"/>
      <c r="F283" s="686"/>
      <c r="G283" s="686"/>
      <c r="H283" s="686"/>
      <c r="I283" s="686"/>
      <c r="J283" s="534"/>
    </row>
    <row r="284" spans="1:10" s="548" customFormat="1">
      <c r="A284" s="490"/>
      <c r="C284" s="686"/>
      <c r="D284" s="686"/>
      <c r="E284" s="686"/>
      <c r="F284" s="686"/>
      <c r="G284" s="686"/>
      <c r="H284" s="686"/>
      <c r="I284" s="686"/>
      <c r="J284" s="534"/>
    </row>
    <row r="285" spans="1:10" s="548" customFormat="1">
      <c r="A285" s="490"/>
      <c r="C285" s="687"/>
      <c r="D285" s="687"/>
      <c r="E285" s="687"/>
      <c r="F285" s="687"/>
      <c r="G285" s="687"/>
      <c r="H285" s="687"/>
      <c r="I285" s="687"/>
      <c r="J285" s="534"/>
    </row>
    <row r="286" spans="1:10" s="548" customFormat="1" ht="13.5" thickBot="1">
      <c r="A286" s="490"/>
      <c r="C286" s="549"/>
      <c r="D286" s="547"/>
      <c r="E286" s="547"/>
      <c r="F286" s="550"/>
      <c r="G286" s="550"/>
      <c r="H286" s="550"/>
      <c r="I286" s="550"/>
      <c r="J286" s="534"/>
    </row>
    <row r="287" spans="1:10" s="548" customFormat="1" ht="16.5" thickBot="1">
      <c r="A287" s="490"/>
      <c r="B287" s="551"/>
      <c r="C287" s="552" t="s">
        <v>23</v>
      </c>
      <c r="D287" s="553"/>
      <c r="E287" s="553"/>
      <c r="F287" s="554"/>
      <c r="G287" s="554"/>
      <c r="H287" s="688">
        <f>SUM(G272,G268,G174,G9)+SUM(I272,I268,I174,I9)</f>
        <v>0</v>
      </c>
      <c r="I287" s="689"/>
      <c r="J287" s="555"/>
    </row>
    <row r="288" spans="1:10">
      <c r="D288" s="490"/>
      <c r="E288" s="542"/>
      <c r="F288" s="505"/>
      <c r="G288" s="505"/>
      <c r="H288" s="505"/>
      <c r="I288" s="505"/>
      <c r="J288" s="543"/>
    </row>
    <row r="289" spans="4:12">
      <c r="D289" s="490"/>
      <c r="E289" s="542"/>
      <c r="F289" s="505"/>
      <c r="G289" s="505"/>
      <c r="H289" s="505"/>
      <c r="I289" s="505"/>
      <c r="J289" s="556"/>
    </row>
    <row r="290" spans="4:12">
      <c r="D290" s="490"/>
      <c r="E290" s="542"/>
      <c r="F290" s="505"/>
      <c r="G290" s="505"/>
      <c r="H290" s="505"/>
      <c r="I290" s="505"/>
      <c r="J290" s="543"/>
      <c r="K290" s="505"/>
    </row>
    <row r="291" spans="4:12">
      <c r="D291" s="490"/>
      <c r="E291" s="542"/>
      <c r="F291" s="505"/>
      <c r="G291" s="505"/>
      <c r="H291" s="505"/>
      <c r="I291" s="505"/>
      <c r="J291" s="557"/>
      <c r="L291" s="558"/>
    </row>
    <row r="292" spans="4:12">
      <c r="D292" s="490"/>
      <c r="E292" s="542"/>
      <c r="F292" s="505"/>
      <c r="G292" s="505"/>
      <c r="H292" s="505"/>
      <c r="I292" s="505"/>
      <c r="J292" s="543"/>
      <c r="K292" s="505"/>
    </row>
    <row r="293" spans="4:12">
      <c r="D293" s="490"/>
      <c r="E293" s="542"/>
      <c r="F293" s="505"/>
      <c r="G293" s="505"/>
      <c r="H293" s="505"/>
      <c r="I293" s="505"/>
      <c r="J293" s="543"/>
    </row>
    <row r="294" spans="4:12">
      <c r="D294" s="490"/>
      <c r="E294" s="542"/>
      <c r="F294" s="505"/>
      <c r="G294" s="505"/>
      <c r="H294" s="505"/>
      <c r="I294" s="505"/>
      <c r="J294" s="543"/>
    </row>
    <row r="295" spans="4:12">
      <c r="D295" s="490"/>
      <c r="E295" s="542"/>
      <c r="F295" s="505"/>
      <c r="G295" s="505"/>
      <c r="H295" s="505"/>
      <c r="I295" s="505"/>
      <c r="J295" s="543"/>
    </row>
    <row r="296" spans="4:12">
      <c r="D296" s="490"/>
      <c r="E296" s="495"/>
    </row>
    <row r="297" spans="4:12">
      <c r="D297" s="490"/>
      <c r="E297" s="495"/>
    </row>
    <row r="298" spans="4:12">
      <c r="D298" s="490"/>
      <c r="E298" s="495"/>
    </row>
    <row r="299" spans="4:12">
      <c r="D299" s="490"/>
      <c r="E299" s="495"/>
    </row>
    <row r="300" spans="4:12">
      <c r="D300" s="490"/>
      <c r="E300" s="495"/>
    </row>
    <row r="301" spans="4:12">
      <c r="D301" s="490"/>
      <c r="E301" s="495"/>
    </row>
    <row r="302" spans="4:12">
      <c r="D302" s="490"/>
      <c r="E302" s="495"/>
    </row>
    <row r="303" spans="4:12">
      <c r="D303" s="490"/>
      <c r="E303" s="495"/>
    </row>
    <row r="304" spans="4:12">
      <c r="D304" s="490"/>
      <c r="E304" s="495"/>
    </row>
    <row r="305" spans="4:5">
      <c r="D305" s="490"/>
      <c r="E305" s="495"/>
    </row>
    <row r="306" spans="4:5">
      <c r="D306" s="490"/>
      <c r="E306" s="495"/>
    </row>
    <row r="307" spans="4:5">
      <c r="D307" s="490"/>
      <c r="E307" s="495"/>
    </row>
    <row r="308" spans="4:5">
      <c r="D308" s="490"/>
      <c r="E308" s="495"/>
    </row>
    <row r="309" spans="4:5">
      <c r="D309" s="490"/>
      <c r="E309" s="495"/>
    </row>
    <row r="310" spans="4:5">
      <c r="D310" s="490"/>
      <c r="E310" s="495"/>
    </row>
    <row r="311" spans="4:5">
      <c r="D311" s="490"/>
      <c r="E311" s="495"/>
    </row>
    <row r="312" spans="4:5">
      <c r="D312" s="490"/>
      <c r="E312" s="495"/>
    </row>
    <row r="313" spans="4:5">
      <c r="D313" s="490"/>
      <c r="E313" s="495"/>
    </row>
    <row r="314" spans="4:5">
      <c r="D314" s="490"/>
      <c r="E314" s="495"/>
    </row>
    <row r="315" spans="4:5">
      <c r="D315" s="490"/>
      <c r="E315" s="495"/>
    </row>
    <row r="316" spans="4:5">
      <c r="D316" s="490"/>
      <c r="E316" s="495"/>
    </row>
    <row r="317" spans="4:5">
      <c r="D317" s="490"/>
      <c r="E317" s="495"/>
    </row>
    <row r="318" spans="4:5">
      <c r="D318" s="490"/>
      <c r="E318" s="495"/>
    </row>
    <row r="319" spans="4:5">
      <c r="D319" s="490"/>
      <c r="E319" s="495"/>
    </row>
    <row r="320" spans="4:5">
      <c r="D320" s="490"/>
      <c r="E320" s="495"/>
    </row>
    <row r="321" spans="4:5">
      <c r="D321" s="490"/>
      <c r="E321" s="495"/>
    </row>
    <row r="322" spans="4:5">
      <c r="D322" s="490"/>
      <c r="E322" s="495"/>
    </row>
    <row r="323" spans="4:5">
      <c r="D323" s="490"/>
      <c r="E323" s="495"/>
    </row>
    <row r="324" spans="4:5">
      <c r="D324" s="490"/>
      <c r="E324" s="495"/>
    </row>
    <row r="325" spans="4:5">
      <c r="D325" s="490"/>
      <c r="E325" s="495"/>
    </row>
    <row r="326" spans="4:5">
      <c r="D326" s="490"/>
      <c r="E326" s="495"/>
    </row>
    <row r="327" spans="4:5">
      <c r="D327" s="490"/>
      <c r="E327" s="495"/>
    </row>
    <row r="328" spans="4:5">
      <c r="D328" s="490"/>
      <c r="E328" s="495"/>
    </row>
    <row r="329" spans="4:5">
      <c r="D329" s="490"/>
      <c r="E329" s="495"/>
    </row>
    <row r="330" spans="4:5">
      <c r="D330" s="490"/>
      <c r="E330" s="495"/>
    </row>
    <row r="331" spans="4:5">
      <c r="D331" s="490"/>
      <c r="E331" s="495"/>
    </row>
    <row r="332" spans="4:5">
      <c r="D332" s="490"/>
      <c r="E332" s="495"/>
    </row>
    <row r="333" spans="4:5">
      <c r="D333" s="490"/>
      <c r="E333" s="495"/>
    </row>
    <row r="334" spans="4:5">
      <c r="D334" s="490"/>
      <c r="E334" s="495"/>
    </row>
    <row r="335" spans="4:5">
      <c r="D335" s="490"/>
      <c r="E335" s="495"/>
    </row>
    <row r="336" spans="4:5">
      <c r="D336" s="490"/>
      <c r="E336" s="495"/>
    </row>
    <row r="337" spans="4:5">
      <c r="D337" s="490"/>
      <c r="E337" s="495"/>
    </row>
    <row r="338" spans="4:5">
      <c r="D338" s="490"/>
      <c r="E338" s="495"/>
    </row>
    <row r="339" spans="4:5">
      <c r="D339" s="490"/>
      <c r="E339" s="495"/>
    </row>
    <row r="340" spans="4:5">
      <c r="D340" s="490"/>
      <c r="E340" s="495"/>
    </row>
    <row r="341" spans="4:5">
      <c r="D341" s="490"/>
      <c r="E341" s="495"/>
    </row>
    <row r="342" spans="4:5">
      <c r="D342" s="490"/>
      <c r="E342" s="495"/>
    </row>
    <row r="343" spans="4:5">
      <c r="D343" s="490"/>
      <c r="E343" s="495"/>
    </row>
    <row r="344" spans="4:5">
      <c r="D344" s="490"/>
      <c r="E344" s="495"/>
    </row>
    <row r="345" spans="4:5">
      <c r="D345" s="490"/>
      <c r="E345" s="495"/>
    </row>
    <row r="346" spans="4:5">
      <c r="D346" s="490"/>
      <c r="E346" s="495"/>
    </row>
    <row r="347" spans="4:5">
      <c r="D347" s="490"/>
      <c r="E347" s="495"/>
    </row>
    <row r="348" spans="4:5">
      <c r="D348" s="490"/>
      <c r="E348" s="495"/>
    </row>
    <row r="349" spans="4:5">
      <c r="D349" s="490"/>
      <c r="E349" s="495"/>
    </row>
    <row r="350" spans="4:5">
      <c r="D350" s="490"/>
      <c r="E350" s="495"/>
    </row>
    <row r="351" spans="4:5">
      <c r="D351" s="490"/>
      <c r="E351" s="495"/>
    </row>
    <row r="352" spans="4:5">
      <c r="D352" s="490"/>
      <c r="E352" s="495"/>
    </row>
    <row r="353" spans="4:5">
      <c r="D353" s="490"/>
      <c r="E353" s="495"/>
    </row>
    <row r="354" spans="4:5">
      <c r="D354" s="490"/>
      <c r="E354" s="495"/>
    </row>
    <row r="355" spans="4:5">
      <c r="D355" s="490"/>
      <c r="E355" s="495"/>
    </row>
    <row r="356" spans="4:5">
      <c r="D356" s="490"/>
      <c r="E356" s="495"/>
    </row>
    <row r="357" spans="4:5">
      <c r="D357" s="490"/>
      <c r="E357" s="495"/>
    </row>
    <row r="358" spans="4:5">
      <c r="D358" s="490"/>
      <c r="E358" s="495"/>
    </row>
    <row r="359" spans="4:5">
      <c r="D359" s="490"/>
      <c r="E359" s="495"/>
    </row>
    <row r="360" spans="4:5">
      <c r="D360" s="490"/>
      <c r="E360" s="495"/>
    </row>
    <row r="361" spans="4:5">
      <c r="D361" s="490"/>
      <c r="E361" s="495"/>
    </row>
    <row r="362" spans="4:5">
      <c r="D362" s="490"/>
      <c r="E362" s="495"/>
    </row>
    <row r="363" spans="4:5">
      <c r="D363" s="490"/>
      <c r="E363" s="495"/>
    </row>
    <row r="364" spans="4:5">
      <c r="D364" s="490"/>
      <c r="E364" s="495"/>
    </row>
    <row r="365" spans="4:5">
      <c r="D365" s="490"/>
      <c r="E365" s="495"/>
    </row>
    <row r="366" spans="4:5">
      <c r="D366" s="490"/>
      <c r="E366" s="495"/>
    </row>
    <row r="367" spans="4:5">
      <c r="D367" s="490"/>
      <c r="E367" s="495"/>
    </row>
    <row r="368" spans="4:5">
      <c r="D368" s="490"/>
      <c r="E368" s="495"/>
    </row>
    <row r="369" spans="4:5">
      <c r="D369" s="490"/>
      <c r="E369" s="495"/>
    </row>
    <row r="370" spans="4:5">
      <c r="D370" s="490"/>
      <c r="E370" s="495"/>
    </row>
    <row r="371" spans="4:5">
      <c r="D371" s="490"/>
      <c r="E371" s="495"/>
    </row>
    <row r="372" spans="4:5">
      <c r="D372" s="490"/>
      <c r="E372" s="495"/>
    </row>
    <row r="373" spans="4:5">
      <c r="D373" s="490"/>
      <c r="E373" s="495"/>
    </row>
    <row r="374" spans="4:5">
      <c r="D374" s="490"/>
      <c r="E374" s="495"/>
    </row>
    <row r="375" spans="4:5">
      <c r="D375" s="490"/>
      <c r="E375" s="495"/>
    </row>
    <row r="376" spans="4:5">
      <c r="D376" s="490"/>
      <c r="E376" s="495"/>
    </row>
    <row r="377" spans="4:5">
      <c r="D377" s="490"/>
      <c r="E377" s="495"/>
    </row>
    <row r="378" spans="4:5">
      <c r="D378" s="490"/>
      <c r="E378" s="495"/>
    </row>
    <row r="379" spans="4:5">
      <c r="D379" s="490"/>
      <c r="E379" s="495"/>
    </row>
    <row r="380" spans="4:5">
      <c r="D380" s="490"/>
      <c r="E380" s="495"/>
    </row>
    <row r="381" spans="4:5">
      <c r="D381" s="490"/>
      <c r="E381" s="495"/>
    </row>
    <row r="382" spans="4:5">
      <c r="D382" s="490"/>
      <c r="E382" s="495"/>
    </row>
    <row r="383" spans="4:5">
      <c r="D383" s="490"/>
      <c r="E383" s="495"/>
    </row>
    <row r="384" spans="4:5">
      <c r="D384" s="490"/>
      <c r="E384" s="495"/>
    </row>
    <row r="385" spans="4:5">
      <c r="D385" s="490"/>
      <c r="E385" s="495"/>
    </row>
    <row r="386" spans="4:5">
      <c r="D386" s="490"/>
      <c r="E386" s="495"/>
    </row>
    <row r="387" spans="4:5">
      <c r="D387" s="490"/>
      <c r="E387" s="495"/>
    </row>
    <row r="388" spans="4:5">
      <c r="D388" s="490"/>
      <c r="E388" s="495"/>
    </row>
    <row r="389" spans="4:5">
      <c r="D389" s="490"/>
      <c r="E389" s="495"/>
    </row>
    <row r="390" spans="4:5">
      <c r="D390" s="490"/>
      <c r="E390" s="495"/>
    </row>
    <row r="391" spans="4:5">
      <c r="D391" s="490"/>
      <c r="E391" s="495"/>
    </row>
    <row r="392" spans="4:5">
      <c r="D392" s="490"/>
      <c r="E392" s="495"/>
    </row>
    <row r="393" spans="4:5">
      <c r="D393" s="490"/>
      <c r="E393" s="495"/>
    </row>
    <row r="394" spans="4:5">
      <c r="D394" s="490"/>
      <c r="E394" s="495"/>
    </row>
    <row r="395" spans="4:5">
      <c r="D395" s="490"/>
      <c r="E395" s="495"/>
    </row>
    <row r="396" spans="4:5">
      <c r="D396" s="490"/>
      <c r="E396" s="495"/>
    </row>
    <row r="397" spans="4:5">
      <c r="D397" s="490"/>
      <c r="E397" s="495"/>
    </row>
    <row r="398" spans="4:5">
      <c r="D398" s="490"/>
      <c r="E398" s="495"/>
    </row>
    <row r="399" spans="4:5">
      <c r="D399" s="490"/>
      <c r="E399" s="495"/>
    </row>
    <row r="400" spans="4:5">
      <c r="D400" s="490"/>
      <c r="E400" s="495"/>
    </row>
    <row r="401" spans="4:5">
      <c r="D401" s="490"/>
      <c r="E401" s="495"/>
    </row>
    <row r="402" spans="4:5">
      <c r="D402" s="490"/>
      <c r="E402" s="495"/>
    </row>
    <row r="403" spans="4:5">
      <c r="D403" s="490"/>
      <c r="E403" s="495"/>
    </row>
    <row r="404" spans="4:5">
      <c r="D404" s="490"/>
      <c r="E404" s="495"/>
    </row>
    <row r="405" spans="4:5">
      <c r="D405" s="490"/>
      <c r="E405" s="495"/>
    </row>
    <row r="406" spans="4:5">
      <c r="D406" s="490"/>
      <c r="E406" s="495"/>
    </row>
    <row r="407" spans="4:5">
      <c r="D407" s="490"/>
      <c r="E407" s="495"/>
    </row>
    <row r="408" spans="4:5">
      <c r="D408" s="490"/>
      <c r="E408" s="495"/>
    </row>
    <row r="409" spans="4:5">
      <c r="D409" s="490"/>
      <c r="E409" s="495"/>
    </row>
    <row r="410" spans="4:5">
      <c r="D410" s="490"/>
      <c r="E410" s="495"/>
    </row>
    <row r="411" spans="4:5">
      <c r="D411" s="490"/>
      <c r="E411" s="495"/>
    </row>
    <row r="412" spans="4:5">
      <c r="D412" s="490"/>
      <c r="E412" s="495"/>
    </row>
    <row r="413" spans="4:5">
      <c r="D413" s="490"/>
      <c r="E413" s="495"/>
    </row>
    <row r="414" spans="4:5">
      <c r="D414" s="490"/>
      <c r="E414" s="495"/>
    </row>
    <row r="415" spans="4:5">
      <c r="D415" s="490"/>
      <c r="E415" s="495"/>
    </row>
    <row r="416" spans="4:5">
      <c r="D416" s="490"/>
      <c r="E416" s="495"/>
    </row>
    <row r="417" spans="4:5">
      <c r="D417" s="490"/>
      <c r="E417" s="495"/>
    </row>
    <row r="418" spans="4:5">
      <c r="D418" s="490"/>
      <c r="E418" s="495"/>
    </row>
    <row r="419" spans="4:5">
      <c r="D419" s="490"/>
      <c r="E419" s="495"/>
    </row>
    <row r="420" spans="4:5">
      <c r="D420" s="490"/>
      <c r="E420" s="495"/>
    </row>
    <row r="421" spans="4:5">
      <c r="D421" s="490"/>
      <c r="E421" s="495"/>
    </row>
    <row r="422" spans="4:5">
      <c r="D422" s="490"/>
      <c r="E422" s="495"/>
    </row>
    <row r="423" spans="4:5">
      <c r="D423" s="490"/>
      <c r="E423" s="495"/>
    </row>
    <row r="424" spans="4:5">
      <c r="D424" s="490"/>
      <c r="E424" s="495"/>
    </row>
    <row r="425" spans="4:5">
      <c r="D425" s="490"/>
      <c r="E425" s="495"/>
    </row>
    <row r="426" spans="4:5">
      <c r="D426" s="490"/>
      <c r="E426" s="495"/>
    </row>
    <row r="427" spans="4:5">
      <c r="D427" s="490"/>
      <c r="E427" s="495"/>
    </row>
    <row r="428" spans="4:5">
      <c r="D428" s="490"/>
      <c r="E428" s="495"/>
    </row>
    <row r="429" spans="4:5">
      <c r="D429" s="490"/>
      <c r="E429" s="495"/>
    </row>
    <row r="430" spans="4:5">
      <c r="D430" s="490"/>
      <c r="E430" s="495"/>
    </row>
    <row r="431" spans="4:5">
      <c r="D431" s="490"/>
      <c r="E431" s="495"/>
    </row>
    <row r="432" spans="4:5">
      <c r="D432" s="490"/>
      <c r="E432" s="495"/>
    </row>
    <row r="433" spans="4:5">
      <c r="D433" s="490"/>
      <c r="E433" s="495"/>
    </row>
    <row r="434" spans="4:5">
      <c r="D434" s="490"/>
      <c r="E434" s="495"/>
    </row>
    <row r="435" spans="4:5">
      <c r="D435" s="490"/>
      <c r="E435" s="495"/>
    </row>
    <row r="436" spans="4:5">
      <c r="D436" s="490"/>
      <c r="E436" s="495"/>
    </row>
    <row r="437" spans="4:5">
      <c r="D437" s="490"/>
      <c r="E437" s="495"/>
    </row>
    <row r="438" spans="4:5">
      <c r="D438" s="490"/>
      <c r="E438" s="495"/>
    </row>
    <row r="439" spans="4:5">
      <c r="D439" s="490"/>
      <c r="E439" s="495"/>
    </row>
    <row r="440" spans="4:5">
      <c r="D440" s="490"/>
      <c r="E440" s="495"/>
    </row>
    <row r="441" spans="4:5">
      <c r="D441" s="490"/>
      <c r="E441" s="495"/>
    </row>
    <row r="442" spans="4:5">
      <c r="D442" s="490"/>
      <c r="E442" s="495"/>
    </row>
    <row r="443" spans="4:5">
      <c r="D443" s="490"/>
      <c r="E443" s="495"/>
    </row>
    <row r="444" spans="4:5">
      <c r="D444" s="490"/>
      <c r="E444" s="495"/>
    </row>
    <row r="445" spans="4:5">
      <c r="D445" s="490"/>
      <c r="E445" s="495"/>
    </row>
    <row r="446" spans="4:5">
      <c r="D446" s="490"/>
      <c r="E446" s="495"/>
    </row>
    <row r="447" spans="4:5">
      <c r="D447" s="490"/>
      <c r="E447" s="495"/>
    </row>
    <row r="448" spans="4:5">
      <c r="D448" s="490"/>
      <c r="E448" s="495"/>
    </row>
    <row r="449" spans="4:5">
      <c r="D449" s="490"/>
      <c r="E449" s="495"/>
    </row>
    <row r="450" spans="4:5">
      <c r="D450" s="490"/>
      <c r="E450" s="495"/>
    </row>
    <row r="451" spans="4:5">
      <c r="D451" s="490"/>
      <c r="E451" s="495"/>
    </row>
    <row r="452" spans="4:5">
      <c r="D452" s="490"/>
      <c r="E452" s="495"/>
    </row>
    <row r="453" spans="4:5">
      <c r="D453" s="490"/>
      <c r="E453" s="495"/>
    </row>
    <row r="454" spans="4:5">
      <c r="D454" s="490"/>
      <c r="E454" s="495"/>
    </row>
    <row r="455" spans="4:5">
      <c r="D455" s="490"/>
      <c r="E455" s="495"/>
    </row>
    <row r="456" spans="4:5">
      <c r="D456" s="490"/>
      <c r="E456" s="495"/>
    </row>
    <row r="457" spans="4:5">
      <c r="D457" s="490"/>
      <c r="E457" s="495"/>
    </row>
    <row r="458" spans="4:5">
      <c r="D458" s="490"/>
      <c r="E458" s="495"/>
    </row>
    <row r="459" spans="4:5">
      <c r="D459" s="490"/>
      <c r="E459" s="495"/>
    </row>
    <row r="460" spans="4:5">
      <c r="D460" s="490"/>
      <c r="E460" s="495"/>
    </row>
    <row r="461" spans="4:5">
      <c r="D461" s="490"/>
      <c r="E461" s="495"/>
    </row>
    <row r="462" spans="4:5">
      <c r="D462" s="490"/>
      <c r="E462" s="495"/>
    </row>
    <row r="463" spans="4:5">
      <c r="D463" s="490"/>
      <c r="E463" s="495"/>
    </row>
    <row r="464" spans="4:5">
      <c r="D464" s="490"/>
      <c r="E464" s="495"/>
    </row>
    <row r="465" spans="4:5">
      <c r="D465" s="490"/>
      <c r="E465" s="495"/>
    </row>
    <row r="466" spans="4:5">
      <c r="D466" s="490"/>
      <c r="E466" s="495"/>
    </row>
    <row r="467" spans="4:5">
      <c r="D467" s="490"/>
      <c r="E467" s="495"/>
    </row>
    <row r="468" spans="4:5">
      <c r="D468" s="490"/>
      <c r="E468" s="495"/>
    </row>
    <row r="469" spans="4:5">
      <c r="D469" s="490"/>
      <c r="E469" s="495"/>
    </row>
    <row r="470" spans="4:5">
      <c r="D470" s="490"/>
      <c r="E470" s="495"/>
    </row>
    <row r="471" spans="4:5">
      <c r="D471" s="490"/>
      <c r="E471" s="495"/>
    </row>
    <row r="472" spans="4:5">
      <c r="D472" s="490"/>
      <c r="E472" s="495"/>
    </row>
    <row r="473" spans="4:5">
      <c r="D473" s="490"/>
      <c r="E473" s="495"/>
    </row>
    <row r="474" spans="4:5">
      <c r="D474" s="490"/>
      <c r="E474" s="495"/>
    </row>
    <row r="475" spans="4:5">
      <c r="D475" s="490"/>
      <c r="E475" s="495"/>
    </row>
    <row r="476" spans="4:5">
      <c r="D476" s="490"/>
      <c r="E476" s="495"/>
    </row>
    <row r="477" spans="4:5">
      <c r="D477" s="490"/>
      <c r="E477" s="495"/>
    </row>
    <row r="478" spans="4:5">
      <c r="D478" s="490"/>
      <c r="E478" s="495"/>
    </row>
    <row r="479" spans="4:5">
      <c r="D479" s="490"/>
      <c r="E479" s="495"/>
    </row>
    <row r="480" spans="4:5">
      <c r="D480" s="490"/>
      <c r="E480" s="495"/>
    </row>
    <row r="481" spans="4:5">
      <c r="D481" s="490"/>
      <c r="E481" s="495"/>
    </row>
    <row r="482" spans="4:5">
      <c r="D482" s="490"/>
      <c r="E482" s="495"/>
    </row>
    <row r="483" spans="4:5">
      <c r="D483" s="490"/>
      <c r="E483" s="495"/>
    </row>
    <row r="484" spans="4:5">
      <c r="D484" s="490"/>
      <c r="E484" s="495"/>
    </row>
    <row r="485" spans="4:5">
      <c r="D485" s="490"/>
      <c r="E485" s="495"/>
    </row>
    <row r="486" spans="4:5">
      <c r="D486" s="490"/>
      <c r="E486" s="495"/>
    </row>
    <row r="487" spans="4:5">
      <c r="D487" s="490"/>
      <c r="E487" s="495"/>
    </row>
    <row r="488" spans="4:5">
      <c r="D488" s="490"/>
      <c r="E488" s="495"/>
    </row>
    <row r="489" spans="4:5">
      <c r="D489" s="490"/>
      <c r="E489" s="495"/>
    </row>
    <row r="490" spans="4:5">
      <c r="D490" s="490"/>
      <c r="E490" s="495"/>
    </row>
    <row r="491" spans="4:5">
      <c r="D491" s="490"/>
      <c r="E491" s="495"/>
    </row>
    <row r="492" spans="4:5">
      <c r="D492" s="490"/>
      <c r="E492" s="495"/>
    </row>
    <row r="493" spans="4:5">
      <c r="D493" s="490"/>
      <c r="E493" s="495"/>
    </row>
    <row r="494" spans="4:5">
      <c r="D494" s="490"/>
      <c r="E494" s="495"/>
    </row>
    <row r="495" spans="4:5">
      <c r="D495" s="490"/>
      <c r="E495" s="495"/>
    </row>
    <row r="496" spans="4:5">
      <c r="D496" s="490"/>
      <c r="E496" s="495"/>
    </row>
    <row r="497" spans="4:5">
      <c r="D497" s="490"/>
      <c r="E497" s="495"/>
    </row>
    <row r="498" spans="4:5">
      <c r="D498" s="490"/>
      <c r="E498" s="495"/>
    </row>
    <row r="499" spans="4:5">
      <c r="D499" s="490"/>
      <c r="E499" s="495"/>
    </row>
    <row r="500" spans="4:5">
      <c r="D500" s="490"/>
      <c r="E500" s="495"/>
    </row>
    <row r="501" spans="4:5">
      <c r="D501" s="490"/>
      <c r="E501" s="495"/>
    </row>
    <row r="502" spans="4:5">
      <c r="D502" s="490"/>
      <c r="E502" s="495"/>
    </row>
    <row r="503" spans="4:5">
      <c r="D503" s="490"/>
      <c r="E503" s="495"/>
    </row>
    <row r="504" spans="4:5">
      <c r="D504" s="490"/>
      <c r="E504" s="495"/>
    </row>
    <row r="505" spans="4:5">
      <c r="D505" s="490"/>
      <c r="E505" s="495"/>
    </row>
    <row r="506" spans="4:5">
      <c r="D506" s="490"/>
      <c r="E506" s="495"/>
    </row>
    <row r="507" spans="4:5">
      <c r="D507" s="490"/>
      <c r="E507" s="495"/>
    </row>
    <row r="508" spans="4:5">
      <c r="D508" s="490"/>
      <c r="E508" s="495"/>
    </row>
    <row r="509" spans="4:5">
      <c r="D509" s="490"/>
      <c r="E509" s="495"/>
    </row>
    <row r="510" spans="4:5">
      <c r="D510" s="490"/>
      <c r="E510" s="495"/>
    </row>
    <row r="511" spans="4:5">
      <c r="D511" s="490"/>
      <c r="E511" s="495"/>
    </row>
    <row r="512" spans="4:5">
      <c r="D512" s="490"/>
      <c r="E512" s="495"/>
    </row>
    <row r="513" spans="4:5">
      <c r="D513" s="490"/>
      <c r="E513" s="495"/>
    </row>
    <row r="514" spans="4:5">
      <c r="D514" s="490"/>
      <c r="E514" s="495"/>
    </row>
    <row r="515" spans="4:5">
      <c r="D515" s="490"/>
      <c r="E515" s="495"/>
    </row>
    <row r="516" spans="4:5">
      <c r="D516" s="490"/>
      <c r="E516" s="495"/>
    </row>
    <row r="517" spans="4:5">
      <c r="D517" s="490"/>
      <c r="E517" s="495"/>
    </row>
    <row r="518" spans="4:5">
      <c r="D518" s="490"/>
      <c r="E518" s="495"/>
    </row>
    <row r="519" spans="4:5">
      <c r="D519" s="490"/>
      <c r="E519" s="495"/>
    </row>
    <row r="520" spans="4:5">
      <c r="D520" s="490"/>
      <c r="E520" s="495"/>
    </row>
    <row r="521" spans="4:5">
      <c r="D521" s="490"/>
      <c r="E521" s="495"/>
    </row>
    <row r="522" spans="4:5">
      <c r="D522" s="490"/>
      <c r="E522" s="495"/>
    </row>
    <row r="523" spans="4:5">
      <c r="D523" s="490"/>
      <c r="E523" s="495"/>
    </row>
    <row r="524" spans="4:5">
      <c r="D524" s="490"/>
      <c r="E524" s="495"/>
    </row>
    <row r="525" spans="4:5">
      <c r="D525" s="490"/>
      <c r="E525" s="495"/>
    </row>
    <row r="526" spans="4:5">
      <c r="D526" s="490"/>
      <c r="E526" s="495"/>
    </row>
    <row r="527" spans="4:5">
      <c r="D527" s="490"/>
      <c r="E527" s="495"/>
    </row>
    <row r="528" spans="4:5">
      <c r="D528" s="490"/>
      <c r="E528" s="495"/>
    </row>
    <row r="529" spans="4:5">
      <c r="D529" s="490"/>
      <c r="E529" s="495"/>
    </row>
    <row r="530" spans="4:5">
      <c r="D530" s="490"/>
      <c r="E530" s="495"/>
    </row>
    <row r="531" spans="4:5">
      <c r="D531" s="490"/>
      <c r="E531" s="495"/>
    </row>
    <row r="532" spans="4:5">
      <c r="D532" s="490"/>
      <c r="E532" s="495"/>
    </row>
    <row r="533" spans="4:5">
      <c r="D533" s="490"/>
      <c r="E533" s="495"/>
    </row>
    <row r="534" spans="4:5">
      <c r="D534" s="490"/>
      <c r="E534" s="495"/>
    </row>
    <row r="535" spans="4:5">
      <c r="D535" s="490"/>
      <c r="E535" s="495"/>
    </row>
    <row r="536" spans="4:5">
      <c r="D536" s="490"/>
      <c r="E536" s="495"/>
    </row>
    <row r="537" spans="4:5">
      <c r="D537" s="490"/>
      <c r="E537" s="495"/>
    </row>
    <row r="538" spans="4:5">
      <c r="D538" s="490"/>
      <c r="E538" s="495"/>
    </row>
    <row r="539" spans="4:5">
      <c r="D539" s="490"/>
      <c r="E539" s="495"/>
    </row>
    <row r="540" spans="4:5">
      <c r="D540" s="490"/>
      <c r="E540" s="495"/>
    </row>
    <row r="541" spans="4:5">
      <c r="D541" s="490"/>
      <c r="E541" s="495"/>
    </row>
    <row r="542" spans="4:5">
      <c r="D542" s="490"/>
      <c r="E542" s="495"/>
    </row>
    <row r="543" spans="4:5">
      <c r="D543" s="490"/>
      <c r="E543" s="495"/>
    </row>
    <row r="544" spans="4:5">
      <c r="D544" s="490"/>
      <c r="E544" s="495"/>
    </row>
    <row r="545" spans="4:5">
      <c r="D545" s="490"/>
      <c r="E545" s="495"/>
    </row>
    <row r="546" spans="4:5">
      <c r="D546" s="490"/>
      <c r="E546" s="495"/>
    </row>
    <row r="547" spans="4:5">
      <c r="D547" s="490"/>
      <c r="E547" s="495"/>
    </row>
    <row r="548" spans="4:5">
      <c r="D548" s="490"/>
      <c r="E548" s="495"/>
    </row>
    <row r="549" spans="4:5">
      <c r="D549" s="490"/>
      <c r="E549" s="495"/>
    </row>
    <row r="550" spans="4:5">
      <c r="D550" s="490"/>
      <c r="E550" s="495"/>
    </row>
    <row r="551" spans="4:5">
      <c r="D551" s="490"/>
      <c r="E551" s="495"/>
    </row>
    <row r="552" spans="4:5">
      <c r="D552" s="490"/>
      <c r="E552" s="495"/>
    </row>
    <row r="553" spans="4:5">
      <c r="D553" s="490"/>
      <c r="E553" s="495"/>
    </row>
    <row r="554" spans="4:5">
      <c r="D554" s="490"/>
      <c r="E554" s="495"/>
    </row>
    <row r="555" spans="4:5">
      <c r="D555" s="490"/>
      <c r="E555" s="495"/>
    </row>
    <row r="556" spans="4:5">
      <c r="D556" s="490"/>
      <c r="E556" s="495"/>
    </row>
    <row r="557" spans="4:5">
      <c r="D557" s="490"/>
      <c r="E557" s="495"/>
    </row>
    <row r="558" spans="4:5">
      <c r="D558" s="490"/>
      <c r="E558" s="495"/>
    </row>
    <row r="559" spans="4:5">
      <c r="D559" s="490"/>
      <c r="E559" s="495"/>
    </row>
    <row r="560" spans="4:5">
      <c r="D560" s="490"/>
      <c r="E560" s="495"/>
    </row>
    <row r="561" spans="4:5">
      <c r="D561" s="490"/>
      <c r="E561" s="495"/>
    </row>
    <row r="562" spans="4:5">
      <c r="D562" s="490"/>
      <c r="E562" s="495"/>
    </row>
    <row r="563" spans="4:5">
      <c r="D563" s="490"/>
      <c r="E563" s="495"/>
    </row>
    <row r="564" spans="4:5">
      <c r="D564" s="490"/>
      <c r="E564" s="495"/>
    </row>
    <row r="565" spans="4:5">
      <c r="D565" s="490"/>
      <c r="E565" s="495"/>
    </row>
    <row r="566" spans="4:5">
      <c r="D566" s="490"/>
      <c r="E566" s="495"/>
    </row>
    <row r="567" spans="4:5">
      <c r="D567" s="490"/>
      <c r="E567" s="495"/>
    </row>
    <row r="568" spans="4:5">
      <c r="D568" s="490"/>
      <c r="E568" s="495"/>
    </row>
    <row r="569" spans="4:5">
      <c r="D569" s="490"/>
      <c r="E569" s="495"/>
    </row>
    <row r="570" spans="4:5">
      <c r="D570" s="490"/>
      <c r="E570" s="495"/>
    </row>
    <row r="571" spans="4:5">
      <c r="D571" s="490"/>
      <c r="E571" s="495"/>
    </row>
    <row r="572" spans="4:5">
      <c r="D572" s="490"/>
      <c r="E572" s="495"/>
    </row>
    <row r="573" spans="4:5">
      <c r="D573" s="490"/>
      <c r="E573" s="495"/>
    </row>
    <row r="574" spans="4:5">
      <c r="D574" s="490"/>
      <c r="E574" s="495"/>
    </row>
    <row r="575" spans="4:5">
      <c r="D575" s="490"/>
      <c r="E575" s="495"/>
    </row>
    <row r="576" spans="4:5">
      <c r="D576" s="490"/>
      <c r="E576" s="495"/>
    </row>
    <row r="577" spans="4:5">
      <c r="D577" s="490"/>
      <c r="E577" s="495"/>
    </row>
    <row r="578" spans="4:5">
      <c r="D578" s="490"/>
      <c r="E578" s="495"/>
    </row>
    <row r="579" spans="4:5">
      <c r="D579" s="490"/>
      <c r="E579" s="495"/>
    </row>
    <row r="580" spans="4:5">
      <c r="D580" s="490"/>
      <c r="E580" s="495"/>
    </row>
    <row r="581" spans="4:5">
      <c r="D581" s="490"/>
      <c r="E581" s="495"/>
    </row>
    <row r="582" spans="4:5">
      <c r="D582" s="490"/>
      <c r="E582" s="495"/>
    </row>
    <row r="583" spans="4:5">
      <c r="D583" s="490"/>
      <c r="E583" s="495"/>
    </row>
    <row r="584" spans="4:5">
      <c r="D584" s="490"/>
      <c r="E584" s="495"/>
    </row>
    <row r="585" spans="4:5">
      <c r="D585" s="490"/>
      <c r="E585" s="495"/>
    </row>
    <row r="586" spans="4:5">
      <c r="D586" s="490"/>
      <c r="E586" s="495"/>
    </row>
    <row r="587" spans="4:5">
      <c r="D587" s="490"/>
      <c r="E587" s="495"/>
    </row>
    <row r="588" spans="4:5">
      <c r="D588" s="490"/>
      <c r="E588" s="495"/>
    </row>
    <row r="589" spans="4:5">
      <c r="D589" s="490"/>
      <c r="E589" s="495"/>
    </row>
    <row r="590" spans="4:5">
      <c r="D590" s="490"/>
      <c r="E590" s="495"/>
    </row>
    <row r="591" spans="4:5">
      <c r="D591" s="490"/>
      <c r="E591" s="495"/>
    </row>
    <row r="592" spans="4:5">
      <c r="D592" s="490"/>
      <c r="E592" s="495"/>
    </row>
    <row r="593" spans="4:5">
      <c r="D593" s="490"/>
      <c r="E593" s="495"/>
    </row>
    <row r="594" spans="4:5">
      <c r="D594" s="490"/>
      <c r="E594" s="495"/>
    </row>
    <row r="595" spans="4:5">
      <c r="D595" s="490"/>
      <c r="E595" s="495"/>
    </row>
    <row r="596" spans="4:5">
      <c r="D596" s="490"/>
      <c r="E596" s="495"/>
    </row>
    <row r="597" spans="4:5">
      <c r="D597" s="490"/>
      <c r="E597" s="495"/>
    </row>
    <row r="598" spans="4:5">
      <c r="D598" s="490"/>
      <c r="E598" s="495"/>
    </row>
    <row r="599" spans="4:5">
      <c r="D599" s="490"/>
      <c r="E599" s="495"/>
    </row>
    <row r="600" spans="4:5">
      <c r="D600" s="490"/>
      <c r="E600" s="495"/>
    </row>
    <row r="601" spans="4:5">
      <c r="D601" s="490"/>
      <c r="E601" s="495"/>
    </row>
    <row r="602" spans="4:5">
      <c r="D602" s="490"/>
      <c r="E602" s="495"/>
    </row>
    <row r="603" spans="4:5">
      <c r="D603" s="490"/>
      <c r="E603" s="495"/>
    </row>
    <row r="604" spans="4:5">
      <c r="D604" s="490"/>
      <c r="E604" s="495"/>
    </row>
    <row r="605" spans="4:5">
      <c r="D605" s="490"/>
      <c r="E605" s="495"/>
    </row>
    <row r="606" spans="4:5">
      <c r="D606" s="490"/>
      <c r="E606" s="495"/>
    </row>
    <row r="607" spans="4:5">
      <c r="D607" s="490"/>
      <c r="E607" s="495"/>
    </row>
    <row r="608" spans="4:5">
      <c r="D608" s="490"/>
      <c r="E608" s="495"/>
    </row>
    <row r="609" spans="4:5">
      <c r="D609" s="490"/>
      <c r="E609" s="495"/>
    </row>
    <row r="610" spans="4:5">
      <c r="D610" s="490"/>
      <c r="E610" s="495"/>
    </row>
    <row r="611" spans="4:5">
      <c r="D611" s="490"/>
      <c r="E611" s="495"/>
    </row>
    <row r="612" spans="4:5">
      <c r="D612" s="490"/>
      <c r="E612" s="495"/>
    </row>
    <row r="613" spans="4:5">
      <c r="D613" s="490"/>
      <c r="E613" s="495"/>
    </row>
    <row r="614" spans="4:5">
      <c r="D614" s="490"/>
      <c r="E614" s="495"/>
    </row>
    <row r="615" spans="4:5">
      <c r="D615" s="490"/>
      <c r="E615" s="495"/>
    </row>
    <row r="616" spans="4:5">
      <c r="D616" s="490"/>
      <c r="E616" s="495"/>
    </row>
    <row r="617" spans="4:5">
      <c r="D617" s="490"/>
      <c r="E617" s="495"/>
    </row>
    <row r="618" spans="4:5">
      <c r="D618" s="490"/>
      <c r="E618" s="495"/>
    </row>
    <row r="619" spans="4:5">
      <c r="D619" s="490"/>
      <c r="E619" s="495"/>
    </row>
    <row r="620" spans="4:5">
      <c r="D620" s="490"/>
      <c r="E620" s="495"/>
    </row>
    <row r="621" spans="4:5">
      <c r="D621" s="490"/>
      <c r="E621" s="495"/>
    </row>
    <row r="622" spans="4:5">
      <c r="D622" s="490"/>
      <c r="E622" s="495"/>
    </row>
    <row r="623" spans="4:5">
      <c r="D623" s="490"/>
      <c r="E623" s="495"/>
    </row>
    <row r="624" spans="4:5">
      <c r="D624" s="490"/>
      <c r="E624" s="495"/>
    </row>
    <row r="625" spans="4:5">
      <c r="D625" s="490"/>
      <c r="E625" s="495"/>
    </row>
    <row r="626" spans="4:5">
      <c r="D626" s="490"/>
      <c r="E626" s="495"/>
    </row>
    <row r="627" spans="4:5">
      <c r="D627" s="490"/>
      <c r="E627" s="495"/>
    </row>
    <row r="628" spans="4:5">
      <c r="D628" s="490"/>
      <c r="E628" s="495"/>
    </row>
    <row r="629" spans="4:5">
      <c r="D629" s="490"/>
      <c r="E629" s="495"/>
    </row>
    <row r="630" spans="4:5">
      <c r="D630" s="490"/>
      <c r="E630" s="495"/>
    </row>
    <row r="631" spans="4:5">
      <c r="D631" s="490"/>
      <c r="E631" s="495"/>
    </row>
    <row r="632" spans="4:5">
      <c r="D632" s="490"/>
      <c r="E632" s="495"/>
    </row>
    <row r="633" spans="4:5">
      <c r="D633" s="490"/>
      <c r="E633" s="495"/>
    </row>
    <row r="634" spans="4:5">
      <c r="D634" s="490"/>
      <c r="E634" s="495"/>
    </row>
    <row r="635" spans="4:5">
      <c r="D635" s="490"/>
      <c r="E635" s="495"/>
    </row>
    <row r="636" spans="4:5">
      <c r="D636" s="490"/>
      <c r="E636" s="495"/>
    </row>
    <row r="637" spans="4:5">
      <c r="D637" s="490"/>
      <c r="E637" s="495"/>
    </row>
    <row r="638" spans="4:5">
      <c r="D638" s="490"/>
      <c r="E638" s="495"/>
    </row>
    <row r="639" spans="4:5">
      <c r="D639" s="490"/>
      <c r="E639" s="495"/>
    </row>
    <row r="640" spans="4:5">
      <c r="D640" s="490"/>
      <c r="E640" s="495"/>
    </row>
    <row r="641" spans="4:5">
      <c r="D641" s="490"/>
      <c r="E641" s="495"/>
    </row>
    <row r="642" spans="4:5">
      <c r="D642" s="490"/>
      <c r="E642" s="495"/>
    </row>
    <row r="643" spans="4:5">
      <c r="D643" s="490"/>
      <c r="E643" s="495"/>
    </row>
    <row r="644" spans="4:5">
      <c r="D644" s="490"/>
      <c r="E644" s="495"/>
    </row>
    <row r="645" spans="4:5">
      <c r="D645" s="490"/>
      <c r="E645" s="495"/>
    </row>
    <row r="646" spans="4:5">
      <c r="D646" s="490"/>
      <c r="E646" s="495"/>
    </row>
    <row r="647" spans="4:5">
      <c r="D647" s="490"/>
      <c r="E647" s="495"/>
    </row>
    <row r="648" spans="4:5">
      <c r="D648" s="490"/>
      <c r="E648" s="495"/>
    </row>
    <row r="649" spans="4:5">
      <c r="D649" s="490"/>
      <c r="E649" s="495"/>
    </row>
    <row r="650" spans="4:5">
      <c r="D650" s="490"/>
      <c r="E650" s="495"/>
    </row>
    <row r="651" spans="4:5">
      <c r="D651" s="490"/>
      <c r="E651" s="495"/>
    </row>
    <row r="652" spans="4:5">
      <c r="D652" s="490"/>
      <c r="E652" s="495"/>
    </row>
    <row r="653" spans="4:5">
      <c r="D653" s="490"/>
      <c r="E653" s="495"/>
    </row>
    <row r="654" spans="4:5">
      <c r="D654" s="490"/>
      <c r="E654" s="495"/>
    </row>
    <row r="655" spans="4:5">
      <c r="D655" s="490"/>
      <c r="E655" s="495"/>
    </row>
    <row r="656" spans="4:5">
      <c r="D656" s="490"/>
      <c r="E656" s="495"/>
    </row>
    <row r="657" spans="4:5">
      <c r="D657" s="490"/>
      <c r="E657" s="495"/>
    </row>
    <row r="658" spans="4:5">
      <c r="D658" s="490"/>
      <c r="E658" s="495"/>
    </row>
    <row r="659" spans="4:5">
      <c r="D659" s="490"/>
      <c r="E659" s="495"/>
    </row>
    <row r="660" spans="4:5">
      <c r="D660" s="490"/>
      <c r="E660" s="495"/>
    </row>
    <row r="661" spans="4:5">
      <c r="D661" s="490"/>
      <c r="E661" s="495"/>
    </row>
    <row r="662" spans="4:5">
      <c r="D662" s="490"/>
      <c r="E662" s="495"/>
    </row>
    <row r="663" spans="4:5">
      <c r="D663" s="490"/>
      <c r="E663" s="495"/>
    </row>
    <row r="664" spans="4:5">
      <c r="D664" s="490"/>
      <c r="E664" s="495"/>
    </row>
    <row r="665" spans="4:5">
      <c r="D665" s="490"/>
      <c r="E665" s="495"/>
    </row>
    <row r="666" spans="4:5">
      <c r="D666" s="490"/>
      <c r="E666" s="495"/>
    </row>
    <row r="667" spans="4:5">
      <c r="D667" s="490"/>
      <c r="E667" s="495"/>
    </row>
    <row r="668" spans="4:5">
      <c r="D668" s="490"/>
      <c r="E668" s="495"/>
    </row>
    <row r="669" spans="4:5">
      <c r="D669" s="490"/>
      <c r="E669" s="495"/>
    </row>
    <row r="670" spans="4:5">
      <c r="D670" s="490"/>
      <c r="E670" s="495"/>
    </row>
    <row r="671" spans="4:5">
      <c r="D671" s="490"/>
      <c r="E671" s="495"/>
    </row>
    <row r="672" spans="4:5">
      <c r="D672" s="490"/>
      <c r="E672" s="495"/>
    </row>
    <row r="673" spans="4:5">
      <c r="D673" s="490"/>
      <c r="E673" s="495"/>
    </row>
    <row r="674" spans="4:5">
      <c r="D674" s="490"/>
      <c r="E674" s="495"/>
    </row>
    <row r="675" spans="4:5">
      <c r="D675" s="490"/>
      <c r="E675" s="495"/>
    </row>
    <row r="676" spans="4:5">
      <c r="D676" s="490"/>
      <c r="E676" s="495"/>
    </row>
    <row r="677" spans="4:5">
      <c r="D677" s="490"/>
      <c r="E677" s="495"/>
    </row>
    <row r="678" spans="4:5">
      <c r="D678" s="490"/>
      <c r="E678" s="495"/>
    </row>
    <row r="679" spans="4:5">
      <c r="D679" s="490"/>
      <c r="E679" s="495"/>
    </row>
    <row r="680" spans="4:5">
      <c r="D680" s="490"/>
      <c r="E680" s="495"/>
    </row>
    <row r="681" spans="4:5">
      <c r="D681" s="490"/>
      <c r="E681" s="495"/>
    </row>
    <row r="682" spans="4:5">
      <c r="D682" s="490"/>
      <c r="E682" s="495"/>
    </row>
    <row r="683" spans="4:5">
      <c r="D683" s="490"/>
      <c r="E683" s="495"/>
    </row>
    <row r="684" spans="4:5">
      <c r="D684" s="490"/>
      <c r="E684" s="495"/>
    </row>
    <row r="685" spans="4:5">
      <c r="D685" s="490"/>
      <c r="E685" s="495"/>
    </row>
    <row r="686" spans="4:5">
      <c r="D686" s="490"/>
      <c r="E686" s="495"/>
    </row>
    <row r="687" spans="4:5">
      <c r="D687" s="490"/>
      <c r="E687" s="495"/>
    </row>
    <row r="688" spans="4:5">
      <c r="D688" s="490"/>
      <c r="E688" s="495"/>
    </row>
    <row r="689" spans="4:5">
      <c r="D689" s="490"/>
      <c r="E689" s="495"/>
    </row>
    <row r="690" spans="4:5">
      <c r="D690" s="490"/>
      <c r="E690" s="495"/>
    </row>
    <row r="691" spans="4:5">
      <c r="D691" s="490"/>
      <c r="E691" s="495"/>
    </row>
    <row r="692" spans="4:5">
      <c r="D692" s="490"/>
      <c r="E692" s="495"/>
    </row>
    <row r="693" spans="4:5">
      <c r="D693" s="490"/>
      <c r="E693" s="495"/>
    </row>
    <row r="694" spans="4:5">
      <c r="D694" s="490"/>
      <c r="E694" s="495"/>
    </row>
    <row r="695" spans="4:5">
      <c r="D695" s="490"/>
      <c r="E695" s="495"/>
    </row>
    <row r="696" spans="4:5">
      <c r="D696" s="490"/>
      <c r="E696" s="495"/>
    </row>
    <row r="697" spans="4:5">
      <c r="D697" s="490"/>
      <c r="E697" s="495"/>
    </row>
    <row r="698" spans="4:5">
      <c r="D698" s="490"/>
      <c r="E698" s="495"/>
    </row>
    <row r="699" spans="4:5">
      <c r="D699" s="490"/>
      <c r="E699" s="495"/>
    </row>
    <row r="700" spans="4:5">
      <c r="D700" s="490"/>
      <c r="E700" s="495"/>
    </row>
    <row r="701" spans="4:5">
      <c r="D701" s="490"/>
      <c r="E701" s="495"/>
    </row>
    <row r="702" spans="4:5">
      <c r="D702" s="490"/>
      <c r="E702" s="495"/>
    </row>
    <row r="703" spans="4:5">
      <c r="D703" s="490"/>
      <c r="E703" s="495"/>
    </row>
    <row r="704" spans="4:5">
      <c r="D704" s="490"/>
      <c r="E704" s="495"/>
    </row>
    <row r="705" spans="4:5">
      <c r="D705" s="490"/>
      <c r="E705" s="495"/>
    </row>
    <row r="706" spans="4:5">
      <c r="D706" s="490"/>
      <c r="E706" s="495"/>
    </row>
    <row r="707" spans="4:5">
      <c r="D707" s="490"/>
      <c r="E707" s="495"/>
    </row>
    <row r="708" spans="4:5">
      <c r="D708" s="490"/>
      <c r="E708" s="495"/>
    </row>
    <row r="709" spans="4:5">
      <c r="D709" s="490"/>
      <c r="E709" s="495"/>
    </row>
    <row r="710" spans="4:5">
      <c r="D710" s="490"/>
      <c r="E710" s="495"/>
    </row>
    <row r="711" spans="4:5">
      <c r="D711" s="490"/>
      <c r="E711" s="495"/>
    </row>
    <row r="712" spans="4:5">
      <c r="D712" s="490"/>
      <c r="E712" s="495"/>
    </row>
    <row r="713" spans="4:5">
      <c r="D713" s="490"/>
      <c r="E713" s="495"/>
    </row>
    <row r="714" spans="4:5">
      <c r="D714" s="490"/>
      <c r="E714" s="495"/>
    </row>
    <row r="715" spans="4:5">
      <c r="D715" s="490"/>
      <c r="E715" s="495"/>
    </row>
    <row r="716" spans="4:5">
      <c r="D716" s="490"/>
      <c r="E716" s="495"/>
    </row>
    <row r="717" spans="4:5">
      <c r="D717" s="490"/>
      <c r="E717" s="495"/>
    </row>
    <row r="718" spans="4:5">
      <c r="D718" s="490"/>
      <c r="E718" s="495"/>
    </row>
    <row r="719" spans="4:5">
      <c r="D719" s="490"/>
      <c r="E719" s="495"/>
    </row>
    <row r="720" spans="4:5">
      <c r="D720" s="490"/>
      <c r="E720" s="495"/>
    </row>
    <row r="721" spans="4:5">
      <c r="D721" s="490"/>
      <c r="E721" s="495"/>
    </row>
    <row r="722" spans="4:5">
      <c r="D722" s="490"/>
      <c r="E722" s="495"/>
    </row>
    <row r="723" spans="4:5">
      <c r="D723" s="490"/>
      <c r="E723" s="495"/>
    </row>
    <row r="724" spans="4:5">
      <c r="D724" s="490"/>
      <c r="E724" s="495"/>
    </row>
    <row r="725" spans="4:5">
      <c r="D725" s="490"/>
      <c r="E725" s="495"/>
    </row>
    <row r="726" spans="4:5">
      <c r="D726" s="490"/>
      <c r="E726" s="495"/>
    </row>
    <row r="727" spans="4:5">
      <c r="D727" s="490"/>
      <c r="E727" s="495"/>
    </row>
    <row r="728" spans="4:5">
      <c r="D728" s="490"/>
      <c r="E728" s="495"/>
    </row>
    <row r="729" spans="4:5">
      <c r="D729" s="490"/>
      <c r="E729" s="495"/>
    </row>
    <row r="730" spans="4:5">
      <c r="D730" s="490"/>
      <c r="E730" s="495"/>
    </row>
    <row r="731" spans="4:5">
      <c r="D731" s="490"/>
      <c r="E731" s="495"/>
    </row>
    <row r="732" spans="4:5">
      <c r="D732" s="490"/>
      <c r="E732" s="495"/>
    </row>
    <row r="733" spans="4:5">
      <c r="D733" s="490"/>
      <c r="E733" s="495"/>
    </row>
    <row r="734" spans="4:5">
      <c r="D734" s="490"/>
      <c r="E734" s="495"/>
    </row>
    <row r="735" spans="4:5">
      <c r="D735" s="490"/>
      <c r="E735" s="495"/>
    </row>
    <row r="736" spans="4:5">
      <c r="D736" s="490"/>
      <c r="E736" s="495"/>
    </row>
    <row r="737" spans="4:5">
      <c r="D737" s="490"/>
      <c r="E737" s="495"/>
    </row>
    <row r="738" spans="4:5">
      <c r="D738" s="490"/>
      <c r="E738" s="495"/>
    </row>
    <row r="739" spans="4:5">
      <c r="D739" s="490"/>
      <c r="E739" s="495"/>
    </row>
    <row r="740" spans="4:5">
      <c r="D740" s="490"/>
      <c r="E740" s="495"/>
    </row>
    <row r="741" spans="4:5">
      <c r="D741" s="490"/>
      <c r="E741" s="495"/>
    </row>
    <row r="742" spans="4:5">
      <c r="D742" s="490"/>
      <c r="E742" s="495"/>
    </row>
    <row r="743" spans="4:5">
      <c r="D743" s="490"/>
      <c r="E743" s="495"/>
    </row>
    <row r="744" spans="4:5">
      <c r="D744" s="490"/>
      <c r="E744" s="495"/>
    </row>
    <row r="745" spans="4:5">
      <c r="D745" s="490"/>
      <c r="E745" s="495"/>
    </row>
    <row r="746" spans="4:5">
      <c r="D746" s="490"/>
      <c r="E746" s="495"/>
    </row>
    <row r="747" spans="4:5">
      <c r="D747" s="490"/>
      <c r="E747" s="495"/>
    </row>
    <row r="748" spans="4:5">
      <c r="D748" s="490"/>
      <c r="E748" s="495"/>
    </row>
    <row r="749" spans="4:5">
      <c r="D749" s="490"/>
      <c r="E749" s="495"/>
    </row>
    <row r="750" spans="4:5">
      <c r="D750" s="490"/>
      <c r="E750" s="495"/>
    </row>
    <row r="751" spans="4:5">
      <c r="D751" s="490"/>
      <c r="E751" s="495"/>
    </row>
    <row r="752" spans="4:5">
      <c r="D752" s="490"/>
      <c r="E752" s="495"/>
    </row>
    <row r="753" spans="4:5">
      <c r="D753" s="490"/>
      <c r="E753" s="495"/>
    </row>
    <row r="754" spans="4:5">
      <c r="D754" s="490"/>
      <c r="E754" s="495"/>
    </row>
    <row r="755" spans="4:5">
      <c r="D755" s="490"/>
      <c r="E755" s="495"/>
    </row>
    <row r="756" spans="4:5">
      <c r="D756" s="490"/>
      <c r="E756" s="495"/>
    </row>
    <row r="757" spans="4:5">
      <c r="D757" s="490"/>
      <c r="E757" s="495"/>
    </row>
    <row r="758" spans="4:5">
      <c r="D758" s="490"/>
      <c r="E758" s="495"/>
    </row>
    <row r="759" spans="4:5">
      <c r="D759" s="490"/>
      <c r="E759" s="495"/>
    </row>
    <row r="760" spans="4:5">
      <c r="D760" s="490"/>
      <c r="E760" s="495"/>
    </row>
    <row r="761" spans="4:5">
      <c r="D761" s="490"/>
      <c r="E761" s="495"/>
    </row>
    <row r="762" spans="4:5">
      <c r="D762" s="490"/>
      <c r="E762" s="495"/>
    </row>
    <row r="763" spans="4:5">
      <c r="D763" s="490"/>
      <c r="E763" s="495"/>
    </row>
    <row r="764" spans="4:5">
      <c r="D764" s="490"/>
      <c r="E764" s="495"/>
    </row>
    <row r="765" spans="4:5">
      <c r="D765" s="490"/>
      <c r="E765" s="495"/>
    </row>
    <row r="766" spans="4:5">
      <c r="D766" s="490"/>
      <c r="E766" s="495"/>
    </row>
    <row r="767" spans="4:5">
      <c r="D767" s="490"/>
      <c r="E767" s="495"/>
    </row>
    <row r="768" spans="4:5">
      <c r="D768" s="490"/>
      <c r="E768" s="495"/>
    </row>
    <row r="769" spans="4:5">
      <c r="D769" s="490"/>
      <c r="E769" s="495"/>
    </row>
    <row r="770" spans="4:5">
      <c r="D770" s="490"/>
      <c r="E770" s="495"/>
    </row>
    <row r="771" spans="4:5">
      <c r="D771" s="490"/>
      <c r="E771" s="495"/>
    </row>
    <row r="772" spans="4:5">
      <c r="D772" s="490"/>
      <c r="E772" s="495"/>
    </row>
    <row r="773" spans="4:5">
      <c r="D773" s="490"/>
      <c r="E773" s="495"/>
    </row>
    <row r="774" spans="4:5">
      <c r="D774" s="490"/>
      <c r="E774" s="495"/>
    </row>
    <row r="775" spans="4:5">
      <c r="D775" s="490"/>
      <c r="E775" s="495"/>
    </row>
    <row r="776" spans="4:5">
      <c r="D776" s="490"/>
      <c r="E776" s="495"/>
    </row>
    <row r="777" spans="4:5">
      <c r="D777" s="490"/>
      <c r="E777" s="495"/>
    </row>
    <row r="778" spans="4:5">
      <c r="D778" s="490"/>
      <c r="E778" s="495"/>
    </row>
    <row r="779" spans="4:5">
      <c r="D779" s="490"/>
      <c r="E779" s="495"/>
    </row>
    <row r="780" spans="4:5">
      <c r="D780" s="490"/>
      <c r="E780" s="495"/>
    </row>
    <row r="781" spans="4:5">
      <c r="D781" s="490"/>
      <c r="E781" s="495"/>
    </row>
    <row r="782" spans="4:5">
      <c r="D782" s="490"/>
      <c r="E782" s="495"/>
    </row>
    <row r="783" spans="4:5">
      <c r="D783" s="490"/>
      <c r="E783" s="495"/>
    </row>
    <row r="784" spans="4:5">
      <c r="D784" s="490"/>
      <c r="E784" s="495"/>
    </row>
    <row r="785" spans="4:5">
      <c r="D785" s="490"/>
      <c r="E785" s="495"/>
    </row>
    <row r="786" spans="4:5">
      <c r="D786" s="490"/>
      <c r="E786" s="495"/>
    </row>
    <row r="787" spans="4:5">
      <c r="D787" s="490"/>
      <c r="E787" s="495"/>
    </row>
    <row r="788" spans="4:5">
      <c r="D788" s="490"/>
      <c r="E788" s="495"/>
    </row>
    <row r="789" spans="4:5">
      <c r="D789" s="490"/>
      <c r="E789" s="495"/>
    </row>
    <row r="790" spans="4:5">
      <c r="D790" s="490"/>
      <c r="E790" s="495"/>
    </row>
    <row r="791" spans="4:5">
      <c r="D791" s="490"/>
      <c r="E791" s="495"/>
    </row>
    <row r="792" spans="4:5">
      <c r="D792" s="490"/>
      <c r="E792" s="495"/>
    </row>
    <row r="793" spans="4:5">
      <c r="D793" s="490"/>
      <c r="E793" s="495"/>
    </row>
    <row r="794" spans="4:5">
      <c r="D794" s="490"/>
      <c r="E794" s="495"/>
    </row>
    <row r="795" spans="4:5">
      <c r="D795" s="490"/>
      <c r="E795" s="495"/>
    </row>
    <row r="796" spans="4:5">
      <c r="D796" s="490"/>
      <c r="E796" s="495"/>
    </row>
    <row r="797" spans="4:5">
      <c r="D797" s="490"/>
      <c r="E797" s="495"/>
    </row>
    <row r="798" spans="4:5">
      <c r="D798" s="490"/>
      <c r="E798" s="495"/>
    </row>
    <row r="799" spans="4:5">
      <c r="D799" s="490"/>
      <c r="E799" s="495"/>
    </row>
    <row r="800" spans="4:5">
      <c r="D800" s="490"/>
      <c r="E800" s="495"/>
    </row>
    <row r="801" spans="4:5">
      <c r="D801" s="490"/>
      <c r="E801" s="495"/>
    </row>
    <row r="802" spans="4:5">
      <c r="D802" s="490"/>
      <c r="E802" s="495"/>
    </row>
    <row r="803" spans="4:5">
      <c r="D803" s="490"/>
      <c r="E803" s="495"/>
    </row>
    <row r="804" spans="4:5">
      <c r="D804" s="490"/>
      <c r="E804" s="495"/>
    </row>
    <row r="805" spans="4:5">
      <c r="D805" s="490"/>
      <c r="E805" s="495"/>
    </row>
    <row r="806" spans="4:5">
      <c r="D806" s="490"/>
      <c r="E806" s="495"/>
    </row>
    <row r="807" spans="4:5">
      <c r="D807" s="490"/>
      <c r="E807" s="495"/>
    </row>
    <row r="808" spans="4:5">
      <c r="D808" s="490"/>
      <c r="E808" s="495"/>
    </row>
    <row r="809" spans="4:5">
      <c r="D809" s="490"/>
      <c r="E809" s="495"/>
    </row>
    <row r="810" spans="4:5">
      <c r="D810" s="490"/>
      <c r="E810" s="495"/>
    </row>
    <row r="811" spans="4:5">
      <c r="D811" s="490"/>
      <c r="E811" s="495"/>
    </row>
    <row r="812" spans="4:5">
      <c r="D812" s="490"/>
      <c r="E812" s="495"/>
    </row>
    <row r="813" spans="4:5">
      <c r="D813" s="490"/>
      <c r="E813" s="495"/>
    </row>
    <row r="814" spans="4:5">
      <c r="D814" s="490"/>
      <c r="E814" s="495"/>
    </row>
    <row r="815" spans="4:5">
      <c r="D815" s="490"/>
      <c r="E815" s="495"/>
    </row>
    <row r="816" spans="4:5">
      <c r="D816" s="490"/>
      <c r="E816" s="495"/>
    </row>
    <row r="817" spans="4:5">
      <c r="D817" s="490"/>
      <c r="E817" s="495"/>
    </row>
    <row r="818" spans="4:5">
      <c r="D818" s="490"/>
      <c r="E818" s="495"/>
    </row>
    <row r="819" spans="4:5">
      <c r="D819" s="490"/>
      <c r="E819" s="495"/>
    </row>
    <row r="820" spans="4:5">
      <c r="D820" s="490"/>
      <c r="E820" s="495"/>
    </row>
    <row r="821" spans="4:5">
      <c r="D821" s="490"/>
      <c r="E821" s="495"/>
    </row>
    <row r="822" spans="4:5">
      <c r="D822" s="490"/>
      <c r="E822" s="495"/>
    </row>
    <row r="823" spans="4:5">
      <c r="D823" s="490"/>
      <c r="E823" s="495"/>
    </row>
    <row r="824" spans="4:5">
      <c r="D824" s="490"/>
      <c r="E824" s="495"/>
    </row>
    <row r="825" spans="4:5">
      <c r="D825" s="490"/>
      <c r="E825" s="495"/>
    </row>
    <row r="826" spans="4:5">
      <c r="D826" s="490"/>
      <c r="E826" s="495"/>
    </row>
    <row r="827" spans="4:5">
      <c r="D827" s="490"/>
      <c r="E827" s="495"/>
    </row>
    <row r="828" spans="4:5">
      <c r="D828" s="490"/>
      <c r="E828" s="495"/>
    </row>
    <row r="829" spans="4:5">
      <c r="D829" s="490"/>
      <c r="E829" s="495"/>
    </row>
    <row r="830" spans="4:5">
      <c r="D830" s="490"/>
      <c r="E830" s="495"/>
    </row>
    <row r="831" spans="4:5">
      <c r="D831" s="490"/>
      <c r="E831" s="495"/>
    </row>
    <row r="832" spans="4:5">
      <c r="D832" s="490"/>
      <c r="E832" s="495"/>
    </row>
    <row r="833" spans="4:5">
      <c r="D833" s="490"/>
      <c r="E833" s="495"/>
    </row>
    <row r="834" spans="4:5">
      <c r="D834" s="490"/>
      <c r="E834" s="495"/>
    </row>
    <row r="835" spans="4:5">
      <c r="D835" s="490"/>
      <c r="E835" s="495"/>
    </row>
    <row r="836" spans="4:5">
      <c r="D836" s="490"/>
      <c r="E836" s="495"/>
    </row>
    <row r="837" spans="4:5">
      <c r="D837" s="490"/>
      <c r="E837" s="495"/>
    </row>
    <row r="838" spans="4:5">
      <c r="D838" s="490"/>
      <c r="E838" s="495"/>
    </row>
    <row r="839" spans="4:5">
      <c r="D839" s="490"/>
      <c r="E839" s="495"/>
    </row>
    <row r="840" spans="4:5">
      <c r="D840" s="490"/>
      <c r="E840" s="495"/>
    </row>
    <row r="841" spans="4:5">
      <c r="D841" s="490"/>
      <c r="E841" s="495"/>
    </row>
    <row r="842" spans="4:5">
      <c r="D842" s="490"/>
      <c r="E842" s="495"/>
    </row>
    <row r="843" spans="4:5">
      <c r="D843" s="490"/>
      <c r="E843" s="495"/>
    </row>
    <row r="844" spans="4:5">
      <c r="D844" s="490"/>
      <c r="E844" s="495"/>
    </row>
    <row r="845" spans="4:5">
      <c r="D845" s="490"/>
      <c r="E845" s="495"/>
    </row>
    <row r="846" spans="4:5">
      <c r="D846" s="490"/>
      <c r="E846" s="495"/>
    </row>
    <row r="847" spans="4:5">
      <c r="D847" s="490"/>
      <c r="E847" s="495"/>
    </row>
    <row r="848" spans="4:5">
      <c r="D848" s="490"/>
      <c r="E848" s="495"/>
    </row>
    <row r="849" spans="4:5">
      <c r="D849" s="490"/>
      <c r="E849" s="495"/>
    </row>
    <row r="850" spans="4:5">
      <c r="D850" s="490"/>
      <c r="E850" s="495"/>
    </row>
    <row r="851" spans="4:5">
      <c r="D851" s="490"/>
      <c r="E851" s="495"/>
    </row>
    <row r="852" spans="4:5">
      <c r="D852" s="490"/>
      <c r="E852" s="495"/>
    </row>
    <row r="853" spans="4:5">
      <c r="D853" s="490"/>
      <c r="E853" s="495"/>
    </row>
    <row r="854" spans="4:5">
      <c r="D854" s="490"/>
      <c r="E854" s="495"/>
    </row>
    <row r="855" spans="4:5">
      <c r="D855" s="490"/>
      <c r="E855" s="495"/>
    </row>
    <row r="856" spans="4:5">
      <c r="D856" s="490"/>
      <c r="E856" s="495"/>
    </row>
    <row r="857" spans="4:5">
      <c r="D857" s="490"/>
      <c r="E857" s="495"/>
    </row>
    <row r="858" spans="4:5">
      <c r="D858" s="490"/>
      <c r="E858" s="495"/>
    </row>
    <row r="859" spans="4:5">
      <c r="D859" s="490"/>
      <c r="E859" s="495"/>
    </row>
    <row r="860" spans="4:5">
      <c r="D860" s="490"/>
      <c r="E860" s="495"/>
    </row>
    <row r="861" spans="4:5">
      <c r="D861" s="490"/>
      <c r="E861" s="495"/>
    </row>
    <row r="862" spans="4:5">
      <c r="D862" s="490"/>
      <c r="E862" s="495"/>
    </row>
    <row r="863" spans="4:5">
      <c r="D863" s="490"/>
      <c r="E863" s="495"/>
    </row>
    <row r="864" spans="4:5">
      <c r="D864" s="490"/>
      <c r="E864" s="495"/>
    </row>
    <row r="865" spans="4:5">
      <c r="D865" s="490"/>
      <c r="E865" s="495"/>
    </row>
    <row r="866" spans="4:5">
      <c r="D866" s="490"/>
      <c r="E866" s="495"/>
    </row>
    <row r="867" spans="4:5">
      <c r="D867" s="490"/>
      <c r="E867" s="495"/>
    </row>
    <row r="868" spans="4:5">
      <c r="D868" s="490"/>
      <c r="E868" s="495"/>
    </row>
    <row r="869" spans="4:5">
      <c r="D869" s="490"/>
      <c r="E869" s="495"/>
    </row>
    <row r="870" spans="4:5">
      <c r="D870" s="490"/>
      <c r="E870" s="495"/>
    </row>
    <row r="871" spans="4:5">
      <c r="D871" s="490"/>
      <c r="E871" s="495"/>
    </row>
    <row r="872" spans="4:5">
      <c r="D872" s="490"/>
      <c r="E872" s="495"/>
    </row>
    <row r="873" spans="4:5">
      <c r="D873" s="490"/>
      <c r="E873" s="495"/>
    </row>
    <row r="874" spans="4:5">
      <c r="D874" s="490"/>
      <c r="E874" s="495"/>
    </row>
    <row r="875" spans="4:5">
      <c r="D875" s="490"/>
      <c r="E875" s="495"/>
    </row>
    <row r="876" spans="4:5">
      <c r="D876" s="490"/>
      <c r="E876" s="495"/>
    </row>
    <row r="877" spans="4:5">
      <c r="D877" s="490"/>
      <c r="E877" s="495"/>
    </row>
    <row r="878" spans="4:5">
      <c r="D878" s="490"/>
      <c r="E878" s="495"/>
    </row>
    <row r="879" spans="4:5">
      <c r="D879" s="490"/>
      <c r="E879" s="495"/>
    </row>
    <row r="880" spans="4:5">
      <c r="D880" s="490"/>
      <c r="E880" s="495"/>
    </row>
    <row r="881" spans="4:5">
      <c r="D881" s="490"/>
      <c r="E881" s="495"/>
    </row>
    <row r="882" spans="4:5">
      <c r="D882" s="490"/>
      <c r="E882" s="495"/>
    </row>
    <row r="883" spans="4:5">
      <c r="D883" s="490"/>
      <c r="E883" s="495"/>
    </row>
    <row r="884" spans="4:5">
      <c r="D884" s="490"/>
      <c r="E884" s="495"/>
    </row>
    <row r="885" spans="4:5">
      <c r="D885" s="490"/>
      <c r="E885" s="495"/>
    </row>
    <row r="886" spans="4:5">
      <c r="D886" s="490"/>
      <c r="E886" s="495"/>
    </row>
    <row r="887" spans="4:5">
      <c r="D887" s="490"/>
      <c r="E887" s="495"/>
    </row>
    <row r="888" spans="4:5">
      <c r="D888" s="490"/>
      <c r="E888" s="495"/>
    </row>
    <row r="889" spans="4:5">
      <c r="D889" s="490"/>
      <c r="E889" s="495"/>
    </row>
    <row r="890" spans="4:5">
      <c r="D890" s="490"/>
      <c r="E890" s="495"/>
    </row>
    <row r="891" spans="4:5">
      <c r="D891" s="490"/>
      <c r="E891" s="495"/>
    </row>
    <row r="892" spans="4:5">
      <c r="D892" s="490"/>
      <c r="E892" s="495"/>
    </row>
    <row r="893" spans="4:5">
      <c r="D893" s="490"/>
      <c r="E893" s="495"/>
    </row>
    <row r="894" spans="4:5">
      <c r="D894" s="490"/>
      <c r="E894" s="495"/>
    </row>
    <row r="895" spans="4:5">
      <c r="D895" s="490"/>
      <c r="E895" s="495"/>
    </row>
    <row r="896" spans="4:5">
      <c r="D896" s="490"/>
      <c r="E896" s="495"/>
    </row>
    <row r="897" spans="4:5">
      <c r="D897" s="490"/>
      <c r="E897" s="495"/>
    </row>
    <row r="898" spans="4:5">
      <c r="D898" s="490"/>
      <c r="E898" s="495"/>
    </row>
    <row r="899" spans="4:5">
      <c r="D899" s="490"/>
      <c r="E899" s="495"/>
    </row>
    <row r="900" spans="4:5">
      <c r="D900" s="490"/>
      <c r="E900" s="495"/>
    </row>
    <row r="901" spans="4:5">
      <c r="D901" s="490"/>
      <c r="E901" s="495"/>
    </row>
    <row r="902" spans="4:5">
      <c r="D902" s="490"/>
      <c r="E902" s="495"/>
    </row>
    <row r="903" spans="4:5">
      <c r="D903" s="490"/>
      <c r="E903" s="495"/>
    </row>
    <row r="904" spans="4:5">
      <c r="D904" s="490"/>
      <c r="E904" s="495"/>
    </row>
    <row r="905" spans="4:5">
      <c r="D905" s="490"/>
      <c r="E905" s="495"/>
    </row>
    <row r="906" spans="4:5">
      <c r="D906" s="490"/>
      <c r="E906" s="495"/>
    </row>
    <row r="907" spans="4:5">
      <c r="D907" s="490"/>
      <c r="E907" s="495"/>
    </row>
    <row r="908" spans="4:5">
      <c r="D908" s="490"/>
      <c r="E908" s="495"/>
    </row>
    <row r="909" spans="4:5">
      <c r="D909" s="490"/>
      <c r="E909" s="495"/>
    </row>
    <row r="910" spans="4:5">
      <c r="D910" s="490"/>
      <c r="E910" s="495"/>
    </row>
    <row r="911" spans="4:5">
      <c r="D911" s="490"/>
      <c r="E911" s="495"/>
    </row>
    <row r="912" spans="4:5">
      <c r="D912" s="490"/>
      <c r="E912" s="495"/>
    </row>
    <row r="913" spans="4:5">
      <c r="D913" s="490"/>
      <c r="E913" s="495"/>
    </row>
    <row r="914" spans="4:5">
      <c r="D914" s="490"/>
      <c r="E914" s="495"/>
    </row>
    <row r="915" spans="4:5">
      <c r="D915" s="490"/>
      <c r="E915" s="495"/>
    </row>
    <row r="916" spans="4:5">
      <c r="D916" s="490"/>
      <c r="E916" s="495"/>
    </row>
    <row r="917" spans="4:5">
      <c r="D917" s="490"/>
      <c r="E917" s="495"/>
    </row>
    <row r="918" spans="4:5">
      <c r="D918" s="490"/>
      <c r="E918" s="495"/>
    </row>
    <row r="919" spans="4:5">
      <c r="D919" s="490"/>
      <c r="E919" s="495"/>
    </row>
    <row r="920" spans="4:5">
      <c r="D920" s="490"/>
      <c r="E920" s="495"/>
    </row>
    <row r="921" spans="4:5">
      <c r="D921" s="490"/>
      <c r="E921" s="495"/>
    </row>
    <row r="922" spans="4:5">
      <c r="D922" s="490"/>
      <c r="E922" s="495"/>
    </row>
    <row r="923" spans="4:5">
      <c r="D923" s="490"/>
      <c r="E923" s="495"/>
    </row>
    <row r="924" spans="4:5">
      <c r="D924" s="490"/>
      <c r="E924" s="495"/>
    </row>
    <row r="925" spans="4:5">
      <c r="D925" s="490"/>
      <c r="E925" s="495"/>
    </row>
    <row r="926" spans="4:5">
      <c r="D926" s="490"/>
      <c r="E926" s="495"/>
    </row>
    <row r="927" spans="4:5">
      <c r="D927" s="490"/>
      <c r="E927" s="495"/>
    </row>
    <row r="928" spans="4:5">
      <c r="D928" s="490"/>
      <c r="E928" s="495"/>
    </row>
    <row r="929" spans="4:5">
      <c r="D929" s="490"/>
      <c r="E929" s="495"/>
    </row>
    <row r="930" spans="4:5">
      <c r="D930" s="490"/>
      <c r="E930" s="495"/>
    </row>
    <row r="931" spans="4:5">
      <c r="D931" s="490"/>
      <c r="E931" s="495"/>
    </row>
    <row r="932" spans="4:5">
      <c r="D932" s="490"/>
      <c r="E932" s="495"/>
    </row>
    <row r="933" spans="4:5">
      <c r="D933" s="490"/>
      <c r="E933" s="495"/>
    </row>
    <row r="934" spans="4:5">
      <c r="D934" s="490"/>
      <c r="E934" s="495"/>
    </row>
    <row r="935" spans="4:5">
      <c r="D935" s="490"/>
      <c r="E935" s="495"/>
    </row>
    <row r="936" spans="4:5">
      <c r="D936" s="490"/>
      <c r="E936" s="495"/>
    </row>
    <row r="937" spans="4:5">
      <c r="D937" s="490"/>
      <c r="E937" s="495"/>
    </row>
    <row r="938" spans="4:5">
      <c r="D938" s="490"/>
      <c r="E938" s="495"/>
    </row>
    <row r="939" spans="4:5">
      <c r="D939" s="490"/>
      <c r="E939" s="495"/>
    </row>
    <row r="940" spans="4:5">
      <c r="D940" s="490"/>
      <c r="E940" s="495"/>
    </row>
    <row r="941" spans="4:5">
      <c r="D941" s="490"/>
      <c r="E941" s="495"/>
    </row>
    <row r="942" spans="4:5">
      <c r="D942" s="490"/>
      <c r="E942" s="495"/>
    </row>
    <row r="943" spans="4:5">
      <c r="D943" s="490"/>
      <c r="E943" s="495"/>
    </row>
    <row r="944" spans="4:5">
      <c r="D944" s="490"/>
      <c r="E944" s="495"/>
    </row>
    <row r="945" spans="4:5">
      <c r="D945" s="490"/>
      <c r="E945" s="495"/>
    </row>
    <row r="946" spans="4:5">
      <c r="D946" s="490"/>
      <c r="E946" s="495"/>
    </row>
    <row r="947" spans="4:5">
      <c r="D947" s="490"/>
      <c r="E947" s="495"/>
    </row>
    <row r="948" spans="4:5">
      <c r="D948" s="490"/>
      <c r="E948" s="495"/>
    </row>
    <row r="949" spans="4:5">
      <c r="D949" s="490"/>
      <c r="E949" s="495"/>
    </row>
    <row r="950" spans="4:5">
      <c r="D950" s="490"/>
      <c r="E950" s="495"/>
    </row>
    <row r="951" spans="4:5">
      <c r="D951" s="490"/>
      <c r="E951" s="495"/>
    </row>
    <row r="952" spans="4:5">
      <c r="D952" s="490"/>
      <c r="E952" s="495"/>
    </row>
    <row r="953" spans="4:5">
      <c r="D953" s="490"/>
      <c r="E953" s="495"/>
    </row>
    <row r="954" spans="4:5">
      <c r="D954" s="490"/>
      <c r="E954" s="495"/>
    </row>
    <row r="955" spans="4:5">
      <c r="D955" s="490"/>
      <c r="E955" s="495"/>
    </row>
    <row r="956" spans="4:5">
      <c r="D956" s="490"/>
      <c r="E956" s="495"/>
    </row>
    <row r="957" spans="4:5">
      <c r="D957" s="490"/>
      <c r="E957" s="495"/>
    </row>
    <row r="958" spans="4:5">
      <c r="D958" s="490"/>
      <c r="E958" s="495"/>
    </row>
    <row r="959" spans="4:5">
      <c r="D959" s="490"/>
      <c r="E959" s="495"/>
    </row>
    <row r="960" spans="4:5">
      <c r="D960" s="490"/>
      <c r="E960" s="495"/>
    </row>
    <row r="961" spans="4:5">
      <c r="D961" s="490"/>
      <c r="E961" s="495"/>
    </row>
    <row r="962" spans="4:5">
      <c r="D962" s="490"/>
      <c r="E962" s="495"/>
    </row>
    <row r="963" spans="4:5">
      <c r="D963" s="490"/>
      <c r="E963" s="495"/>
    </row>
    <row r="964" spans="4:5">
      <c r="D964" s="490"/>
      <c r="E964" s="495"/>
    </row>
    <row r="965" spans="4:5">
      <c r="D965" s="490"/>
      <c r="E965" s="495"/>
    </row>
    <row r="966" spans="4:5">
      <c r="D966" s="490"/>
      <c r="E966" s="495"/>
    </row>
    <row r="967" spans="4:5">
      <c r="D967" s="490"/>
      <c r="E967" s="495"/>
    </row>
    <row r="968" spans="4:5">
      <c r="D968" s="490"/>
      <c r="E968" s="495"/>
    </row>
    <row r="969" spans="4:5">
      <c r="D969" s="490"/>
      <c r="E969" s="495"/>
    </row>
    <row r="970" spans="4:5">
      <c r="D970" s="490"/>
      <c r="E970" s="495"/>
    </row>
    <row r="971" spans="4:5">
      <c r="D971" s="490"/>
      <c r="E971" s="495"/>
    </row>
    <row r="972" spans="4:5">
      <c r="D972" s="490"/>
      <c r="E972" s="495"/>
    </row>
    <row r="973" spans="4:5">
      <c r="D973" s="490"/>
      <c r="E973" s="495"/>
    </row>
    <row r="974" spans="4:5">
      <c r="D974" s="490"/>
      <c r="E974" s="495"/>
    </row>
    <row r="975" spans="4:5">
      <c r="D975" s="490"/>
      <c r="E975" s="495"/>
    </row>
    <row r="976" spans="4:5">
      <c r="D976" s="490"/>
      <c r="E976" s="495"/>
    </row>
    <row r="977" spans="4:5">
      <c r="D977" s="490"/>
      <c r="E977" s="495"/>
    </row>
    <row r="978" spans="4:5">
      <c r="D978" s="490"/>
      <c r="E978" s="495"/>
    </row>
    <row r="979" spans="4:5">
      <c r="D979" s="490"/>
      <c r="E979" s="495"/>
    </row>
    <row r="980" spans="4:5">
      <c r="D980" s="490"/>
      <c r="E980" s="495"/>
    </row>
    <row r="981" spans="4:5">
      <c r="D981" s="490"/>
      <c r="E981" s="495"/>
    </row>
    <row r="982" spans="4:5">
      <c r="D982" s="490"/>
      <c r="E982" s="495"/>
    </row>
    <row r="983" spans="4:5">
      <c r="D983" s="490"/>
      <c r="E983" s="495"/>
    </row>
    <row r="984" spans="4:5">
      <c r="D984" s="490"/>
      <c r="E984" s="495"/>
    </row>
    <row r="985" spans="4:5">
      <c r="D985" s="490"/>
      <c r="E985" s="495"/>
    </row>
    <row r="986" spans="4:5">
      <c r="D986" s="490"/>
      <c r="E986" s="495"/>
    </row>
    <row r="987" spans="4:5">
      <c r="D987" s="490"/>
      <c r="E987" s="495"/>
    </row>
    <row r="988" spans="4:5">
      <c r="D988" s="490"/>
      <c r="E988" s="495"/>
    </row>
    <row r="989" spans="4:5">
      <c r="D989" s="490"/>
      <c r="E989" s="495"/>
    </row>
    <row r="990" spans="4:5">
      <c r="D990" s="490"/>
      <c r="E990" s="495"/>
    </row>
    <row r="991" spans="4:5">
      <c r="D991" s="490"/>
      <c r="E991" s="495"/>
    </row>
    <row r="992" spans="4:5">
      <c r="D992" s="490"/>
      <c r="E992" s="495"/>
    </row>
    <row r="993" spans="4:5">
      <c r="D993" s="490"/>
      <c r="E993" s="495"/>
    </row>
    <row r="994" spans="4:5">
      <c r="D994" s="490"/>
      <c r="E994" s="495"/>
    </row>
    <row r="995" spans="4:5">
      <c r="D995" s="490"/>
      <c r="E995" s="495"/>
    </row>
    <row r="996" spans="4:5">
      <c r="D996" s="490"/>
      <c r="E996" s="495"/>
    </row>
    <row r="997" spans="4:5">
      <c r="D997" s="490"/>
      <c r="E997" s="495"/>
    </row>
    <row r="998" spans="4:5">
      <c r="D998" s="490"/>
      <c r="E998" s="495"/>
    </row>
    <row r="999" spans="4:5">
      <c r="D999" s="490"/>
      <c r="E999" s="495"/>
    </row>
    <row r="1000" spans="4:5">
      <c r="D1000" s="490"/>
      <c r="E1000" s="495"/>
    </row>
    <row r="1001" spans="4:5">
      <c r="D1001" s="490"/>
      <c r="E1001" s="495"/>
    </row>
    <row r="1002" spans="4:5">
      <c r="D1002" s="490"/>
      <c r="E1002" s="495"/>
    </row>
    <row r="1003" spans="4:5">
      <c r="D1003" s="490"/>
      <c r="E1003" s="495"/>
    </row>
    <row r="1004" spans="4:5">
      <c r="D1004" s="490"/>
      <c r="E1004" s="495"/>
    </row>
    <row r="1005" spans="4:5">
      <c r="D1005" s="490"/>
      <c r="E1005" s="495"/>
    </row>
    <row r="1006" spans="4:5">
      <c r="D1006" s="490"/>
      <c r="E1006" s="495"/>
    </row>
    <row r="1007" spans="4:5">
      <c r="D1007" s="490"/>
      <c r="E1007" s="495"/>
    </row>
    <row r="1008" spans="4:5">
      <c r="D1008" s="490"/>
      <c r="E1008" s="495"/>
    </row>
    <row r="1009" spans="4:5">
      <c r="D1009" s="490"/>
      <c r="E1009" s="495"/>
    </row>
    <row r="1010" spans="4:5">
      <c r="D1010" s="490"/>
      <c r="E1010" s="495"/>
    </row>
    <row r="1011" spans="4:5">
      <c r="D1011" s="490"/>
      <c r="E1011" s="495"/>
    </row>
    <row r="1012" spans="4:5">
      <c r="D1012" s="490"/>
      <c r="E1012" s="495"/>
    </row>
    <row r="1013" spans="4:5">
      <c r="D1013" s="490"/>
      <c r="E1013" s="495"/>
    </row>
    <row r="1014" spans="4:5">
      <c r="D1014" s="490"/>
      <c r="E1014" s="495"/>
    </row>
    <row r="1015" spans="4:5">
      <c r="D1015" s="490"/>
      <c r="E1015" s="495"/>
    </row>
    <row r="1016" spans="4:5">
      <c r="D1016" s="490"/>
      <c r="E1016" s="495"/>
    </row>
    <row r="1017" spans="4:5">
      <c r="D1017" s="490"/>
      <c r="E1017" s="495"/>
    </row>
    <row r="1018" spans="4:5">
      <c r="D1018" s="490"/>
      <c r="E1018" s="495"/>
    </row>
    <row r="1019" spans="4:5">
      <c r="D1019" s="490"/>
      <c r="E1019" s="495"/>
    </row>
    <row r="1020" spans="4:5">
      <c r="D1020" s="490"/>
      <c r="E1020" s="495"/>
    </row>
    <row r="1021" spans="4:5">
      <c r="D1021" s="490"/>
      <c r="E1021" s="495"/>
    </row>
    <row r="1022" spans="4:5">
      <c r="D1022" s="490"/>
      <c r="E1022" s="495"/>
    </row>
    <row r="1023" spans="4:5">
      <c r="D1023" s="490"/>
      <c r="E1023" s="495"/>
    </row>
    <row r="1024" spans="4:5">
      <c r="D1024" s="490"/>
      <c r="E1024" s="495"/>
    </row>
    <row r="1025" spans="4:5">
      <c r="D1025" s="490"/>
      <c r="E1025" s="495"/>
    </row>
    <row r="1026" spans="4:5">
      <c r="D1026" s="490"/>
      <c r="E1026" s="495"/>
    </row>
    <row r="1027" spans="4:5">
      <c r="D1027" s="490"/>
      <c r="E1027" s="495"/>
    </row>
    <row r="1028" spans="4:5">
      <c r="D1028" s="490"/>
      <c r="E1028" s="495"/>
    </row>
    <row r="1029" spans="4:5">
      <c r="D1029" s="490"/>
      <c r="E1029" s="495"/>
    </row>
    <row r="1030" spans="4:5">
      <c r="D1030" s="490"/>
      <c r="E1030" s="495"/>
    </row>
    <row r="1031" spans="4:5">
      <c r="D1031" s="490"/>
      <c r="E1031" s="495"/>
    </row>
    <row r="1032" spans="4:5">
      <c r="D1032" s="490"/>
      <c r="E1032" s="495"/>
    </row>
    <row r="1033" spans="4:5">
      <c r="D1033" s="490"/>
      <c r="E1033" s="495"/>
    </row>
    <row r="1034" spans="4:5">
      <c r="D1034" s="490"/>
      <c r="E1034" s="495"/>
    </row>
    <row r="1035" spans="4:5">
      <c r="D1035" s="490"/>
      <c r="E1035" s="495"/>
    </row>
    <row r="1036" spans="4:5">
      <c r="D1036" s="490"/>
      <c r="E1036" s="495"/>
    </row>
    <row r="1037" spans="4:5">
      <c r="D1037" s="490"/>
      <c r="E1037" s="495"/>
    </row>
    <row r="1038" spans="4:5">
      <c r="D1038" s="490"/>
      <c r="E1038" s="495"/>
    </row>
    <row r="1039" spans="4:5">
      <c r="D1039" s="490"/>
      <c r="E1039" s="495"/>
    </row>
    <row r="1040" spans="4:5">
      <c r="D1040" s="490"/>
      <c r="E1040" s="495"/>
    </row>
    <row r="1041" spans="4:5">
      <c r="D1041" s="490"/>
      <c r="E1041" s="495"/>
    </row>
    <row r="1042" spans="4:5">
      <c r="D1042" s="490"/>
      <c r="E1042" s="495"/>
    </row>
    <row r="1043" spans="4:5">
      <c r="D1043" s="490"/>
      <c r="E1043" s="495"/>
    </row>
    <row r="1044" spans="4:5">
      <c r="D1044" s="490"/>
      <c r="E1044" s="495"/>
    </row>
    <row r="1045" spans="4:5">
      <c r="D1045" s="490"/>
      <c r="E1045" s="495"/>
    </row>
    <row r="1046" spans="4:5">
      <c r="D1046" s="490"/>
      <c r="E1046" s="495"/>
    </row>
    <row r="1047" spans="4:5">
      <c r="D1047" s="490"/>
      <c r="E1047" s="495"/>
    </row>
    <row r="1048" spans="4:5">
      <c r="D1048" s="490"/>
      <c r="E1048" s="495"/>
    </row>
    <row r="1049" spans="4:5">
      <c r="D1049" s="490"/>
      <c r="E1049" s="495"/>
    </row>
    <row r="1050" spans="4:5">
      <c r="D1050" s="490"/>
      <c r="E1050" s="495"/>
    </row>
    <row r="1051" spans="4:5">
      <c r="D1051" s="490"/>
      <c r="E1051" s="495"/>
    </row>
    <row r="1052" spans="4:5">
      <c r="D1052" s="490"/>
      <c r="E1052" s="495"/>
    </row>
    <row r="1053" spans="4:5">
      <c r="D1053" s="490"/>
      <c r="E1053" s="495"/>
    </row>
    <row r="1054" spans="4:5">
      <c r="D1054" s="490"/>
      <c r="E1054" s="495"/>
    </row>
    <row r="1055" spans="4:5">
      <c r="D1055" s="490"/>
      <c r="E1055" s="495"/>
    </row>
    <row r="1056" spans="4:5">
      <c r="D1056" s="490"/>
      <c r="E1056" s="495"/>
    </row>
    <row r="1057" spans="4:5">
      <c r="D1057" s="490"/>
      <c r="E1057" s="495"/>
    </row>
    <row r="1058" spans="4:5">
      <c r="D1058" s="490"/>
      <c r="E1058" s="495"/>
    </row>
    <row r="1059" spans="4:5">
      <c r="D1059" s="490"/>
      <c r="E1059" s="495"/>
    </row>
    <row r="1060" spans="4:5">
      <c r="D1060" s="490"/>
      <c r="E1060" s="495"/>
    </row>
    <row r="1061" spans="4:5">
      <c r="D1061" s="490"/>
      <c r="E1061" s="495"/>
    </row>
    <row r="1062" spans="4:5">
      <c r="D1062" s="490"/>
      <c r="E1062" s="495"/>
    </row>
    <row r="1063" spans="4:5">
      <c r="D1063" s="490"/>
      <c r="E1063" s="495"/>
    </row>
    <row r="1064" spans="4:5">
      <c r="D1064" s="490"/>
      <c r="E1064" s="495"/>
    </row>
    <row r="1065" spans="4:5">
      <c r="D1065" s="490"/>
      <c r="E1065" s="495"/>
    </row>
    <row r="1066" spans="4:5">
      <c r="D1066" s="490"/>
      <c r="E1066" s="495"/>
    </row>
    <row r="1067" spans="4:5">
      <c r="D1067" s="490"/>
      <c r="E1067" s="495"/>
    </row>
    <row r="1068" spans="4:5">
      <c r="D1068" s="490"/>
      <c r="E1068" s="495"/>
    </row>
    <row r="1069" spans="4:5">
      <c r="D1069" s="490"/>
      <c r="E1069" s="495"/>
    </row>
    <row r="1070" spans="4:5">
      <c r="D1070" s="490"/>
      <c r="E1070" s="495"/>
    </row>
    <row r="1071" spans="4:5">
      <c r="D1071" s="490"/>
      <c r="E1071" s="495"/>
    </row>
    <row r="1072" spans="4:5">
      <c r="D1072" s="490"/>
      <c r="E1072" s="495"/>
    </row>
    <row r="1073" spans="4:5">
      <c r="D1073" s="490"/>
      <c r="E1073" s="495"/>
    </row>
    <row r="1074" spans="4:5">
      <c r="D1074" s="490"/>
      <c r="E1074" s="495"/>
    </row>
    <row r="1075" spans="4:5">
      <c r="D1075" s="490"/>
      <c r="E1075" s="495"/>
    </row>
    <row r="1076" spans="4:5">
      <c r="D1076" s="490"/>
      <c r="E1076" s="495"/>
    </row>
    <row r="1077" spans="4:5">
      <c r="D1077" s="490"/>
      <c r="E1077" s="495"/>
    </row>
    <row r="1078" spans="4:5">
      <c r="D1078" s="490"/>
      <c r="E1078" s="495"/>
    </row>
    <row r="1079" spans="4:5">
      <c r="D1079" s="490"/>
      <c r="E1079" s="495"/>
    </row>
    <row r="1080" spans="4:5">
      <c r="D1080" s="490"/>
      <c r="E1080" s="495"/>
    </row>
    <row r="1081" spans="4:5">
      <c r="D1081" s="490"/>
      <c r="E1081" s="495"/>
    </row>
    <row r="1082" spans="4:5">
      <c r="D1082" s="490"/>
      <c r="E1082" s="495"/>
    </row>
    <row r="1083" spans="4:5">
      <c r="D1083" s="490"/>
      <c r="E1083" s="495"/>
    </row>
    <row r="1084" spans="4:5">
      <c r="D1084" s="490"/>
      <c r="E1084" s="495"/>
    </row>
    <row r="1085" spans="4:5">
      <c r="D1085" s="490"/>
      <c r="E1085" s="495"/>
    </row>
    <row r="1086" spans="4:5">
      <c r="D1086" s="490"/>
      <c r="E1086" s="495"/>
    </row>
    <row r="1087" spans="4:5">
      <c r="D1087" s="490"/>
      <c r="E1087" s="495"/>
    </row>
    <row r="1088" spans="4:5">
      <c r="D1088" s="490"/>
      <c r="E1088" s="495"/>
    </row>
    <row r="1089" spans="4:5">
      <c r="D1089" s="490"/>
      <c r="E1089" s="495"/>
    </row>
    <row r="1090" spans="4:5">
      <c r="D1090" s="490"/>
      <c r="E1090" s="495"/>
    </row>
    <row r="1091" spans="4:5">
      <c r="D1091" s="490"/>
      <c r="E1091" s="495"/>
    </row>
    <row r="1092" spans="4:5">
      <c r="D1092" s="490"/>
      <c r="E1092" s="495"/>
    </row>
    <row r="1093" spans="4:5">
      <c r="D1093" s="490"/>
      <c r="E1093" s="495"/>
    </row>
    <row r="1094" spans="4:5">
      <c r="D1094" s="490"/>
      <c r="E1094" s="495"/>
    </row>
    <row r="1095" spans="4:5">
      <c r="D1095" s="490"/>
      <c r="E1095" s="495"/>
    </row>
    <row r="1096" spans="4:5">
      <c r="D1096" s="490"/>
      <c r="E1096" s="495"/>
    </row>
    <row r="1097" spans="4:5">
      <c r="D1097" s="490"/>
      <c r="E1097" s="495"/>
    </row>
    <row r="1098" spans="4:5">
      <c r="D1098" s="490"/>
      <c r="E1098" s="495"/>
    </row>
    <row r="1099" spans="4:5">
      <c r="D1099" s="490"/>
      <c r="E1099" s="495"/>
    </row>
    <row r="1100" spans="4:5">
      <c r="D1100" s="490"/>
      <c r="E1100" s="495"/>
    </row>
    <row r="1101" spans="4:5">
      <c r="D1101" s="490"/>
      <c r="E1101" s="495"/>
    </row>
    <row r="1102" spans="4:5">
      <c r="D1102" s="490"/>
      <c r="E1102" s="495"/>
    </row>
    <row r="1103" spans="4:5">
      <c r="D1103" s="490"/>
      <c r="E1103" s="495"/>
    </row>
    <row r="1104" spans="4:5">
      <c r="D1104" s="490"/>
      <c r="E1104" s="495"/>
    </row>
    <row r="1105" spans="4:5">
      <c r="D1105" s="490"/>
      <c r="E1105" s="495"/>
    </row>
    <row r="1106" spans="4:5">
      <c r="D1106" s="490"/>
      <c r="E1106" s="495"/>
    </row>
    <row r="1107" spans="4:5">
      <c r="D1107" s="490"/>
      <c r="E1107" s="495"/>
    </row>
    <row r="1108" spans="4:5">
      <c r="D1108" s="490"/>
      <c r="E1108" s="495"/>
    </row>
    <row r="1109" spans="4:5">
      <c r="D1109" s="490"/>
      <c r="E1109" s="495"/>
    </row>
    <row r="1110" spans="4:5">
      <c r="D1110" s="490"/>
      <c r="E1110" s="495"/>
    </row>
    <row r="1111" spans="4:5">
      <c r="D1111" s="490"/>
      <c r="E1111" s="495"/>
    </row>
    <row r="1112" spans="4:5">
      <c r="D1112" s="490"/>
      <c r="E1112" s="495"/>
    </row>
    <row r="1113" spans="4:5">
      <c r="D1113" s="490"/>
      <c r="E1113" s="495"/>
    </row>
    <row r="1114" spans="4:5">
      <c r="D1114" s="490"/>
      <c r="E1114" s="495"/>
    </row>
    <row r="1115" spans="4:5">
      <c r="D1115" s="490"/>
      <c r="E1115" s="495"/>
    </row>
    <row r="1116" spans="4:5">
      <c r="D1116" s="490"/>
      <c r="E1116" s="495"/>
    </row>
    <row r="1117" spans="4:5">
      <c r="D1117" s="490"/>
      <c r="E1117" s="495"/>
    </row>
    <row r="1118" spans="4:5">
      <c r="D1118" s="490"/>
      <c r="E1118" s="495"/>
    </row>
    <row r="1119" spans="4:5">
      <c r="D1119" s="490"/>
      <c r="E1119" s="495"/>
    </row>
    <row r="1120" spans="4:5">
      <c r="D1120" s="490"/>
      <c r="E1120" s="495"/>
    </row>
    <row r="1121" spans="4:5">
      <c r="D1121" s="490"/>
      <c r="E1121" s="495"/>
    </row>
    <row r="1122" spans="4:5">
      <c r="D1122" s="490"/>
      <c r="E1122" s="495"/>
    </row>
    <row r="1123" spans="4:5">
      <c r="D1123" s="490"/>
      <c r="E1123" s="495"/>
    </row>
    <row r="1124" spans="4:5">
      <c r="D1124" s="490"/>
      <c r="E1124" s="495"/>
    </row>
    <row r="1125" spans="4:5">
      <c r="D1125" s="490"/>
      <c r="E1125" s="495"/>
    </row>
    <row r="1126" spans="4:5">
      <c r="D1126" s="490"/>
      <c r="E1126" s="495"/>
    </row>
    <row r="1127" spans="4:5">
      <c r="D1127" s="490"/>
      <c r="E1127" s="495"/>
    </row>
    <row r="1128" spans="4:5">
      <c r="D1128" s="490"/>
      <c r="E1128" s="495"/>
    </row>
    <row r="1129" spans="4:5">
      <c r="D1129" s="490"/>
      <c r="E1129" s="495"/>
    </row>
    <row r="1130" spans="4:5">
      <c r="D1130" s="490"/>
      <c r="E1130" s="495"/>
    </row>
    <row r="1131" spans="4:5">
      <c r="D1131" s="490"/>
      <c r="E1131" s="495"/>
    </row>
    <row r="1132" spans="4:5">
      <c r="D1132" s="490"/>
      <c r="E1132" s="495"/>
    </row>
    <row r="1133" spans="4:5">
      <c r="D1133" s="490"/>
      <c r="E1133" s="495"/>
    </row>
    <row r="1134" spans="4:5">
      <c r="D1134" s="490"/>
      <c r="E1134" s="495"/>
    </row>
    <row r="1135" spans="4:5">
      <c r="D1135" s="490"/>
      <c r="E1135" s="495"/>
    </row>
    <row r="1136" spans="4:5">
      <c r="D1136" s="490"/>
      <c r="E1136" s="495"/>
    </row>
    <row r="1137" spans="4:5">
      <c r="D1137" s="490"/>
      <c r="E1137" s="495"/>
    </row>
    <row r="1138" spans="4:5">
      <c r="D1138" s="490"/>
      <c r="E1138" s="495"/>
    </row>
    <row r="1139" spans="4:5">
      <c r="D1139" s="490"/>
      <c r="E1139" s="495"/>
    </row>
    <row r="1140" spans="4:5">
      <c r="D1140" s="490"/>
      <c r="E1140" s="495"/>
    </row>
    <row r="1141" spans="4:5">
      <c r="D1141" s="490"/>
      <c r="E1141" s="495"/>
    </row>
    <row r="1142" spans="4:5">
      <c r="D1142" s="490"/>
      <c r="E1142" s="495"/>
    </row>
    <row r="1143" spans="4:5">
      <c r="D1143" s="490"/>
      <c r="E1143" s="495"/>
    </row>
    <row r="1144" spans="4:5">
      <c r="D1144" s="490"/>
      <c r="E1144" s="495"/>
    </row>
    <row r="1145" spans="4:5">
      <c r="D1145" s="490"/>
      <c r="E1145" s="495"/>
    </row>
    <row r="1146" spans="4:5">
      <c r="D1146" s="490"/>
      <c r="E1146" s="495"/>
    </row>
    <row r="1147" spans="4:5">
      <c r="D1147" s="490"/>
      <c r="E1147" s="495"/>
    </row>
    <row r="1148" spans="4:5">
      <c r="D1148" s="490"/>
      <c r="E1148" s="495"/>
    </row>
    <row r="1149" spans="4:5">
      <c r="D1149" s="490"/>
      <c r="E1149" s="495"/>
    </row>
    <row r="1150" spans="4:5">
      <c r="D1150" s="490"/>
      <c r="E1150" s="495"/>
    </row>
    <row r="1151" spans="4:5">
      <c r="D1151" s="490"/>
      <c r="E1151" s="495"/>
    </row>
    <row r="1152" spans="4:5">
      <c r="D1152" s="490"/>
      <c r="E1152" s="495"/>
    </row>
    <row r="1153" spans="4:5">
      <c r="D1153" s="490"/>
      <c r="E1153" s="495"/>
    </row>
    <row r="1154" spans="4:5">
      <c r="D1154" s="490"/>
      <c r="E1154" s="495"/>
    </row>
    <row r="1155" spans="4:5">
      <c r="D1155" s="490"/>
      <c r="E1155" s="495"/>
    </row>
    <row r="1156" spans="4:5">
      <c r="D1156" s="490"/>
      <c r="E1156" s="495"/>
    </row>
    <row r="1157" spans="4:5">
      <c r="D1157" s="490"/>
      <c r="E1157" s="495"/>
    </row>
    <row r="1158" spans="4:5">
      <c r="D1158" s="490"/>
      <c r="E1158" s="495"/>
    </row>
    <row r="1159" spans="4:5">
      <c r="D1159" s="490"/>
      <c r="E1159" s="495"/>
    </row>
    <row r="1160" spans="4:5">
      <c r="D1160" s="490"/>
      <c r="E1160" s="495"/>
    </row>
    <row r="1161" spans="4:5">
      <c r="D1161" s="490"/>
      <c r="E1161" s="495"/>
    </row>
    <row r="1162" spans="4:5">
      <c r="D1162" s="490"/>
      <c r="E1162" s="495"/>
    </row>
    <row r="1163" spans="4:5">
      <c r="D1163" s="490"/>
      <c r="E1163" s="495"/>
    </row>
    <row r="1164" spans="4:5">
      <c r="D1164" s="490"/>
      <c r="E1164" s="495"/>
    </row>
    <row r="1165" spans="4:5">
      <c r="D1165" s="490"/>
      <c r="E1165" s="495"/>
    </row>
    <row r="1166" spans="4:5">
      <c r="D1166" s="490"/>
      <c r="E1166" s="495"/>
    </row>
    <row r="1167" spans="4:5">
      <c r="D1167" s="490"/>
      <c r="E1167" s="495"/>
    </row>
    <row r="1168" spans="4:5">
      <c r="D1168" s="490"/>
      <c r="E1168" s="495"/>
    </row>
    <row r="1169" spans="4:5">
      <c r="D1169" s="490"/>
      <c r="E1169" s="495"/>
    </row>
    <row r="1170" spans="4:5">
      <c r="D1170" s="490"/>
      <c r="E1170" s="495"/>
    </row>
    <row r="1171" spans="4:5">
      <c r="D1171" s="490"/>
      <c r="E1171" s="495"/>
    </row>
    <row r="1172" spans="4:5">
      <c r="D1172" s="490"/>
      <c r="E1172" s="495"/>
    </row>
    <row r="1173" spans="4:5">
      <c r="D1173" s="490"/>
      <c r="E1173" s="495"/>
    </row>
    <row r="1174" spans="4:5">
      <c r="D1174" s="490"/>
      <c r="E1174" s="495"/>
    </row>
    <row r="1175" spans="4:5">
      <c r="D1175" s="490"/>
      <c r="E1175" s="495"/>
    </row>
    <row r="1176" spans="4:5">
      <c r="D1176" s="490"/>
      <c r="E1176" s="495"/>
    </row>
    <row r="1177" spans="4:5">
      <c r="D1177" s="490"/>
      <c r="E1177" s="495"/>
    </row>
    <row r="1178" spans="4:5">
      <c r="D1178" s="490"/>
      <c r="E1178" s="495"/>
    </row>
    <row r="1179" spans="4:5">
      <c r="D1179" s="490"/>
      <c r="E1179" s="495"/>
    </row>
    <row r="1180" spans="4:5">
      <c r="D1180" s="490"/>
      <c r="E1180" s="495"/>
    </row>
    <row r="1181" spans="4:5">
      <c r="D1181" s="490"/>
      <c r="E1181" s="495"/>
    </row>
    <row r="1182" spans="4:5">
      <c r="D1182" s="490"/>
      <c r="E1182" s="495"/>
    </row>
    <row r="1183" spans="4:5">
      <c r="D1183" s="490"/>
      <c r="E1183" s="495"/>
    </row>
    <row r="1184" spans="4:5">
      <c r="D1184" s="490"/>
      <c r="E1184" s="495"/>
    </row>
    <row r="1185" spans="4:5">
      <c r="D1185" s="490"/>
      <c r="E1185" s="495"/>
    </row>
    <row r="1186" spans="4:5">
      <c r="D1186" s="490"/>
      <c r="E1186" s="495"/>
    </row>
    <row r="1187" spans="4:5">
      <c r="D1187" s="490"/>
      <c r="E1187" s="495"/>
    </row>
    <row r="1188" spans="4:5">
      <c r="D1188" s="490"/>
      <c r="E1188" s="495"/>
    </row>
    <row r="1189" spans="4:5">
      <c r="D1189" s="490"/>
      <c r="E1189" s="495"/>
    </row>
    <row r="1190" spans="4:5">
      <c r="D1190" s="490"/>
      <c r="E1190" s="495"/>
    </row>
    <row r="1191" spans="4:5">
      <c r="D1191" s="490"/>
      <c r="E1191" s="495"/>
    </row>
    <row r="1192" spans="4:5">
      <c r="D1192" s="490"/>
      <c r="E1192" s="495"/>
    </row>
    <row r="1193" spans="4:5">
      <c r="D1193" s="490"/>
      <c r="E1193" s="495"/>
    </row>
    <row r="1194" spans="4:5">
      <c r="D1194" s="490"/>
      <c r="E1194" s="495"/>
    </row>
    <row r="1195" spans="4:5">
      <c r="D1195" s="490"/>
      <c r="E1195" s="495"/>
    </row>
    <row r="1196" spans="4:5">
      <c r="D1196" s="490"/>
      <c r="E1196" s="495"/>
    </row>
    <row r="1197" spans="4:5">
      <c r="D1197" s="490"/>
      <c r="E1197" s="495"/>
    </row>
    <row r="1198" spans="4:5">
      <c r="D1198" s="490"/>
      <c r="E1198" s="495"/>
    </row>
    <row r="1199" spans="4:5">
      <c r="D1199" s="490"/>
      <c r="E1199" s="495"/>
    </row>
    <row r="1200" spans="4:5">
      <c r="D1200" s="490"/>
      <c r="E1200" s="495"/>
    </row>
    <row r="1201" spans="4:5">
      <c r="D1201" s="490"/>
      <c r="E1201" s="495"/>
    </row>
    <row r="1202" spans="4:5">
      <c r="D1202" s="490"/>
      <c r="E1202" s="495"/>
    </row>
    <row r="1203" spans="4:5">
      <c r="D1203" s="490"/>
      <c r="E1203" s="495"/>
    </row>
    <row r="1204" spans="4:5">
      <c r="D1204" s="490"/>
      <c r="E1204" s="495"/>
    </row>
    <row r="1205" spans="4:5">
      <c r="D1205" s="490"/>
      <c r="E1205" s="495"/>
    </row>
    <row r="1206" spans="4:5">
      <c r="D1206" s="490"/>
      <c r="E1206" s="495"/>
    </row>
    <row r="1207" spans="4:5">
      <c r="D1207" s="490"/>
      <c r="E1207" s="495"/>
    </row>
    <row r="1208" spans="4:5">
      <c r="D1208" s="490"/>
      <c r="E1208" s="495"/>
    </row>
    <row r="1209" spans="4:5">
      <c r="D1209" s="490"/>
      <c r="E1209" s="495"/>
    </row>
    <row r="1210" spans="4:5">
      <c r="D1210" s="490"/>
      <c r="E1210" s="495"/>
    </row>
    <row r="1211" spans="4:5">
      <c r="D1211" s="490"/>
      <c r="E1211" s="495"/>
    </row>
    <row r="1212" spans="4:5">
      <c r="D1212" s="490"/>
      <c r="E1212" s="495"/>
    </row>
    <row r="1213" spans="4:5">
      <c r="D1213" s="490"/>
      <c r="E1213" s="495"/>
    </row>
    <row r="1214" spans="4:5">
      <c r="D1214" s="490"/>
      <c r="E1214" s="495"/>
    </row>
    <row r="1215" spans="4:5">
      <c r="D1215" s="490"/>
      <c r="E1215" s="495"/>
    </row>
    <row r="1216" spans="4:5">
      <c r="D1216" s="490"/>
      <c r="E1216" s="495"/>
    </row>
    <row r="1217" spans="4:5">
      <c r="D1217" s="490"/>
      <c r="E1217" s="495"/>
    </row>
    <row r="1218" spans="4:5">
      <c r="D1218" s="490"/>
      <c r="E1218" s="495"/>
    </row>
    <row r="1219" spans="4:5">
      <c r="D1219" s="490"/>
      <c r="E1219" s="495"/>
    </row>
    <row r="1220" spans="4:5">
      <c r="D1220" s="490"/>
      <c r="E1220" s="495"/>
    </row>
    <row r="1221" spans="4:5">
      <c r="D1221" s="490"/>
      <c r="E1221" s="495"/>
    </row>
    <row r="1222" spans="4:5">
      <c r="D1222" s="490"/>
      <c r="E1222" s="495"/>
    </row>
    <row r="1223" spans="4:5">
      <c r="D1223" s="490"/>
      <c r="E1223" s="495"/>
    </row>
    <row r="1224" spans="4:5">
      <c r="D1224" s="490"/>
      <c r="E1224" s="495"/>
    </row>
    <row r="1225" spans="4:5">
      <c r="D1225" s="490"/>
      <c r="E1225" s="495"/>
    </row>
    <row r="1226" spans="4:5">
      <c r="D1226" s="490"/>
      <c r="E1226" s="495"/>
    </row>
    <row r="1227" spans="4:5">
      <c r="D1227" s="490"/>
      <c r="E1227" s="495"/>
    </row>
    <row r="1228" spans="4:5">
      <c r="D1228" s="490"/>
      <c r="E1228" s="495"/>
    </row>
    <row r="1229" spans="4:5">
      <c r="D1229" s="490"/>
      <c r="E1229" s="495"/>
    </row>
    <row r="1230" spans="4:5">
      <c r="D1230" s="490"/>
      <c r="E1230" s="495"/>
    </row>
    <row r="1231" spans="4:5">
      <c r="D1231" s="490"/>
      <c r="E1231" s="495"/>
    </row>
    <row r="1232" spans="4:5">
      <c r="D1232" s="490"/>
      <c r="E1232" s="495"/>
    </row>
    <row r="1233" spans="4:5">
      <c r="D1233" s="490"/>
      <c r="E1233" s="495"/>
    </row>
    <row r="1234" spans="4:5">
      <c r="D1234" s="490"/>
      <c r="E1234" s="495"/>
    </row>
    <row r="1235" spans="4:5">
      <c r="D1235" s="490"/>
      <c r="E1235" s="495"/>
    </row>
    <row r="1236" spans="4:5">
      <c r="D1236" s="490"/>
      <c r="E1236" s="495"/>
    </row>
    <row r="1237" spans="4:5">
      <c r="D1237" s="490"/>
      <c r="E1237" s="495"/>
    </row>
    <row r="1238" spans="4:5">
      <c r="D1238" s="490"/>
      <c r="E1238" s="495"/>
    </row>
    <row r="1239" spans="4:5">
      <c r="D1239" s="490"/>
      <c r="E1239" s="495"/>
    </row>
    <row r="1240" spans="4:5">
      <c r="D1240" s="490"/>
      <c r="E1240" s="495"/>
    </row>
    <row r="1241" spans="4:5">
      <c r="D1241" s="490"/>
      <c r="E1241" s="495"/>
    </row>
    <row r="1242" spans="4:5">
      <c r="D1242" s="490"/>
      <c r="E1242" s="495"/>
    </row>
    <row r="1243" spans="4:5">
      <c r="D1243" s="490"/>
      <c r="E1243" s="495"/>
    </row>
    <row r="1244" spans="4:5">
      <c r="D1244" s="490"/>
      <c r="E1244" s="495"/>
    </row>
    <row r="1245" spans="4:5">
      <c r="D1245" s="490"/>
      <c r="E1245" s="495"/>
    </row>
    <row r="1246" spans="4:5">
      <c r="D1246" s="490"/>
      <c r="E1246" s="495"/>
    </row>
    <row r="1247" spans="4:5">
      <c r="D1247" s="490"/>
      <c r="E1247" s="495"/>
    </row>
    <row r="1248" spans="4:5">
      <c r="D1248" s="490"/>
      <c r="E1248" s="495"/>
    </row>
    <row r="1249" spans="4:5">
      <c r="D1249" s="490"/>
      <c r="E1249" s="495"/>
    </row>
    <row r="1250" spans="4:5">
      <c r="D1250" s="490"/>
      <c r="E1250" s="495"/>
    </row>
    <row r="1251" spans="4:5">
      <c r="D1251" s="490"/>
      <c r="E1251" s="495"/>
    </row>
    <row r="1252" spans="4:5">
      <c r="D1252" s="490"/>
      <c r="E1252" s="495"/>
    </row>
    <row r="1253" spans="4:5">
      <c r="D1253" s="490"/>
      <c r="E1253" s="495"/>
    </row>
    <row r="1254" spans="4:5">
      <c r="D1254" s="490"/>
      <c r="E1254" s="495"/>
    </row>
    <row r="1255" spans="4:5">
      <c r="D1255" s="490"/>
      <c r="E1255" s="495"/>
    </row>
    <row r="1256" spans="4:5">
      <c r="D1256" s="490"/>
      <c r="E1256" s="495"/>
    </row>
    <row r="1257" spans="4:5">
      <c r="D1257" s="490"/>
      <c r="E1257" s="495"/>
    </row>
    <row r="1258" spans="4:5">
      <c r="D1258" s="490"/>
      <c r="E1258" s="495"/>
    </row>
    <row r="1259" spans="4:5">
      <c r="D1259" s="490"/>
      <c r="E1259" s="495"/>
    </row>
    <row r="1260" spans="4:5">
      <c r="D1260" s="490"/>
      <c r="E1260" s="495"/>
    </row>
    <row r="1261" spans="4:5">
      <c r="D1261" s="490"/>
      <c r="E1261" s="495"/>
    </row>
    <row r="1262" spans="4:5">
      <c r="D1262" s="490"/>
      <c r="E1262" s="495"/>
    </row>
    <row r="1263" spans="4:5">
      <c r="D1263" s="490"/>
      <c r="E1263" s="495"/>
    </row>
    <row r="1264" spans="4:5">
      <c r="D1264" s="490"/>
      <c r="E1264" s="495"/>
    </row>
    <row r="1265" spans="4:5">
      <c r="D1265" s="490"/>
      <c r="E1265" s="495"/>
    </row>
    <row r="1266" spans="4:5">
      <c r="D1266" s="490"/>
      <c r="E1266" s="495"/>
    </row>
    <row r="1267" spans="4:5">
      <c r="D1267" s="490"/>
      <c r="E1267" s="495"/>
    </row>
    <row r="1268" spans="4:5">
      <c r="D1268" s="490"/>
      <c r="E1268" s="495"/>
    </row>
    <row r="1269" spans="4:5">
      <c r="D1269" s="490"/>
      <c r="E1269" s="495"/>
    </row>
    <row r="1270" spans="4:5">
      <c r="D1270" s="490"/>
      <c r="E1270" s="495"/>
    </row>
    <row r="1271" spans="4:5">
      <c r="D1271" s="490"/>
      <c r="E1271" s="495"/>
    </row>
    <row r="1272" spans="4:5">
      <c r="D1272" s="490"/>
      <c r="E1272" s="495"/>
    </row>
    <row r="1273" spans="4:5">
      <c r="D1273" s="490"/>
      <c r="E1273" s="495"/>
    </row>
    <row r="1274" spans="4:5">
      <c r="D1274" s="490"/>
      <c r="E1274" s="495"/>
    </row>
    <row r="1275" spans="4:5">
      <c r="D1275" s="490"/>
      <c r="E1275" s="495"/>
    </row>
    <row r="1276" spans="4:5">
      <c r="D1276" s="490"/>
      <c r="E1276" s="495"/>
    </row>
    <row r="1277" spans="4:5">
      <c r="D1277" s="490"/>
      <c r="E1277" s="495"/>
    </row>
    <row r="1278" spans="4:5">
      <c r="D1278" s="490"/>
      <c r="E1278" s="495"/>
    </row>
    <row r="1279" spans="4:5">
      <c r="D1279" s="490"/>
      <c r="E1279" s="495"/>
    </row>
    <row r="1280" spans="4:5">
      <c r="D1280" s="490"/>
      <c r="E1280" s="495"/>
    </row>
    <row r="1281" spans="4:5">
      <c r="D1281" s="490"/>
      <c r="E1281" s="495"/>
    </row>
    <row r="1282" spans="4:5">
      <c r="D1282" s="490"/>
      <c r="E1282" s="495"/>
    </row>
    <row r="1283" spans="4:5">
      <c r="D1283" s="490"/>
      <c r="E1283" s="495"/>
    </row>
    <row r="1284" spans="4:5">
      <c r="D1284" s="490"/>
      <c r="E1284" s="495"/>
    </row>
    <row r="1285" spans="4:5">
      <c r="D1285" s="490"/>
      <c r="E1285" s="495"/>
    </row>
    <row r="1286" spans="4:5">
      <c r="D1286" s="490"/>
      <c r="E1286" s="495"/>
    </row>
    <row r="1287" spans="4:5">
      <c r="D1287" s="490"/>
      <c r="E1287" s="495"/>
    </row>
    <row r="1288" spans="4:5">
      <c r="D1288" s="490"/>
      <c r="E1288" s="495"/>
    </row>
    <row r="1289" spans="4:5">
      <c r="D1289" s="490"/>
      <c r="E1289" s="495"/>
    </row>
    <row r="1290" spans="4:5">
      <c r="D1290" s="490"/>
      <c r="E1290" s="495"/>
    </row>
    <row r="1291" spans="4:5">
      <c r="D1291" s="490"/>
      <c r="E1291" s="495"/>
    </row>
    <row r="1292" spans="4:5">
      <c r="D1292" s="490"/>
      <c r="E1292" s="495"/>
    </row>
    <row r="1293" spans="4:5">
      <c r="D1293" s="490"/>
      <c r="E1293" s="495"/>
    </row>
    <row r="1294" spans="4:5">
      <c r="D1294" s="490"/>
      <c r="E1294" s="495"/>
    </row>
    <row r="1295" spans="4:5">
      <c r="D1295" s="490"/>
      <c r="E1295" s="495"/>
    </row>
    <row r="1296" spans="4:5">
      <c r="D1296" s="490"/>
      <c r="E1296" s="495"/>
    </row>
    <row r="1297" spans="4:5">
      <c r="D1297" s="490"/>
      <c r="E1297" s="495"/>
    </row>
    <row r="1298" spans="4:5">
      <c r="D1298" s="490"/>
      <c r="E1298" s="495"/>
    </row>
    <row r="1299" spans="4:5">
      <c r="D1299" s="490"/>
      <c r="E1299" s="495"/>
    </row>
    <row r="1300" spans="4:5">
      <c r="D1300" s="490"/>
      <c r="E1300" s="495"/>
    </row>
    <row r="1301" spans="4:5">
      <c r="D1301" s="490"/>
      <c r="E1301" s="495"/>
    </row>
    <row r="1302" spans="4:5">
      <c r="D1302" s="490"/>
      <c r="E1302" s="495"/>
    </row>
    <row r="1303" spans="4:5">
      <c r="D1303" s="490"/>
      <c r="E1303" s="495"/>
    </row>
    <row r="1304" spans="4:5">
      <c r="D1304" s="490"/>
      <c r="E1304" s="495"/>
    </row>
    <row r="1305" spans="4:5">
      <c r="D1305" s="490"/>
      <c r="E1305" s="495"/>
    </row>
    <row r="1306" spans="4:5">
      <c r="D1306" s="490"/>
      <c r="E1306" s="495"/>
    </row>
    <row r="1307" spans="4:5">
      <c r="D1307" s="490"/>
      <c r="E1307" s="495"/>
    </row>
    <row r="1308" spans="4:5">
      <c r="D1308" s="490"/>
      <c r="E1308" s="495"/>
    </row>
    <row r="1309" spans="4:5">
      <c r="D1309" s="490"/>
      <c r="E1309" s="495"/>
    </row>
    <row r="1310" spans="4:5">
      <c r="D1310" s="490"/>
      <c r="E1310" s="495"/>
    </row>
    <row r="1311" spans="4:5">
      <c r="D1311" s="490"/>
      <c r="E1311" s="495"/>
    </row>
    <row r="1312" spans="4:5">
      <c r="D1312" s="490"/>
      <c r="E1312" s="495"/>
    </row>
    <row r="1313" spans="4:5">
      <c r="D1313" s="490"/>
      <c r="E1313" s="495"/>
    </row>
    <row r="1314" spans="4:5">
      <c r="D1314" s="490"/>
      <c r="E1314" s="495"/>
    </row>
    <row r="1315" spans="4:5">
      <c r="D1315" s="490"/>
      <c r="E1315" s="495"/>
    </row>
    <row r="1316" spans="4:5">
      <c r="D1316" s="490"/>
      <c r="E1316" s="495"/>
    </row>
    <row r="1317" spans="4:5">
      <c r="D1317" s="490"/>
      <c r="E1317" s="495"/>
    </row>
    <row r="1318" spans="4:5">
      <c r="D1318" s="490"/>
      <c r="E1318" s="495"/>
    </row>
    <row r="1319" spans="4:5">
      <c r="D1319" s="490"/>
      <c r="E1319" s="495"/>
    </row>
    <row r="1320" spans="4:5">
      <c r="D1320" s="490"/>
      <c r="E1320" s="495"/>
    </row>
    <row r="1321" spans="4:5">
      <c r="D1321" s="490"/>
      <c r="E1321" s="495"/>
    </row>
    <row r="1322" spans="4:5">
      <c r="D1322" s="490"/>
      <c r="E1322" s="495"/>
    </row>
    <row r="1323" spans="4:5">
      <c r="D1323" s="490"/>
      <c r="E1323" s="495"/>
    </row>
    <row r="1324" spans="4:5">
      <c r="D1324" s="490"/>
      <c r="E1324" s="495"/>
    </row>
    <row r="1325" spans="4:5">
      <c r="D1325" s="490"/>
      <c r="E1325" s="495"/>
    </row>
    <row r="1326" spans="4:5">
      <c r="D1326" s="490"/>
      <c r="E1326" s="495"/>
    </row>
    <row r="1327" spans="4:5">
      <c r="D1327" s="490"/>
      <c r="E1327" s="495"/>
    </row>
    <row r="1328" spans="4:5">
      <c r="D1328" s="490"/>
      <c r="E1328" s="495"/>
    </row>
    <row r="1329" spans="4:5">
      <c r="D1329" s="490"/>
      <c r="E1329" s="495"/>
    </row>
    <row r="1330" spans="4:5">
      <c r="D1330" s="490"/>
      <c r="E1330" s="495"/>
    </row>
    <row r="1331" spans="4:5">
      <c r="D1331" s="490"/>
      <c r="E1331" s="495"/>
    </row>
    <row r="1332" spans="4:5">
      <c r="D1332" s="490"/>
      <c r="E1332" s="495"/>
    </row>
    <row r="1333" spans="4:5">
      <c r="D1333" s="490"/>
      <c r="E1333" s="495"/>
    </row>
    <row r="1334" spans="4:5">
      <c r="D1334" s="490"/>
      <c r="E1334" s="495"/>
    </row>
    <row r="1335" spans="4:5">
      <c r="D1335" s="490"/>
      <c r="E1335" s="495"/>
    </row>
    <row r="1336" spans="4:5">
      <c r="D1336" s="490"/>
      <c r="E1336" s="495"/>
    </row>
    <row r="1337" spans="4:5">
      <c r="D1337" s="490"/>
      <c r="E1337" s="495"/>
    </row>
    <row r="1338" spans="4:5">
      <c r="D1338" s="490"/>
      <c r="E1338" s="495"/>
    </row>
    <row r="1339" spans="4:5">
      <c r="D1339" s="490"/>
      <c r="E1339" s="495"/>
    </row>
    <row r="1340" spans="4:5">
      <c r="D1340" s="490"/>
      <c r="E1340" s="495"/>
    </row>
    <row r="1341" spans="4:5">
      <c r="D1341" s="490"/>
      <c r="E1341" s="495"/>
    </row>
    <row r="1342" spans="4:5">
      <c r="D1342" s="490"/>
      <c r="E1342" s="495"/>
    </row>
    <row r="1343" spans="4:5">
      <c r="D1343" s="490"/>
      <c r="E1343" s="495"/>
    </row>
    <row r="1344" spans="4:5">
      <c r="D1344" s="490"/>
      <c r="E1344" s="495"/>
    </row>
    <row r="1345" spans="4:5">
      <c r="D1345" s="490"/>
      <c r="E1345" s="495"/>
    </row>
    <row r="1346" spans="4:5">
      <c r="D1346" s="490"/>
      <c r="E1346" s="495"/>
    </row>
    <row r="1347" spans="4:5">
      <c r="D1347" s="490"/>
      <c r="E1347" s="495"/>
    </row>
    <row r="1348" spans="4:5">
      <c r="D1348" s="490"/>
      <c r="E1348" s="495"/>
    </row>
    <row r="1349" spans="4:5">
      <c r="D1349" s="490"/>
      <c r="E1349" s="495"/>
    </row>
    <row r="1350" spans="4:5">
      <c r="D1350" s="490"/>
      <c r="E1350" s="495"/>
    </row>
    <row r="1351" spans="4:5">
      <c r="D1351" s="490"/>
      <c r="E1351" s="495"/>
    </row>
    <row r="1352" spans="4:5">
      <c r="D1352" s="490"/>
      <c r="E1352" s="495"/>
    </row>
    <row r="1353" spans="4:5">
      <c r="D1353" s="490"/>
      <c r="E1353" s="495"/>
    </row>
    <row r="1354" spans="4:5">
      <c r="D1354" s="490"/>
      <c r="E1354" s="495"/>
    </row>
    <row r="1355" spans="4:5">
      <c r="D1355" s="490"/>
      <c r="E1355" s="495"/>
    </row>
    <row r="1356" spans="4:5">
      <c r="D1356" s="490"/>
      <c r="E1356" s="495"/>
    </row>
    <row r="1357" spans="4:5">
      <c r="D1357" s="490"/>
      <c r="E1357" s="495"/>
    </row>
    <row r="1358" spans="4:5">
      <c r="D1358" s="490"/>
      <c r="E1358" s="495"/>
    </row>
    <row r="1359" spans="4:5">
      <c r="D1359" s="490"/>
      <c r="E1359" s="495"/>
    </row>
    <row r="1360" spans="4:5">
      <c r="D1360" s="490"/>
      <c r="E1360" s="495"/>
    </row>
    <row r="1361" spans="4:5">
      <c r="D1361" s="490"/>
      <c r="E1361" s="495"/>
    </row>
    <row r="1362" spans="4:5">
      <c r="D1362" s="490"/>
      <c r="E1362" s="495"/>
    </row>
    <row r="1363" spans="4:5">
      <c r="D1363" s="490"/>
      <c r="E1363" s="495"/>
    </row>
    <row r="1364" spans="4:5">
      <c r="D1364" s="490"/>
      <c r="E1364" s="495"/>
    </row>
    <row r="1365" spans="4:5">
      <c r="D1365" s="490"/>
      <c r="E1365" s="495"/>
    </row>
    <row r="1366" spans="4:5">
      <c r="D1366" s="490"/>
      <c r="E1366" s="495"/>
    </row>
    <row r="1367" spans="4:5">
      <c r="D1367" s="490"/>
      <c r="E1367" s="495"/>
    </row>
    <row r="1368" spans="4:5">
      <c r="D1368" s="490"/>
      <c r="E1368" s="495"/>
    </row>
    <row r="1369" spans="4:5">
      <c r="D1369" s="490"/>
      <c r="E1369" s="495"/>
    </row>
    <row r="1370" spans="4:5">
      <c r="D1370" s="490"/>
      <c r="E1370" s="495"/>
    </row>
    <row r="1371" spans="4:5">
      <c r="D1371" s="490"/>
      <c r="E1371" s="495"/>
    </row>
    <row r="1372" spans="4:5">
      <c r="D1372" s="490"/>
      <c r="E1372" s="495"/>
    </row>
    <row r="1373" spans="4:5">
      <c r="D1373" s="490"/>
      <c r="E1373" s="495"/>
    </row>
    <row r="1374" spans="4:5">
      <c r="D1374" s="490"/>
      <c r="E1374" s="495"/>
    </row>
    <row r="1375" spans="4:5">
      <c r="D1375" s="490"/>
      <c r="E1375" s="495"/>
    </row>
    <row r="1376" spans="4:5">
      <c r="D1376" s="490"/>
      <c r="E1376" s="495"/>
    </row>
    <row r="1377" spans="4:5">
      <c r="D1377" s="490"/>
      <c r="E1377" s="495"/>
    </row>
    <row r="1378" spans="4:5">
      <c r="D1378" s="490"/>
      <c r="E1378" s="495"/>
    </row>
    <row r="1379" spans="4:5">
      <c r="D1379" s="490"/>
      <c r="E1379" s="495"/>
    </row>
    <row r="1380" spans="4:5">
      <c r="D1380" s="490"/>
      <c r="E1380" s="495"/>
    </row>
    <row r="1381" spans="4:5">
      <c r="D1381" s="490"/>
      <c r="E1381" s="495"/>
    </row>
    <row r="1382" spans="4:5">
      <c r="D1382" s="490"/>
      <c r="E1382" s="495"/>
    </row>
    <row r="1383" spans="4:5">
      <c r="D1383" s="490"/>
      <c r="E1383" s="495"/>
    </row>
    <row r="1384" spans="4:5">
      <c r="D1384" s="490"/>
      <c r="E1384" s="495"/>
    </row>
    <row r="1385" spans="4:5">
      <c r="D1385" s="490"/>
      <c r="E1385" s="495"/>
    </row>
    <row r="1386" spans="4:5">
      <c r="D1386" s="490"/>
      <c r="E1386" s="495"/>
    </row>
    <row r="1387" spans="4:5">
      <c r="D1387" s="490"/>
      <c r="E1387" s="495"/>
    </row>
    <row r="1388" spans="4:5">
      <c r="D1388" s="490"/>
      <c r="E1388" s="495"/>
    </row>
    <row r="1389" spans="4:5">
      <c r="D1389" s="490"/>
      <c r="E1389" s="495"/>
    </row>
    <row r="1390" spans="4:5">
      <c r="D1390" s="490"/>
      <c r="E1390" s="495"/>
    </row>
    <row r="1391" spans="4:5">
      <c r="D1391" s="490"/>
      <c r="E1391" s="495"/>
    </row>
    <row r="1392" spans="4:5">
      <c r="D1392" s="490"/>
      <c r="E1392" s="495"/>
    </row>
    <row r="1393" spans="4:5">
      <c r="D1393" s="490"/>
      <c r="E1393" s="495"/>
    </row>
    <row r="1394" spans="4:5">
      <c r="D1394" s="490"/>
      <c r="E1394" s="495"/>
    </row>
    <row r="1395" spans="4:5">
      <c r="D1395" s="490"/>
      <c r="E1395" s="495"/>
    </row>
    <row r="1396" spans="4:5">
      <c r="D1396" s="490"/>
      <c r="E1396" s="495"/>
    </row>
    <row r="1397" spans="4:5">
      <c r="D1397" s="490"/>
      <c r="E1397" s="495"/>
    </row>
    <row r="1398" spans="4:5">
      <c r="D1398" s="490"/>
      <c r="E1398" s="495"/>
    </row>
    <row r="1399" spans="4:5">
      <c r="D1399" s="490"/>
      <c r="E1399" s="495"/>
    </row>
    <row r="1400" spans="4:5">
      <c r="D1400" s="490"/>
      <c r="E1400" s="495"/>
    </row>
    <row r="1401" spans="4:5">
      <c r="D1401" s="490"/>
      <c r="E1401" s="495"/>
    </row>
    <row r="1402" spans="4:5">
      <c r="D1402" s="490"/>
      <c r="E1402" s="495"/>
    </row>
    <row r="1403" spans="4:5">
      <c r="D1403" s="490"/>
      <c r="E1403" s="495"/>
    </row>
    <row r="1404" spans="4:5">
      <c r="D1404" s="490"/>
      <c r="E1404" s="495"/>
    </row>
    <row r="1405" spans="4:5">
      <c r="D1405" s="490"/>
      <c r="E1405" s="495"/>
    </row>
    <row r="1406" spans="4:5">
      <c r="D1406" s="490"/>
      <c r="E1406" s="495"/>
    </row>
    <row r="1407" spans="4:5">
      <c r="D1407" s="490"/>
      <c r="E1407" s="495"/>
    </row>
    <row r="1408" spans="4:5">
      <c r="D1408" s="490"/>
      <c r="E1408" s="495"/>
    </row>
    <row r="1409" spans="4:5">
      <c r="D1409" s="490"/>
      <c r="E1409" s="495"/>
    </row>
    <row r="1410" spans="4:5">
      <c r="D1410" s="490"/>
      <c r="E1410" s="495"/>
    </row>
    <row r="1411" spans="4:5">
      <c r="D1411" s="490"/>
      <c r="E1411" s="495"/>
    </row>
    <row r="1412" spans="4:5">
      <c r="D1412" s="490"/>
      <c r="E1412" s="495"/>
    </row>
    <row r="1413" spans="4:5">
      <c r="D1413" s="490"/>
      <c r="E1413" s="495"/>
    </row>
    <row r="1414" spans="4:5">
      <c r="D1414" s="490"/>
      <c r="E1414" s="495"/>
    </row>
    <row r="1415" spans="4:5">
      <c r="D1415" s="490"/>
      <c r="E1415" s="495"/>
    </row>
    <row r="1416" spans="4:5">
      <c r="D1416" s="490"/>
      <c r="E1416" s="495"/>
    </row>
    <row r="1417" spans="4:5">
      <c r="D1417" s="490"/>
      <c r="E1417" s="495"/>
    </row>
    <row r="1418" spans="4:5">
      <c r="D1418" s="490"/>
      <c r="E1418" s="495"/>
    </row>
    <row r="1419" spans="4:5">
      <c r="D1419" s="490"/>
      <c r="E1419" s="495"/>
    </row>
    <row r="1420" spans="4:5">
      <c r="D1420" s="490"/>
      <c r="E1420" s="495"/>
    </row>
    <row r="1421" spans="4:5">
      <c r="D1421" s="490"/>
      <c r="E1421" s="495"/>
    </row>
    <row r="1422" spans="4:5">
      <c r="D1422" s="490"/>
      <c r="E1422" s="495"/>
    </row>
    <row r="1423" spans="4:5">
      <c r="D1423" s="490"/>
      <c r="E1423" s="495"/>
    </row>
    <row r="1424" spans="4:5">
      <c r="D1424" s="490"/>
      <c r="E1424" s="495"/>
    </row>
    <row r="1425" spans="4:5">
      <c r="D1425" s="490"/>
      <c r="E1425" s="495"/>
    </row>
    <row r="1426" spans="4:5">
      <c r="D1426" s="490"/>
      <c r="E1426" s="495"/>
    </row>
    <row r="1427" spans="4:5">
      <c r="D1427" s="490"/>
      <c r="E1427" s="495"/>
    </row>
    <row r="1428" spans="4:5">
      <c r="D1428" s="490"/>
      <c r="E1428" s="495"/>
    </row>
    <row r="1429" spans="4:5">
      <c r="D1429" s="490"/>
      <c r="E1429" s="495"/>
    </row>
    <row r="1430" spans="4:5">
      <c r="D1430" s="490"/>
      <c r="E1430" s="495"/>
    </row>
    <row r="1431" spans="4:5">
      <c r="D1431" s="490"/>
      <c r="E1431" s="495"/>
    </row>
    <row r="1432" spans="4:5">
      <c r="D1432" s="490"/>
      <c r="E1432" s="495"/>
    </row>
    <row r="1433" spans="4:5">
      <c r="D1433" s="490"/>
      <c r="E1433" s="495"/>
    </row>
    <row r="1434" spans="4:5">
      <c r="D1434" s="490"/>
      <c r="E1434" s="495"/>
    </row>
    <row r="1435" spans="4:5">
      <c r="D1435" s="490"/>
      <c r="E1435" s="495"/>
    </row>
    <row r="1436" spans="4:5">
      <c r="D1436" s="490"/>
      <c r="E1436" s="495"/>
    </row>
    <row r="1437" spans="4:5">
      <c r="D1437" s="490"/>
      <c r="E1437" s="495"/>
    </row>
    <row r="1438" spans="4:5">
      <c r="D1438" s="490"/>
      <c r="E1438" s="495"/>
    </row>
    <row r="1439" spans="4:5">
      <c r="D1439" s="490"/>
      <c r="E1439" s="495"/>
    </row>
    <row r="1440" spans="4:5">
      <c r="D1440" s="490"/>
      <c r="E1440" s="495"/>
    </row>
    <row r="1441" spans="4:5">
      <c r="D1441" s="490"/>
      <c r="E1441" s="495"/>
    </row>
    <row r="1442" spans="4:5">
      <c r="D1442" s="490"/>
      <c r="E1442" s="495"/>
    </row>
    <row r="1443" spans="4:5">
      <c r="D1443" s="490"/>
      <c r="E1443" s="495"/>
    </row>
    <row r="1444" spans="4:5">
      <c r="D1444" s="490"/>
      <c r="E1444" s="495"/>
    </row>
    <row r="1445" spans="4:5">
      <c r="D1445" s="490"/>
      <c r="E1445" s="495"/>
    </row>
    <row r="1446" spans="4:5">
      <c r="D1446" s="490"/>
      <c r="E1446" s="495"/>
    </row>
    <row r="1447" spans="4:5">
      <c r="D1447" s="490"/>
      <c r="E1447" s="495"/>
    </row>
    <row r="1448" spans="4:5">
      <c r="D1448" s="490"/>
      <c r="E1448" s="495"/>
    </row>
    <row r="1449" spans="4:5">
      <c r="D1449" s="490"/>
      <c r="E1449" s="495"/>
    </row>
    <row r="1450" spans="4:5">
      <c r="D1450" s="490"/>
      <c r="E1450" s="495"/>
    </row>
    <row r="1451" spans="4:5">
      <c r="D1451" s="490"/>
      <c r="E1451" s="495"/>
    </row>
    <row r="1452" spans="4:5">
      <c r="D1452" s="490"/>
      <c r="E1452" s="495"/>
    </row>
    <row r="1453" spans="4:5">
      <c r="D1453" s="490"/>
      <c r="E1453" s="495"/>
    </row>
    <row r="1454" spans="4:5">
      <c r="D1454" s="490"/>
      <c r="E1454" s="495"/>
    </row>
    <row r="1455" spans="4:5">
      <c r="D1455" s="490"/>
      <c r="E1455" s="495"/>
    </row>
    <row r="1456" spans="4:5">
      <c r="D1456" s="490"/>
      <c r="E1456" s="495"/>
    </row>
    <row r="1457" spans="4:5">
      <c r="D1457" s="490"/>
      <c r="E1457" s="495"/>
    </row>
    <row r="1458" spans="4:5">
      <c r="D1458" s="490"/>
      <c r="E1458" s="495"/>
    </row>
    <row r="1459" spans="4:5">
      <c r="D1459" s="490"/>
      <c r="E1459" s="495"/>
    </row>
    <row r="1460" spans="4:5">
      <c r="D1460" s="490"/>
      <c r="E1460" s="495"/>
    </row>
    <row r="1461" spans="4:5">
      <c r="D1461" s="490"/>
      <c r="E1461" s="495"/>
    </row>
    <row r="1462" spans="4:5">
      <c r="D1462" s="490"/>
      <c r="E1462" s="495"/>
    </row>
    <row r="1463" spans="4:5">
      <c r="D1463" s="490"/>
      <c r="E1463" s="495"/>
    </row>
    <row r="1464" spans="4:5">
      <c r="D1464" s="490"/>
      <c r="E1464" s="495"/>
    </row>
    <row r="1465" spans="4:5">
      <c r="D1465" s="490"/>
      <c r="E1465" s="495"/>
    </row>
    <row r="1466" spans="4:5">
      <c r="D1466" s="490"/>
      <c r="E1466" s="495"/>
    </row>
    <row r="1467" spans="4:5">
      <c r="D1467" s="490"/>
      <c r="E1467" s="495"/>
    </row>
    <row r="1468" spans="4:5">
      <c r="D1468" s="490"/>
      <c r="E1468" s="495"/>
    </row>
    <row r="1469" spans="4:5">
      <c r="D1469" s="490"/>
      <c r="E1469" s="495"/>
    </row>
    <row r="1470" spans="4:5">
      <c r="D1470" s="490"/>
      <c r="E1470" s="495"/>
    </row>
    <row r="1471" spans="4:5">
      <c r="D1471" s="490"/>
      <c r="E1471" s="495"/>
    </row>
    <row r="1472" spans="4:5">
      <c r="D1472" s="490"/>
      <c r="E1472" s="495"/>
    </row>
    <row r="1473" spans="4:5">
      <c r="D1473" s="490"/>
      <c r="E1473" s="495"/>
    </row>
    <row r="1474" spans="4:5">
      <c r="D1474" s="490"/>
      <c r="E1474" s="495"/>
    </row>
    <row r="1475" spans="4:5">
      <c r="D1475" s="490"/>
      <c r="E1475" s="495"/>
    </row>
    <row r="1476" spans="4:5">
      <c r="D1476" s="490"/>
      <c r="E1476" s="495"/>
    </row>
    <row r="1477" spans="4:5">
      <c r="D1477" s="490"/>
      <c r="E1477" s="495"/>
    </row>
    <row r="1478" spans="4:5">
      <c r="D1478" s="490"/>
      <c r="E1478" s="495"/>
    </row>
    <row r="1479" spans="4:5">
      <c r="D1479" s="490"/>
      <c r="E1479" s="495"/>
    </row>
    <row r="1480" spans="4:5">
      <c r="D1480" s="490"/>
      <c r="E1480" s="495"/>
    </row>
    <row r="1481" spans="4:5">
      <c r="D1481" s="490"/>
      <c r="E1481" s="495"/>
    </row>
    <row r="1482" spans="4:5">
      <c r="D1482" s="490"/>
      <c r="E1482" s="495"/>
    </row>
    <row r="1483" spans="4:5">
      <c r="D1483" s="490"/>
      <c r="E1483" s="495"/>
    </row>
    <row r="1484" spans="4:5">
      <c r="D1484" s="490"/>
      <c r="E1484" s="495"/>
    </row>
    <row r="1485" spans="4:5">
      <c r="D1485" s="490"/>
      <c r="E1485" s="495"/>
    </row>
    <row r="1486" spans="4:5">
      <c r="D1486" s="490"/>
      <c r="E1486" s="495"/>
    </row>
    <row r="1487" spans="4:5">
      <c r="D1487" s="490"/>
      <c r="E1487" s="495"/>
    </row>
    <row r="1488" spans="4:5">
      <c r="D1488" s="490"/>
      <c r="E1488" s="495"/>
    </row>
    <row r="1489" spans="4:5">
      <c r="D1489" s="490"/>
      <c r="E1489" s="495"/>
    </row>
    <row r="1490" spans="4:5">
      <c r="D1490" s="490"/>
      <c r="E1490" s="495"/>
    </row>
    <row r="1491" spans="4:5">
      <c r="D1491" s="490"/>
      <c r="E1491" s="495"/>
    </row>
    <row r="1492" spans="4:5">
      <c r="D1492" s="490"/>
      <c r="E1492" s="495"/>
    </row>
    <row r="1493" spans="4:5">
      <c r="D1493" s="490"/>
      <c r="E1493" s="495"/>
    </row>
    <row r="1494" spans="4:5">
      <c r="D1494" s="490"/>
      <c r="E1494" s="495"/>
    </row>
    <row r="1495" spans="4:5">
      <c r="D1495" s="490"/>
      <c r="E1495" s="495"/>
    </row>
    <row r="1496" spans="4:5">
      <c r="D1496" s="490"/>
      <c r="E1496" s="495"/>
    </row>
    <row r="1497" spans="4:5">
      <c r="D1497" s="490"/>
      <c r="E1497" s="495"/>
    </row>
    <row r="1498" spans="4:5">
      <c r="D1498" s="490"/>
      <c r="E1498" s="495"/>
    </row>
    <row r="1499" spans="4:5">
      <c r="D1499" s="490"/>
      <c r="E1499" s="495"/>
    </row>
    <row r="1500" spans="4:5">
      <c r="D1500" s="490"/>
      <c r="E1500" s="495"/>
    </row>
    <row r="1501" spans="4:5">
      <c r="D1501" s="490"/>
      <c r="E1501" s="495"/>
    </row>
    <row r="1502" spans="4:5">
      <c r="D1502" s="490"/>
      <c r="E1502" s="495"/>
    </row>
    <row r="1503" spans="4:5">
      <c r="D1503" s="490"/>
      <c r="E1503" s="495"/>
    </row>
    <row r="1504" spans="4:5">
      <c r="D1504" s="490"/>
      <c r="E1504" s="495"/>
    </row>
    <row r="1505" spans="4:5">
      <c r="D1505" s="490"/>
      <c r="E1505" s="495"/>
    </row>
    <row r="1506" spans="4:5">
      <c r="D1506" s="490"/>
      <c r="E1506" s="495"/>
    </row>
    <row r="1507" spans="4:5">
      <c r="D1507" s="490"/>
      <c r="E1507" s="495"/>
    </row>
    <row r="1508" spans="4:5">
      <c r="D1508" s="490"/>
      <c r="E1508" s="495"/>
    </row>
    <row r="1509" spans="4:5">
      <c r="D1509" s="490"/>
      <c r="E1509" s="495"/>
    </row>
    <row r="1510" spans="4:5">
      <c r="D1510" s="490"/>
      <c r="E1510" s="495"/>
    </row>
    <row r="1511" spans="4:5">
      <c r="D1511" s="490"/>
      <c r="E1511" s="495"/>
    </row>
    <row r="1512" spans="4:5">
      <c r="D1512" s="490"/>
      <c r="E1512" s="495"/>
    </row>
    <row r="1513" spans="4:5">
      <c r="D1513" s="490"/>
      <c r="E1513" s="495"/>
    </row>
    <row r="1514" spans="4:5">
      <c r="D1514" s="490"/>
      <c r="E1514" s="495"/>
    </row>
    <row r="1515" spans="4:5">
      <c r="D1515" s="490"/>
      <c r="E1515" s="495"/>
    </row>
    <row r="1516" spans="4:5">
      <c r="D1516" s="490"/>
      <c r="E1516" s="495"/>
    </row>
    <row r="1517" spans="4:5">
      <c r="D1517" s="490"/>
      <c r="E1517" s="495"/>
    </row>
    <row r="1518" spans="4:5">
      <c r="D1518" s="490"/>
      <c r="E1518" s="495"/>
    </row>
    <row r="1519" spans="4:5">
      <c r="D1519" s="490"/>
      <c r="E1519" s="495"/>
    </row>
    <row r="1520" spans="4:5">
      <c r="D1520" s="490"/>
      <c r="E1520" s="495"/>
    </row>
    <row r="1521" spans="4:5">
      <c r="D1521" s="490"/>
      <c r="E1521" s="495"/>
    </row>
    <row r="1522" spans="4:5">
      <c r="D1522" s="490"/>
      <c r="E1522" s="495"/>
    </row>
    <row r="1523" spans="4:5">
      <c r="D1523" s="490"/>
      <c r="E1523" s="495"/>
    </row>
    <row r="1524" spans="4:5">
      <c r="D1524" s="490"/>
      <c r="E1524" s="495"/>
    </row>
    <row r="1525" spans="4:5">
      <c r="D1525" s="490"/>
      <c r="E1525" s="495"/>
    </row>
    <row r="1526" spans="4:5">
      <c r="D1526" s="490"/>
      <c r="E1526" s="495"/>
    </row>
    <row r="1527" spans="4:5">
      <c r="D1527" s="490"/>
      <c r="E1527" s="495"/>
    </row>
    <row r="1528" spans="4:5">
      <c r="D1528" s="490"/>
      <c r="E1528" s="495"/>
    </row>
    <row r="1529" spans="4:5">
      <c r="D1529" s="490"/>
      <c r="E1529" s="495"/>
    </row>
    <row r="1530" spans="4:5">
      <c r="D1530" s="490"/>
      <c r="E1530" s="495"/>
    </row>
    <row r="1531" spans="4:5">
      <c r="D1531" s="490"/>
      <c r="E1531" s="495"/>
    </row>
    <row r="1532" spans="4:5">
      <c r="D1532" s="490"/>
      <c r="E1532" s="495"/>
    </row>
    <row r="1533" spans="4:5">
      <c r="D1533" s="490"/>
      <c r="E1533" s="495"/>
    </row>
    <row r="1534" spans="4:5">
      <c r="D1534" s="490"/>
      <c r="E1534" s="495"/>
    </row>
    <row r="1535" spans="4:5">
      <c r="D1535" s="490"/>
      <c r="E1535" s="495"/>
    </row>
    <row r="1536" spans="4:5">
      <c r="D1536" s="490"/>
      <c r="E1536" s="495"/>
    </row>
    <row r="1537" spans="4:5">
      <c r="D1537" s="490"/>
      <c r="E1537" s="495"/>
    </row>
    <row r="1538" spans="4:5">
      <c r="D1538" s="490"/>
      <c r="E1538" s="495"/>
    </row>
    <row r="1539" spans="4:5">
      <c r="D1539" s="490"/>
      <c r="E1539" s="495"/>
    </row>
    <row r="1540" spans="4:5">
      <c r="D1540" s="490"/>
      <c r="E1540" s="495"/>
    </row>
    <row r="1541" spans="4:5">
      <c r="D1541" s="490"/>
      <c r="E1541" s="495"/>
    </row>
    <row r="1542" spans="4:5">
      <c r="D1542" s="490"/>
      <c r="E1542" s="495"/>
    </row>
    <row r="1543" spans="4:5">
      <c r="D1543" s="490"/>
      <c r="E1543" s="495"/>
    </row>
    <row r="1544" spans="4:5">
      <c r="D1544" s="490"/>
      <c r="E1544" s="495"/>
    </row>
    <row r="1545" spans="4:5">
      <c r="D1545" s="490"/>
      <c r="E1545" s="495"/>
    </row>
    <row r="1546" spans="4:5">
      <c r="D1546" s="490"/>
      <c r="E1546" s="495"/>
    </row>
    <row r="1547" spans="4:5">
      <c r="D1547" s="490"/>
      <c r="E1547" s="495"/>
    </row>
    <row r="1548" spans="4:5">
      <c r="D1548" s="490"/>
      <c r="E1548" s="495"/>
    </row>
    <row r="1549" spans="4:5">
      <c r="D1549" s="490"/>
      <c r="E1549" s="495"/>
    </row>
    <row r="1550" spans="4:5">
      <c r="D1550" s="490"/>
      <c r="E1550" s="495"/>
    </row>
    <row r="1551" spans="4:5">
      <c r="D1551" s="490"/>
      <c r="E1551" s="495"/>
    </row>
    <row r="1552" spans="4:5">
      <c r="D1552" s="490"/>
      <c r="E1552" s="495"/>
    </row>
    <row r="1553" spans="4:5">
      <c r="D1553" s="490"/>
      <c r="E1553" s="495"/>
    </row>
    <row r="1554" spans="4:5">
      <c r="D1554" s="490"/>
      <c r="E1554" s="495"/>
    </row>
    <row r="1555" spans="4:5">
      <c r="D1555" s="490"/>
      <c r="E1555" s="495"/>
    </row>
    <row r="1556" spans="4:5">
      <c r="D1556" s="490"/>
      <c r="E1556" s="495"/>
    </row>
    <row r="1557" spans="4:5">
      <c r="D1557" s="490"/>
      <c r="E1557" s="495"/>
    </row>
    <row r="1558" spans="4:5">
      <c r="D1558" s="490"/>
      <c r="E1558" s="495"/>
    </row>
    <row r="1559" spans="4:5">
      <c r="D1559" s="490"/>
      <c r="E1559" s="495"/>
    </row>
    <row r="1560" spans="4:5">
      <c r="D1560" s="490"/>
      <c r="E1560" s="495"/>
    </row>
    <row r="1561" spans="4:5">
      <c r="D1561" s="490"/>
      <c r="E1561" s="495"/>
    </row>
    <row r="1562" spans="4:5">
      <c r="D1562" s="490"/>
      <c r="E1562" s="495"/>
    </row>
    <row r="1563" spans="4:5">
      <c r="D1563" s="490"/>
      <c r="E1563" s="495"/>
    </row>
    <row r="1564" spans="4:5">
      <c r="D1564" s="490"/>
      <c r="E1564" s="495"/>
    </row>
    <row r="1565" spans="4:5">
      <c r="D1565" s="490"/>
      <c r="E1565" s="495"/>
    </row>
    <row r="1566" spans="4:5">
      <c r="D1566" s="490"/>
      <c r="E1566" s="495"/>
    </row>
    <row r="1567" spans="4:5">
      <c r="D1567" s="490"/>
      <c r="E1567" s="495"/>
    </row>
    <row r="1568" spans="4:5">
      <c r="D1568" s="490"/>
      <c r="E1568" s="495"/>
    </row>
    <row r="1569" spans="4:5">
      <c r="D1569" s="490"/>
      <c r="E1569" s="495"/>
    </row>
    <row r="1570" spans="4:5">
      <c r="D1570" s="490"/>
      <c r="E1570" s="495"/>
    </row>
    <row r="1571" spans="4:5">
      <c r="D1571" s="490"/>
      <c r="E1571" s="495"/>
    </row>
    <row r="1572" spans="4:5">
      <c r="D1572" s="490"/>
      <c r="E1572" s="495"/>
    </row>
    <row r="1573" spans="4:5">
      <c r="D1573" s="490"/>
      <c r="E1573" s="495"/>
    </row>
    <row r="1574" spans="4:5">
      <c r="D1574" s="490"/>
      <c r="E1574" s="495"/>
    </row>
    <row r="1575" spans="4:5">
      <c r="D1575" s="490"/>
      <c r="E1575" s="495"/>
    </row>
    <row r="1576" spans="4:5">
      <c r="D1576" s="490"/>
      <c r="E1576" s="495"/>
    </row>
    <row r="1577" spans="4:5">
      <c r="D1577" s="490"/>
      <c r="E1577" s="495"/>
    </row>
    <row r="1578" spans="4:5">
      <c r="D1578" s="490"/>
      <c r="E1578" s="495"/>
    </row>
    <row r="1579" spans="4:5">
      <c r="D1579" s="490"/>
      <c r="E1579" s="495"/>
    </row>
    <row r="1580" spans="4:5">
      <c r="D1580" s="490"/>
      <c r="E1580" s="495"/>
    </row>
    <row r="1581" spans="4:5">
      <c r="D1581" s="490"/>
      <c r="E1581" s="495"/>
    </row>
    <row r="1582" spans="4:5">
      <c r="D1582" s="490"/>
      <c r="E1582" s="495"/>
    </row>
    <row r="1583" spans="4:5">
      <c r="D1583" s="490"/>
      <c r="E1583" s="495"/>
    </row>
    <row r="1584" spans="4:5">
      <c r="D1584" s="490"/>
      <c r="E1584" s="495"/>
    </row>
    <row r="1585" spans="4:5">
      <c r="D1585" s="490"/>
      <c r="E1585" s="495"/>
    </row>
    <row r="1586" spans="4:5">
      <c r="D1586" s="490"/>
      <c r="E1586" s="495"/>
    </row>
    <row r="1587" spans="4:5">
      <c r="D1587" s="490"/>
      <c r="E1587" s="495"/>
    </row>
    <row r="1588" spans="4:5">
      <c r="D1588" s="490"/>
      <c r="E1588" s="495"/>
    </row>
    <row r="1589" spans="4:5">
      <c r="D1589" s="490"/>
      <c r="E1589" s="495"/>
    </row>
    <row r="1590" spans="4:5">
      <c r="D1590" s="490"/>
      <c r="E1590" s="495"/>
    </row>
    <row r="1591" spans="4:5">
      <c r="D1591" s="490"/>
      <c r="E1591" s="495"/>
    </row>
    <row r="1592" spans="4:5">
      <c r="D1592" s="490"/>
      <c r="E1592" s="495"/>
    </row>
    <row r="1593" spans="4:5">
      <c r="D1593" s="490"/>
      <c r="E1593" s="495"/>
    </row>
    <row r="1594" spans="4:5">
      <c r="D1594" s="490"/>
      <c r="E1594" s="495"/>
    </row>
    <row r="1595" spans="4:5">
      <c r="D1595" s="490"/>
      <c r="E1595" s="495"/>
    </row>
    <row r="1596" spans="4:5">
      <c r="D1596" s="490"/>
      <c r="E1596" s="495"/>
    </row>
    <row r="1597" spans="4:5">
      <c r="D1597" s="490"/>
      <c r="E1597" s="495"/>
    </row>
    <row r="1598" spans="4:5">
      <c r="D1598" s="490"/>
      <c r="E1598" s="495"/>
    </row>
    <row r="1599" spans="4:5">
      <c r="D1599" s="490"/>
      <c r="E1599" s="495"/>
    </row>
    <row r="1600" spans="4:5">
      <c r="D1600" s="490"/>
      <c r="E1600" s="495"/>
    </row>
    <row r="1601" spans="4:5">
      <c r="D1601" s="490"/>
      <c r="E1601" s="495"/>
    </row>
    <row r="1602" spans="4:5">
      <c r="D1602" s="490"/>
      <c r="E1602" s="495"/>
    </row>
    <row r="1603" spans="4:5">
      <c r="D1603" s="490"/>
      <c r="E1603" s="495"/>
    </row>
    <row r="1604" spans="4:5">
      <c r="D1604" s="490"/>
      <c r="E1604" s="495"/>
    </row>
    <row r="1605" spans="4:5">
      <c r="D1605" s="490"/>
      <c r="E1605" s="495"/>
    </row>
    <row r="1606" spans="4:5">
      <c r="D1606" s="490"/>
      <c r="E1606" s="495"/>
    </row>
    <row r="1607" spans="4:5">
      <c r="D1607" s="490"/>
      <c r="E1607" s="495"/>
    </row>
    <row r="1608" spans="4:5">
      <c r="D1608" s="490"/>
      <c r="E1608" s="495"/>
    </row>
    <row r="1609" spans="4:5">
      <c r="D1609" s="490"/>
      <c r="E1609" s="495"/>
    </row>
    <row r="1610" spans="4:5">
      <c r="D1610" s="490"/>
      <c r="E1610" s="495"/>
    </row>
    <row r="1611" spans="4:5">
      <c r="D1611" s="490"/>
      <c r="E1611" s="495"/>
    </row>
    <row r="1612" spans="4:5">
      <c r="D1612" s="490"/>
      <c r="E1612" s="495"/>
    </row>
    <row r="1613" spans="4:5">
      <c r="D1613" s="490"/>
      <c r="E1613" s="495"/>
    </row>
    <row r="1614" spans="4:5">
      <c r="D1614" s="490"/>
      <c r="E1614" s="495"/>
    </row>
    <row r="1615" spans="4:5">
      <c r="D1615" s="490"/>
      <c r="E1615" s="495"/>
    </row>
    <row r="1616" spans="4:5">
      <c r="D1616" s="490"/>
      <c r="E1616" s="495"/>
    </row>
    <row r="1617" spans="4:5">
      <c r="D1617" s="490"/>
      <c r="E1617" s="495"/>
    </row>
    <row r="1618" spans="4:5">
      <c r="D1618" s="490"/>
      <c r="E1618" s="495"/>
    </row>
    <row r="1619" spans="4:5">
      <c r="D1619" s="490"/>
      <c r="E1619" s="495"/>
    </row>
    <row r="1620" spans="4:5">
      <c r="D1620" s="490"/>
      <c r="E1620" s="495"/>
    </row>
    <row r="1621" spans="4:5">
      <c r="D1621" s="490"/>
      <c r="E1621" s="495"/>
    </row>
    <row r="1622" spans="4:5">
      <c r="D1622" s="490"/>
      <c r="E1622" s="495"/>
    </row>
    <row r="1623" spans="4:5">
      <c r="D1623" s="490"/>
      <c r="E1623" s="495"/>
    </row>
    <row r="1624" spans="4:5">
      <c r="D1624" s="490"/>
      <c r="E1624" s="495"/>
    </row>
    <row r="1625" spans="4:5">
      <c r="D1625" s="490"/>
      <c r="E1625" s="495"/>
    </row>
    <row r="1626" spans="4:5">
      <c r="D1626" s="490"/>
      <c r="E1626" s="495"/>
    </row>
    <row r="1627" spans="4:5">
      <c r="D1627" s="490"/>
      <c r="E1627" s="495"/>
    </row>
    <row r="1628" spans="4:5">
      <c r="D1628" s="490"/>
      <c r="E1628" s="495"/>
    </row>
    <row r="1629" spans="4:5">
      <c r="D1629" s="490"/>
      <c r="E1629" s="495"/>
    </row>
    <row r="1630" spans="4:5">
      <c r="D1630" s="490"/>
      <c r="E1630" s="495"/>
    </row>
    <row r="1631" spans="4:5">
      <c r="D1631" s="490"/>
      <c r="E1631" s="495"/>
    </row>
    <row r="1632" spans="4:5">
      <c r="D1632" s="490"/>
      <c r="E1632" s="495"/>
    </row>
    <row r="1633" spans="4:5">
      <c r="D1633" s="490"/>
      <c r="E1633" s="495"/>
    </row>
    <row r="1634" spans="4:5">
      <c r="D1634" s="490"/>
      <c r="E1634" s="495"/>
    </row>
    <row r="1635" spans="4:5">
      <c r="D1635" s="490"/>
      <c r="E1635" s="495"/>
    </row>
    <row r="1636" spans="4:5">
      <c r="D1636" s="490"/>
      <c r="E1636" s="495"/>
    </row>
    <row r="1637" spans="4:5">
      <c r="D1637" s="490"/>
      <c r="E1637" s="495"/>
    </row>
    <row r="1638" spans="4:5">
      <c r="D1638" s="490"/>
      <c r="E1638" s="495"/>
    </row>
    <row r="1639" spans="4:5">
      <c r="D1639" s="490"/>
      <c r="E1639" s="495"/>
    </row>
    <row r="1640" spans="4:5">
      <c r="D1640" s="490"/>
      <c r="E1640" s="495"/>
    </row>
    <row r="1641" spans="4:5">
      <c r="D1641" s="490"/>
      <c r="E1641" s="495"/>
    </row>
    <row r="1642" spans="4:5">
      <c r="D1642" s="490"/>
      <c r="E1642" s="495"/>
    </row>
    <row r="1643" spans="4:5">
      <c r="D1643" s="490"/>
      <c r="E1643" s="495"/>
    </row>
    <row r="1644" spans="4:5">
      <c r="D1644" s="490"/>
      <c r="E1644" s="495"/>
    </row>
    <row r="1645" spans="4:5">
      <c r="D1645" s="490"/>
      <c r="E1645" s="495"/>
    </row>
    <row r="1646" spans="4:5">
      <c r="D1646" s="490"/>
      <c r="E1646" s="495"/>
    </row>
    <row r="1647" spans="4:5">
      <c r="D1647" s="490"/>
      <c r="E1647" s="495"/>
    </row>
    <row r="1648" spans="4:5">
      <c r="D1648" s="490"/>
      <c r="E1648" s="495"/>
    </row>
    <row r="1649" spans="4:5">
      <c r="D1649" s="490"/>
      <c r="E1649" s="495"/>
    </row>
    <row r="1650" spans="4:5">
      <c r="D1650" s="490"/>
      <c r="E1650" s="495"/>
    </row>
    <row r="1651" spans="4:5">
      <c r="D1651" s="490"/>
      <c r="E1651" s="495"/>
    </row>
    <row r="1652" spans="4:5">
      <c r="D1652" s="490"/>
      <c r="E1652" s="495"/>
    </row>
    <row r="1653" spans="4:5">
      <c r="D1653" s="490"/>
      <c r="E1653" s="495"/>
    </row>
    <row r="1654" spans="4:5">
      <c r="D1654" s="490"/>
      <c r="E1654" s="495"/>
    </row>
    <row r="1655" spans="4:5">
      <c r="D1655" s="490"/>
      <c r="E1655" s="495"/>
    </row>
    <row r="1656" spans="4:5">
      <c r="D1656" s="490"/>
      <c r="E1656" s="495"/>
    </row>
    <row r="1657" spans="4:5">
      <c r="D1657" s="490"/>
      <c r="E1657" s="495"/>
    </row>
    <row r="1658" spans="4:5">
      <c r="D1658" s="490"/>
      <c r="E1658" s="495"/>
    </row>
    <row r="1659" spans="4:5">
      <c r="D1659" s="490"/>
      <c r="E1659" s="495"/>
    </row>
    <row r="1660" spans="4:5">
      <c r="D1660" s="490"/>
      <c r="E1660" s="495"/>
    </row>
    <row r="1661" spans="4:5">
      <c r="D1661" s="490"/>
      <c r="E1661" s="495"/>
    </row>
    <row r="1662" spans="4:5">
      <c r="D1662" s="490"/>
      <c r="E1662" s="495"/>
    </row>
    <row r="1663" spans="4:5">
      <c r="D1663" s="490"/>
      <c r="E1663" s="495"/>
    </row>
    <row r="1664" spans="4:5">
      <c r="D1664" s="490"/>
      <c r="E1664" s="495"/>
    </row>
    <row r="1665" spans="4:5">
      <c r="D1665" s="490"/>
      <c r="E1665" s="495"/>
    </row>
    <row r="1666" spans="4:5">
      <c r="D1666" s="490"/>
      <c r="E1666" s="495"/>
    </row>
    <row r="1667" spans="4:5">
      <c r="D1667" s="490"/>
      <c r="E1667" s="495"/>
    </row>
    <row r="1668" spans="4:5">
      <c r="D1668" s="490"/>
      <c r="E1668" s="495"/>
    </row>
    <row r="1669" spans="4:5">
      <c r="D1669" s="490"/>
      <c r="E1669" s="495"/>
    </row>
    <row r="1670" spans="4:5">
      <c r="D1670" s="490"/>
      <c r="E1670" s="495"/>
    </row>
    <row r="1671" spans="4:5">
      <c r="D1671" s="490"/>
      <c r="E1671" s="495"/>
    </row>
    <row r="1672" spans="4:5">
      <c r="D1672" s="490"/>
      <c r="E1672" s="495"/>
    </row>
    <row r="1673" spans="4:5">
      <c r="D1673" s="490"/>
      <c r="E1673" s="495"/>
    </row>
    <row r="1674" spans="4:5">
      <c r="D1674" s="490"/>
      <c r="E1674" s="495"/>
    </row>
    <row r="1675" spans="4:5">
      <c r="D1675" s="490"/>
      <c r="E1675" s="495"/>
    </row>
    <row r="1676" spans="4:5">
      <c r="D1676" s="490"/>
      <c r="E1676" s="495"/>
    </row>
    <row r="1677" spans="4:5">
      <c r="D1677" s="490"/>
      <c r="E1677" s="495"/>
    </row>
    <row r="1678" spans="4:5">
      <c r="D1678" s="490"/>
      <c r="E1678" s="495"/>
    </row>
    <row r="1679" spans="4:5">
      <c r="D1679" s="490"/>
      <c r="E1679" s="495"/>
    </row>
    <row r="1680" spans="4:5">
      <c r="D1680" s="490"/>
      <c r="E1680" s="495"/>
    </row>
    <row r="1681" spans="4:5">
      <c r="D1681" s="490"/>
      <c r="E1681" s="495"/>
    </row>
    <row r="1682" spans="4:5">
      <c r="D1682" s="490"/>
      <c r="E1682" s="495"/>
    </row>
    <row r="1683" spans="4:5">
      <c r="D1683" s="490"/>
      <c r="E1683" s="495"/>
    </row>
    <row r="1684" spans="4:5">
      <c r="D1684" s="490"/>
      <c r="E1684" s="495"/>
    </row>
    <row r="1685" spans="4:5">
      <c r="D1685" s="490"/>
      <c r="E1685" s="495"/>
    </row>
    <row r="1686" spans="4:5">
      <c r="D1686" s="490"/>
      <c r="E1686" s="495"/>
    </row>
    <row r="1687" spans="4:5">
      <c r="D1687" s="490"/>
      <c r="E1687" s="495"/>
    </row>
    <row r="1688" spans="4:5">
      <c r="D1688" s="490"/>
      <c r="E1688" s="495"/>
    </row>
    <row r="1689" spans="4:5">
      <c r="D1689" s="490"/>
      <c r="E1689" s="495"/>
    </row>
    <row r="1690" spans="4:5">
      <c r="D1690" s="490"/>
      <c r="E1690" s="495"/>
    </row>
    <row r="1691" spans="4:5">
      <c r="D1691" s="490"/>
      <c r="E1691" s="495"/>
    </row>
    <row r="1692" spans="4:5">
      <c r="D1692" s="490"/>
      <c r="E1692" s="495"/>
    </row>
    <row r="1693" spans="4:5">
      <c r="D1693" s="490"/>
      <c r="E1693" s="495"/>
    </row>
    <row r="1694" spans="4:5">
      <c r="D1694" s="490"/>
      <c r="E1694" s="495"/>
    </row>
    <row r="1695" spans="4:5">
      <c r="D1695" s="490"/>
      <c r="E1695" s="495"/>
    </row>
    <row r="1696" spans="4:5">
      <c r="D1696" s="490"/>
      <c r="E1696" s="495"/>
    </row>
    <row r="1697" spans="4:5">
      <c r="D1697" s="490"/>
      <c r="E1697" s="495"/>
    </row>
    <row r="1698" spans="4:5">
      <c r="D1698" s="490"/>
      <c r="E1698" s="495"/>
    </row>
    <row r="1699" spans="4:5">
      <c r="D1699" s="490"/>
      <c r="E1699" s="495"/>
    </row>
    <row r="1700" spans="4:5">
      <c r="D1700" s="490"/>
      <c r="E1700" s="495"/>
    </row>
    <row r="1701" spans="4:5">
      <c r="D1701" s="490"/>
      <c r="E1701" s="495"/>
    </row>
    <row r="1702" spans="4:5">
      <c r="D1702" s="490"/>
      <c r="E1702" s="495"/>
    </row>
    <row r="1703" spans="4:5">
      <c r="D1703" s="490"/>
      <c r="E1703" s="495"/>
    </row>
    <row r="1704" spans="4:5">
      <c r="D1704" s="490"/>
      <c r="E1704" s="495"/>
    </row>
    <row r="1705" spans="4:5">
      <c r="D1705" s="490"/>
      <c r="E1705" s="495"/>
    </row>
    <row r="1706" spans="4:5">
      <c r="D1706" s="490"/>
      <c r="E1706" s="495"/>
    </row>
    <row r="1707" spans="4:5">
      <c r="D1707" s="490"/>
      <c r="E1707" s="495"/>
    </row>
    <row r="1708" spans="4:5">
      <c r="D1708" s="490"/>
      <c r="E1708" s="495"/>
    </row>
    <row r="1709" spans="4:5">
      <c r="D1709" s="490"/>
      <c r="E1709" s="495"/>
    </row>
    <row r="1710" spans="4:5">
      <c r="D1710" s="490"/>
      <c r="E1710" s="495"/>
    </row>
    <row r="1711" spans="4:5">
      <c r="D1711" s="490"/>
      <c r="E1711" s="495"/>
    </row>
    <row r="1712" spans="4:5">
      <c r="D1712" s="490"/>
      <c r="E1712" s="495"/>
    </row>
    <row r="1713" spans="4:5">
      <c r="D1713" s="490"/>
      <c r="E1713" s="495"/>
    </row>
    <row r="1714" spans="4:5">
      <c r="D1714" s="490"/>
      <c r="E1714" s="495"/>
    </row>
    <row r="1715" spans="4:5">
      <c r="D1715" s="490"/>
      <c r="E1715" s="495"/>
    </row>
    <row r="1716" spans="4:5">
      <c r="D1716" s="490"/>
      <c r="E1716" s="495"/>
    </row>
    <row r="1717" spans="4:5">
      <c r="D1717" s="490"/>
      <c r="E1717" s="495"/>
    </row>
    <row r="1718" spans="4:5">
      <c r="D1718" s="490"/>
      <c r="E1718" s="495"/>
    </row>
    <row r="1719" spans="4:5">
      <c r="D1719" s="490"/>
      <c r="E1719" s="495"/>
    </row>
    <row r="1720" spans="4:5">
      <c r="D1720" s="490"/>
      <c r="E1720" s="495"/>
    </row>
    <row r="1721" spans="4:5">
      <c r="D1721" s="490"/>
      <c r="E1721" s="495"/>
    </row>
    <row r="1722" spans="4:5">
      <c r="D1722" s="490"/>
      <c r="E1722" s="495"/>
    </row>
    <row r="1723" spans="4:5">
      <c r="D1723" s="490"/>
      <c r="E1723" s="495"/>
    </row>
    <row r="1724" spans="4:5">
      <c r="D1724" s="490"/>
      <c r="E1724" s="495"/>
    </row>
    <row r="1725" spans="4:5">
      <c r="D1725" s="490"/>
      <c r="E1725" s="495"/>
    </row>
    <row r="1726" spans="4:5">
      <c r="D1726" s="490"/>
      <c r="E1726" s="495"/>
    </row>
    <row r="1727" spans="4:5">
      <c r="D1727" s="490"/>
      <c r="E1727" s="495"/>
    </row>
    <row r="1728" spans="4:5">
      <c r="D1728" s="490"/>
      <c r="E1728" s="495"/>
    </row>
    <row r="1729" spans="4:5">
      <c r="D1729" s="490"/>
      <c r="E1729" s="495"/>
    </row>
    <row r="1730" spans="4:5">
      <c r="D1730" s="490"/>
      <c r="E1730" s="495"/>
    </row>
    <row r="1731" spans="4:5">
      <c r="D1731" s="490"/>
      <c r="E1731" s="495"/>
    </row>
    <row r="1732" spans="4:5">
      <c r="D1732" s="490"/>
      <c r="E1732" s="495"/>
    </row>
    <row r="1733" spans="4:5">
      <c r="D1733" s="490"/>
      <c r="E1733" s="495"/>
    </row>
    <row r="1734" spans="4:5">
      <c r="D1734" s="490"/>
      <c r="E1734" s="495"/>
    </row>
    <row r="1735" spans="4:5">
      <c r="D1735" s="490"/>
      <c r="E1735" s="495"/>
    </row>
    <row r="1736" spans="4:5">
      <c r="D1736" s="490"/>
      <c r="E1736" s="495"/>
    </row>
    <row r="1737" spans="4:5">
      <c r="D1737" s="490"/>
      <c r="E1737" s="495"/>
    </row>
    <row r="1738" spans="4:5">
      <c r="D1738" s="490"/>
      <c r="E1738" s="495"/>
    </row>
    <row r="1739" spans="4:5">
      <c r="D1739" s="490"/>
      <c r="E1739" s="495"/>
    </row>
    <row r="1740" spans="4:5">
      <c r="D1740" s="490"/>
      <c r="E1740" s="495"/>
    </row>
    <row r="1741" spans="4:5">
      <c r="D1741" s="490"/>
      <c r="E1741" s="495"/>
    </row>
    <row r="1742" spans="4:5">
      <c r="D1742" s="490"/>
      <c r="E1742" s="495"/>
    </row>
    <row r="1743" spans="4:5">
      <c r="D1743" s="490"/>
      <c r="E1743" s="495"/>
    </row>
    <row r="1744" spans="4:5">
      <c r="D1744" s="490"/>
      <c r="E1744" s="495"/>
    </row>
    <row r="1745" spans="4:5">
      <c r="D1745" s="490"/>
      <c r="E1745" s="495"/>
    </row>
    <row r="1746" spans="4:5">
      <c r="D1746" s="490"/>
      <c r="E1746" s="495"/>
    </row>
    <row r="1747" spans="4:5">
      <c r="D1747" s="490"/>
      <c r="E1747" s="495"/>
    </row>
    <row r="1748" spans="4:5">
      <c r="D1748" s="490"/>
      <c r="E1748" s="495"/>
    </row>
    <row r="1749" spans="4:5">
      <c r="D1749" s="490"/>
      <c r="E1749" s="495"/>
    </row>
    <row r="1750" spans="4:5">
      <c r="D1750" s="490"/>
      <c r="E1750" s="495"/>
    </row>
    <row r="1751" spans="4:5">
      <c r="D1751" s="490"/>
      <c r="E1751" s="495"/>
    </row>
    <row r="1752" spans="4:5">
      <c r="D1752" s="490"/>
      <c r="E1752" s="495"/>
    </row>
    <row r="1753" spans="4:5">
      <c r="D1753" s="490"/>
      <c r="E1753" s="495"/>
    </row>
    <row r="1754" spans="4:5">
      <c r="D1754" s="490"/>
      <c r="E1754" s="495"/>
    </row>
    <row r="1755" spans="4:5">
      <c r="D1755" s="490"/>
      <c r="E1755" s="495"/>
    </row>
    <row r="1756" spans="4:5">
      <c r="D1756" s="490"/>
      <c r="E1756" s="495"/>
    </row>
    <row r="1757" spans="4:5">
      <c r="D1757" s="490"/>
      <c r="E1757" s="495"/>
    </row>
    <row r="1758" spans="4:5">
      <c r="D1758" s="490"/>
      <c r="E1758" s="495"/>
    </row>
    <row r="1759" spans="4:5">
      <c r="D1759" s="490"/>
      <c r="E1759" s="495"/>
    </row>
    <row r="1760" spans="4:5">
      <c r="D1760" s="490"/>
      <c r="E1760" s="495"/>
    </row>
    <row r="1761" spans="4:5">
      <c r="D1761" s="490"/>
      <c r="E1761" s="495"/>
    </row>
    <row r="1762" spans="4:5">
      <c r="D1762" s="490"/>
      <c r="E1762" s="495"/>
    </row>
    <row r="1763" spans="4:5">
      <c r="D1763" s="490"/>
      <c r="E1763" s="495"/>
    </row>
    <row r="1764" spans="4:5">
      <c r="D1764" s="490"/>
      <c r="E1764" s="495"/>
    </row>
    <row r="1765" spans="4:5">
      <c r="D1765" s="490"/>
      <c r="E1765" s="495"/>
    </row>
    <row r="1766" spans="4:5">
      <c r="D1766" s="490"/>
      <c r="E1766" s="495"/>
    </row>
    <row r="1767" spans="4:5">
      <c r="D1767" s="490"/>
      <c r="E1767" s="495"/>
    </row>
    <row r="1768" spans="4:5">
      <c r="D1768" s="490"/>
      <c r="E1768" s="495"/>
    </row>
    <row r="1769" spans="4:5">
      <c r="D1769" s="490"/>
      <c r="E1769" s="495"/>
    </row>
    <row r="1770" spans="4:5">
      <c r="D1770" s="490"/>
      <c r="E1770" s="495"/>
    </row>
    <row r="1771" spans="4:5">
      <c r="D1771" s="490"/>
      <c r="E1771" s="495"/>
    </row>
    <row r="1772" spans="4:5">
      <c r="D1772" s="490"/>
      <c r="E1772" s="495"/>
    </row>
    <row r="1773" spans="4:5">
      <c r="D1773" s="490"/>
      <c r="E1773" s="495"/>
    </row>
    <row r="1774" spans="4:5">
      <c r="D1774" s="490"/>
      <c r="E1774" s="495"/>
    </row>
    <row r="1775" spans="4:5">
      <c r="D1775" s="490"/>
      <c r="E1775" s="495"/>
    </row>
    <row r="1776" spans="4:5">
      <c r="D1776" s="490"/>
      <c r="E1776" s="495"/>
    </row>
    <row r="1777" spans="4:5">
      <c r="D1777" s="490"/>
      <c r="E1777" s="495"/>
    </row>
    <row r="1778" spans="4:5">
      <c r="D1778" s="490"/>
      <c r="E1778" s="495"/>
    </row>
    <row r="1779" spans="4:5">
      <c r="D1779" s="490"/>
      <c r="E1779" s="495"/>
    </row>
    <row r="1780" spans="4:5">
      <c r="D1780" s="490"/>
      <c r="E1780" s="495"/>
    </row>
    <row r="1781" spans="4:5">
      <c r="D1781" s="490"/>
      <c r="E1781" s="495"/>
    </row>
    <row r="1782" spans="4:5">
      <c r="D1782" s="490"/>
      <c r="E1782" s="495"/>
    </row>
    <row r="1783" spans="4:5">
      <c r="D1783" s="490"/>
      <c r="E1783" s="495"/>
    </row>
    <row r="1784" spans="4:5">
      <c r="D1784" s="490"/>
      <c r="E1784" s="495"/>
    </row>
    <row r="1785" spans="4:5">
      <c r="D1785" s="490"/>
      <c r="E1785" s="495"/>
    </row>
    <row r="1786" spans="4:5">
      <c r="D1786" s="490"/>
      <c r="E1786" s="495"/>
    </row>
    <row r="1787" spans="4:5">
      <c r="D1787" s="490"/>
      <c r="E1787" s="495"/>
    </row>
    <row r="1788" spans="4:5">
      <c r="D1788" s="490"/>
      <c r="E1788" s="495"/>
    </row>
    <row r="1789" spans="4:5">
      <c r="D1789" s="490"/>
      <c r="E1789" s="495"/>
    </row>
    <row r="1790" spans="4:5">
      <c r="D1790" s="490"/>
      <c r="E1790" s="495"/>
    </row>
    <row r="1791" spans="4:5">
      <c r="D1791" s="490"/>
      <c r="E1791" s="495"/>
    </row>
    <row r="1792" spans="4:5">
      <c r="D1792" s="490"/>
      <c r="E1792" s="495"/>
    </row>
    <row r="1793" spans="4:5">
      <c r="D1793" s="490"/>
      <c r="E1793" s="495"/>
    </row>
    <row r="1794" spans="4:5">
      <c r="D1794" s="490"/>
      <c r="E1794" s="495"/>
    </row>
    <row r="1795" spans="4:5">
      <c r="D1795" s="490"/>
      <c r="E1795" s="495"/>
    </row>
    <row r="1796" spans="4:5">
      <c r="D1796" s="490"/>
      <c r="E1796" s="495"/>
    </row>
    <row r="1797" spans="4:5">
      <c r="D1797" s="490"/>
      <c r="E1797" s="495"/>
    </row>
    <row r="1798" spans="4:5">
      <c r="D1798" s="490"/>
      <c r="E1798" s="495"/>
    </row>
    <row r="1799" spans="4:5">
      <c r="D1799" s="490"/>
      <c r="E1799" s="495"/>
    </row>
    <row r="1800" spans="4:5">
      <c r="D1800" s="490"/>
      <c r="E1800" s="495"/>
    </row>
    <row r="1801" spans="4:5">
      <c r="D1801" s="490"/>
      <c r="E1801" s="495"/>
    </row>
    <row r="1802" spans="4:5">
      <c r="D1802" s="490"/>
      <c r="E1802" s="495"/>
    </row>
    <row r="1803" spans="4:5">
      <c r="D1803" s="490"/>
      <c r="E1803" s="495"/>
    </row>
    <row r="1804" spans="4:5">
      <c r="D1804" s="490"/>
      <c r="E1804" s="495"/>
    </row>
    <row r="1805" spans="4:5">
      <c r="D1805" s="490"/>
      <c r="E1805" s="495"/>
    </row>
    <row r="1806" spans="4:5">
      <c r="D1806" s="490"/>
      <c r="E1806" s="495"/>
    </row>
    <row r="1807" spans="4:5">
      <c r="D1807" s="490"/>
      <c r="E1807" s="495"/>
    </row>
    <row r="1808" spans="4:5">
      <c r="D1808" s="490"/>
      <c r="E1808" s="495"/>
    </row>
    <row r="1809" spans="4:5">
      <c r="D1809" s="490"/>
      <c r="E1809" s="495"/>
    </row>
    <row r="1810" spans="4:5">
      <c r="D1810" s="490"/>
      <c r="E1810" s="495"/>
    </row>
    <row r="1811" spans="4:5">
      <c r="D1811" s="490"/>
      <c r="E1811" s="495"/>
    </row>
    <row r="1812" spans="4:5">
      <c r="D1812" s="490"/>
      <c r="E1812" s="495"/>
    </row>
    <row r="1813" spans="4:5">
      <c r="D1813" s="490"/>
      <c r="E1813" s="495"/>
    </row>
    <row r="1814" spans="4:5">
      <c r="D1814" s="490"/>
      <c r="E1814" s="495"/>
    </row>
    <row r="1815" spans="4:5">
      <c r="D1815" s="490"/>
      <c r="E1815" s="495"/>
    </row>
    <row r="1816" spans="4:5">
      <c r="D1816" s="490"/>
      <c r="E1816" s="495"/>
    </row>
    <row r="1817" spans="4:5">
      <c r="D1817" s="490"/>
      <c r="E1817" s="495"/>
    </row>
    <row r="1818" spans="4:5">
      <c r="D1818" s="490"/>
      <c r="E1818" s="495"/>
    </row>
    <row r="1819" spans="4:5">
      <c r="D1819" s="490"/>
      <c r="E1819" s="495"/>
    </row>
    <row r="1820" spans="4:5">
      <c r="D1820" s="490"/>
      <c r="E1820" s="495"/>
    </row>
    <row r="1821" spans="4:5">
      <c r="D1821" s="490"/>
      <c r="E1821" s="495"/>
    </row>
    <row r="1822" spans="4:5">
      <c r="D1822" s="490"/>
      <c r="E1822" s="495"/>
    </row>
    <row r="1823" spans="4:5">
      <c r="D1823" s="490"/>
      <c r="E1823" s="495"/>
    </row>
    <row r="1824" spans="4:5">
      <c r="D1824" s="490"/>
      <c r="E1824" s="495"/>
    </row>
    <row r="1825" spans="4:5">
      <c r="D1825" s="490"/>
      <c r="E1825" s="495"/>
    </row>
    <row r="1826" spans="4:5">
      <c r="D1826" s="490"/>
      <c r="E1826" s="495"/>
    </row>
    <row r="1827" spans="4:5">
      <c r="D1827" s="490"/>
      <c r="E1827" s="495"/>
    </row>
    <row r="1828" spans="4:5">
      <c r="D1828" s="490"/>
      <c r="E1828" s="495"/>
    </row>
    <row r="1829" spans="4:5">
      <c r="D1829" s="490"/>
      <c r="E1829" s="495"/>
    </row>
    <row r="1830" spans="4:5">
      <c r="D1830" s="490"/>
      <c r="E1830" s="495"/>
    </row>
    <row r="1831" spans="4:5">
      <c r="D1831" s="490"/>
      <c r="E1831" s="495"/>
    </row>
    <row r="1832" spans="4:5">
      <c r="D1832" s="490"/>
      <c r="E1832" s="495"/>
    </row>
    <row r="1833" spans="4:5">
      <c r="D1833" s="490"/>
      <c r="E1833" s="495"/>
    </row>
    <row r="1834" spans="4:5">
      <c r="D1834" s="490"/>
      <c r="E1834" s="495"/>
    </row>
    <row r="1835" spans="4:5">
      <c r="D1835" s="490"/>
      <c r="E1835" s="495"/>
    </row>
    <row r="1836" spans="4:5">
      <c r="D1836" s="490"/>
      <c r="E1836" s="495"/>
    </row>
    <row r="1837" spans="4:5">
      <c r="D1837" s="490"/>
      <c r="E1837" s="495"/>
    </row>
    <row r="1838" spans="4:5">
      <c r="D1838" s="490"/>
      <c r="E1838" s="495"/>
    </row>
    <row r="1839" spans="4:5">
      <c r="D1839" s="490"/>
      <c r="E1839" s="495"/>
    </row>
    <row r="1840" spans="4:5">
      <c r="D1840" s="490"/>
      <c r="E1840" s="495"/>
    </row>
    <row r="1841" spans="4:5">
      <c r="D1841" s="490"/>
      <c r="E1841" s="495"/>
    </row>
    <row r="1842" spans="4:5">
      <c r="D1842" s="490"/>
      <c r="E1842" s="495"/>
    </row>
    <row r="1843" spans="4:5">
      <c r="D1843" s="490"/>
      <c r="E1843" s="495"/>
    </row>
    <row r="1844" spans="4:5">
      <c r="D1844" s="490"/>
      <c r="E1844" s="495"/>
    </row>
    <row r="1845" spans="4:5">
      <c r="D1845" s="490"/>
      <c r="E1845" s="495"/>
    </row>
    <row r="1846" spans="4:5">
      <c r="D1846" s="490"/>
      <c r="E1846" s="495"/>
    </row>
    <row r="1847" spans="4:5">
      <c r="D1847" s="490"/>
      <c r="E1847" s="495"/>
    </row>
    <row r="1848" spans="4:5">
      <c r="D1848" s="490"/>
      <c r="E1848" s="495"/>
    </row>
    <row r="1849" spans="4:5">
      <c r="D1849" s="490"/>
      <c r="E1849" s="495"/>
    </row>
    <row r="1850" spans="4:5">
      <c r="D1850" s="490"/>
      <c r="E1850" s="495"/>
    </row>
    <row r="1851" spans="4:5">
      <c r="D1851" s="490"/>
      <c r="E1851" s="495"/>
    </row>
    <row r="1852" spans="4:5">
      <c r="D1852" s="490"/>
      <c r="E1852" s="495"/>
    </row>
    <row r="1853" spans="4:5">
      <c r="D1853" s="490"/>
      <c r="E1853" s="495"/>
    </row>
    <row r="1854" spans="4:5">
      <c r="D1854" s="490"/>
      <c r="E1854" s="495"/>
    </row>
    <row r="1855" spans="4:5">
      <c r="D1855" s="490"/>
      <c r="E1855" s="495"/>
    </row>
    <row r="1856" spans="4:5">
      <c r="D1856" s="490"/>
      <c r="E1856" s="495"/>
    </row>
    <row r="1857" spans="4:5">
      <c r="D1857" s="490"/>
      <c r="E1857" s="495"/>
    </row>
    <row r="1858" spans="4:5">
      <c r="D1858" s="490"/>
      <c r="E1858" s="495"/>
    </row>
    <row r="1859" spans="4:5">
      <c r="D1859" s="490"/>
      <c r="E1859" s="495"/>
    </row>
    <row r="1860" spans="4:5">
      <c r="D1860" s="490"/>
      <c r="E1860" s="495"/>
    </row>
    <row r="1861" spans="4:5">
      <c r="D1861" s="490"/>
      <c r="E1861" s="495"/>
    </row>
    <row r="1862" spans="4:5">
      <c r="D1862" s="490"/>
      <c r="E1862" s="495"/>
    </row>
    <row r="1863" spans="4:5">
      <c r="D1863" s="490"/>
      <c r="E1863" s="495"/>
    </row>
    <row r="1864" spans="4:5">
      <c r="D1864" s="490"/>
      <c r="E1864" s="495"/>
    </row>
    <row r="1865" spans="4:5">
      <c r="D1865" s="490"/>
      <c r="E1865" s="495"/>
    </row>
    <row r="1866" spans="4:5">
      <c r="D1866" s="490"/>
      <c r="E1866" s="495"/>
    </row>
    <row r="1867" spans="4:5">
      <c r="D1867" s="490"/>
      <c r="E1867" s="495"/>
    </row>
    <row r="1868" spans="4:5">
      <c r="D1868" s="490"/>
      <c r="E1868" s="495"/>
    </row>
    <row r="1869" spans="4:5">
      <c r="D1869" s="490"/>
      <c r="E1869" s="495"/>
    </row>
    <row r="1870" spans="4:5">
      <c r="D1870" s="490"/>
      <c r="E1870" s="495"/>
    </row>
    <row r="1871" spans="4:5">
      <c r="D1871" s="490"/>
      <c r="E1871" s="495"/>
    </row>
    <row r="1872" spans="4:5">
      <c r="D1872" s="490"/>
      <c r="E1872" s="495"/>
    </row>
    <row r="1873" spans="4:5">
      <c r="D1873" s="490"/>
      <c r="E1873" s="495"/>
    </row>
    <row r="1874" spans="4:5">
      <c r="D1874" s="490"/>
      <c r="E1874" s="495"/>
    </row>
    <row r="1875" spans="4:5">
      <c r="D1875" s="490"/>
      <c r="E1875" s="495"/>
    </row>
    <row r="1876" spans="4:5">
      <c r="D1876" s="490"/>
      <c r="E1876" s="495"/>
    </row>
    <row r="1877" spans="4:5">
      <c r="D1877" s="490"/>
      <c r="E1877" s="495"/>
    </row>
    <row r="1878" spans="4:5">
      <c r="D1878" s="490"/>
      <c r="E1878" s="495"/>
    </row>
    <row r="1879" spans="4:5">
      <c r="D1879" s="490"/>
      <c r="E1879" s="495"/>
    </row>
    <row r="1880" spans="4:5">
      <c r="D1880" s="490"/>
      <c r="E1880" s="495"/>
    </row>
    <row r="1881" spans="4:5">
      <c r="D1881" s="490"/>
      <c r="E1881" s="495"/>
    </row>
    <row r="1882" spans="4:5">
      <c r="D1882" s="490"/>
      <c r="E1882" s="495"/>
    </row>
    <row r="1883" spans="4:5">
      <c r="D1883" s="490"/>
      <c r="E1883" s="495"/>
    </row>
    <row r="1884" spans="4:5">
      <c r="D1884" s="490"/>
      <c r="E1884" s="495"/>
    </row>
    <row r="1885" spans="4:5">
      <c r="D1885" s="490"/>
      <c r="E1885" s="495"/>
    </row>
    <row r="1886" spans="4:5">
      <c r="D1886" s="490"/>
      <c r="E1886" s="495"/>
    </row>
    <row r="1887" spans="4:5">
      <c r="D1887" s="490"/>
      <c r="E1887" s="495"/>
    </row>
    <row r="1888" spans="4:5">
      <c r="D1888" s="490"/>
      <c r="E1888" s="495"/>
    </row>
    <row r="1889" spans="4:5">
      <c r="D1889" s="490"/>
      <c r="E1889" s="495"/>
    </row>
    <row r="1890" spans="4:5">
      <c r="D1890" s="490"/>
      <c r="E1890" s="495"/>
    </row>
    <row r="1891" spans="4:5">
      <c r="D1891" s="490"/>
      <c r="E1891" s="495"/>
    </row>
    <row r="1892" spans="4:5">
      <c r="D1892" s="490"/>
      <c r="E1892" s="495"/>
    </row>
    <row r="1893" spans="4:5">
      <c r="D1893" s="490"/>
      <c r="E1893" s="495"/>
    </row>
    <row r="1894" spans="4:5">
      <c r="D1894" s="490"/>
      <c r="E1894" s="495"/>
    </row>
    <row r="1895" spans="4:5">
      <c r="D1895" s="490"/>
      <c r="E1895" s="495"/>
    </row>
    <row r="1896" spans="4:5">
      <c r="D1896" s="490"/>
      <c r="E1896" s="495"/>
    </row>
    <row r="1897" spans="4:5">
      <c r="D1897" s="490"/>
      <c r="E1897" s="495"/>
    </row>
    <row r="1898" spans="4:5">
      <c r="D1898" s="490"/>
      <c r="E1898" s="495"/>
    </row>
    <row r="1899" spans="4:5">
      <c r="D1899" s="490"/>
      <c r="E1899" s="495"/>
    </row>
    <row r="1900" spans="4:5">
      <c r="D1900" s="490"/>
      <c r="E1900" s="495"/>
    </row>
    <row r="1901" spans="4:5">
      <c r="D1901" s="490"/>
      <c r="E1901" s="495"/>
    </row>
    <row r="1902" spans="4:5">
      <c r="D1902" s="490"/>
      <c r="E1902" s="495"/>
    </row>
    <row r="1903" spans="4:5">
      <c r="D1903" s="490"/>
      <c r="E1903" s="495"/>
    </row>
    <row r="1904" spans="4:5">
      <c r="D1904" s="490"/>
      <c r="E1904" s="495"/>
    </row>
    <row r="1905" spans="4:5">
      <c r="D1905" s="490"/>
      <c r="E1905" s="495"/>
    </row>
    <row r="1906" spans="4:5">
      <c r="D1906" s="490"/>
      <c r="E1906" s="495"/>
    </row>
    <row r="1907" spans="4:5">
      <c r="D1907" s="490"/>
      <c r="E1907" s="495"/>
    </row>
    <row r="1908" spans="4:5">
      <c r="D1908" s="490"/>
      <c r="E1908" s="495"/>
    </row>
    <row r="1909" spans="4:5">
      <c r="D1909" s="490"/>
      <c r="E1909" s="495"/>
    </row>
    <row r="1910" spans="4:5">
      <c r="D1910" s="490"/>
      <c r="E1910" s="495"/>
    </row>
    <row r="1911" spans="4:5">
      <c r="D1911" s="490"/>
      <c r="E1911" s="495"/>
    </row>
    <row r="1912" spans="4:5">
      <c r="D1912" s="490"/>
      <c r="E1912" s="495"/>
    </row>
    <row r="1913" spans="4:5">
      <c r="D1913" s="490"/>
      <c r="E1913" s="495"/>
    </row>
    <row r="1914" spans="4:5">
      <c r="D1914" s="490"/>
      <c r="E1914" s="495"/>
    </row>
    <row r="1915" spans="4:5">
      <c r="D1915" s="490"/>
      <c r="E1915" s="495"/>
    </row>
    <row r="1916" spans="4:5">
      <c r="D1916" s="490"/>
      <c r="E1916" s="495"/>
    </row>
    <row r="1917" spans="4:5">
      <c r="D1917" s="490"/>
      <c r="E1917" s="495"/>
    </row>
    <row r="1918" spans="4:5">
      <c r="D1918" s="490"/>
      <c r="E1918" s="495"/>
    </row>
    <row r="1919" spans="4:5">
      <c r="D1919" s="490"/>
      <c r="E1919" s="495"/>
    </row>
    <row r="1920" spans="4:5">
      <c r="D1920" s="490"/>
      <c r="E1920" s="495"/>
    </row>
    <row r="1921" spans="4:5">
      <c r="D1921" s="490"/>
      <c r="E1921" s="495"/>
    </row>
    <row r="1922" spans="4:5">
      <c r="D1922" s="490"/>
      <c r="E1922" s="495"/>
    </row>
    <row r="1923" spans="4:5">
      <c r="D1923" s="490"/>
      <c r="E1923" s="495"/>
    </row>
    <row r="1924" spans="4:5">
      <c r="D1924" s="490"/>
      <c r="E1924" s="495"/>
    </row>
    <row r="1925" spans="4:5">
      <c r="D1925" s="490"/>
      <c r="E1925" s="495"/>
    </row>
    <row r="1926" spans="4:5">
      <c r="D1926" s="490"/>
      <c r="E1926" s="495"/>
    </row>
    <row r="1927" spans="4:5">
      <c r="D1927" s="490"/>
      <c r="E1927" s="495"/>
    </row>
    <row r="1928" spans="4:5">
      <c r="D1928" s="490"/>
      <c r="E1928" s="495"/>
    </row>
    <row r="1929" spans="4:5">
      <c r="D1929" s="490"/>
      <c r="E1929" s="495"/>
    </row>
    <row r="1930" spans="4:5">
      <c r="D1930" s="490"/>
      <c r="E1930" s="495"/>
    </row>
    <row r="1931" spans="4:5">
      <c r="D1931" s="490"/>
      <c r="E1931" s="495"/>
    </row>
    <row r="1932" spans="4:5">
      <c r="D1932" s="490"/>
      <c r="E1932" s="495"/>
    </row>
    <row r="1933" spans="4:5">
      <c r="D1933" s="490"/>
      <c r="E1933" s="495"/>
    </row>
    <row r="1934" spans="4:5">
      <c r="D1934" s="490"/>
      <c r="E1934" s="495"/>
    </row>
    <row r="1935" spans="4:5">
      <c r="D1935" s="490"/>
      <c r="E1935" s="495"/>
    </row>
    <row r="1936" spans="4:5">
      <c r="D1936" s="490"/>
      <c r="E1936" s="495"/>
    </row>
    <row r="1937" spans="4:5">
      <c r="D1937" s="490"/>
      <c r="E1937" s="495"/>
    </row>
    <row r="1938" spans="4:5">
      <c r="D1938" s="490"/>
      <c r="E1938" s="495"/>
    </row>
    <row r="1939" spans="4:5">
      <c r="D1939" s="490"/>
      <c r="E1939" s="495"/>
    </row>
    <row r="1940" spans="4:5">
      <c r="D1940" s="490"/>
      <c r="E1940" s="495"/>
    </row>
    <row r="1941" spans="4:5">
      <c r="D1941" s="490"/>
      <c r="E1941" s="495"/>
    </row>
    <row r="1942" spans="4:5">
      <c r="D1942" s="490"/>
      <c r="E1942" s="495"/>
    </row>
    <row r="1943" spans="4:5">
      <c r="D1943" s="490"/>
      <c r="E1943" s="495"/>
    </row>
    <row r="1944" spans="4:5">
      <c r="D1944" s="490"/>
      <c r="E1944" s="495"/>
    </row>
    <row r="1945" spans="4:5">
      <c r="D1945" s="490"/>
      <c r="E1945" s="495"/>
    </row>
    <row r="1946" spans="4:5">
      <c r="D1946" s="490"/>
      <c r="E1946" s="495"/>
    </row>
    <row r="1947" spans="4:5">
      <c r="D1947" s="490"/>
      <c r="E1947" s="495"/>
    </row>
    <row r="1948" spans="4:5">
      <c r="D1948" s="490"/>
      <c r="E1948" s="495"/>
    </row>
    <row r="1949" spans="4:5">
      <c r="D1949" s="490"/>
      <c r="E1949" s="495"/>
    </row>
    <row r="1950" spans="4:5">
      <c r="D1950" s="490"/>
      <c r="E1950" s="495"/>
    </row>
    <row r="1951" spans="4:5">
      <c r="D1951" s="490"/>
      <c r="E1951" s="495"/>
    </row>
    <row r="1952" spans="4:5">
      <c r="D1952" s="490"/>
      <c r="E1952" s="495"/>
    </row>
    <row r="1953" spans="4:5">
      <c r="D1953" s="490"/>
      <c r="E1953" s="495"/>
    </row>
    <row r="1954" spans="4:5">
      <c r="D1954" s="490"/>
      <c r="E1954" s="495"/>
    </row>
    <row r="1955" spans="4:5">
      <c r="D1955" s="490"/>
      <c r="E1955" s="495"/>
    </row>
    <row r="1956" spans="4:5">
      <c r="D1956" s="490"/>
      <c r="E1956" s="495"/>
    </row>
    <row r="1957" spans="4:5">
      <c r="D1957" s="490"/>
      <c r="E1957" s="495"/>
    </row>
    <row r="1958" spans="4:5">
      <c r="D1958" s="490"/>
      <c r="E1958" s="495"/>
    </row>
    <row r="1959" spans="4:5">
      <c r="D1959" s="490"/>
      <c r="E1959" s="495"/>
    </row>
    <row r="1960" spans="4:5">
      <c r="D1960" s="490"/>
      <c r="E1960" s="495"/>
    </row>
    <row r="1961" spans="4:5">
      <c r="D1961" s="490"/>
      <c r="E1961" s="495"/>
    </row>
    <row r="1962" spans="4:5">
      <c r="D1962" s="490"/>
      <c r="E1962" s="495"/>
    </row>
    <row r="1963" spans="4:5">
      <c r="D1963" s="490"/>
      <c r="E1963" s="495"/>
    </row>
    <row r="1964" spans="4:5">
      <c r="D1964" s="490"/>
      <c r="E1964" s="495"/>
    </row>
    <row r="1965" spans="4:5">
      <c r="D1965" s="490"/>
      <c r="E1965" s="495"/>
    </row>
    <row r="1966" spans="4:5">
      <c r="D1966" s="490"/>
      <c r="E1966" s="495"/>
    </row>
    <row r="1967" spans="4:5">
      <c r="D1967" s="490"/>
      <c r="E1967" s="495"/>
    </row>
    <row r="1968" spans="4:5">
      <c r="D1968" s="490"/>
      <c r="E1968" s="495"/>
    </row>
    <row r="1969" spans="4:5">
      <c r="D1969" s="490"/>
      <c r="E1969" s="495"/>
    </row>
    <row r="1970" spans="4:5">
      <c r="D1970" s="490"/>
      <c r="E1970" s="495"/>
    </row>
    <row r="1971" spans="4:5">
      <c r="D1971" s="490"/>
      <c r="E1971" s="495"/>
    </row>
    <row r="1972" spans="4:5">
      <c r="D1972" s="490"/>
      <c r="E1972" s="495"/>
    </row>
    <row r="1973" spans="4:5">
      <c r="D1973" s="490"/>
      <c r="E1973" s="495"/>
    </row>
    <row r="1974" spans="4:5">
      <c r="D1974" s="490"/>
      <c r="E1974" s="495"/>
    </row>
    <row r="1975" spans="4:5">
      <c r="D1975" s="490"/>
      <c r="E1975" s="495"/>
    </row>
    <row r="1976" spans="4:5">
      <c r="D1976" s="490"/>
      <c r="E1976" s="495"/>
    </row>
    <row r="1977" spans="4:5">
      <c r="D1977" s="490"/>
      <c r="E1977" s="495"/>
    </row>
    <row r="1978" spans="4:5">
      <c r="D1978" s="490"/>
      <c r="E1978" s="495"/>
    </row>
    <row r="1979" spans="4:5">
      <c r="D1979" s="490"/>
      <c r="E1979" s="495"/>
    </row>
    <row r="1980" spans="4:5">
      <c r="D1980" s="490"/>
      <c r="E1980" s="495"/>
    </row>
    <row r="1981" spans="4:5">
      <c r="D1981" s="490"/>
      <c r="E1981" s="495"/>
    </row>
    <row r="1982" spans="4:5">
      <c r="D1982" s="490"/>
      <c r="E1982" s="495"/>
    </row>
    <row r="1983" spans="4:5">
      <c r="D1983" s="490"/>
      <c r="E1983" s="495"/>
    </row>
    <row r="1984" spans="4:5">
      <c r="D1984" s="490"/>
      <c r="E1984" s="495"/>
    </row>
    <row r="1985" spans="4:5">
      <c r="D1985" s="490"/>
      <c r="E1985" s="495"/>
    </row>
    <row r="1986" spans="4:5">
      <c r="D1986" s="490"/>
      <c r="E1986" s="495"/>
    </row>
    <row r="1987" spans="4:5">
      <c r="D1987" s="490"/>
      <c r="E1987" s="495"/>
    </row>
    <row r="1988" spans="4:5">
      <c r="D1988" s="490"/>
      <c r="E1988" s="495"/>
    </row>
    <row r="1989" spans="4:5">
      <c r="D1989" s="490"/>
      <c r="E1989" s="495"/>
    </row>
    <row r="1990" spans="4:5">
      <c r="D1990" s="490"/>
      <c r="E1990" s="495"/>
    </row>
    <row r="1991" spans="4:5">
      <c r="D1991" s="490"/>
      <c r="E1991" s="495"/>
    </row>
    <row r="1992" spans="4:5">
      <c r="D1992" s="490"/>
      <c r="E1992" s="495"/>
    </row>
    <row r="1993" spans="4:5">
      <c r="D1993" s="490"/>
      <c r="E1993" s="495"/>
    </row>
    <row r="1994" spans="4:5">
      <c r="D1994" s="490"/>
      <c r="E1994" s="495"/>
    </row>
    <row r="1995" spans="4:5">
      <c r="D1995" s="490"/>
      <c r="E1995" s="495"/>
    </row>
    <row r="1996" spans="4:5">
      <c r="D1996" s="490"/>
      <c r="E1996" s="495"/>
    </row>
    <row r="1997" spans="4:5">
      <c r="D1997" s="490"/>
      <c r="E1997" s="495"/>
    </row>
    <row r="1998" spans="4:5">
      <c r="D1998" s="490"/>
      <c r="E1998" s="495"/>
    </row>
    <row r="1999" spans="4:5">
      <c r="D1999" s="490"/>
      <c r="E1999" s="495"/>
    </row>
    <row r="2000" spans="4:5">
      <c r="D2000" s="490"/>
      <c r="E2000" s="495"/>
    </row>
    <row r="2001" spans="4:5">
      <c r="D2001" s="490"/>
      <c r="E2001" s="495"/>
    </row>
    <row r="2002" spans="4:5">
      <c r="D2002" s="490"/>
      <c r="E2002" s="495"/>
    </row>
    <row r="2003" spans="4:5">
      <c r="D2003" s="490"/>
      <c r="E2003" s="495"/>
    </row>
    <row r="2004" spans="4:5">
      <c r="D2004" s="490"/>
      <c r="E2004" s="495"/>
    </row>
    <row r="2005" spans="4:5">
      <c r="D2005" s="490"/>
      <c r="E2005" s="495"/>
    </row>
    <row r="2006" spans="4:5">
      <c r="D2006" s="490"/>
      <c r="E2006" s="495"/>
    </row>
    <row r="2007" spans="4:5">
      <c r="D2007" s="490"/>
      <c r="E2007" s="495"/>
    </row>
    <row r="2008" spans="4:5">
      <c r="D2008" s="490"/>
      <c r="E2008" s="495"/>
    </row>
    <row r="2009" spans="4:5">
      <c r="D2009" s="490"/>
      <c r="E2009" s="495"/>
    </row>
    <row r="2010" spans="4:5">
      <c r="D2010" s="490"/>
      <c r="E2010" s="495"/>
    </row>
    <row r="2011" spans="4:5">
      <c r="D2011" s="490"/>
      <c r="E2011" s="495"/>
    </row>
    <row r="2012" spans="4:5">
      <c r="D2012" s="490"/>
      <c r="E2012" s="495"/>
    </row>
    <row r="2013" spans="4:5">
      <c r="D2013" s="490"/>
      <c r="E2013" s="495"/>
    </row>
    <row r="2014" spans="4:5">
      <c r="D2014" s="490"/>
      <c r="E2014" s="495"/>
    </row>
    <row r="2015" spans="4:5">
      <c r="D2015" s="490"/>
      <c r="E2015" s="495"/>
    </row>
    <row r="2016" spans="4:5">
      <c r="D2016" s="490"/>
      <c r="E2016" s="495"/>
    </row>
    <row r="2017" spans="4:5">
      <c r="D2017" s="490"/>
      <c r="E2017" s="495"/>
    </row>
    <row r="2018" spans="4:5">
      <c r="D2018" s="490"/>
      <c r="E2018" s="495"/>
    </row>
    <row r="2019" spans="4:5">
      <c r="D2019" s="490"/>
      <c r="E2019" s="495"/>
    </row>
    <row r="2020" spans="4:5">
      <c r="D2020" s="490"/>
      <c r="E2020" s="495"/>
    </row>
    <row r="2021" spans="4:5">
      <c r="D2021" s="490"/>
      <c r="E2021" s="495"/>
    </row>
    <row r="2022" spans="4:5">
      <c r="D2022" s="490"/>
      <c r="E2022" s="495"/>
    </row>
    <row r="2023" spans="4:5">
      <c r="D2023" s="490"/>
      <c r="E2023" s="495"/>
    </row>
    <row r="2024" spans="4:5">
      <c r="D2024" s="490"/>
      <c r="E2024" s="495"/>
    </row>
    <row r="2025" spans="4:5">
      <c r="D2025" s="490"/>
      <c r="E2025" s="495"/>
    </row>
    <row r="2026" spans="4:5">
      <c r="D2026" s="490"/>
      <c r="E2026" s="495"/>
    </row>
    <row r="2027" spans="4:5">
      <c r="D2027" s="490"/>
      <c r="E2027" s="495"/>
    </row>
    <row r="2028" spans="4:5">
      <c r="D2028" s="490"/>
      <c r="E2028" s="495"/>
    </row>
    <row r="2029" spans="4:5">
      <c r="D2029" s="490"/>
      <c r="E2029" s="495"/>
    </row>
    <row r="2030" spans="4:5">
      <c r="D2030" s="490"/>
      <c r="E2030" s="495"/>
    </row>
    <row r="2031" spans="4:5">
      <c r="D2031" s="490"/>
      <c r="E2031" s="495"/>
    </row>
    <row r="2032" spans="4:5">
      <c r="D2032" s="490"/>
      <c r="E2032" s="495"/>
    </row>
    <row r="2033" spans="4:5">
      <c r="D2033" s="490"/>
      <c r="E2033" s="495"/>
    </row>
    <row r="2034" spans="4:5">
      <c r="D2034" s="490"/>
      <c r="E2034" s="495"/>
    </row>
    <row r="2035" spans="4:5">
      <c r="D2035" s="490"/>
      <c r="E2035" s="495"/>
    </row>
    <row r="2036" spans="4:5">
      <c r="D2036" s="490"/>
      <c r="E2036" s="495"/>
    </row>
    <row r="2037" spans="4:5">
      <c r="D2037" s="490"/>
      <c r="E2037" s="495"/>
    </row>
    <row r="2038" spans="4:5">
      <c r="D2038" s="490"/>
      <c r="E2038" s="495"/>
    </row>
    <row r="2039" spans="4:5">
      <c r="D2039" s="490"/>
      <c r="E2039" s="495"/>
    </row>
    <row r="2040" spans="4:5">
      <c r="D2040" s="490"/>
      <c r="E2040" s="495"/>
    </row>
    <row r="2041" spans="4:5">
      <c r="D2041" s="490"/>
      <c r="E2041" s="495"/>
    </row>
    <row r="2042" spans="4:5">
      <c r="D2042" s="490"/>
      <c r="E2042" s="495"/>
    </row>
    <row r="2043" spans="4:5">
      <c r="D2043" s="490"/>
      <c r="E2043" s="495"/>
    </row>
    <row r="2044" spans="4:5">
      <c r="D2044" s="490"/>
      <c r="E2044" s="495"/>
    </row>
    <row r="2045" spans="4:5">
      <c r="D2045" s="490"/>
      <c r="E2045" s="495"/>
    </row>
    <row r="2046" spans="4:5">
      <c r="D2046" s="490"/>
      <c r="E2046" s="495"/>
    </row>
    <row r="2047" spans="4:5">
      <c r="D2047" s="490"/>
      <c r="E2047" s="495"/>
    </row>
    <row r="2048" spans="4:5">
      <c r="D2048" s="490"/>
      <c r="E2048" s="495"/>
    </row>
    <row r="2049" spans="4:5">
      <c r="D2049" s="490"/>
      <c r="E2049" s="495"/>
    </row>
    <row r="2050" spans="4:5">
      <c r="D2050" s="490"/>
      <c r="E2050" s="495"/>
    </row>
    <row r="2051" spans="4:5">
      <c r="D2051" s="490"/>
      <c r="E2051" s="495"/>
    </row>
    <row r="2052" spans="4:5">
      <c r="D2052" s="490"/>
      <c r="E2052" s="495"/>
    </row>
    <row r="2053" spans="4:5">
      <c r="D2053" s="490"/>
      <c r="E2053" s="495"/>
    </row>
    <row r="2054" spans="4:5">
      <c r="D2054" s="490"/>
      <c r="E2054" s="495"/>
    </row>
    <row r="2055" spans="4:5">
      <c r="D2055" s="490"/>
      <c r="E2055" s="495"/>
    </row>
    <row r="2056" spans="4:5">
      <c r="D2056" s="490"/>
      <c r="E2056" s="495"/>
    </row>
    <row r="2057" spans="4:5">
      <c r="D2057" s="490"/>
      <c r="E2057" s="495"/>
    </row>
    <row r="2058" spans="4:5">
      <c r="D2058" s="490"/>
      <c r="E2058" s="495"/>
    </row>
    <row r="2059" spans="4:5">
      <c r="D2059" s="490"/>
      <c r="E2059" s="495"/>
    </row>
    <row r="2060" spans="4:5">
      <c r="D2060" s="490"/>
      <c r="E2060" s="495"/>
    </row>
    <row r="2061" spans="4:5">
      <c r="D2061" s="490"/>
      <c r="E2061" s="495"/>
    </row>
    <row r="2062" spans="4:5">
      <c r="D2062" s="490"/>
      <c r="E2062" s="495"/>
    </row>
    <row r="2063" spans="4:5">
      <c r="D2063" s="490"/>
      <c r="E2063" s="495"/>
    </row>
    <row r="2064" spans="4:5">
      <c r="D2064" s="490"/>
      <c r="E2064" s="495"/>
    </row>
    <row r="2065" spans="4:5">
      <c r="D2065" s="490"/>
      <c r="E2065" s="495"/>
    </row>
    <row r="2066" spans="4:5">
      <c r="D2066" s="490"/>
      <c r="E2066" s="495"/>
    </row>
    <row r="2067" spans="4:5">
      <c r="D2067" s="490"/>
      <c r="E2067" s="495"/>
    </row>
    <row r="2068" spans="4:5">
      <c r="D2068" s="490"/>
      <c r="E2068" s="495"/>
    </row>
    <row r="2069" spans="4:5">
      <c r="D2069" s="490"/>
      <c r="E2069" s="495"/>
    </row>
    <row r="2070" spans="4:5">
      <c r="D2070" s="490"/>
      <c r="E2070" s="495"/>
    </row>
    <row r="2071" spans="4:5">
      <c r="D2071" s="490"/>
      <c r="E2071" s="495"/>
    </row>
    <row r="2072" spans="4:5">
      <c r="D2072" s="490"/>
      <c r="E2072" s="495"/>
    </row>
    <row r="2073" spans="4:5">
      <c r="D2073" s="490"/>
      <c r="E2073" s="495"/>
    </row>
    <row r="2074" spans="4:5">
      <c r="D2074" s="490"/>
      <c r="E2074" s="495"/>
    </row>
    <row r="2075" spans="4:5">
      <c r="D2075" s="490"/>
      <c r="E2075" s="495"/>
    </row>
    <row r="2076" spans="4:5">
      <c r="D2076" s="490"/>
      <c r="E2076" s="495"/>
    </row>
    <row r="2077" spans="4:5">
      <c r="D2077" s="490"/>
      <c r="E2077" s="495"/>
    </row>
    <row r="2078" spans="4:5">
      <c r="D2078" s="490"/>
      <c r="E2078" s="495"/>
    </row>
    <row r="2079" spans="4:5">
      <c r="D2079" s="490"/>
      <c r="E2079" s="495"/>
    </row>
    <row r="2080" spans="4:5">
      <c r="D2080" s="490"/>
      <c r="E2080" s="495"/>
    </row>
    <row r="2081" spans="4:5">
      <c r="D2081" s="490"/>
      <c r="E2081" s="495"/>
    </row>
    <row r="2082" spans="4:5">
      <c r="D2082" s="490"/>
      <c r="E2082" s="495"/>
    </row>
    <row r="2083" spans="4:5">
      <c r="D2083" s="490"/>
      <c r="E2083" s="495"/>
    </row>
    <row r="2084" spans="4:5">
      <c r="D2084" s="490"/>
      <c r="E2084" s="495"/>
    </row>
    <row r="2085" spans="4:5">
      <c r="D2085" s="490"/>
      <c r="E2085" s="495"/>
    </row>
    <row r="2086" spans="4:5">
      <c r="D2086" s="490"/>
      <c r="E2086" s="495"/>
    </row>
    <row r="2087" spans="4:5">
      <c r="D2087" s="490"/>
      <c r="E2087" s="495"/>
    </row>
    <row r="2088" spans="4:5">
      <c r="D2088" s="490"/>
      <c r="E2088" s="495"/>
    </row>
    <row r="2089" spans="4:5">
      <c r="D2089" s="490"/>
      <c r="E2089" s="495"/>
    </row>
    <row r="2090" spans="4:5">
      <c r="D2090" s="490"/>
      <c r="E2090" s="495"/>
    </row>
    <row r="2091" spans="4:5">
      <c r="D2091" s="490"/>
      <c r="E2091" s="495"/>
    </row>
    <row r="2092" spans="4:5">
      <c r="D2092" s="490"/>
      <c r="E2092" s="495"/>
    </row>
    <row r="2093" spans="4:5">
      <c r="D2093" s="490"/>
      <c r="E2093" s="495"/>
    </row>
    <row r="2094" spans="4:5">
      <c r="D2094" s="490"/>
      <c r="E2094" s="495"/>
    </row>
    <row r="2095" spans="4:5">
      <c r="D2095" s="490"/>
      <c r="E2095" s="495"/>
    </row>
    <row r="2096" spans="4:5">
      <c r="D2096" s="490"/>
      <c r="E2096" s="495"/>
    </row>
    <row r="2097" spans="4:5">
      <c r="D2097" s="490"/>
      <c r="E2097" s="495"/>
    </row>
    <row r="2098" spans="4:5">
      <c r="D2098" s="490"/>
      <c r="E2098" s="495"/>
    </row>
    <row r="2099" spans="4:5">
      <c r="D2099" s="490"/>
      <c r="E2099" s="495"/>
    </row>
    <row r="2100" spans="4:5">
      <c r="D2100" s="490"/>
      <c r="E2100" s="495"/>
    </row>
    <row r="2101" spans="4:5">
      <c r="D2101" s="490"/>
      <c r="E2101" s="495"/>
    </row>
    <row r="2102" spans="4:5">
      <c r="D2102" s="490"/>
      <c r="E2102" s="495"/>
    </row>
    <row r="2103" spans="4:5">
      <c r="D2103" s="490"/>
      <c r="E2103" s="495"/>
    </row>
    <row r="2104" spans="4:5">
      <c r="D2104" s="490"/>
      <c r="E2104" s="495"/>
    </row>
    <row r="2105" spans="4:5">
      <c r="D2105" s="490"/>
      <c r="E2105" s="495"/>
    </row>
    <row r="2106" spans="4:5">
      <c r="D2106" s="490"/>
      <c r="E2106" s="495"/>
    </row>
    <row r="2107" spans="4:5">
      <c r="D2107" s="490"/>
      <c r="E2107" s="495"/>
    </row>
    <row r="2108" spans="4:5">
      <c r="D2108" s="490"/>
      <c r="E2108" s="495"/>
    </row>
    <row r="2109" spans="4:5">
      <c r="D2109" s="490"/>
      <c r="E2109" s="495"/>
    </row>
    <row r="2110" spans="4:5">
      <c r="D2110" s="490"/>
      <c r="E2110" s="495"/>
    </row>
    <row r="2111" spans="4:5">
      <c r="D2111" s="490"/>
      <c r="E2111" s="495"/>
    </row>
    <row r="2112" spans="4:5">
      <c r="D2112" s="490"/>
      <c r="E2112" s="495"/>
    </row>
    <row r="2113" spans="4:5">
      <c r="D2113" s="490"/>
      <c r="E2113" s="495"/>
    </row>
    <row r="2114" spans="4:5">
      <c r="D2114" s="490"/>
      <c r="E2114" s="495"/>
    </row>
    <row r="2115" spans="4:5">
      <c r="D2115" s="490"/>
      <c r="E2115" s="495"/>
    </row>
    <row r="2116" spans="4:5">
      <c r="D2116" s="490"/>
      <c r="E2116" s="495"/>
    </row>
    <row r="2117" spans="4:5">
      <c r="D2117" s="490"/>
      <c r="E2117" s="495"/>
    </row>
    <row r="2118" spans="4:5">
      <c r="D2118" s="490"/>
      <c r="E2118" s="495"/>
    </row>
    <row r="2119" spans="4:5">
      <c r="D2119" s="490"/>
      <c r="E2119" s="495"/>
    </row>
    <row r="2120" spans="4:5">
      <c r="D2120" s="490"/>
      <c r="E2120" s="495"/>
    </row>
    <row r="2121" spans="4:5">
      <c r="D2121" s="490"/>
      <c r="E2121" s="495"/>
    </row>
    <row r="2122" spans="4:5">
      <c r="D2122" s="490"/>
      <c r="E2122" s="495"/>
    </row>
    <row r="2123" spans="4:5">
      <c r="D2123" s="490"/>
      <c r="E2123" s="495"/>
    </row>
    <row r="2124" spans="4:5">
      <c r="D2124" s="490"/>
      <c r="E2124" s="495"/>
    </row>
    <row r="2125" spans="4:5">
      <c r="D2125" s="490"/>
      <c r="E2125" s="495"/>
    </row>
    <row r="2126" spans="4:5">
      <c r="D2126" s="490"/>
      <c r="E2126" s="495"/>
    </row>
    <row r="2127" spans="4:5">
      <c r="D2127" s="490"/>
      <c r="E2127" s="495"/>
    </row>
    <row r="2128" spans="4:5">
      <c r="D2128" s="490"/>
      <c r="E2128" s="495"/>
    </row>
    <row r="2129" spans="4:5">
      <c r="D2129" s="490"/>
      <c r="E2129" s="495"/>
    </row>
    <row r="2130" spans="4:5">
      <c r="D2130" s="490"/>
      <c r="E2130" s="495"/>
    </row>
    <row r="2131" spans="4:5">
      <c r="D2131" s="490"/>
      <c r="E2131" s="495"/>
    </row>
    <row r="2132" spans="4:5">
      <c r="D2132" s="490"/>
      <c r="E2132" s="495"/>
    </row>
    <row r="2133" spans="4:5">
      <c r="D2133" s="490"/>
      <c r="E2133" s="495"/>
    </row>
    <row r="2134" spans="4:5">
      <c r="D2134" s="490"/>
      <c r="E2134" s="495"/>
    </row>
    <row r="2135" spans="4:5">
      <c r="D2135" s="490"/>
      <c r="E2135" s="495"/>
    </row>
    <row r="2136" spans="4:5">
      <c r="D2136" s="490"/>
      <c r="E2136" s="495"/>
    </row>
    <row r="2137" spans="4:5">
      <c r="D2137" s="490"/>
      <c r="E2137" s="495"/>
    </row>
    <row r="2138" spans="4:5">
      <c r="D2138" s="490"/>
      <c r="E2138" s="495"/>
    </row>
    <row r="2139" spans="4:5">
      <c r="D2139" s="490"/>
      <c r="E2139" s="495"/>
    </row>
    <row r="2140" spans="4:5">
      <c r="D2140" s="490"/>
      <c r="E2140" s="495"/>
    </row>
    <row r="2141" spans="4:5">
      <c r="D2141" s="490"/>
      <c r="E2141" s="495"/>
    </row>
    <row r="2142" spans="4:5">
      <c r="D2142" s="490"/>
      <c r="E2142" s="495"/>
    </row>
    <row r="2143" spans="4:5">
      <c r="D2143" s="490"/>
      <c r="E2143" s="495"/>
    </row>
    <row r="2144" spans="4:5">
      <c r="D2144" s="490"/>
      <c r="E2144" s="495"/>
    </row>
    <row r="2145" spans="4:5">
      <c r="D2145" s="490"/>
      <c r="E2145" s="495"/>
    </row>
    <row r="2146" spans="4:5">
      <c r="D2146" s="490"/>
      <c r="E2146" s="495"/>
    </row>
    <row r="2147" spans="4:5">
      <c r="D2147" s="490"/>
      <c r="E2147" s="495"/>
    </row>
    <row r="2148" spans="4:5">
      <c r="D2148" s="490"/>
      <c r="E2148" s="495"/>
    </row>
    <row r="2149" spans="4:5">
      <c r="D2149" s="490"/>
      <c r="E2149" s="495"/>
    </row>
    <row r="2150" spans="4:5">
      <c r="D2150" s="490"/>
      <c r="E2150" s="495"/>
    </row>
    <row r="2151" spans="4:5">
      <c r="D2151" s="490"/>
      <c r="E2151" s="495"/>
    </row>
    <row r="2152" spans="4:5">
      <c r="D2152" s="490"/>
      <c r="E2152" s="495"/>
    </row>
    <row r="2153" spans="4:5">
      <c r="D2153" s="490"/>
      <c r="E2153" s="495"/>
    </row>
    <row r="2154" spans="4:5">
      <c r="D2154" s="490"/>
      <c r="E2154" s="495"/>
    </row>
    <row r="2155" spans="4:5">
      <c r="D2155" s="490"/>
      <c r="E2155" s="495"/>
    </row>
    <row r="2156" spans="4:5">
      <c r="D2156" s="490"/>
      <c r="E2156" s="495"/>
    </row>
    <row r="2157" spans="4:5">
      <c r="D2157" s="490"/>
      <c r="E2157" s="495"/>
    </row>
    <row r="2158" spans="4:5">
      <c r="D2158" s="490"/>
      <c r="E2158" s="495"/>
    </row>
    <row r="2159" spans="4:5">
      <c r="D2159" s="490"/>
      <c r="E2159" s="495"/>
    </row>
    <row r="2160" spans="4:5">
      <c r="D2160" s="490"/>
      <c r="E2160" s="495"/>
    </row>
    <row r="2161" spans="4:5">
      <c r="D2161" s="490"/>
      <c r="E2161" s="495"/>
    </row>
    <row r="2162" spans="4:5">
      <c r="D2162" s="490"/>
      <c r="E2162" s="495"/>
    </row>
    <row r="2163" spans="4:5">
      <c r="D2163" s="490"/>
      <c r="E2163" s="495"/>
    </row>
    <row r="2164" spans="4:5">
      <c r="D2164" s="490"/>
      <c r="E2164" s="495"/>
    </row>
    <row r="2165" spans="4:5">
      <c r="D2165" s="490"/>
      <c r="E2165" s="495"/>
    </row>
    <row r="2166" spans="4:5">
      <c r="D2166" s="490"/>
      <c r="E2166" s="495"/>
    </row>
    <row r="2167" spans="4:5">
      <c r="D2167" s="490"/>
      <c r="E2167" s="495"/>
    </row>
    <row r="2168" spans="4:5">
      <c r="D2168" s="490"/>
      <c r="E2168" s="495"/>
    </row>
    <row r="2169" spans="4:5">
      <c r="D2169" s="490"/>
      <c r="E2169" s="495"/>
    </row>
    <row r="2170" spans="4:5">
      <c r="D2170" s="490"/>
      <c r="E2170" s="495"/>
    </row>
    <row r="2171" spans="4:5">
      <c r="D2171" s="490"/>
      <c r="E2171" s="495"/>
    </row>
    <row r="2172" spans="4:5">
      <c r="D2172" s="490"/>
      <c r="E2172" s="495"/>
    </row>
    <row r="2173" spans="4:5">
      <c r="D2173" s="490"/>
      <c r="E2173" s="495"/>
    </row>
    <row r="2174" spans="4:5">
      <c r="D2174" s="490"/>
      <c r="E2174" s="495"/>
    </row>
    <row r="2175" spans="4:5">
      <c r="D2175" s="490"/>
      <c r="E2175" s="495"/>
    </row>
    <row r="2176" spans="4:5">
      <c r="D2176" s="490"/>
      <c r="E2176" s="495"/>
    </row>
    <row r="2177" spans="4:5">
      <c r="D2177" s="490"/>
      <c r="E2177" s="495"/>
    </row>
    <row r="2178" spans="4:5">
      <c r="D2178" s="490"/>
      <c r="E2178" s="495"/>
    </row>
    <row r="2179" spans="4:5">
      <c r="D2179" s="490"/>
      <c r="E2179" s="495"/>
    </row>
    <row r="2180" spans="4:5">
      <c r="D2180" s="490"/>
      <c r="E2180" s="495"/>
    </row>
    <row r="2181" spans="4:5">
      <c r="D2181" s="490"/>
      <c r="E2181" s="495"/>
    </row>
    <row r="2182" spans="4:5">
      <c r="D2182" s="490"/>
      <c r="E2182" s="495"/>
    </row>
    <row r="2183" spans="4:5">
      <c r="D2183" s="490"/>
      <c r="E2183" s="495"/>
    </row>
    <row r="2184" spans="4:5">
      <c r="D2184" s="490"/>
      <c r="E2184" s="495"/>
    </row>
    <row r="2185" spans="4:5">
      <c r="D2185" s="490"/>
      <c r="E2185" s="495"/>
    </row>
    <row r="2186" spans="4:5">
      <c r="D2186" s="490"/>
      <c r="E2186" s="495"/>
    </row>
    <row r="2187" spans="4:5">
      <c r="D2187" s="490"/>
      <c r="E2187" s="495"/>
    </row>
    <row r="2188" spans="4:5">
      <c r="D2188" s="490"/>
      <c r="E2188" s="495"/>
    </row>
    <row r="2189" spans="4:5">
      <c r="D2189" s="490"/>
      <c r="E2189" s="495"/>
    </row>
    <row r="2190" spans="4:5">
      <c r="D2190" s="490"/>
      <c r="E2190" s="495"/>
    </row>
    <row r="2191" spans="4:5">
      <c r="D2191" s="490"/>
      <c r="E2191" s="495"/>
    </row>
    <row r="2192" spans="4:5">
      <c r="D2192" s="490"/>
      <c r="E2192" s="495"/>
    </row>
    <row r="2193" spans="4:5">
      <c r="D2193" s="490"/>
      <c r="E2193" s="495"/>
    </row>
    <row r="2194" spans="4:5">
      <c r="D2194" s="490"/>
      <c r="E2194" s="495"/>
    </row>
    <row r="2195" spans="4:5">
      <c r="D2195" s="490"/>
      <c r="E2195" s="495"/>
    </row>
    <row r="2196" spans="4:5">
      <c r="D2196" s="490"/>
      <c r="E2196" s="495"/>
    </row>
    <row r="2197" spans="4:5">
      <c r="D2197" s="490"/>
      <c r="E2197" s="495"/>
    </row>
    <row r="2198" spans="4:5">
      <c r="D2198" s="490"/>
      <c r="E2198" s="495"/>
    </row>
    <row r="2199" spans="4:5">
      <c r="D2199" s="490"/>
      <c r="E2199" s="495"/>
    </row>
    <row r="2200" spans="4:5">
      <c r="D2200" s="490"/>
      <c r="E2200" s="495"/>
    </row>
    <row r="2201" spans="4:5">
      <c r="D2201" s="490"/>
      <c r="E2201" s="495"/>
    </row>
    <row r="2202" spans="4:5">
      <c r="D2202" s="490"/>
      <c r="E2202" s="495"/>
    </row>
    <row r="2203" spans="4:5">
      <c r="D2203" s="490"/>
      <c r="E2203" s="495"/>
    </row>
    <row r="2204" spans="4:5">
      <c r="D2204" s="490"/>
      <c r="E2204" s="495"/>
    </row>
    <row r="2205" spans="4:5">
      <c r="D2205" s="490"/>
      <c r="E2205" s="495"/>
    </row>
    <row r="2206" spans="4:5">
      <c r="D2206" s="490"/>
      <c r="E2206" s="495"/>
    </row>
    <row r="2207" spans="4:5">
      <c r="D2207" s="490"/>
      <c r="E2207" s="495"/>
    </row>
    <row r="2208" spans="4:5">
      <c r="D2208" s="490"/>
      <c r="E2208" s="495"/>
    </row>
    <row r="2209" spans="4:5">
      <c r="D2209" s="490"/>
      <c r="E2209" s="495"/>
    </row>
    <row r="2210" spans="4:5">
      <c r="D2210" s="490"/>
      <c r="E2210" s="495"/>
    </row>
    <row r="2211" spans="4:5">
      <c r="D2211" s="490"/>
      <c r="E2211" s="495"/>
    </row>
    <row r="2212" spans="4:5">
      <c r="D2212" s="490"/>
      <c r="E2212" s="495"/>
    </row>
    <row r="2213" spans="4:5">
      <c r="D2213" s="490"/>
      <c r="E2213" s="495"/>
    </row>
    <row r="2214" spans="4:5">
      <c r="D2214" s="490"/>
      <c r="E2214" s="495"/>
    </row>
    <row r="2215" spans="4:5">
      <c r="D2215" s="490"/>
      <c r="E2215" s="495"/>
    </row>
    <row r="2216" spans="4:5">
      <c r="D2216" s="490"/>
      <c r="E2216" s="495"/>
    </row>
    <row r="2217" spans="4:5">
      <c r="D2217" s="490"/>
      <c r="E2217" s="495"/>
    </row>
    <row r="2218" spans="4:5">
      <c r="D2218" s="490"/>
      <c r="E2218" s="495"/>
    </row>
    <row r="2219" spans="4:5">
      <c r="D2219" s="490"/>
      <c r="E2219" s="495"/>
    </row>
    <row r="2220" spans="4:5">
      <c r="D2220" s="490"/>
      <c r="E2220" s="495"/>
    </row>
    <row r="2221" spans="4:5">
      <c r="D2221" s="490"/>
      <c r="E2221" s="495"/>
    </row>
    <row r="2222" spans="4:5">
      <c r="D2222" s="490"/>
      <c r="E2222" s="495"/>
    </row>
    <row r="2223" spans="4:5">
      <c r="D2223" s="490"/>
      <c r="E2223" s="495"/>
    </row>
    <row r="2224" spans="4:5">
      <c r="D2224" s="490"/>
      <c r="E2224" s="495"/>
    </row>
    <row r="2225" spans="4:5">
      <c r="D2225" s="490"/>
      <c r="E2225" s="495"/>
    </row>
    <row r="2226" spans="4:5">
      <c r="D2226" s="490"/>
      <c r="E2226" s="495"/>
    </row>
    <row r="2227" spans="4:5">
      <c r="D2227" s="490"/>
      <c r="E2227" s="495"/>
    </row>
    <row r="2228" spans="4:5">
      <c r="D2228" s="490"/>
      <c r="E2228" s="495"/>
    </row>
    <row r="2229" spans="4:5">
      <c r="D2229" s="490"/>
      <c r="E2229" s="495"/>
    </row>
    <row r="2230" spans="4:5">
      <c r="D2230" s="490"/>
      <c r="E2230" s="495"/>
    </row>
    <row r="2231" spans="4:5">
      <c r="D2231" s="490"/>
      <c r="E2231" s="495"/>
    </row>
    <row r="2232" spans="4:5">
      <c r="D2232" s="490"/>
      <c r="E2232" s="495"/>
    </row>
    <row r="2233" spans="4:5">
      <c r="D2233" s="490"/>
      <c r="E2233" s="495"/>
    </row>
    <row r="2234" spans="4:5">
      <c r="D2234" s="490"/>
      <c r="E2234" s="495"/>
    </row>
    <row r="2235" spans="4:5">
      <c r="D2235" s="490"/>
      <c r="E2235" s="495"/>
    </row>
    <row r="2236" spans="4:5">
      <c r="D2236" s="490"/>
      <c r="E2236" s="495"/>
    </row>
    <row r="2237" spans="4:5">
      <c r="D2237" s="490"/>
      <c r="E2237" s="495"/>
    </row>
    <row r="2238" spans="4:5">
      <c r="D2238" s="490"/>
      <c r="E2238" s="495"/>
    </row>
    <row r="2239" spans="4:5">
      <c r="D2239" s="490"/>
      <c r="E2239" s="495"/>
    </row>
    <row r="2240" spans="4:5">
      <c r="D2240" s="490"/>
      <c r="E2240" s="495"/>
    </row>
    <row r="2241" spans="4:5">
      <c r="D2241" s="490"/>
      <c r="E2241" s="495"/>
    </row>
    <row r="2242" spans="4:5">
      <c r="D2242" s="490"/>
      <c r="E2242" s="495"/>
    </row>
    <row r="2243" spans="4:5">
      <c r="D2243" s="490"/>
      <c r="E2243" s="495"/>
    </row>
    <row r="2244" spans="4:5">
      <c r="D2244" s="490"/>
      <c r="E2244" s="495"/>
    </row>
    <row r="2245" spans="4:5">
      <c r="D2245" s="490"/>
      <c r="E2245" s="495"/>
    </row>
    <row r="2246" spans="4:5">
      <c r="D2246" s="490"/>
      <c r="E2246" s="495"/>
    </row>
    <row r="2247" spans="4:5">
      <c r="D2247" s="490"/>
      <c r="E2247" s="495"/>
    </row>
    <row r="2248" spans="4:5">
      <c r="D2248" s="490"/>
      <c r="E2248" s="495"/>
    </row>
    <row r="2249" spans="4:5">
      <c r="D2249" s="490"/>
      <c r="E2249" s="495"/>
    </row>
    <row r="2250" spans="4:5">
      <c r="D2250" s="490"/>
      <c r="E2250" s="495"/>
    </row>
    <row r="2251" spans="4:5">
      <c r="D2251" s="490"/>
      <c r="E2251" s="495"/>
    </row>
    <row r="2252" spans="4:5">
      <c r="D2252" s="490"/>
      <c r="E2252" s="495"/>
    </row>
    <row r="2253" spans="4:5">
      <c r="D2253" s="490"/>
      <c r="E2253" s="495"/>
    </row>
    <row r="2254" spans="4:5">
      <c r="D2254" s="490"/>
      <c r="E2254" s="495"/>
    </row>
    <row r="2255" spans="4:5">
      <c r="D2255" s="490"/>
      <c r="E2255" s="495"/>
    </row>
    <row r="2256" spans="4:5">
      <c r="D2256" s="490"/>
      <c r="E2256" s="495"/>
    </row>
    <row r="2257" spans="4:5">
      <c r="D2257" s="490"/>
      <c r="E2257" s="495"/>
    </row>
    <row r="2258" spans="4:5">
      <c r="D2258" s="490"/>
      <c r="E2258" s="495"/>
    </row>
    <row r="2259" spans="4:5">
      <c r="D2259" s="490"/>
      <c r="E2259" s="495"/>
    </row>
    <row r="2260" spans="4:5">
      <c r="D2260" s="490"/>
      <c r="E2260" s="495"/>
    </row>
    <row r="2261" spans="4:5">
      <c r="D2261" s="490"/>
      <c r="E2261" s="495"/>
    </row>
    <row r="2262" spans="4:5">
      <c r="D2262" s="490"/>
      <c r="E2262" s="495"/>
    </row>
    <row r="2263" spans="4:5">
      <c r="D2263" s="490"/>
      <c r="E2263" s="495"/>
    </row>
    <row r="2264" spans="4:5">
      <c r="D2264" s="490"/>
      <c r="E2264" s="495"/>
    </row>
    <row r="2265" spans="4:5">
      <c r="D2265" s="490"/>
      <c r="E2265" s="495"/>
    </row>
    <row r="2266" spans="4:5">
      <c r="D2266" s="490"/>
      <c r="E2266" s="495"/>
    </row>
    <row r="2267" spans="4:5">
      <c r="D2267" s="490"/>
      <c r="E2267" s="495"/>
    </row>
    <row r="2268" spans="4:5">
      <c r="D2268" s="490"/>
      <c r="E2268" s="495"/>
    </row>
    <row r="2269" spans="4:5">
      <c r="D2269" s="490"/>
      <c r="E2269" s="495"/>
    </row>
    <row r="2270" spans="4:5">
      <c r="D2270" s="490"/>
      <c r="E2270" s="495"/>
    </row>
    <row r="2271" spans="4:5">
      <c r="D2271" s="490"/>
      <c r="E2271" s="495"/>
    </row>
    <row r="2272" spans="4:5">
      <c r="D2272" s="490"/>
      <c r="E2272" s="495"/>
    </row>
    <row r="2273" spans="4:5">
      <c r="D2273" s="490"/>
      <c r="E2273" s="495"/>
    </row>
    <row r="2274" spans="4:5">
      <c r="D2274" s="490"/>
      <c r="E2274" s="495"/>
    </row>
    <row r="2275" spans="4:5">
      <c r="D2275" s="490"/>
      <c r="E2275" s="495"/>
    </row>
    <row r="2276" spans="4:5">
      <c r="D2276" s="490"/>
      <c r="E2276" s="495"/>
    </row>
    <row r="2277" spans="4:5">
      <c r="D2277" s="490"/>
      <c r="E2277" s="495"/>
    </row>
    <row r="2278" spans="4:5">
      <c r="D2278" s="490"/>
      <c r="E2278" s="495"/>
    </row>
    <row r="2279" spans="4:5">
      <c r="D2279" s="490"/>
      <c r="E2279" s="495"/>
    </row>
    <row r="2280" spans="4:5">
      <c r="D2280" s="490"/>
      <c r="E2280" s="495"/>
    </row>
    <row r="2281" spans="4:5">
      <c r="D2281" s="490"/>
      <c r="E2281" s="495"/>
    </row>
    <row r="2282" spans="4:5">
      <c r="D2282" s="490"/>
      <c r="E2282" s="495"/>
    </row>
    <row r="2283" spans="4:5">
      <c r="D2283" s="490"/>
      <c r="E2283" s="495"/>
    </row>
    <row r="2284" spans="4:5">
      <c r="D2284" s="490"/>
      <c r="E2284" s="495"/>
    </row>
    <row r="2285" spans="4:5">
      <c r="D2285" s="490"/>
      <c r="E2285" s="495"/>
    </row>
    <row r="2286" spans="4:5">
      <c r="D2286" s="490"/>
      <c r="E2286" s="495"/>
    </row>
    <row r="2287" spans="4:5">
      <c r="D2287" s="490"/>
      <c r="E2287" s="495"/>
    </row>
    <row r="2288" spans="4:5">
      <c r="D2288" s="490"/>
      <c r="E2288" s="495"/>
    </row>
    <row r="2289" spans="4:5">
      <c r="D2289" s="490"/>
      <c r="E2289" s="495"/>
    </row>
    <row r="2290" spans="4:5">
      <c r="D2290" s="490"/>
      <c r="E2290" s="495"/>
    </row>
    <row r="2291" spans="4:5">
      <c r="D2291" s="490"/>
      <c r="E2291" s="495"/>
    </row>
    <row r="2292" spans="4:5">
      <c r="D2292" s="490"/>
      <c r="E2292" s="495"/>
    </row>
    <row r="2293" spans="4:5">
      <c r="D2293" s="490"/>
      <c r="E2293" s="495"/>
    </row>
    <row r="2294" spans="4:5">
      <c r="D2294" s="490"/>
      <c r="E2294" s="495"/>
    </row>
    <row r="2295" spans="4:5">
      <c r="D2295" s="490"/>
      <c r="E2295" s="495"/>
    </row>
    <row r="2296" spans="4:5">
      <c r="D2296" s="490"/>
      <c r="E2296" s="495"/>
    </row>
    <row r="2297" spans="4:5">
      <c r="D2297" s="490"/>
      <c r="E2297" s="495"/>
    </row>
    <row r="2298" spans="4:5">
      <c r="D2298" s="490"/>
      <c r="E2298" s="495"/>
    </row>
    <row r="2299" spans="4:5">
      <c r="D2299" s="490"/>
      <c r="E2299" s="495"/>
    </row>
    <row r="2300" spans="4:5">
      <c r="D2300" s="490"/>
      <c r="E2300" s="495"/>
    </row>
    <row r="2301" spans="4:5">
      <c r="D2301" s="490"/>
      <c r="E2301" s="495"/>
    </row>
    <row r="2302" spans="4:5">
      <c r="D2302" s="490"/>
      <c r="E2302" s="495"/>
    </row>
    <row r="2303" spans="4:5">
      <c r="D2303" s="490"/>
      <c r="E2303" s="495"/>
    </row>
    <row r="2304" spans="4:5">
      <c r="D2304" s="490"/>
      <c r="E2304" s="495"/>
    </row>
    <row r="2305" spans="4:5">
      <c r="D2305" s="490"/>
      <c r="E2305" s="495"/>
    </row>
    <row r="2306" spans="4:5">
      <c r="D2306" s="490"/>
      <c r="E2306" s="495"/>
    </row>
    <row r="2307" spans="4:5">
      <c r="D2307" s="490"/>
      <c r="E2307" s="495"/>
    </row>
    <row r="2308" spans="4:5">
      <c r="D2308" s="490"/>
      <c r="E2308" s="495"/>
    </row>
    <row r="2309" spans="4:5">
      <c r="D2309" s="490"/>
      <c r="E2309" s="495"/>
    </row>
    <row r="2310" spans="4:5">
      <c r="D2310" s="490"/>
      <c r="E2310" s="495"/>
    </row>
    <row r="2311" spans="4:5">
      <c r="D2311" s="490"/>
      <c r="E2311" s="495"/>
    </row>
    <row r="2312" spans="4:5">
      <c r="D2312" s="490"/>
      <c r="E2312" s="495"/>
    </row>
    <row r="2313" spans="4:5">
      <c r="D2313" s="490"/>
      <c r="E2313" s="495"/>
    </row>
    <row r="2314" spans="4:5">
      <c r="D2314" s="490"/>
      <c r="E2314" s="495"/>
    </row>
    <row r="2315" spans="4:5">
      <c r="D2315" s="490"/>
      <c r="E2315" s="495"/>
    </row>
    <row r="2316" spans="4:5">
      <c r="D2316" s="490"/>
      <c r="E2316" s="495"/>
    </row>
    <row r="2317" spans="4:5">
      <c r="D2317" s="490"/>
      <c r="E2317" s="495"/>
    </row>
    <row r="2318" spans="4:5">
      <c r="D2318" s="490"/>
      <c r="E2318" s="495"/>
    </row>
    <row r="2319" spans="4:5">
      <c r="D2319" s="490"/>
      <c r="E2319" s="495"/>
    </row>
    <row r="2320" spans="4:5">
      <c r="D2320" s="490"/>
      <c r="E2320" s="495"/>
    </row>
    <row r="2321" spans="4:5">
      <c r="D2321" s="490"/>
      <c r="E2321" s="495"/>
    </row>
    <row r="2322" spans="4:5">
      <c r="D2322" s="490"/>
      <c r="E2322" s="495"/>
    </row>
    <row r="2323" spans="4:5">
      <c r="D2323" s="490"/>
      <c r="E2323" s="495"/>
    </row>
    <row r="2324" spans="4:5">
      <c r="D2324" s="490"/>
      <c r="E2324" s="495"/>
    </row>
    <row r="2325" spans="4:5">
      <c r="D2325" s="490"/>
      <c r="E2325" s="495"/>
    </row>
    <row r="2326" spans="4:5">
      <c r="D2326" s="490"/>
      <c r="E2326" s="495"/>
    </row>
    <row r="2327" spans="4:5">
      <c r="D2327" s="490"/>
      <c r="E2327" s="495"/>
    </row>
    <row r="2328" spans="4:5">
      <c r="D2328" s="490"/>
      <c r="E2328" s="495"/>
    </row>
    <row r="2329" spans="4:5">
      <c r="D2329" s="490"/>
      <c r="E2329" s="495"/>
    </row>
    <row r="2330" spans="4:5">
      <c r="D2330" s="490"/>
      <c r="E2330" s="495"/>
    </row>
    <row r="2331" spans="4:5">
      <c r="D2331" s="490"/>
      <c r="E2331" s="495"/>
    </row>
    <row r="2332" spans="4:5">
      <c r="D2332" s="490"/>
      <c r="E2332" s="495"/>
    </row>
    <row r="2333" spans="4:5">
      <c r="D2333" s="490"/>
      <c r="E2333" s="495"/>
    </row>
    <row r="2334" spans="4:5">
      <c r="D2334" s="490"/>
      <c r="E2334" s="495"/>
    </row>
    <row r="2335" spans="4:5">
      <c r="D2335" s="490"/>
      <c r="E2335" s="495"/>
    </row>
    <row r="2336" spans="4:5">
      <c r="D2336" s="490"/>
      <c r="E2336" s="495"/>
    </row>
    <row r="2337" spans="4:5">
      <c r="D2337" s="490"/>
      <c r="E2337" s="495"/>
    </row>
    <row r="2338" spans="4:5">
      <c r="D2338" s="490"/>
      <c r="E2338" s="495"/>
    </row>
    <row r="2339" spans="4:5">
      <c r="D2339" s="490"/>
      <c r="E2339" s="495"/>
    </row>
    <row r="2340" spans="4:5">
      <c r="D2340" s="490"/>
      <c r="E2340" s="495"/>
    </row>
    <row r="2341" spans="4:5">
      <c r="D2341" s="490"/>
      <c r="E2341" s="495"/>
    </row>
    <row r="2342" spans="4:5">
      <c r="D2342" s="490"/>
      <c r="E2342" s="495"/>
    </row>
    <row r="2343" spans="4:5">
      <c r="D2343" s="490"/>
      <c r="E2343" s="495"/>
    </row>
    <row r="2344" spans="4:5">
      <c r="D2344" s="490"/>
      <c r="E2344" s="495"/>
    </row>
    <row r="2345" spans="4:5">
      <c r="D2345" s="490"/>
      <c r="E2345" s="495"/>
    </row>
    <row r="2346" spans="4:5">
      <c r="D2346" s="490"/>
      <c r="E2346" s="495"/>
    </row>
    <row r="2347" spans="4:5">
      <c r="D2347" s="490"/>
      <c r="E2347" s="495"/>
    </row>
    <row r="2348" spans="4:5">
      <c r="D2348" s="490"/>
      <c r="E2348" s="495"/>
    </row>
    <row r="2349" spans="4:5">
      <c r="D2349" s="490"/>
      <c r="E2349" s="495"/>
    </row>
    <row r="2350" spans="4:5">
      <c r="D2350" s="490"/>
      <c r="E2350" s="495"/>
    </row>
    <row r="2351" spans="4:5">
      <c r="D2351" s="490"/>
      <c r="E2351" s="495"/>
    </row>
    <row r="2352" spans="4:5">
      <c r="D2352" s="490"/>
      <c r="E2352" s="495"/>
    </row>
    <row r="2353" spans="4:5">
      <c r="D2353" s="490"/>
      <c r="E2353" s="495"/>
    </row>
    <row r="2354" spans="4:5">
      <c r="D2354" s="490"/>
      <c r="E2354" s="495"/>
    </row>
    <row r="2355" spans="4:5">
      <c r="D2355" s="490"/>
      <c r="E2355" s="495"/>
    </row>
    <row r="2356" spans="4:5">
      <c r="D2356" s="490"/>
      <c r="E2356" s="495"/>
    </row>
    <row r="2357" spans="4:5">
      <c r="D2357" s="490"/>
      <c r="E2357" s="495"/>
    </row>
    <row r="2358" spans="4:5">
      <c r="D2358" s="490"/>
      <c r="E2358" s="495"/>
    </row>
    <row r="2359" spans="4:5">
      <c r="D2359" s="490"/>
      <c r="E2359" s="495"/>
    </row>
    <row r="2360" spans="4:5">
      <c r="D2360" s="490"/>
      <c r="E2360" s="495"/>
    </row>
    <row r="2361" spans="4:5">
      <c r="D2361" s="490"/>
      <c r="E2361" s="495"/>
    </row>
    <row r="2362" spans="4:5">
      <c r="D2362" s="490"/>
      <c r="E2362" s="495"/>
    </row>
    <row r="2363" spans="4:5">
      <c r="D2363" s="490"/>
      <c r="E2363" s="495"/>
    </row>
    <row r="2364" spans="4:5">
      <c r="D2364" s="490"/>
      <c r="E2364" s="495"/>
    </row>
    <row r="2365" spans="4:5">
      <c r="D2365" s="490"/>
      <c r="E2365" s="495"/>
    </row>
    <row r="2366" spans="4:5">
      <c r="D2366" s="490"/>
      <c r="E2366" s="495"/>
    </row>
    <row r="2367" spans="4:5">
      <c r="D2367" s="490"/>
      <c r="E2367" s="495"/>
    </row>
    <row r="2368" spans="4:5">
      <c r="D2368" s="490"/>
      <c r="E2368" s="495"/>
    </row>
    <row r="2369" spans="4:5">
      <c r="D2369" s="490"/>
      <c r="E2369" s="495"/>
    </row>
    <row r="2370" spans="4:5">
      <c r="D2370" s="490"/>
      <c r="E2370" s="495"/>
    </row>
    <row r="2371" spans="4:5">
      <c r="D2371" s="490"/>
      <c r="E2371" s="495"/>
    </row>
    <row r="2372" spans="4:5">
      <c r="D2372" s="490"/>
      <c r="E2372" s="495"/>
    </row>
    <row r="2373" spans="4:5">
      <c r="D2373" s="490"/>
      <c r="E2373" s="495"/>
    </row>
    <row r="2374" spans="4:5">
      <c r="D2374" s="490"/>
      <c r="E2374" s="495"/>
    </row>
    <row r="2375" spans="4:5">
      <c r="D2375" s="490"/>
      <c r="E2375" s="495"/>
    </row>
    <row r="2376" spans="4:5">
      <c r="D2376" s="490"/>
      <c r="E2376" s="495"/>
    </row>
    <row r="2377" spans="4:5">
      <c r="D2377" s="490"/>
      <c r="E2377" s="495"/>
    </row>
    <row r="2378" spans="4:5">
      <c r="D2378" s="490"/>
      <c r="E2378" s="495"/>
    </row>
    <row r="2379" spans="4:5">
      <c r="D2379" s="490"/>
      <c r="E2379" s="495"/>
    </row>
    <row r="2380" spans="4:5">
      <c r="D2380" s="490"/>
      <c r="E2380" s="495"/>
    </row>
    <row r="2381" spans="4:5">
      <c r="D2381" s="490"/>
      <c r="E2381" s="495"/>
    </row>
    <row r="2382" spans="4:5">
      <c r="D2382" s="490"/>
      <c r="E2382" s="495"/>
    </row>
    <row r="2383" spans="4:5">
      <c r="D2383" s="490"/>
      <c r="E2383" s="495"/>
    </row>
    <row r="2384" spans="4:5">
      <c r="D2384" s="490"/>
      <c r="E2384" s="495"/>
    </row>
    <row r="2385" spans="4:5">
      <c r="D2385" s="490"/>
      <c r="E2385" s="495"/>
    </row>
    <row r="2386" spans="4:5">
      <c r="D2386" s="490"/>
      <c r="E2386" s="495"/>
    </row>
    <row r="2387" spans="4:5">
      <c r="D2387" s="490"/>
      <c r="E2387" s="495"/>
    </row>
    <row r="2388" spans="4:5">
      <c r="D2388" s="490"/>
      <c r="E2388" s="495"/>
    </row>
    <row r="2389" spans="4:5">
      <c r="D2389" s="490"/>
      <c r="E2389" s="495"/>
    </row>
    <row r="2390" spans="4:5">
      <c r="D2390" s="490"/>
      <c r="E2390" s="495"/>
    </row>
    <row r="2391" spans="4:5">
      <c r="D2391" s="490"/>
      <c r="E2391" s="495"/>
    </row>
    <row r="2392" spans="4:5">
      <c r="D2392" s="490"/>
      <c r="E2392" s="495"/>
    </row>
    <row r="2393" spans="4:5">
      <c r="D2393" s="490"/>
      <c r="E2393" s="495"/>
    </row>
    <row r="2394" spans="4:5">
      <c r="D2394" s="490"/>
      <c r="E2394" s="495"/>
    </row>
    <row r="2395" spans="4:5">
      <c r="D2395" s="490"/>
      <c r="E2395" s="495"/>
    </row>
    <row r="2396" spans="4:5">
      <c r="D2396" s="490"/>
      <c r="E2396" s="495"/>
    </row>
    <row r="2397" spans="4:5">
      <c r="D2397" s="490"/>
      <c r="E2397" s="495"/>
    </row>
    <row r="2398" spans="4:5">
      <c r="D2398" s="490"/>
      <c r="E2398" s="495"/>
    </row>
    <row r="2399" spans="4:5">
      <c r="D2399" s="490"/>
      <c r="E2399" s="495"/>
    </row>
    <row r="2400" spans="4:5">
      <c r="D2400" s="490"/>
      <c r="E2400" s="495"/>
    </row>
    <row r="2401" spans="4:5">
      <c r="D2401" s="490"/>
      <c r="E2401" s="495"/>
    </row>
    <row r="2402" spans="4:5">
      <c r="D2402" s="490"/>
      <c r="E2402" s="495"/>
    </row>
    <row r="2403" spans="4:5">
      <c r="D2403" s="490"/>
      <c r="E2403" s="495"/>
    </row>
    <row r="2404" spans="4:5">
      <c r="D2404" s="490"/>
      <c r="E2404" s="495"/>
    </row>
    <row r="2405" spans="4:5">
      <c r="D2405" s="490"/>
      <c r="E2405" s="495"/>
    </row>
    <row r="2406" spans="4:5">
      <c r="D2406" s="490"/>
      <c r="E2406" s="495"/>
    </row>
    <row r="2407" spans="4:5">
      <c r="D2407" s="490"/>
      <c r="E2407" s="495"/>
    </row>
    <row r="2408" spans="4:5">
      <c r="D2408" s="490"/>
      <c r="E2408" s="495"/>
    </row>
    <row r="2409" spans="4:5">
      <c r="D2409" s="490"/>
      <c r="E2409" s="495"/>
    </row>
    <row r="2410" spans="4:5">
      <c r="D2410" s="490"/>
      <c r="E2410" s="495"/>
    </row>
    <row r="2411" spans="4:5">
      <c r="D2411" s="490"/>
      <c r="E2411" s="495"/>
    </row>
    <row r="2412" spans="4:5">
      <c r="D2412" s="490"/>
      <c r="E2412" s="495"/>
    </row>
    <row r="2413" spans="4:5">
      <c r="D2413" s="490"/>
      <c r="E2413" s="495"/>
    </row>
    <row r="2414" spans="4:5">
      <c r="D2414" s="490"/>
      <c r="E2414" s="495"/>
    </row>
    <row r="2415" spans="4:5">
      <c r="D2415" s="490"/>
      <c r="E2415" s="495"/>
    </row>
    <row r="2416" spans="4:5">
      <c r="D2416" s="490"/>
      <c r="E2416" s="495"/>
    </row>
    <row r="2417" spans="4:5">
      <c r="D2417" s="490"/>
      <c r="E2417" s="495"/>
    </row>
    <row r="2418" spans="4:5">
      <c r="D2418" s="490"/>
      <c r="E2418" s="495"/>
    </row>
    <row r="2419" spans="4:5">
      <c r="D2419" s="490"/>
      <c r="E2419" s="495"/>
    </row>
    <row r="2420" spans="4:5">
      <c r="D2420" s="490"/>
      <c r="E2420" s="495"/>
    </row>
    <row r="2421" spans="4:5">
      <c r="D2421" s="490"/>
      <c r="E2421" s="495"/>
    </row>
    <row r="2422" spans="4:5">
      <c r="D2422" s="490"/>
      <c r="E2422" s="495"/>
    </row>
    <row r="2423" spans="4:5">
      <c r="D2423" s="490"/>
      <c r="E2423" s="495"/>
    </row>
    <row r="2424" spans="4:5">
      <c r="D2424" s="490"/>
      <c r="E2424" s="495"/>
    </row>
    <row r="2425" spans="4:5">
      <c r="D2425" s="490"/>
      <c r="E2425" s="495"/>
    </row>
    <row r="2426" spans="4:5">
      <c r="D2426" s="490"/>
      <c r="E2426" s="495"/>
    </row>
    <row r="2427" spans="4:5">
      <c r="D2427" s="490"/>
      <c r="E2427" s="495"/>
    </row>
    <row r="2428" spans="4:5">
      <c r="D2428" s="490"/>
      <c r="E2428" s="495"/>
    </row>
    <row r="2429" spans="4:5">
      <c r="D2429" s="490"/>
      <c r="E2429" s="495"/>
    </row>
    <row r="2430" spans="4:5">
      <c r="D2430" s="490"/>
      <c r="E2430" s="495"/>
    </row>
    <row r="2431" spans="4:5">
      <c r="D2431" s="490"/>
      <c r="E2431" s="495"/>
    </row>
    <row r="2432" spans="4:5">
      <c r="D2432" s="490"/>
      <c r="E2432" s="495"/>
    </row>
    <row r="2433" spans="4:5">
      <c r="D2433" s="490"/>
      <c r="E2433" s="495"/>
    </row>
    <row r="2434" spans="4:5">
      <c r="D2434" s="490"/>
      <c r="E2434" s="495"/>
    </row>
    <row r="2435" spans="4:5">
      <c r="D2435" s="490"/>
      <c r="E2435" s="495"/>
    </row>
    <row r="2436" spans="4:5">
      <c r="D2436" s="490"/>
      <c r="E2436" s="495"/>
    </row>
    <row r="2437" spans="4:5">
      <c r="D2437" s="490"/>
      <c r="E2437" s="495"/>
    </row>
    <row r="2438" spans="4:5">
      <c r="D2438" s="490"/>
      <c r="E2438" s="495"/>
    </row>
    <row r="2439" spans="4:5">
      <c r="D2439" s="490"/>
      <c r="E2439" s="495"/>
    </row>
    <row r="2440" spans="4:5">
      <c r="D2440" s="490"/>
      <c r="E2440" s="495"/>
    </row>
    <row r="2441" spans="4:5">
      <c r="D2441" s="490"/>
      <c r="E2441" s="495"/>
    </row>
    <row r="2442" spans="4:5">
      <c r="D2442" s="490"/>
      <c r="E2442" s="495"/>
    </row>
    <row r="2443" spans="4:5">
      <c r="D2443" s="490"/>
      <c r="E2443" s="495"/>
    </row>
    <row r="2444" spans="4:5">
      <c r="D2444" s="490"/>
      <c r="E2444" s="495"/>
    </row>
    <row r="2445" spans="4:5">
      <c r="D2445" s="490"/>
      <c r="E2445" s="495"/>
    </row>
    <row r="2446" spans="4:5">
      <c r="D2446" s="490"/>
      <c r="E2446" s="495"/>
    </row>
    <row r="2447" spans="4:5">
      <c r="D2447" s="490"/>
      <c r="E2447" s="495"/>
    </row>
    <row r="2448" spans="4:5">
      <c r="D2448" s="490"/>
      <c r="E2448" s="495"/>
    </row>
    <row r="2449" spans="4:5">
      <c r="D2449" s="490"/>
      <c r="E2449" s="495"/>
    </row>
    <row r="2450" spans="4:5">
      <c r="D2450" s="490"/>
      <c r="E2450" s="495"/>
    </row>
    <row r="2451" spans="4:5">
      <c r="D2451" s="490"/>
      <c r="E2451" s="495"/>
    </row>
    <row r="2452" spans="4:5">
      <c r="D2452" s="490"/>
      <c r="E2452" s="495"/>
    </row>
    <row r="2453" spans="4:5">
      <c r="D2453" s="490"/>
      <c r="E2453" s="495"/>
    </row>
    <row r="2454" spans="4:5">
      <c r="D2454" s="490"/>
      <c r="E2454" s="495"/>
    </row>
    <row r="2455" spans="4:5">
      <c r="D2455" s="490"/>
      <c r="E2455" s="495"/>
    </row>
    <row r="2456" spans="4:5">
      <c r="D2456" s="490"/>
      <c r="E2456" s="495"/>
    </row>
    <row r="2457" spans="4:5">
      <c r="D2457" s="490"/>
      <c r="E2457" s="495"/>
    </row>
    <row r="2458" spans="4:5">
      <c r="D2458" s="490"/>
      <c r="E2458" s="495"/>
    </row>
    <row r="2459" spans="4:5">
      <c r="D2459" s="490"/>
      <c r="E2459" s="495"/>
    </row>
    <row r="2460" spans="4:5">
      <c r="D2460" s="490"/>
      <c r="E2460" s="495"/>
    </row>
    <row r="2461" spans="4:5">
      <c r="D2461" s="490"/>
      <c r="E2461" s="495"/>
    </row>
    <row r="2462" spans="4:5">
      <c r="D2462" s="490"/>
      <c r="E2462" s="495"/>
    </row>
    <row r="2463" spans="4:5">
      <c r="D2463" s="490"/>
      <c r="E2463" s="495"/>
    </row>
    <row r="2464" spans="4:5">
      <c r="D2464" s="490"/>
      <c r="E2464" s="495"/>
    </row>
    <row r="2465" spans="4:5">
      <c r="D2465" s="490"/>
      <c r="E2465" s="495"/>
    </row>
    <row r="2466" spans="4:5">
      <c r="D2466" s="490"/>
      <c r="E2466" s="495"/>
    </row>
    <row r="2467" spans="4:5">
      <c r="D2467" s="490"/>
      <c r="E2467" s="495"/>
    </row>
    <row r="2468" spans="4:5">
      <c r="D2468" s="490"/>
      <c r="E2468" s="495"/>
    </row>
    <row r="2469" spans="4:5">
      <c r="D2469" s="490"/>
      <c r="E2469" s="495"/>
    </row>
    <row r="2470" spans="4:5">
      <c r="D2470" s="490"/>
      <c r="E2470" s="495"/>
    </row>
    <row r="2471" spans="4:5">
      <c r="D2471" s="490"/>
      <c r="E2471" s="495"/>
    </row>
    <row r="2472" spans="4:5">
      <c r="D2472" s="490"/>
      <c r="E2472" s="495"/>
    </row>
    <row r="2473" spans="4:5">
      <c r="D2473" s="490"/>
      <c r="E2473" s="495"/>
    </row>
    <row r="2474" spans="4:5">
      <c r="D2474" s="490"/>
      <c r="E2474" s="495"/>
    </row>
    <row r="2475" spans="4:5">
      <c r="D2475" s="490"/>
      <c r="E2475" s="495"/>
    </row>
    <row r="2476" spans="4:5">
      <c r="D2476" s="490"/>
      <c r="E2476" s="495"/>
    </row>
    <row r="2477" spans="4:5">
      <c r="D2477" s="490"/>
      <c r="E2477" s="495"/>
    </row>
    <row r="2478" spans="4:5">
      <c r="D2478" s="490"/>
      <c r="E2478" s="495"/>
    </row>
    <row r="2479" spans="4:5">
      <c r="D2479" s="490"/>
      <c r="E2479" s="495"/>
    </row>
    <row r="2480" spans="4:5">
      <c r="D2480" s="490"/>
      <c r="E2480" s="495"/>
    </row>
    <row r="2481" spans="4:5">
      <c r="D2481" s="490"/>
      <c r="E2481" s="495"/>
    </row>
    <row r="2482" spans="4:5">
      <c r="D2482" s="490"/>
      <c r="E2482" s="495"/>
    </row>
    <row r="2483" spans="4:5">
      <c r="D2483" s="490"/>
      <c r="E2483" s="495"/>
    </row>
    <row r="2484" spans="4:5">
      <c r="D2484" s="490"/>
      <c r="E2484" s="495"/>
    </row>
    <row r="2485" spans="4:5">
      <c r="D2485" s="490"/>
      <c r="E2485" s="495"/>
    </row>
    <row r="2486" spans="4:5">
      <c r="D2486" s="490"/>
      <c r="E2486" s="495"/>
    </row>
    <row r="2487" spans="4:5">
      <c r="D2487" s="490"/>
      <c r="E2487" s="495"/>
    </row>
    <row r="2488" spans="4:5">
      <c r="D2488" s="490"/>
      <c r="E2488" s="495"/>
    </row>
    <row r="2489" spans="4:5">
      <c r="D2489" s="490"/>
      <c r="E2489" s="495"/>
    </row>
    <row r="2490" spans="4:5">
      <c r="D2490" s="490"/>
      <c r="E2490" s="495"/>
    </row>
    <row r="2491" spans="4:5">
      <c r="D2491" s="490"/>
      <c r="E2491" s="495"/>
    </row>
    <row r="2492" spans="4:5">
      <c r="D2492" s="490"/>
      <c r="E2492" s="495"/>
    </row>
    <row r="2493" spans="4:5">
      <c r="D2493" s="490"/>
      <c r="E2493" s="495"/>
    </row>
    <row r="2494" spans="4:5">
      <c r="D2494" s="490"/>
      <c r="E2494" s="495"/>
    </row>
    <row r="2495" spans="4:5">
      <c r="D2495" s="490"/>
      <c r="E2495" s="495"/>
    </row>
    <row r="2496" spans="4:5">
      <c r="D2496" s="490"/>
      <c r="E2496" s="495"/>
    </row>
    <row r="2497" spans="4:5">
      <c r="D2497" s="490"/>
      <c r="E2497" s="495"/>
    </row>
    <row r="2498" spans="4:5">
      <c r="D2498" s="490"/>
      <c r="E2498" s="495"/>
    </row>
    <row r="2499" spans="4:5">
      <c r="D2499" s="490"/>
      <c r="E2499" s="495"/>
    </row>
    <row r="2500" spans="4:5">
      <c r="D2500" s="490"/>
      <c r="E2500" s="495"/>
    </row>
    <row r="2501" spans="4:5">
      <c r="D2501" s="490"/>
      <c r="E2501" s="495"/>
    </row>
    <row r="2502" spans="4:5">
      <c r="D2502" s="490"/>
      <c r="E2502" s="495"/>
    </row>
    <row r="2503" spans="4:5">
      <c r="D2503" s="490"/>
      <c r="E2503" s="495"/>
    </row>
    <row r="2504" spans="4:5">
      <c r="D2504" s="490"/>
      <c r="E2504" s="495"/>
    </row>
    <row r="2505" spans="4:5">
      <c r="D2505" s="490"/>
      <c r="E2505" s="495"/>
    </row>
    <row r="2506" spans="4:5">
      <c r="D2506" s="490"/>
      <c r="E2506" s="495"/>
    </row>
    <row r="2507" spans="4:5">
      <c r="D2507" s="490"/>
      <c r="E2507" s="495"/>
    </row>
    <row r="2508" spans="4:5">
      <c r="D2508" s="490"/>
      <c r="E2508" s="495"/>
    </row>
    <row r="2509" spans="4:5">
      <c r="D2509" s="490"/>
      <c r="E2509" s="495"/>
    </row>
    <row r="2510" spans="4:5">
      <c r="D2510" s="490"/>
      <c r="E2510" s="495"/>
    </row>
    <row r="2511" spans="4:5">
      <c r="D2511" s="490"/>
      <c r="E2511" s="495"/>
    </row>
    <row r="2512" spans="4:5">
      <c r="D2512" s="490"/>
      <c r="E2512" s="495"/>
    </row>
    <row r="2513" spans="4:5">
      <c r="D2513" s="490"/>
      <c r="E2513" s="495"/>
    </row>
    <row r="2514" spans="4:5">
      <c r="D2514" s="490"/>
      <c r="E2514" s="495"/>
    </row>
    <row r="2515" spans="4:5">
      <c r="D2515" s="490"/>
      <c r="E2515" s="495"/>
    </row>
    <row r="2516" spans="4:5">
      <c r="D2516" s="490"/>
      <c r="E2516" s="495"/>
    </row>
    <row r="2517" spans="4:5">
      <c r="D2517" s="490"/>
      <c r="E2517" s="495"/>
    </row>
    <row r="2518" spans="4:5">
      <c r="D2518" s="490"/>
      <c r="E2518" s="495"/>
    </row>
    <row r="2519" spans="4:5">
      <c r="D2519" s="490"/>
      <c r="E2519" s="495"/>
    </row>
    <row r="2520" spans="4:5">
      <c r="D2520" s="490"/>
      <c r="E2520" s="495"/>
    </row>
    <row r="2521" spans="4:5">
      <c r="D2521" s="490"/>
      <c r="E2521" s="495"/>
    </row>
    <row r="2522" spans="4:5">
      <c r="D2522" s="490"/>
      <c r="E2522" s="495"/>
    </row>
    <row r="2523" spans="4:5">
      <c r="D2523" s="490"/>
      <c r="E2523" s="495"/>
    </row>
    <row r="2524" spans="4:5">
      <c r="D2524" s="490"/>
      <c r="E2524" s="495"/>
    </row>
    <row r="2525" spans="4:5">
      <c r="D2525" s="490"/>
      <c r="E2525" s="495"/>
    </row>
    <row r="2526" spans="4:5">
      <c r="D2526" s="490"/>
      <c r="E2526" s="495"/>
    </row>
    <row r="2527" spans="4:5">
      <c r="D2527" s="490"/>
      <c r="E2527" s="495"/>
    </row>
    <row r="2528" spans="4:5">
      <c r="D2528" s="490"/>
      <c r="E2528" s="495"/>
    </row>
    <row r="2529" spans="4:5">
      <c r="D2529" s="490"/>
      <c r="E2529" s="495"/>
    </row>
    <row r="2530" spans="4:5">
      <c r="D2530" s="490"/>
      <c r="E2530" s="495"/>
    </row>
    <row r="2531" spans="4:5">
      <c r="D2531" s="490"/>
      <c r="E2531" s="495"/>
    </row>
    <row r="2532" spans="4:5">
      <c r="D2532" s="490"/>
      <c r="E2532" s="495"/>
    </row>
    <row r="2533" spans="4:5">
      <c r="D2533" s="490"/>
      <c r="E2533" s="495"/>
    </row>
    <row r="2534" spans="4:5">
      <c r="D2534" s="490"/>
      <c r="E2534" s="495"/>
    </row>
    <row r="2535" spans="4:5">
      <c r="D2535" s="490"/>
      <c r="E2535" s="495"/>
    </row>
    <row r="2536" spans="4:5">
      <c r="D2536" s="490"/>
      <c r="E2536" s="495"/>
    </row>
    <row r="2537" spans="4:5">
      <c r="D2537" s="490"/>
      <c r="E2537" s="495"/>
    </row>
    <row r="2538" spans="4:5">
      <c r="D2538" s="490"/>
      <c r="E2538" s="495"/>
    </row>
    <row r="2539" spans="4:5">
      <c r="D2539" s="490"/>
      <c r="E2539" s="495"/>
    </row>
    <row r="2540" spans="4:5">
      <c r="D2540" s="490"/>
      <c r="E2540" s="495"/>
    </row>
    <row r="2541" spans="4:5">
      <c r="D2541" s="490"/>
      <c r="E2541" s="495"/>
    </row>
    <row r="2542" spans="4:5">
      <c r="D2542" s="490"/>
      <c r="E2542" s="495"/>
    </row>
    <row r="2543" spans="4:5">
      <c r="D2543" s="490"/>
      <c r="E2543" s="495"/>
    </row>
    <row r="2544" spans="4:5">
      <c r="D2544" s="490"/>
      <c r="E2544" s="495"/>
    </row>
    <row r="2545" spans="4:5">
      <c r="D2545" s="490"/>
      <c r="E2545" s="495"/>
    </row>
    <row r="2546" spans="4:5">
      <c r="D2546" s="490"/>
      <c r="E2546" s="495"/>
    </row>
    <row r="2547" spans="4:5">
      <c r="D2547" s="490"/>
      <c r="E2547" s="495"/>
    </row>
    <row r="2548" spans="4:5">
      <c r="D2548" s="490"/>
      <c r="E2548" s="495"/>
    </row>
    <row r="2549" spans="4:5">
      <c r="D2549" s="490"/>
      <c r="E2549" s="495"/>
    </row>
    <row r="2550" spans="4:5">
      <c r="D2550" s="490"/>
      <c r="E2550" s="495"/>
    </row>
    <row r="2551" spans="4:5">
      <c r="D2551" s="490"/>
      <c r="E2551" s="495"/>
    </row>
    <row r="2552" spans="4:5">
      <c r="D2552" s="490"/>
      <c r="E2552" s="495"/>
    </row>
    <row r="2553" spans="4:5">
      <c r="D2553" s="490"/>
      <c r="E2553" s="495"/>
    </row>
    <row r="2554" spans="4:5">
      <c r="D2554" s="490"/>
      <c r="E2554" s="495"/>
    </row>
    <row r="2555" spans="4:5">
      <c r="D2555" s="490"/>
      <c r="E2555" s="495"/>
    </row>
    <row r="2556" spans="4:5">
      <c r="D2556" s="490"/>
      <c r="E2556" s="495"/>
    </row>
    <row r="2557" spans="4:5">
      <c r="D2557" s="490"/>
      <c r="E2557" s="495"/>
    </row>
    <row r="2558" spans="4:5">
      <c r="D2558" s="490"/>
      <c r="E2558" s="495"/>
    </row>
    <row r="2559" spans="4:5">
      <c r="D2559" s="490"/>
      <c r="E2559" s="495"/>
    </row>
    <row r="2560" spans="4:5">
      <c r="D2560" s="490"/>
      <c r="E2560" s="495"/>
    </row>
    <row r="2561" spans="4:5">
      <c r="D2561" s="490"/>
      <c r="E2561" s="495"/>
    </row>
    <row r="2562" spans="4:5">
      <c r="D2562" s="490"/>
      <c r="E2562" s="495"/>
    </row>
    <row r="2563" spans="4:5">
      <c r="D2563" s="490"/>
      <c r="E2563" s="495"/>
    </row>
    <row r="2564" spans="4:5">
      <c r="D2564" s="490"/>
      <c r="E2564" s="495"/>
    </row>
    <row r="2565" spans="4:5">
      <c r="D2565" s="490"/>
      <c r="E2565" s="495"/>
    </row>
    <row r="2566" spans="4:5">
      <c r="D2566" s="490"/>
      <c r="E2566" s="495"/>
    </row>
    <row r="2567" spans="4:5">
      <c r="D2567" s="490"/>
      <c r="E2567" s="495"/>
    </row>
    <row r="2568" spans="4:5">
      <c r="D2568" s="490"/>
      <c r="E2568" s="495"/>
    </row>
    <row r="2569" spans="4:5">
      <c r="D2569" s="490"/>
      <c r="E2569" s="495"/>
    </row>
    <row r="2570" spans="4:5">
      <c r="D2570" s="490"/>
      <c r="E2570" s="495"/>
    </row>
    <row r="2571" spans="4:5">
      <c r="D2571" s="490"/>
      <c r="E2571" s="495"/>
    </row>
    <row r="2572" spans="4:5">
      <c r="D2572" s="490"/>
      <c r="E2572" s="495"/>
    </row>
    <row r="2573" spans="4:5">
      <c r="D2573" s="490"/>
      <c r="E2573" s="495"/>
    </row>
    <row r="2574" spans="4:5">
      <c r="D2574" s="490"/>
      <c r="E2574" s="495"/>
    </row>
    <row r="2575" spans="4:5">
      <c r="D2575" s="490"/>
      <c r="E2575" s="495"/>
    </row>
    <row r="2576" spans="4:5">
      <c r="D2576" s="490"/>
      <c r="E2576" s="495"/>
    </row>
    <row r="2577" spans="4:5">
      <c r="D2577" s="490"/>
      <c r="E2577" s="495"/>
    </row>
    <row r="2578" spans="4:5">
      <c r="D2578" s="490"/>
      <c r="E2578" s="495"/>
    </row>
    <row r="2579" spans="4:5">
      <c r="D2579" s="490"/>
      <c r="E2579" s="495"/>
    </row>
    <row r="2580" spans="4:5">
      <c r="D2580" s="490"/>
      <c r="E2580" s="495"/>
    </row>
    <row r="2581" spans="4:5">
      <c r="D2581" s="490"/>
      <c r="E2581" s="495"/>
    </row>
    <row r="2582" spans="4:5">
      <c r="D2582" s="490"/>
      <c r="E2582" s="495"/>
    </row>
    <row r="2583" spans="4:5">
      <c r="D2583" s="490"/>
      <c r="E2583" s="495"/>
    </row>
    <row r="2584" spans="4:5">
      <c r="D2584" s="490"/>
      <c r="E2584" s="495"/>
    </row>
    <row r="2585" spans="4:5">
      <c r="D2585" s="490"/>
      <c r="E2585" s="495"/>
    </row>
    <row r="2586" spans="4:5">
      <c r="D2586" s="490"/>
      <c r="E2586" s="495"/>
    </row>
    <row r="2587" spans="4:5">
      <c r="D2587" s="490"/>
      <c r="E2587" s="495"/>
    </row>
    <row r="2588" spans="4:5">
      <c r="D2588" s="490"/>
      <c r="E2588" s="495"/>
    </row>
    <row r="2589" spans="4:5">
      <c r="D2589" s="490"/>
      <c r="E2589" s="495"/>
    </row>
    <row r="2590" spans="4:5">
      <c r="D2590" s="490"/>
      <c r="E2590" s="495"/>
    </row>
    <row r="2591" spans="4:5">
      <c r="D2591" s="490"/>
      <c r="E2591" s="495"/>
    </row>
    <row r="2592" spans="4:5">
      <c r="D2592" s="490"/>
      <c r="E2592" s="495"/>
    </row>
    <row r="2593" spans="4:5">
      <c r="D2593" s="490"/>
      <c r="E2593" s="495"/>
    </row>
    <row r="2594" spans="4:5">
      <c r="D2594" s="490"/>
      <c r="E2594" s="495"/>
    </row>
    <row r="2595" spans="4:5">
      <c r="D2595" s="490"/>
      <c r="E2595" s="495"/>
    </row>
    <row r="2596" spans="4:5">
      <c r="D2596" s="490"/>
      <c r="E2596" s="495"/>
    </row>
    <row r="2597" spans="4:5">
      <c r="D2597" s="490"/>
      <c r="E2597" s="495"/>
    </row>
    <row r="2598" spans="4:5">
      <c r="D2598" s="490"/>
      <c r="E2598" s="495"/>
    </row>
    <row r="2599" spans="4:5">
      <c r="D2599" s="490"/>
      <c r="E2599" s="495"/>
    </row>
    <row r="2600" spans="4:5">
      <c r="D2600" s="490"/>
      <c r="E2600" s="495"/>
    </row>
    <row r="2601" spans="4:5">
      <c r="D2601" s="490"/>
      <c r="E2601" s="495"/>
    </row>
    <row r="2602" spans="4:5">
      <c r="D2602" s="490"/>
      <c r="E2602" s="495"/>
    </row>
    <row r="2603" spans="4:5">
      <c r="D2603" s="490"/>
      <c r="E2603" s="495"/>
    </row>
    <row r="2604" spans="4:5">
      <c r="D2604" s="490"/>
      <c r="E2604" s="495"/>
    </row>
    <row r="2605" spans="4:5">
      <c r="D2605" s="490"/>
      <c r="E2605" s="495"/>
    </row>
    <row r="2606" spans="4:5">
      <c r="D2606" s="490"/>
      <c r="E2606" s="495"/>
    </row>
    <row r="2607" spans="4:5">
      <c r="D2607" s="490"/>
      <c r="E2607" s="495"/>
    </row>
    <row r="2608" spans="4:5">
      <c r="D2608" s="490"/>
      <c r="E2608" s="495"/>
    </row>
    <row r="2609" spans="4:5">
      <c r="D2609" s="490"/>
      <c r="E2609" s="495"/>
    </row>
    <row r="2610" spans="4:5">
      <c r="D2610" s="490"/>
      <c r="E2610" s="495"/>
    </row>
    <row r="2611" spans="4:5">
      <c r="D2611" s="490"/>
      <c r="E2611" s="495"/>
    </row>
    <row r="2612" spans="4:5">
      <c r="D2612" s="490"/>
      <c r="E2612" s="495"/>
    </row>
    <row r="2613" spans="4:5">
      <c r="D2613" s="490"/>
      <c r="E2613" s="495"/>
    </row>
    <row r="2614" spans="4:5">
      <c r="D2614" s="490"/>
      <c r="E2614" s="495"/>
    </row>
    <row r="2615" spans="4:5">
      <c r="D2615" s="490"/>
      <c r="E2615" s="495"/>
    </row>
    <row r="2616" spans="4:5">
      <c r="D2616" s="490"/>
      <c r="E2616" s="495"/>
    </row>
    <row r="2617" spans="4:5">
      <c r="D2617" s="490"/>
      <c r="E2617" s="495"/>
    </row>
    <row r="2618" spans="4:5">
      <c r="D2618" s="490"/>
      <c r="E2618" s="495"/>
    </row>
    <row r="2619" spans="4:5">
      <c r="D2619" s="490"/>
      <c r="E2619" s="495"/>
    </row>
    <row r="2620" spans="4:5">
      <c r="D2620" s="490"/>
      <c r="E2620" s="495"/>
    </row>
    <row r="2621" spans="4:5">
      <c r="D2621" s="490"/>
      <c r="E2621" s="495"/>
    </row>
    <row r="2622" spans="4:5">
      <c r="D2622" s="490"/>
      <c r="E2622" s="495"/>
    </row>
    <row r="2623" spans="4:5">
      <c r="D2623" s="490"/>
      <c r="E2623" s="495"/>
    </row>
    <row r="2624" spans="4:5">
      <c r="D2624" s="490"/>
      <c r="E2624" s="495"/>
    </row>
    <row r="2625" spans="4:5">
      <c r="D2625" s="490"/>
      <c r="E2625" s="495"/>
    </row>
    <row r="2626" spans="4:5">
      <c r="D2626" s="490"/>
      <c r="E2626" s="495"/>
    </row>
    <row r="2627" spans="4:5">
      <c r="D2627" s="490"/>
      <c r="E2627" s="495"/>
    </row>
    <row r="2628" spans="4:5">
      <c r="D2628" s="490"/>
      <c r="E2628" s="495"/>
    </row>
    <row r="2629" spans="4:5">
      <c r="D2629" s="490"/>
      <c r="E2629" s="495"/>
    </row>
    <row r="2630" spans="4:5">
      <c r="D2630" s="490"/>
      <c r="E2630" s="495"/>
    </row>
    <row r="2631" spans="4:5">
      <c r="D2631" s="490"/>
      <c r="E2631" s="495"/>
    </row>
    <row r="2632" spans="4:5">
      <c r="D2632" s="490"/>
      <c r="E2632" s="495"/>
    </row>
    <row r="2633" spans="4:5">
      <c r="D2633" s="490"/>
      <c r="E2633" s="495"/>
    </row>
    <row r="2634" spans="4:5">
      <c r="D2634" s="490"/>
      <c r="E2634" s="495"/>
    </row>
    <row r="2635" spans="4:5">
      <c r="D2635" s="490"/>
      <c r="E2635" s="495"/>
    </row>
    <row r="2636" spans="4:5">
      <c r="D2636" s="490"/>
      <c r="E2636" s="495"/>
    </row>
    <row r="2637" spans="4:5">
      <c r="D2637" s="490"/>
      <c r="E2637" s="495"/>
    </row>
    <row r="2638" spans="4:5">
      <c r="D2638" s="490"/>
      <c r="E2638" s="495"/>
    </row>
    <row r="2639" spans="4:5">
      <c r="D2639" s="490"/>
      <c r="E2639" s="495"/>
    </row>
    <row r="2640" spans="4:5">
      <c r="D2640" s="490"/>
      <c r="E2640" s="495"/>
    </row>
    <row r="2641" spans="4:5">
      <c r="D2641" s="490"/>
      <c r="E2641" s="495"/>
    </row>
    <row r="2642" spans="4:5">
      <c r="D2642" s="490"/>
      <c r="E2642" s="495"/>
    </row>
    <row r="2643" spans="4:5">
      <c r="D2643" s="490"/>
      <c r="E2643" s="495"/>
    </row>
    <row r="2644" spans="4:5">
      <c r="D2644" s="490"/>
      <c r="E2644" s="495"/>
    </row>
    <row r="2645" spans="4:5">
      <c r="D2645" s="490"/>
      <c r="E2645" s="495"/>
    </row>
    <row r="2646" spans="4:5">
      <c r="D2646" s="490"/>
      <c r="E2646" s="495"/>
    </row>
    <row r="2647" spans="4:5">
      <c r="D2647" s="490"/>
      <c r="E2647" s="495"/>
    </row>
    <row r="2648" spans="4:5">
      <c r="D2648" s="490"/>
      <c r="E2648" s="495"/>
    </row>
    <row r="2649" spans="4:5">
      <c r="D2649" s="490"/>
      <c r="E2649" s="495"/>
    </row>
    <row r="2650" spans="4:5">
      <c r="D2650" s="490"/>
      <c r="E2650" s="495"/>
    </row>
    <row r="2651" spans="4:5">
      <c r="D2651" s="490"/>
      <c r="E2651" s="495"/>
    </row>
    <row r="2652" spans="4:5">
      <c r="D2652" s="490"/>
      <c r="E2652" s="495"/>
    </row>
    <row r="2653" spans="4:5">
      <c r="D2653" s="490"/>
      <c r="E2653" s="495"/>
    </row>
    <row r="2654" spans="4:5">
      <c r="D2654" s="490"/>
      <c r="E2654" s="495"/>
    </row>
    <row r="2655" spans="4:5">
      <c r="D2655" s="490"/>
      <c r="E2655" s="495"/>
    </row>
    <row r="2656" spans="4:5">
      <c r="D2656" s="490"/>
      <c r="E2656" s="495"/>
    </row>
    <row r="2657" spans="4:5">
      <c r="D2657" s="490"/>
      <c r="E2657" s="495"/>
    </row>
    <row r="2658" spans="4:5">
      <c r="D2658" s="490"/>
      <c r="E2658" s="495"/>
    </row>
    <row r="2659" spans="4:5">
      <c r="D2659" s="490"/>
      <c r="E2659" s="495"/>
    </row>
    <row r="2660" spans="4:5">
      <c r="D2660" s="490"/>
      <c r="E2660" s="495"/>
    </row>
    <row r="2661" spans="4:5">
      <c r="D2661" s="490"/>
      <c r="E2661" s="495"/>
    </row>
    <row r="2662" spans="4:5">
      <c r="D2662" s="490"/>
      <c r="E2662" s="495"/>
    </row>
    <row r="2663" spans="4:5">
      <c r="D2663" s="490"/>
      <c r="E2663" s="495"/>
    </row>
    <row r="2664" spans="4:5">
      <c r="D2664" s="490"/>
      <c r="E2664" s="495"/>
    </row>
    <row r="2665" spans="4:5">
      <c r="D2665" s="490"/>
      <c r="E2665" s="495"/>
    </row>
    <row r="2666" spans="4:5">
      <c r="D2666" s="490"/>
      <c r="E2666" s="495"/>
    </row>
    <row r="2667" spans="4:5">
      <c r="D2667" s="490"/>
      <c r="E2667" s="495"/>
    </row>
    <row r="2668" spans="4:5">
      <c r="D2668" s="490"/>
      <c r="E2668" s="495"/>
    </row>
    <row r="2669" spans="4:5">
      <c r="D2669" s="490"/>
      <c r="E2669" s="495"/>
    </row>
    <row r="2670" spans="4:5">
      <c r="D2670" s="490"/>
      <c r="E2670" s="495"/>
    </row>
    <row r="2671" spans="4:5">
      <c r="D2671" s="490"/>
      <c r="E2671" s="495"/>
    </row>
    <row r="2672" spans="4:5">
      <c r="D2672" s="490"/>
      <c r="E2672" s="495"/>
    </row>
    <row r="2673" spans="4:5">
      <c r="D2673" s="490"/>
      <c r="E2673" s="495"/>
    </row>
    <row r="2674" spans="4:5">
      <c r="D2674" s="490"/>
      <c r="E2674" s="495"/>
    </row>
    <row r="2675" spans="4:5">
      <c r="D2675" s="490"/>
      <c r="E2675" s="495"/>
    </row>
    <row r="2676" spans="4:5">
      <c r="D2676" s="490"/>
      <c r="E2676" s="495"/>
    </row>
    <row r="2677" spans="4:5">
      <c r="D2677" s="490"/>
      <c r="E2677" s="495"/>
    </row>
    <row r="2678" spans="4:5">
      <c r="D2678" s="490"/>
      <c r="E2678" s="495"/>
    </row>
    <row r="2679" spans="4:5">
      <c r="D2679" s="490"/>
      <c r="E2679" s="495"/>
    </row>
    <row r="2680" spans="4:5">
      <c r="D2680" s="490"/>
      <c r="E2680" s="495"/>
    </row>
    <row r="2681" spans="4:5">
      <c r="D2681" s="490"/>
      <c r="E2681" s="495"/>
    </row>
    <row r="2682" spans="4:5">
      <c r="D2682" s="490"/>
      <c r="E2682" s="495"/>
    </row>
    <row r="2683" spans="4:5">
      <c r="D2683" s="490"/>
      <c r="E2683" s="495"/>
    </row>
    <row r="2684" spans="4:5">
      <c r="D2684" s="490"/>
      <c r="E2684" s="495"/>
    </row>
    <row r="2685" spans="4:5">
      <c r="D2685" s="490"/>
      <c r="E2685" s="495"/>
    </row>
    <row r="2686" spans="4:5">
      <c r="D2686" s="490"/>
      <c r="E2686" s="495"/>
    </row>
    <row r="2687" spans="4:5">
      <c r="D2687" s="490"/>
      <c r="E2687" s="495"/>
    </row>
    <row r="2688" spans="4:5">
      <c r="D2688" s="490"/>
      <c r="E2688" s="495"/>
    </row>
    <row r="2689" spans="4:5">
      <c r="D2689" s="490"/>
      <c r="E2689" s="495"/>
    </row>
    <row r="2690" spans="4:5">
      <c r="D2690" s="490"/>
      <c r="E2690" s="495"/>
    </row>
    <row r="2691" spans="4:5">
      <c r="D2691" s="490"/>
      <c r="E2691" s="495"/>
    </row>
    <row r="2692" spans="4:5">
      <c r="D2692" s="490"/>
      <c r="E2692" s="495"/>
    </row>
    <row r="2693" spans="4:5">
      <c r="D2693" s="490"/>
      <c r="E2693" s="495"/>
    </row>
    <row r="2694" spans="4:5">
      <c r="D2694" s="490"/>
      <c r="E2694" s="495"/>
    </row>
    <row r="2695" spans="4:5">
      <c r="D2695" s="490"/>
      <c r="E2695" s="495"/>
    </row>
    <row r="2696" spans="4:5">
      <c r="D2696" s="490"/>
      <c r="E2696" s="495"/>
    </row>
    <row r="2697" spans="4:5">
      <c r="D2697" s="490"/>
      <c r="E2697" s="495"/>
    </row>
    <row r="2698" spans="4:5">
      <c r="D2698" s="490"/>
      <c r="E2698" s="495"/>
    </row>
    <row r="2699" spans="4:5">
      <c r="D2699" s="490"/>
      <c r="E2699" s="495"/>
    </row>
    <row r="2700" spans="4:5">
      <c r="D2700" s="490"/>
      <c r="E2700" s="495"/>
    </row>
    <row r="2701" spans="4:5">
      <c r="D2701" s="490"/>
      <c r="E2701" s="495"/>
    </row>
    <row r="2702" spans="4:5">
      <c r="D2702" s="490"/>
      <c r="E2702" s="495"/>
    </row>
    <row r="2703" spans="4:5">
      <c r="D2703" s="490"/>
      <c r="E2703" s="495"/>
    </row>
    <row r="2704" spans="4:5">
      <c r="D2704" s="490"/>
      <c r="E2704" s="495"/>
    </row>
    <row r="2705" spans="4:5">
      <c r="D2705" s="490"/>
      <c r="E2705" s="495"/>
    </row>
    <row r="2706" spans="4:5">
      <c r="D2706" s="490"/>
      <c r="E2706" s="495"/>
    </row>
    <row r="2707" spans="4:5">
      <c r="D2707" s="490"/>
      <c r="E2707" s="495"/>
    </row>
    <row r="2708" spans="4:5">
      <c r="D2708" s="490"/>
      <c r="E2708" s="495"/>
    </row>
    <row r="2709" spans="4:5">
      <c r="D2709" s="490"/>
      <c r="E2709" s="495"/>
    </row>
    <row r="2710" spans="4:5">
      <c r="D2710" s="490"/>
      <c r="E2710" s="495"/>
    </row>
    <row r="2711" spans="4:5">
      <c r="D2711" s="490"/>
      <c r="E2711" s="495"/>
    </row>
    <row r="2712" spans="4:5">
      <c r="D2712" s="490"/>
      <c r="E2712" s="495"/>
    </row>
    <row r="2713" spans="4:5">
      <c r="D2713" s="490"/>
      <c r="E2713" s="495"/>
    </row>
    <row r="2714" spans="4:5">
      <c r="D2714" s="490"/>
      <c r="E2714" s="495"/>
    </row>
    <row r="2715" spans="4:5">
      <c r="D2715" s="490"/>
      <c r="E2715" s="495"/>
    </row>
    <row r="2716" spans="4:5">
      <c r="D2716" s="490"/>
      <c r="E2716" s="495"/>
    </row>
    <row r="2717" spans="4:5">
      <c r="D2717" s="490"/>
      <c r="E2717" s="495"/>
    </row>
    <row r="2718" spans="4:5">
      <c r="D2718" s="490"/>
      <c r="E2718" s="495"/>
    </row>
    <row r="2719" spans="4:5">
      <c r="D2719" s="490"/>
      <c r="E2719" s="495"/>
    </row>
    <row r="2720" spans="4:5">
      <c r="D2720" s="490"/>
      <c r="E2720" s="495"/>
    </row>
    <row r="2721" spans="4:5">
      <c r="D2721" s="490"/>
      <c r="E2721" s="495"/>
    </row>
    <row r="2722" spans="4:5">
      <c r="D2722" s="490"/>
      <c r="E2722" s="495"/>
    </row>
    <row r="2723" spans="4:5">
      <c r="D2723" s="490"/>
      <c r="E2723" s="495"/>
    </row>
    <row r="2724" spans="4:5">
      <c r="D2724" s="490"/>
      <c r="E2724" s="495"/>
    </row>
    <row r="2725" spans="4:5">
      <c r="D2725" s="490"/>
      <c r="E2725" s="495"/>
    </row>
    <row r="2726" spans="4:5">
      <c r="D2726" s="490"/>
      <c r="E2726" s="495"/>
    </row>
    <row r="2727" spans="4:5">
      <c r="D2727" s="490"/>
      <c r="E2727" s="495"/>
    </row>
    <row r="2728" spans="4:5">
      <c r="D2728" s="490"/>
      <c r="E2728" s="495"/>
    </row>
    <row r="2729" spans="4:5">
      <c r="D2729" s="490"/>
      <c r="E2729" s="495"/>
    </row>
    <row r="2730" spans="4:5">
      <c r="D2730" s="490"/>
      <c r="E2730" s="495"/>
    </row>
    <row r="2731" spans="4:5">
      <c r="D2731" s="490"/>
      <c r="E2731" s="495"/>
    </row>
    <row r="2732" spans="4:5">
      <c r="D2732" s="490"/>
      <c r="E2732" s="495"/>
    </row>
    <row r="2733" spans="4:5">
      <c r="D2733" s="490"/>
      <c r="E2733" s="495"/>
    </row>
    <row r="2734" spans="4:5">
      <c r="D2734" s="490"/>
      <c r="E2734" s="495"/>
    </row>
    <row r="2735" spans="4:5">
      <c r="D2735" s="490"/>
      <c r="E2735" s="495"/>
    </row>
    <row r="2736" spans="4:5">
      <c r="D2736" s="490"/>
      <c r="E2736" s="495"/>
    </row>
    <row r="2737" spans="4:5">
      <c r="D2737" s="490"/>
      <c r="E2737" s="495"/>
    </row>
    <row r="2738" spans="4:5">
      <c r="D2738" s="490"/>
      <c r="E2738" s="495"/>
    </row>
    <row r="2739" spans="4:5">
      <c r="D2739" s="490"/>
      <c r="E2739" s="495"/>
    </row>
    <row r="2740" spans="4:5">
      <c r="D2740" s="490"/>
      <c r="E2740" s="495"/>
    </row>
    <row r="2741" spans="4:5">
      <c r="D2741" s="490"/>
      <c r="E2741" s="495"/>
    </row>
    <row r="2742" spans="4:5">
      <c r="D2742" s="490"/>
      <c r="E2742" s="495"/>
    </row>
    <row r="2743" spans="4:5">
      <c r="D2743" s="490"/>
      <c r="E2743" s="495"/>
    </row>
    <row r="2744" spans="4:5">
      <c r="D2744" s="490"/>
      <c r="E2744" s="495"/>
    </row>
    <row r="2745" spans="4:5">
      <c r="D2745" s="490"/>
      <c r="E2745" s="495"/>
    </row>
    <row r="2746" spans="4:5">
      <c r="D2746" s="490"/>
      <c r="E2746" s="495"/>
    </row>
    <row r="2747" spans="4:5">
      <c r="D2747" s="490"/>
      <c r="E2747" s="495"/>
    </row>
    <row r="2748" spans="4:5">
      <c r="D2748" s="490"/>
      <c r="E2748" s="495"/>
    </row>
    <row r="2749" spans="4:5">
      <c r="D2749" s="490"/>
      <c r="E2749" s="495"/>
    </row>
    <row r="2750" spans="4:5">
      <c r="D2750" s="490"/>
      <c r="E2750" s="495"/>
    </row>
    <row r="2751" spans="4:5">
      <c r="D2751" s="490"/>
      <c r="E2751" s="495"/>
    </row>
    <row r="2752" spans="4:5">
      <c r="D2752" s="490"/>
      <c r="E2752" s="495"/>
    </row>
    <row r="2753" spans="4:5">
      <c r="D2753" s="490"/>
      <c r="E2753" s="495"/>
    </row>
    <row r="2754" spans="4:5">
      <c r="D2754" s="490"/>
      <c r="E2754" s="495"/>
    </row>
    <row r="2755" spans="4:5">
      <c r="D2755" s="490"/>
      <c r="E2755" s="495"/>
    </row>
    <row r="2756" spans="4:5">
      <c r="D2756" s="490"/>
      <c r="E2756" s="495"/>
    </row>
    <row r="2757" spans="4:5">
      <c r="D2757" s="490"/>
      <c r="E2757" s="495"/>
    </row>
    <row r="2758" spans="4:5">
      <c r="D2758" s="490"/>
      <c r="E2758" s="495"/>
    </row>
    <row r="2759" spans="4:5">
      <c r="D2759" s="490"/>
      <c r="E2759" s="495"/>
    </row>
    <row r="2760" spans="4:5">
      <c r="D2760" s="490"/>
      <c r="E2760" s="495"/>
    </row>
    <row r="2761" spans="4:5">
      <c r="D2761" s="490"/>
      <c r="E2761" s="495"/>
    </row>
    <row r="2762" spans="4:5">
      <c r="D2762" s="490"/>
      <c r="E2762" s="495"/>
    </row>
    <row r="2763" spans="4:5">
      <c r="D2763" s="490"/>
      <c r="E2763" s="495"/>
    </row>
    <row r="2764" spans="4:5">
      <c r="D2764" s="490"/>
      <c r="E2764" s="495"/>
    </row>
    <row r="2765" spans="4:5">
      <c r="D2765" s="490"/>
      <c r="E2765" s="495"/>
    </row>
    <row r="2766" spans="4:5">
      <c r="D2766" s="490"/>
      <c r="E2766" s="495"/>
    </row>
    <row r="2767" spans="4:5">
      <c r="D2767" s="490"/>
      <c r="E2767" s="495"/>
    </row>
    <row r="2768" spans="4:5">
      <c r="D2768" s="490"/>
      <c r="E2768" s="495"/>
    </row>
    <row r="2769" spans="4:5">
      <c r="D2769" s="490"/>
      <c r="E2769" s="495"/>
    </row>
    <row r="2770" spans="4:5">
      <c r="D2770" s="490"/>
      <c r="E2770" s="495"/>
    </row>
    <row r="2771" spans="4:5">
      <c r="D2771" s="490"/>
      <c r="E2771" s="495"/>
    </row>
    <row r="2772" spans="4:5">
      <c r="D2772" s="490"/>
      <c r="E2772" s="495"/>
    </row>
    <row r="2773" spans="4:5">
      <c r="D2773" s="490"/>
      <c r="E2773" s="495"/>
    </row>
    <row r="2774" spans="4:5">
      <c r="D2774" s="490"/>
      <c r="E2774" s="495"/>
    </row>
    <row r="2775" spans="4:5">
      <c r="D2775" s="490"/>
      <c r="E2775" s="495"/>
    </row>
    <row r="2776" spans="4:5">
      <c r="D2776" s="490"/>
      <c r="E2776" s="495"/>
    </row>
    <row r="2777" spans="4:5">
      <c r="D2777" s="490"/>
      <c r="E2777" s="495"/>
    </row>
    <row r="2778" spans="4:5">
      <c r="D2778" s="490"/>
      <c r="E2778" s="495"/>
    </row>
    <row r="2779" spans="4:5">
      <c r="D2779" s="490"/>
      <c r="E2779" s="495"/>
    </row>
    <row r="2780" spans="4:5">
      <c r="D2780" s="490"/>
      <c r="E2780" s="495"/>
    </row>
    <row r="2781" spans="4:5">
      <c r="D2781" s="490"/>
      <c r="E2781" s="495"/>
    </row>
    <row r="2782" spans="4:5">
      <c r="D2782" s="490"/>
      <c r="E2782" s="495"/>
    </row>
    <row r="2783" spans="4:5">
      <c r="D2783" s="490"/>
      <c r="E2783" s="495"/>
    </row>
    <row r="2784" spans="4:5">
      <c r="D2784" s="490"/>
      <c r="E2784" s="495"/>
    </row>
    <row r="2785" spans="4:5">
      <c r="D2785" s="490"/>
      <c r="E2785" s="495"/>
    </row>
    <row r="2786" spans="4:5">
      <c r="D2786" s="490"/>
      <c r="E2786" s="495"/>
    </row>
    <row r="2787" spans="4:5">
      <c r="D2787" s="490"/>
      <c r="E2787" s="495"/>
    </row>
    <row r="2788" spans="4:5">
      <c r="D2788" s="490"/>
      <c r="E2788" s="495"/>
    </row>
    <row r="2789" spans="4:5">
      <c r="D2789" s="490"/>
      <c r="E2789" s="495"/>
    </row>
    <row r="2790" spans="4:5">
      <c r="D2790" s="490"/>
      <c r="E2790" s="495"/>
    </row>
    <row r="2791" spans="4:5">
      <c r="D2791" s="490"/>
      <c r="E2791" s="495"/>
    </row>
    <row r="2792" spans="4:5">
      <c r="D2792" s="490"/>
      <c r="E2792" s="495"/>
    </row>
    <row r="2793" spans="4:5">
      <c r="D2793" s="490"/>
      <c r="E2793" s="495"/>
    </row>
    <row r="2794" spans="4:5">
      <c r="D2794" s="490"/>
      <c r="E2794" s="495"/>
    </row>
    <row r="2795" spans="4:5">
      <c r="D2795" s="490"/>
      <c r="E2795" s="495"/>
    </row>
    <row r="2796" spans="4:5">
      <c r="D2796" s="490"/>
      <c r="E2796" s="495"/>
    </row>
    <row r="2797" spans="4:5">
      <c r="D2797" s="490"/>
      <c r="E2797" s="495"/>
    </row>
    <row r="2798" spans="4:5">
      <c r="D2798" s="490"/>
      <c r="E2798" s="495"/>
    </row>
    <row r="2799" spans="4:5">
      <c r="D2799" s="490"/>
      <c r="E2799" s="495"/>
    </row>
    <row r="2800" spans="4:5">
      <c r="D2800" s="490"/>
      <c r="E2800" s="495"/>
    </row>
    <row r="2801" spans="4:5">
      <c r="D2801" s="490"/>
      <c r="E2801" s="495"/>
    </row>
    <row r="2802" spans="4:5">
      <c r="D2802" s="490"/>
      <c r="E2802" s="495"/>
    </row>
    <row r="2803" spans="4:5">
      <c r="D2803" s="490"/>
      <c r="E2803" s="495"/>
    </row>
    <row r="2804" spans="4:5">
      <c r="D2804" s="490"/>
      <c r="E2804" s="495"/>
    </row>
    <row r="2805" spans="4:5">
      <c r="D2805" s="490"/>
      <c r="E2805" s="495"/>
    </row>
    <row r="2806" spans="4:5">
      <c r="D2806" s="490"/>
      <c r="E2806" s="495"/>
    </row>
    <row r="2807" spans="4:5">
      <c r="D2807" s="490"/>
      <c r="E2807" s="495"/>
    </row>
    <row r="2808" spans="4:5">
      <c r="D2808" s="490"/>
      <c r="E2808" s="495"/>
    </row>
    <row r="2809" spans="4:5">
      <c r="D2809" s="490"/>
      <c r="E2809" s="495"/>
    </row>
    <row r="2810" spans="4:5">
      <c r="D2810" s="490"/>
      <c r="E2810" s="495"/>
    </row>
    <row r="2811" spans="4:5">
      <c r="D2811" s="490"/>
      <c r="E2811" s="495"/>
    </row>
    <row r="2812" spans="4:5">
      <c r="D2812" s="490"/>
      <c r="E2812" s="495"/>
    </row>
    <row r="2813" spans="4:5">
      <c r="D2813" s="490"/>
      <c r="E2813" s="495"/>
    </row>
    <row r="2814" spans="4:5">
      <c r="D2814" s="490"/>
      <c r="E2814" s="495"/>
    </row>
    <row r="2815" spans="4:5">
      <c r="D2815" s="490"/>
      <c r="E2815" s="495"/>
    </row>
    <row r="2816" spans="4:5">
      <c r="D2816" s="490"/>
      <c r="E2816" s="495"/>
    </row>
    <row r="2817" spans="4:5">
      <c r="D2817" s="490"/>
      <c r="E2817" s="495"/>
    </row>
    <row r="2818" spans="4:5">
      <c r="D2818" s="490"/>
      <c r="E2818" s="495"/>
    </row>
    <row r="2819" spans="4:5">
      <c r="D2819" s="490"/>
      <c r="E2819" s="495"/>
    </row>
    <row r="2820" spans="4:5">
      <c r="D2820" s="490"/>
      <c r="E2820" s="495"/>
    </row>
    <row r="2821" spans="4:5">
      <c r="D2821" s="490"/>
      <c r="E2821" s="495"/>
    </row>
    <row r="2822" spans="4:5">
      <c r="D2822" s="490"/>
      <c r="E2822" s="495"/>
    </row>
    <row r="2823" spans="4:5">
      <c r="D2823" s="490"/>
      <c r="E2823" s="495"/>
    </row>
    <row r="2824" spans="4:5">
      <c r="D2824" s="490"/>
      <c r="E2824" s="495"/>
    </row>
    <row r="2825" spans="4:5">
      <c r="D2825" s="490"/>
      <c r="E2825" s="495"/>
    </row>
    <row r="2826" spans="4:5">
      <c r="D2826" s="490"/>
      <c r="E2826" s="495"/>
    </row>
    <row r="2827" spans="4:5">
      <c r="D2827" s="490"/>
      <c r="E2827" s="495"/>
    </row>
    <row r="2828" spans="4:5">
      <c r="D2828" s="490"/>
      <c r="E2828" s="495"/>
    </row>
    <row r="2829" spans="4:5">
      <c r="D2829" s="490"/>
      <c r="E2829" s="495"/>
    </row>
    <row r="2830" spans="4:5">
      <c r="D2830" s="490"/>
      <c r="E2830" s="495"/>
    </row>
    <row r="2831" spans="4:5">
      <c r="D2831" s="490"/>
      <c r="E2831" s="495"/>
    </row>
    <row r="2832" spans="4:5">
      <c r="D2832" s="490"/>
      <c r="E2832" s="495"/>
    </row>
    <row r="2833" spans="4:5">
      <c r="D2833" s="490"/>
      <c r="E2833" s="495"/>
    </row>
    <row r="2834" spans="4:5">
      <c r="D2834" s="490"/>
      <c r="E2834" s="495"/>
    </row>
    <row r="2835" spans="4:5">
      <c r="D2835" s="490"/>
      <c r="E2835" s="495"/>
    </row>
    <row r="2836" spans="4:5">
      <c r="D2836" s="490"/>
      <c r="E2836" s="495"/>
    </row>
    <row r="2837" spans="4:5">
      <c r="D2837" s="490"/>
      <c r="E2837" s="495"/>
    </row>
    <row r="2838" spans="4:5">
      <c r="D2838" s="490"/>
      <c r="E2838" s="495"/>
    </row>
    <row r="2839" spans="4:5">
      <c r="D2839" s="490"/>
      <c r="E2839" s="495"/>
    </row>
    <row r="2840" spans="4:5">
      <c r="D2840" s="490"/>
      <c r="E2840" s="495"/>
    </row>
    <row r="2841" spans="4:5">
      <c r="D2841" s="490"/>
      <c r="E2841" s="495"/>
    </row>
    <row r="2842" spans="4:5">
      <c r="D2842" s="490"/>
      <c r="E2842" s="495"/>
    </row>
    <row r="2843" spans="4:5">
      <c r="D2843" s="490"/>
      <c r="E2843" s="495"/>
    </row>
    <row r="2844" spans="4:5">
      <c r="D2844" s="490"/>
      <c r="E2844" s="495"/>
    </row>
    <row r="2845" spans="4:5">
      <c r="D2845" s="490"/>
      <c r="E2845" s="495"/>
    </row>
    <row r="2846" spans="4:5">
      <c r="D2846" s="490"/>
      <c r="E2846" s="495"/>
    </row>
    <row r="2847" spans="4:5">
      <c r="D2847" s="490"/>
      <c r="E2847" s="495"/>
    </row>
    <row r="2848" spans="4:5">
      <c r="D2848" s="490"/>
      <c r="E2848" s="495"/>
    </row>
    <row r="2849" spans="4:5">
      <c r="D2849" s="490"/>
      <c r="E2849" s="495"/>
    </row>
    <row r="2850" spans="4:5">
      <c r="D2850" s="490"/>
      <c r="E2850" s="495"/>
    </row>
    <row r="2851" spans="4:5">
      <c r="D2851" s="490"/>
      <c r="E2851" s="495"/>
    </row>
    <row r="2852" spans="4:5">
      <c r="D2852" s="490"/>
      <c r="E2852" s="495"/>
    </row>
    <row r="2853" spans="4:5">
      <c r="D2853" s="490"/>
      <c r="E2853" s="495"/>
    </row>
    <row r="2854" spans="4:5">
      <c r="D2854" s="490"/>
      <c r="E2854" s="495"/>
    </row>
    <row r="2855" spans="4:5">
      <c r="D2855" s="490"/>
      <c r="E2855" s="495"/>
    </row>
    <row r="2856" spans="4:5">
      <c r="D2856" s="490"/>
      <c r="E2856" s="495"/>
    </row>
    <row r="2857" spans="4:5">
      <c r="D2857" s="490"/>
      <c r="E2857" s="495"/>
    </row>
    <row r="2858" spans="4:5">
      <c r="D2858" s="490"/>
      <c r="E2858" s="495"/>
    </row>
    <row r="2859" spans="4:5">
      <c r="D2859" s="490"/>
      <c r="E2859" s="495"/>
    </row>
    <row r="2860" spans="4:5">
      <c r="D2860" s="490"/>
      <c r="E2860" s="495"/>
    </row>
    <row r="2861" spans="4:5">
      <c r="D2861" s="490"/>
      <c r="E2861" s="495"/>
    </row>
    <row r="2862" spans="4:5">
      <c r="D2862" s="490"/>
      <c r="E2862" s="495"/>
    </row>
    <row r="2863" spans="4:5">
      <c r="D2863" s="490"/>
      <c r="E2863" s="495"/>
    </row>
    <row r="2864" spans="4:5">
      <c r="D2864" s="490"/>
      <c r="E2864" s="495"/>
    </row>
    <row r="2865" spans="4:5">
      <c r="D2865" s="490"/>
      <c r="E2865" s="495"/>
    </row>
    <row r="2866" spans="4:5">
      <c r="D2866" s="490"/>
      <c r="E2866" s="495"/>
    </row>
    <row r="2867" spans="4:5">
      <c r="D2867" s="490"/>
      <c r="E2867" s="495"/>
    </row>
    <row r="2868" spans="4:5">
      <c r="D2868" s="490"/>
      <c r="E2868" s="495"/>
    </row>
    <row r="2869" spans="4:5">
      <c r="D2869" s="490"/>
      <c r="E2869" s="495"/>
    </row>
    <row r="2870" spans="4:5">
      <c r="D2870" s="490"/>
      <c r="E2870" s="495"/>
    </row>
    <row r="2871" spans="4:5">
      <c r="D2871" s="490"/>
      <c r="E2871" s="495"/>
    </row>
    <row r="2872" spans="4:5">
      <c r="D2872" s="490"/>
      <c r="E2872" s="495"/>
    </row>
    <row r="2873" spans="4:5">
      <c r="D2873" s="490"/>
      <c r="E2873" s="495"/>
    </row>
    <row r="2874" spans="4:5">
      <c r="D2874" s="490"/>
      <c r="E2874" s="495"/>
    </row>
    <row r="2875" spans="4:5">
      <c r="D2875" s="490"/>
      <c r="E2875" s="495"/>
    </row>
    <row r="2876" spans="4:5">
      <c r="D2876" s="490"/>
      <c r="E2876" s="495"/>
    </row>
    <row r="2877" spans="4:5">
      <c r="D2877" s="490"/>
      <c r="E2877" s="495"/>
    </row>
    <row r="2878" spans="4:5">
      <c r="D2878" s="490"/>
      <c r="E2878" s="495"/>
    </row>
    <row r="2879" spans="4:5">
      <c r="D2879" s="490"/>
      <c r="E2879" s="495"/>
    </row>
    <row r="2880" spans="4:5">
      <c r="D2880" s="490"/>
      <c r="E2880" s="495"/>
    </row>
    <row r="2881" spans="4:5">
      <c r="D2881" s="490"/>
      <c r="E2881" s="495"/>
    </row>
    <row r="2882" spans="4:5">
      <c r="D2882" s="490"/>
      <c r="E2882" s="495"/>
    </row>
    <row r="2883" spans="4:5">
      <c r="D2883" s="490"/>
      <c r="E2883" s="495"/>
    </row>
    <row r="2884" spans="4:5">
      <c r="D2884" s="490"/>
      <c r="E2884" s="495"/>
    </row>
    <row r="2885" spans="4:5">
      <c r="D2885" s="490"/>
      <c r="E2885" s="495"/>
    </row>
    <row r="2886" spans="4:5">
      <c r="D2886" s="490"/>
      <c r="E2886" s="495"/>
    </row>
    <row r="2887" spans="4:5">
      <c r="D2887" s="490"/>
      <c r="E2887" s="495"/>
    </row>
    <row r="2888" spans="4:5">
      <c r="D2888" s="490"/>
      <c r="E2888" s="495"/>
    </row>
    <row r="2889" spans="4:5">
      <c r="D2889" s="490"/>
      <c r="E2889" s="495"/>
    </row>
    <row r="2890" spans="4:5">
      <c r="D2890" s="490"/>
      <c r="E2890" s="495"/>
    </row>
    <row r="2891" spans="4:5">
      <c r="D2891" s="490"/>
      <c r="E2891" s="495"/>
    </row>
    <row r="2892" spans="4:5">
      <c r="D2892" s="490"/>
      <c r="E2892" s="495"/>
    </row>
    <row r="2893" spans="4:5">
      <c r="D2893" s="490"/>
      <c r="E2893" s="495"/>
    </row>
    <row r="2894" spans="4:5">
      <c r="D2894" s="490"/>
      <c r="E2894" s="495"/>
    </row>
    <row r="2895" spans="4:5">
      <c r="D2895" s="490"/>
      <c r="E2895" s="495"/>
    </row>
    <row r="2896" spans="4:5">
      <c r="D2896" s="490"/>
      <c r="E2896" s="495"/>
    </row>
    <row r="2897" spans="4:5">
      <c r="D2897" s="490"/>
      <c r="E2897" s="495"/>
    </row>
    <row r="2898" spans="4:5">
      <c r="D2898" s="490"/>
      <c r="E2898" s="495"/>
    </row>
    <row r="2899" spans="4:5">
      <c r="D2899" s="490"/>
      <c r="E2899" s="495"/>
    </row>
    <row r="2900" spans="4:5">
      <c r="D2900" s="490"/>
      <c r="E2900" s="495"/>
    </row>
    <row r="2901" spans="4:5">
      <c r="D2901" s="490"/>
      <c r="E2901" s="495"/>
    </row>
    <row r="2902" spans="4:5">
      <c r="D2902" s="490"/>
      <c r="E2902" s="495"/>
    </row>
    <row r="2903" spans="4:5">
      <c r="D2903" s="490"/>
      <c r="E2903" s="495"/>
    </row>
    <row r="2904" spans="4:5">
      <c r="D2904" s="490"/>
      <c r="E2904" s="495"/>
    </row>
    <row r="2905" spans="4:5">
      <c r="D2905" s="490"/>
      <c r="E2905" s="495"/>
    </row>
    <row r="2906" spans="4:5">
      <c r="D2906" s="490"/>
      <c r="E2906" s="495"/>
    </row>
    <row r="2907" spans="4:5">
      <c r="D2907" s="490"/>
      <c r="E2907" s="495"/>
    </row>
    <row r="2908" spans="4:5">
      <c r="D2908" s="490"/>
      <c r="E2908" s="495"/>
    </row>
    <row r="2909" spans="4:5">
      <c r="D2909" s="490"/>
      <c r="E2909" s="495"/>
    </row>
    <row r="2910" spans="4:5">
      <c r="D2910" s="490"/>
      <c r="E2910" s="495"/>
    </row>
    <row r="2911" spans="4:5">
      <c r="D2911" s="490"/>
      <c r="E2911" s="495"/>
    </row>
    <row r="2912" spans="4:5">
      <c r="D2912" s="490"/>
      <c r="E2912" s="495"/>
    </row>
    <row r="2913" spans="4:5">
      <c r="D2913" s="490"/>
      <c r="E2913" s="495"/>
    </row>
    <row r="2914" spans="4:5">
      <c r="D2914" s="490"/>
      <c r="E2914" s="495"/>
    </row>
    <row r="2915" spans="4:5">
      <c r="D2915" s="490"/>
      <c r="E2915" s="495"/>
    </row>
    <row r="2916" spans="4:5">
      <c r="D2916" s="490"/>
      <c r="E2916" s="495"/>
    </row>
    <row r="2917" spans="4:5">
      <c r="D2917" s="490"/>
      <c r="E2917" s="495"/>
    </row>
    <row r="2918" spans="4:5">
      <c r="D2918" s="490"/>
      <c r="E2918" s="495"/>
    </row>
    <row r="2919" spans="4:5">
      <c r="D2919" s="490"/>
      <c r="E2919" s="495"/>
    </row>
    <row r="2920" spans="4:5">
      <c r="D2920" s="490"/>
      <c r="E2920" s="495"/>
    </row>
    <row r="2921" spans="4:5">
      <c r="D2921" s="490"/>
      <c r="E2921" s="495"/>
    </row>
    <row r="2922" spans="4:5">
      <c r="D2922" s="490"/>
      <c r="E2922" s="495"/>
    </row>
    <row r="2923" spans="4:5">
      <c r="D2923" s="490"/>
      <c r="E2923" s="495"/>
    </row>
    <row r="2924" spans="4:5">
      <c r="D2924" s="490"/>
      <c r="E2924" s="495"/>
    </row>
    <row r="2925" spans="4:5">
      <c r="D2925" s="490"/>
      <c r="E2925" s="495"/>
    </row>
    <row r="2926" spans="4:5">
      <c r="D2926" s="490"/>
      <c r="E2926" s="495"/>
    </row>
    <row r="2927" spans="4:5">
      <c r="D2927" s="490"/>
      <c r="E2927" s="495"/>
    </row>
    <row r="2928" spans="4:5">
      <c r="D2928" s="490"/>
      <c r="E2928" s="495"/>
    </row>
    <row r="2929" spans="4:5">
      <c r="D2929" s="490"/>
      <c r="E2929" s="495"/>
    </row>
    <row r="2930" spans="4:5">
      <c r="D2930" s="490"/>
      <c r="E2930" s="495"/>
    </row>
    <row r="2931" spans="4:5">
      <c r="D2931" s="490"/>
      <c r="E2931" s="495"/>
    </row>
    <row r="2932" spans="4:5">
      <c r="D2932" s="490"/>
      <c r="E2932" s="495"/>
    </row>
    <row r="2933" spans="4:5">
      <c r="D2933" s="490"/>
      <c r="E2933" s="495"/>
    </row>
    <row r="2934" spans="4:5">
      <c r="D2934" s="490"/>
      <c r="E2934" s="495"/>
    </row>
    <row r="2935" spans="4:5">
      <c r="D2935" s="490"/>
      <c r="E2935" s="495"/>
    </row>
    <row r="2936" spans="4:5">
      <c r="D2936" s="490"/>
      <c r="E2936" s="495"/>
    </row>
    <row r="2937" spans="4:5">
      <c r="D2937" s="490"/>
      <c r="E2937" s="495"/>
    </row>
    <row r="2938" spans="4:5">
      <c r="D2938" s="490"/>
      <c r="E2938" s="495"/>
    </row>
    <row r="2939" spans="4:5">
      <c r="D2939" s="490"/>
      <c r="E2939" s="495"/>
    </row>
    <row r="2940" spans="4:5">
      <c r="D2940" s="490"/>
      <c r="E2940" s="495"/>
    </row>
    <row r="2941" spans="4:5">
      <c r="D2941" s="490"/>
      <c r="E2941" s="495"/>
    </row>
    <row r="2942" spans="4:5">
      <c r="D2942" s="490"/>
      <c r="E2942" s="495"/>
    </row>
    <row r="2943" spans="4:5">
      <c r="D2943" s="490"/>
      <c r="E2943" s="495"/>
    </row>
    <row r="2944" spans="4:5">
      <c r="D2944" s="490"/>
      <c r="E2944" s="495"/>
    </row>
    <row r="2945" spans="4:5">
      <c r="D2945" s="490"/>
      <c r="E2945" s="495"/>
    </row>
    <row r="2946" spans="4:5">
      <c r="D2946" s="490"/>
      <c r="E2946" s="495"/>
    </row>
    <row r="2947" spans="4:5">
      <c r="D2947" s="490"/>
      <c r="E2947" s="495"/>
    </row>
    <row r="2948" spans="4:5">
      <c r="D2948" s="490"/>
      <c r="E2948" s="495"/>
    </row>
    <row r="2949" spans="4:5">
      <c r="D2949" s="490"/>
      <c r="E2949" s="495"/>
    </row>
    <row r="2950" spans="4:5">
      <c r="D2950" s="490"/>
      <c r="E2950" s="495"/>
    </row>
    <row r="2951" spans="4:5">
      <c r="D2951" s="490"/>
      <c r="E2951" s="495"/>
    </row>
    <row r="2952" spans="4:5">
      <c r="D2952" s="490"/>
      <c r="E2952" s="495"/>
    </row>
    <row r="2953" spans="4:5">
      <c r="D2953" s="490"/>
      <c r="E2953" s="495"/>
    </row>
    <row r="2954" spans="4:5">
      <c r="D2954" s="490"/>
      <c r="E2954" s="495"/>
    </row>
    <row r="2955" spans="4:5">
      <c r="D2955" s="490"/>
      <c r="E2955" s="495"/>
    </row>
    <row r="2956" spans="4:5">
      <c r="D2956" s="490"/>
      <c r="E2956" s="495"/>
    </row>
    <row r="2957" spans="4:5">
      <c r="D2957" s="490"/>
      <c r="E2957" s="495"/>
    </row>
    <row r="2958" spans="4:5">
      <c r="D2958" s="490"/>
      <c r="E2958" s="495"/>
    </row>
    <row r="2959" spans="4:5">
      <c r="D2959" s="490"/>
      <c r="E2959" s="495"/>
    </row>
    <row r="2960" spans="4:5">
      <c r="D2960" s="490"/>
      <c r="E2960" s="495"/>
    </row>
    <row r="2961" spans="4:5">
      <c r="D2961" s="490"/>
      <c r="E2961" s="495"/>
    </row>
    <row r="2962" spans="4:5">
      <c r="D2962" s="490"/>
      <c r="E2962" s="495"/>
    </row>
    <row r="2963" spans="4:5">
      <c r="D2963" s="490"/>
      <c r="E2963" s="495"/>
    </row>
    <row r="2964" spans="4:5">
      <c r="D2964" s="490"/>
      <c r="E2964" s="495"/>
    </row>
    <row r="2965" spans="4:5">
      <c r="D2965" s="490"/>
      <c r="E2965" s="495"/>
    </row>
    <row r="2966" spans="4:5">
      <c r="D2966" s="490"/>
      <c r="E2966" s="495"/>
    </row>
    <row r="2967" spans="4:5">
      <c r="D2967" s="490"/>
      <c r="E2967" s="495"/>
    </row>
    <row r="2968" spans="4:5">
      <c r="D2968" s="490"/>
      <c r="E2968" s="495"/>
    </row>
    <row r="2969" spans="4:5">
      <c r="D2969" s="490"/>
      <c r="E2969" s="495"/>
    </row>
    <row r="2970" spans="4:5">
      <c r="D2970" s="490"/>
      <c r="E2970" s="495"/>
    </row>
    <row r="2971" spans="4:5">
      <c r="D2971" s="490"/>
      <c r="E2971" s="495"/>
    </row>
    <row r="2972" spans="4:5">
      <c r="D2972" s="490"/>
      <c r="E2972" s="495"/>
    </row>
    <row r="2973" spans="4:5">
      <c r="D2973" s="490"/>
      <c r="E2973" s="495"/>
    </row>
    <row r="2974" spans="4:5">
      <c r="D2974" s="490"/>
      <c r="E2974" s="495"/>
    </row>
    <row r="2975" spans="4:5">
      <c r="D2975" s="490"/>
      <c r="E2975" s="495"/>
    </row>
    <row r="2976" spans="4:5">
      <c r="D2976" s="490"/>
      <c r="E2976" s="495"/>
    </row>
    <row r="2977" spans="4:5">
      <c r="D2977" s="490"/>
      <c r="E2977" s="495"/>
    </row>
    <row r="2978" spans="4:5">
      <c r="D2978" s="490"/>
      <c r="E2978" s="495"/>
    </row>
    <row r="2979" spans="4:5">
      <c r="D2979" s="490"/>
      <c r="E2979" s="495"/>
    </row>
    <row r="2980" spans="4:5">
      <c r="D2980" s="490"/>
      <c r="E2980" s="495"/>
    </row>
    <row r="2981" spans="4:5">
      <c r="D2981" s="490"/>
      <c r="E2981" s="495"/>
    </row>
    <row r="2982" spans="4:5">
      <c r="D2982" s="490"/>
      <c r="E2982" s="495"/>
    </row>
    <row r="2983" spans="4:5">
      <c r="D2983" s="490"/>
      <c r="E2983" s="495"/>
    </row>
    <row r="2984" spans="4:5">
      <c r="D2984" s="490"/>
      <c r="E2984" s="495"/>
    </row>
    <row r="2985" spans="4:5">
      <c r="D2985" s="490"/>
      <c r="E2985" s="495"/>
    </row>
    <row r="2986" spans="4:5">
      <c r="D2986" s="490"/>
      <c r="E2986" s="495"/>
    </row>
    <row r="2987" spans="4:5">
      <c r="D2987" s="490"/>
      <c r="E2987" s="495"/>
    </row>
    <row r="2988" spans="4:5">
      <c r="D2988" s="490"/>
      <c r="E2988" s="495"/>
    </row>
    <row r="2989" spans="4:5">
      <c r="D2989" s="490"/>
      <c r="E2989" s="495"/>
    </row>
    <row r="2990" spans="4:5">
      <c r="D2990" s="490"/>
      <c r="E2990" s="495"/>
    </row>
    <row r="2991" spans="4:5">
      <c r="D2991" s="490"/>
      <c r="E2991" s="495"/>
    </row>
    <row r="2992" spans="4:5">
      <c r="D2992" s="490"/>
      <c r="E2992" s="495"/>
    </row>
    <row r="2993" spans="4:5">
      <c r="D2993" s="490"/>
      <c r="E2993" s="495"/>
    </row>
    <row r="2994" spans="4:5">
      <c r="D2994" s="490"/>
      <c r="E2994" s="495"/>
    </row>
    <row r="2995" spans="4:5">
      <c r="D2995" s="490"/>
      <c r="E2995" s="495"/>
    </row>
    <row r="2996" spans="4:5">
      <c r="D2996" s="490"/>
      <c r="E2996" s="495"/>
    </row>
    <row r="2997" spans="4:5">
      <c r="D2997" s="490"/>
      <c r="E2997" s="495"/>
    </row>
    <row r="2998" spans="4:5">
      <c r="D2998" s="490"/>
      <c r="E2998" s="495"/>
    </row>
    <row r="2999" spans="4:5">
      <c r="D2999" s="490"/>
      <c r="E2999" s="495"/>
    </row>
    <row r="3000" spans="4:5">
      <c r="D3000" s="490"/>
      <c r="E3000" s="495"/>
    </row>
    <row r="3001" spans="4:5">
      <c r="D3001" s="490"/>
      <c r="E3001" s="495"/>
    </row>
    <row r="3002" spans="4:5">
      <c r="D3002" s="490"/>
      <c r="E3002" s="495"/>
    </row>
    <row r="3003" spans="4:5">
      <c r="D3003" s="490"/>
      <c r="E3003" s="495"/>
    </row>
    <row r="3004" spans="4:5">
      <c r="D3004" s="490"/>
      <c r="E3004" s="495"/>
    </row>
    <row r="3005" spans="4:5">
      <c r="D3005" s="490"/>
      <c r="E3005" s="495"/>
    </row>
    <row r="3006" spans="4:5">
      <c r="D3006" s="490"/>
      <c r="E3006" s="495"/>
    </row>
    <row r="3007" spans="4:5">
      <c r="D3007" s="490"/>
      <c r="E3007" s="495"/>
    </row>
    <row r="3008" spans="4:5">
      <c r="D3008" s="490"/>
      <c r="E3008" s="495"/>
    </row>
    <row r="3009" spans="4:5">
      <c r="D3009" s="490"/>
      <c r="E3009" s="495"/>
    </row>
    <row r="3010" spans="4:5">
      <c r="D3010" s="490"/>
      <c r="E3010" s="495"/>
    </row>
    <row r="3011" spans="4:5">
      <c r="D3011" s="490"/>
      <c r="E3011" s="495"/>
    </row>
    <row r="3012" spans="4:5">
      <c r="D3012" s="490"/>
      <c r="E3012" s="495"/>
    </row>
    <row r="3013" spans="4:5">
      <c r="D3013" s="490"/>
      <c r="E3013" s="495"/>
    </row>
    <row r="3014" spans="4:5">
      <c r="D3014" s="490"/>
      <c r="E3014" s="495"/>
    </row>
    <row r="3015" spans="4:5">
      <c r="D3015" s="490"/>
      <c r="E3015" s="495"/>
    </row>
    <row r="3016" spans="4:5">
      <c r="D3016" s="490"/>
      <c r="E3016" s="495"/>
    </row>
    <row r="3017" spans="4:5">
      <c r="D3017" s="490"/>
      <c r="E3017" s="495"/>
    </row>
    <row r="3018" spans="4:5">
      <c r="D3018" s="490"/>
      <c r="E3018" s="495"/>
    </row>
    <row r="3019" spans="4:5">
      <c r="D3019" s="490"/>
      <c r="E3019" s="495"/>
    </row>
    <row r="3020" spans="4:5">
      <c r="D3020" s="490"/>
      <c r="E3020" s="495"/>
    </row>
    <row r="3021" spans="4:5">
      <c r="D3021" s="490"/>
      <c r="E3021" s="495"/>
    </row>
    <row r="3022" spans="4:5">
      <c r="D3022" s="490"/>
      <c r="E3022" s="495"/>
    </row>
    <row r="3023" spans="4:5">
      <c r="D3023" s="490"/>
      <c r="E3023" s="495"/>
    </row>
    <row r="3024" spans="4:5">
      <c r="D3024" s="490"/>
      <c r="E3024" s="495"/>
    </row>
    <row r="3025" spans="4:5">
      <c r="D3025" s="490"/>
      <c r="E3025" s="495"/>
    </row>
    <row r="3026" spans="4:5">
      <c r="D3026" s="490"/>
      <c r="E3026" s="495"/>
    </row>
    <row r="3027" spans="4:5">
      <c r="D3027" s="490"/>
      <c r="E3027" s="495"/>
    </row>
    <row r="3028" spans="4:5">
      <c r="D3028" s="490"/>
      <c r="E3028" s="495"/>
    </row>
    <row r="3029" spans="4:5">
      <c r="D3029" s="490"/>
      <c r="E3029" s="495"/>
    </row>
    <row r="3030" spans="4:5">
      <c r="D3030" s="490"/>
      <c r="E3030" s="495"/>
    </row>
    <row r="3031" spans="4:5">
      <c r="D3031" s="490"/>
      <c r="E3031" s="495"/>
    </row>
    <row r="3032" spans="4:5">
      <c r="D3032" s="490"/>
      <c r="E3032" s="495"/>
    </row>
    <row r="3033" spans="4:5">
      <c r="D3033" s="490"/>
      <c r="E3033" s="495"/>
    </row>
    <row r="3034" spans="4:5">
      <c r="D3034" s="490"/>
      <c r="E3034" s="495"/>
    </row>
    <row r="3035" spans="4:5">
      <c r="D3035" s="490"/>
      <c r="E3035" s="495"/>
    </row>
    <row r="3036" spans="4:5">
      <c r="D3036" s="490"/>
      <c r="E3036" s="495"/>
    </row>
    <row r="3037" spans="4:5">
      <c r="D3037" s="490"/>
      <c r="E3037" s="495"/>
    </row>
    <row r="3038" spans="4:5">
      <c r="D3038" s="490"/>
      <c r="E3038" s="495"/>
    </row>
    <row r="3039" spans="4:5">
      <c r="D3039" s="490"/>
      <c r="E3039" s="495"/>
    </row>
    <row r="3040" spans="4:5">
      <c r="D3040" s="490"/>
      <c r="E3040" s="495"/>
    </row>
    <row r="3041" spans="4:5">
      <c r="D3041" s="490"/>
      <c r="E3041" s="495"/>
    </row>
    <row r="3042" spans="4:5">
      <c r="D3042" s="490"/>
      <c r="E3042" s="495"/>
    </row>
    <row r="3043" spans="4:5">
      <c r="D3043" s="490"/>
      <c r="E3043" s="495"/>
    </row>
    <row r="3044" spans="4:5">
      <c r="D3044" s="490"/>
      <c r="E3044" s="495"/>
    </row>
    <row r="3045" spans="4:5">
      <c r="D3045" s="490"/>
      <c r="E3045" s="495"/>
    </row>
    <row r="3046" spans="4:5">
      <c r="D3046" s="490"/>
      <c r="E3046" s="495"/>
    </row>
    <row r="3047" spans="4:5">
      <c r="D3047" s="490"/>
      <c r="E3047" s="495"/>
    </row>
    <row r="3048" spans="4:5">
      <c r="D3048" s="490"/>
      <c r="E3048" s="495"/>
    </row>
    <row r="3049" spans="4:5">
      <c r="D3049" s="490"/>
      <c r="E3049" s="495"/>
    </row>
    <row r="3050" spans="4:5">
      <c r="D3050" s="490"/>
      <c r="E3050" s="495"/>
    </row>
    <row r="3051" spans="4:5">
      <c r="D3051" s="490"/>
      <c r="E3051" s="495"/>
    </row>
    <row r="3052" spans="4:5">
      <c r="D3052" s="490"/>
      <c r="E3052" s="495"/>
    </row>
    <row r="3053" spans="4:5">
      <c r="D3053" s="490"/>
      <c r="E3053" s="495"/>
    </row>
    <row r="3054" spans="4:5">
      <c r="D3054" s="490"/>
      <c r="E3054" s="495"/>
    </row>
    <row r="3055" spans="4:5">
      <c r="D3055" s="490"/>
      <c r="E3055" s="495"/>
    </row>
    <row r="3056" spans="4:5">
      <c r="D3056" s="490"/>
      <c r="E3056" s="495"/>
    </row>
    <row r="3057" spans="4:5">
      <c r="D3057" s="490"/>
      <c r="E3057" s="495"/>
    </row>
    <row r="3058" spans="4:5">
      <c r="D3058" s="490"/>
      <c r="E3058" s="495"/>
    </row>
    <row r="3059" spans="4:5">
      <c r="D3059" s="490"/>
      <c r="E3059" s="495"/>
    </row>
    <row r="3060" spans="4:5">
      <c r="D3060" s="490"/>
      <c r="E3060" s="495"/>
    </row>
    <row r="3061" spans="4:5">
      <c r="D3061" s="490"/>
      <c r="E3061" s="495"/>
    </row>
    <row r="3062" spans="4:5">
      <c r="D3062" s="490"/>
      <c r="E3062" s="495"/>
    </row>
    <row r="3063" spans="4:5">
      <c r="D3063" s="490"/>
      <c r="E3063" s="495"/>
    </row>
    <row r="3064" spans="4:5">
      <c r="D3064" s="490"/>
      <c r="E3064" s="495"/>
    </row>
    <row r="3065" spans="4:5">
      <c r="D3065" s="490"/>
      <c r="E3065" s="495"/>
    </row>
    <row r="3066" spans="4:5">
      <c r="D3066" s="490"/>
      <c r="E3066" s="495"/>
    </row>
    <row r="3067" spans="4:5">
      <c r="D3067" s="490"/>
      <c r="E3067" s="495"/>
    </row>
    <row r="3068" spans="4:5">
      <c r="D3068" s="490"/>
      <c r="E3068" s="495"/>
    </row>
    <row r="3069" spans="4:5">
      <c r="D3069" s="490"/>
      <c r="E3069" s="495"/>
    </row>
    <row r="3070" spans="4:5">
      <c r="D3070" s="490"/>
      <c r="E3070" s="495"/>
    </row>
    <row r="3071" spans="4:5">
      <c r="D3071" s="490"/>
      <c r="E3071" s="495"/>
    </row>
    <row r="3072" spans="4:5">
      <c r="D3072" s="490"/>
      <c r="E3072" s="495"/>
    </row>
    <row r="3073" spans="4:5">
      <c r="D3073" s="490"/>
      <c r="E3073" s="495"/>
    </row>
    <row r="3074" spans="4:5">
      <c r="D3074" s="490"/>
      <c r="E3074" s="495"/>
    </row>
    <row r="3075" spans="4:5">
      <c r="D3075" s="490"/>
      <c r="E3075" s="495"/>
    </row>
    <row r="3076" spans="4:5">
      <c r="D3076" s="490"/>
      <c r="E3076" s="495"/>
    </row>
    <row r="3077" spans="4:5">
      <c r="D3077" s="490"/>
      <c r="E3077" s="495"/>
    </row>
    <row r="3078" spans="4:5">
      <c r="D3078" s="490"/>
      <c r="E3078" s="495"/>
    </row>
    <row r="3079" spans="4:5">
      <c r="D3079" s="490"/>
      <c r="E3079" s="495"/>
    </row>
    <row r="3080" spans="4:5">
      <c r="D3080" s="490"/>
      <c r="E3080" s="495"/>
    </row>
    <row r="3081" spans="4:5">
      <c r="D3081" s="490"/>
      <c r="E3081" s="495"/>
    </row>
    <row r="3082" spans="4:5">
      <c r="D3082" s="490"/>
      <c r="E3082" s="495"/>
    </row>
    <row r="3083" spans="4:5">
      <c r="D3083" s="490"/>
      <c r="E3083" s="495"/>
    </row>
    <row r="3084" spans="4:5">
      <c r="D3084" s="490"/>
      <c r="E3084" s="495"/>
    </row>
    <row r="3085" spans="4:5">
      <c r="D3085" s="490"/>
      <c r="E3085" s="495"/>
    </row>
    <row r="3086" spans="4:5">
      <c r="D3086" s="490"/>
      <c r="E3086" s="495"/>
    </row>
    <row r="3087" spans="4:5">
      <c r="D3087" s="490"/>
      <c r="E3087" s="495"/>
    </row>
    <row r="3088" spans="4:5">
      <c r="D3088" s="490"/>
      <c r="E3088" s="495"/>
    </row>
    <row r="3089" spans="4:5">
      <c r="D3089" s="490"/>
      <c r="E3089" s="495"/>
    </row>
    <row r="3090" spans="4:5">
      <c r="D3090" s="490"/>
      <c r="E3090" s="495"/>
    </row>
    <row r="3091" spans="4:5">
      <c r="D3091" s="490"/>
      <c r="E3091" s="495"/>
    </row>
    <row r="3092" spans="4:5">
      <c r="D3092" s="490"/>
      <c r="E3092" s="495"/>
    </row>
    <row r="3093" spans="4:5">
      <c r="D3093" s="490"/>
      <c r="E3093" s="495"/>
    </row>
    <row r="3094" spans="4:5">
      <c r="D3094" s="490"/>
      <c r="E3094" s="495"/>
    </row>
    <row r="3095" spans="4:5">
      <c r="D3095" s="490"/>
      <c r="E3095" s="495"/>
    </row>
    <row r="3096" spans="4:5">
      <c r="D3096" s="490"/>
      <c r="E3096" s="495"/>
    </row>
    <row r="3097" spans="4:5">
      <c r="D3097" s="490"/>
      <c r="E3097" s="495"/>
    </row>
    <row r="3098" spans="4:5">
      <c r="D3098" s="490"/>
      <c r="E3098" s="495"/>
    </row>
    <row r="3099" spans="4:5">
      <c r="D3099" s="490"/>
      <c r="E3099" s="495"/>
    </row>
    <row r="3100" spans="4:5">
      <c r="D3100" s="490"/>
      <c r="E3100" s="495"/>
    </row>
    <row r="3101" spans="4:5">
      <c r="D3101" s="490"/>
      <c r="E3101" s="495"/>
    </row>
    <row r="3102" spans="4:5">
      <c r="D3102" s="490"/>
      <c r="E3102" s="495"/>
    </row>
    <row r="3103" spans="4:5">
      <c r="D3103" s="490"/>
      <c r="E3103" s="495"/>
    </row>
    <row r="3104" spans="4:5">
      <c r="D3104" s="490"/>
      <c r="E3104" s="495"/>
    </row>
    <row r="3105" spans="4:5">
      <c r="D3105" s="490"/>
      <c r="E3105" s="495"/>
    </row>
    <row r="3106" spans="4:5">
      <c r="D3106" s="490"/>
      <c r="E3106" s="495"/>
    </row>
    <row r="3107" spans="4:5">
      <c r="D3107" s="490"/>
      <c r="E3107" s="495"/>
    </row>
    <row r="3108" spans="4:5">
      <c r="D3108" s="490"/>
      <c r="E3108" s="495"/>
    </row>
    <row r="3109" spans="4:5">
      <c r="D3109" s="490"/>
      <c r="E3109" s="495"/>
    </row>
    <row r="3110" spans="4:5">
      <c r="D3110" s="490"/>
      <c r="E3110" s="495"/>
    </row>
    <row r="3111" spans="4:5">
      <c r="D3111" s="490"/>
      <c r="E3111" s="495"/>
    </row>
    <row r="3112" spans="4:5">
      <c r="D3112" s="490"/>
      <c r="E3112" s="495"/>
    </row>
    <row r="3113" spans="4:5">
      <c r="D3113" s="490"/>
      <c r="E3113" s="495"/>
    </row>
    <row r="3114" spans="4:5">
      <c r="D3114" s="490"/>
      <c r="E3114" s="495"/>
    </row>
    <row r="3115" spans="4:5">
      <c r="D3115" s="490"/>
      <c r="E3115" s="495"/>
    </row>
    <row r="3116" spans="4:5">
      <c r="D3116" s="490"/>
      <c r="E3116" s="495"/>
    </row>
    <row r="3117" spans="4:5">
      <c r="D3117" s="490"/>
      <c r="E3117" s="495"/>
    </row>
    <row r="3118" spans="4:5">
      <c r="D3118" s="490"/>
      <c r="E3118" s="495"/>
    </row>
    <row r="3119" spans="4:5">
      <c r="D3119" s="490"/>
      <c r="E3119" s="495"/>
    </row>
    <row r="3120" spans="4:5">
      <c r="D3120" s="490"/>
      <c r="E3120" s="495"/>
    </row>
    <row r="3121" spans="4:5">
      <c r="D3121" s="490"/>
      <c r="E3121" s="495"/>
    </row>
    <row r="3122" spans="4:5">
      <c r="D3122" s="490"/>
      <c r="E3122" s="495"/>
    </row>
    <row r="3123" spans="4:5">
      <c r="D3123" s="490"/>
      <c r="E3123" s="495"/>
    </row>
    <row r="3124" spans="4:5">
      <c r="D3124" s="490"/>
      <c r="E3124" s="495"/>
    </row>
    <row r="3125" spans="4:5">
      <c r="D3125" s="490"/>
      <c r="E3125" s="495"/>
    </row>
    <row r="3126" spans="4:5">
      <c r="D3126" s="490"/>
      <c r="E3126" s="495"/>
    </row>
    <row r="3127" spans="4:5">
      <c r="D3127" s="490"/>
      <c r="E3127" s="495"/>
    </row>
    <row r="3128" spans="4:5">
      <c r="D3128" s="490"/>
      <c r="E3128" s="495"/>
    </row>
    <row r="3129" spans="4:5">
      <c r="D3129" s="490"/>
      <c r="E3129" s="495"/>
    </row>
    <row r="3130" spans="4:5">
      <c r="D3130" s="490"/>
      <c r="E3130" s="495"/>
    </row>
    <row r="3131" spans="4:5">
      <c r="D3131" s="490"/>
      <c r="E3131" s="495"/>
    </row>
    <row r="3132" spans="4:5">
      <c r="D3132" s="490"/>
      <c r="E3132" s="495"/>
    </row>
    <row r="3133" spans="4:5">
      <c r="D3133" s="490"/>
      <c r="E3133" s="495"/>
    </row>
    <row r="3134" spans="4:5">
      <c r="D3134" s="490"/>
      <c r="E3134" s="495"/>
    </row>
    <row r="3135" spans="4:5">
      <c r="D3135" s="490"/>
      <c r="E3135" s="495"/>
    </row>
    <row r="3136" spans="4:5">
      <c r="D3136" s="490"/>
      <c r="E3136" s="495"/>
    </row>
    <row r="3137" spans="4:5">
      <c r="D3137" s="490"/>
      <c r="E3137" s="495"/>
    </row>
    <row r="3138" spans="4:5">
      <c r="D3138" s="490"/>
      <c r="E3138" s="495"/>
    </row>
    <row r="3139" spans="4:5">
      <c r="D3139" s="490"/>
      <c r="E3139" s="495"/>
    </row>
    <row r="3140" spans="4:5">
      <c r="D3140" s="490"/>
      <c r="E3140" s="495"/>
    </row>
    <row r="3141" spans="4:5">
      <c r="D3141" s="490"/>
      <c r="E3141" s="495"/>
    </row>
    <row r="3142" spans="4:5">
      <c r="D3142" s="490"/>
      <c r="E3142" s="495"/>
    </row>
    <row r="3143" spans="4:5">
      <c r="D3143" s="490"/>
      <c r="E3143" s="495"/>
    </row>
    <row r="3144" spans="4:5">
      <c r="D3144" s="490"/>
      <c r="E3144" s="495"/>
    </row>
    <row r="3145" spans="4:5">
      <c r="D3145" s="490"/>
      <c r="E3145" s="495"/>
    </row>
    <row r="3146" spans="4:5">
      <c r="D3146" s="490"/>
      <c r="E3146" s="495"/>
    </row>
    <row r="3147" spans="4:5">
      <c r="D3147" s="490"/>
      <c r="E3147" s="495"/>
    </row>
    <row r="3148" spans="4:5">
      <c r="D3148" s="490"/>
      <c r="E3148" s="495"/>
    </row>
    <row r="3149" spans="4:5">
      <c r="D3149" s="490"/>
      <c r="E3149" s="495"/>
    </row>
    <row r="3150" spans="4:5">
      <c r="D3150" s="490"/>
      <c r="E3150" s="495"/>
    </row>
    <row r="3151" spans="4:5">
      <c r="D3151" s="490"/>
      <c r="E3151" s="495"/>
    </row>
    <row r="3152" spans="4:5">
      <c r="D3152" s="490"/>
      <c r="E3152" s="495"/>
    </row>
    <row r="3153" spans="4:5">
      <c r="D3153" s="490"/>
      <c r="E3153" s="495"/>
    </row>
    <row r="3154" spans="4:5">
      <c r="D3154" s="490"/>
      <c r="E3154" s="495"/>
    </row>
    <row r="3155" spans="4:5">
      <c r="D3155" s="490"/>
      <c r="E3155" s="495"/>
    </row>
    <row r="3156" spans="4:5">
      <c r="D3156" s="490"/>
      <c r="E3156" s="495"/>
    </row>
    <row r="3157" spans="4:5">
      <c r="D3157" s="490"/>
      <c r="E3157" s="495"/>
    </row>
    <row r="3158" spans="4:5">
      <c r="D3158" s="490"/>
      <c r="E3158" s="495"/>
    </row>
    <row r="3159" spans="4:5">
      <c r="D3159" s="490"/>
      <c r="E3159" s="495"/>
    </row>
    <row r="3160" spans="4:5">
      <c r="D3160" s="490"/>
      <c r="E3160" s="495"/>
    </row>
    <row r="3161" spans="4:5">
      <c r="D3161" s="490"/>
      <c r="E3161" s="495"/>
    </row>
    <row r="3162" spans="4:5">
      <c r="D3162" s="490"/>
      <c r="E3162" s="495"/>
    </row>
    <row r="3163" spans="4:5">
      <c r="D3163" s="490"/>
      <c r="E3163" s="495"/>
    </row>
    <row r="3164" spans="4:5">
      <c r="D3164" s="490"/>
      <c r="E3164" s="495"/>
    </row>
    <row r="3165" spans="4:5">
      <c r="D3165" s="490"/>
      <c r="E3165" s="495"/>
    </row>
    <row r="3166" spans="4:5">
      <c r="D3166" s="490"/>
      <c r="E3166" s="495"/>
    </row>
    <row r="3167" spans="4:5">
      <c r="D3167" s="490"/>
      <c r="E3167" s="495"/>
    </row>
    <row r="3168" spans="4:5">
      <c r="D3168" s="490"/>
      <c r="E3168" s="495"/>
    </row>
    <row r="3169" spans="4:5">
      <c r="D3169" s="490"/>
      <c r="E3169" s="495"/>
    </row>
    <row r="3170" spans="4:5">
      <c r="D3170" s="490"/>
      <c r="E3170" s="495"/>
    </row>
    <row r="3171" spans="4:5">
      <c r="D3171" s="490"/>
      <c r="E3171" s="495"/>
    </row>
    <row r="3172" spans="4:5">
      <c r="D3172" s="490"/>
      <c r="E3172" s="495"/>
    </row>
    <row r="3173" spans="4:5">
      <c r="D3173" s="490"/>
      <c r="E3173" s="495"/>
    </row>
    <row r="3174" spans="4:5">
      <c r="D3174" s="490"/>
      <c r="E3174" s="495"/>
    </row>
    <row r="3175" spans="4:5">
      <c r="D3175" s="490"/>
      <c r="E3175" s="495"/>
    </row>
    <row r="3176" spans="4:5">
      <c r="D3176" s="490"/>
      <c r="E3176" s="495"/>
    </row>
    <row r="3177" spans="4:5">
      <c r="D3177" s="490"/>
      <c r="E3177" s="495"/>
    </row>
    <row r="3178" spans="4:5">
      <c r="D3178" s="490"/>
      <c r="E3178" s="495"/>
    </row>
    <row r="3179" spans="4:5">
      <c r="D3179" s="490"/>
      <c r="E3179" s="495"/>
    </row>
    <row r="3180" spans="4:5">
      <c r="D3180" s="490"/>
      <c r="E3180" s="495"/>
    </row>
    <row r="3181" spans="4:5">
      <c r="D3181" s="490"/>
      <c r="E3181" s="495"/>
    </row>
    <row r="3182" spans="4:5">
      <c r="D3182" s="490"/>
      <c r="E3182" s="495"/>
    </row>
    <row r="3183" spans="4:5">
      <c r="D3183" s="490"/>
      <c r="E3183" s="495"/>
    </row>
    <row r="3184" spans="4:5">
      <c r="D3184" s="490"/>
      <c r="E3184" s="495"/>
    </row>
    <row r="3185" spans="4:5">
      <c r="D3185" s="490"/>
      <c r="E3185" s="495"/>
    </row>
    <row r="3186" spans="4:5">
      <c r="D3186" s="490"/>
      <c r="E3186" s="495"/>
    </row>
    <row r="3187" spans="4:5">
      <c r="D3187" s="490"/>
      <c r="E3187" s="495"/>
    </row>
    <row r="3188" spans="4:5">
      <c r="D3188" s="490"/>
      <c r="E3188" s="495"/>
    </row>
    <row r="3189" spans="4:5">
      <c r="D3189" s="490"/>
      <c r="E3189" s="495"/>
    </row>
    <row r="3190" spans="4:5">
      <c r="D3190" s="490"/>
      <c r="E3190" s="495"/>
    </row>
    <row r="3191" spans="4:5">
      <c r="D3191" s="490"/>
      <c r="E3191" s="495"/>
    </row>
    <row r="3192" spans="4:5">
      <c r="D3192" s="490"/>
      <c r="E3192" s="495"/>
    </row>
    <row r="3193" spans="4:5">
      <c r="D3193" s="490"/>
      <c r="E3193" s="495"/>
    </row>
    <row r="3194" spans="4:5">
      <c r="D3194" s="490"/>
      <c r="E3194" s="495"/>
    </row>
    <row r="3195" spans="4:5">
      <c r="D3195" s="490"/>
      <c r="E3195" s="495"/>
    </row>
    <row r="3196" spans="4:5">
      <c r="D3196" s="490"/>
      <c r="E3196" s="495"/>
    </row>
    <row r="3197" spans="4:5">
      <c r="D3197" s="490"/>
      <c r="E3197" s="495"/>
    </row>
    <row r="3198" spans="4:5">
      <c r="D3198" s="490"/>
      <c r="E3198" s="495"/>
    </row>
    <row r="3199" spans="4:5">
      <c r="D3199" s="490"/>
      <c r="E3199" s="495"/>
    </row>
    <row r="3200" spans="4:5">
      <c r="D3200" s="490"/>
      <c r="E3200" s="495"/>
    </row>
    <row r="3201" spans="4:5">
      <c r="D3201" s="490"/>
      <c r="E3201" s="495"/>
    </row>
    <row r="3202" spans="4:5">
      <c r="D3202" s="490"/>
      <c r="E3202" s="495"/>
    </row>
    <row r="3203" spans="4:5">
      <c r="D3203" s="490"/>
      <c r="E3203" s="495"/>
    </row>
    <row r="3204" spans="4:5">
      <c r="D3204" s="490"/>
      <c r="E3204" s="495"/>
    </row>
    <row r="3205" spans="4:5">
      <c r="D3205" s="490"/>
      <c r="E3205" s="495"/>
    </row>
    <row r="3206" spans="4:5">
      <c r="D3206" s="490"/>
      <c r="E3206" s="495"/>
    </row>
    <row r="3207" spans="4:5">
      <c r="D3207" s="490"/>
      <c r="E3207" s="495"/>
    </row>
    <row r="3208" spans="4:5">
      <c r="D3208" s="490"/>
      <c r="E3208" s="495"/>
    </row>
    <row r="3209" spans="4:5">
      <c r="D3209" s="490"/>
      <c r="E3209" s="495"/>
    </row>
    <row r="3210" spans="4:5">
      <c r="D3210" s="490"/>
      <c r="E3210" s="495"/>
    </row>
    <row r="3211" spans="4:5">
      <c r="D3211" s="490"/>
      <c r="E3211" s="495"/>
    </row>
    <row r="3212" spans="4:5">
      <c r="D3212" s="490"/>
      <c r="E3212" s="495"/>
    </row>
    <row r="3213" spans="4:5">
      <c r="D3213" s="490"/>
      <c r="E3213" s="495"/>
    </row>
    <row r="3214" spans="4:5">
      <c r="D3214" s="490"/>
      <c r="E3214" s="495"/>
    </row>
    <row r="3215" spans="4:5">
      <c r="D3215" s="490"/>
      <c r="E3215" s="495"/>
    </row>
    <row r="3216" spans="4:5">
      <c r="D3216" s="490"/>
      <c r="E3216" s="495"/>
    </row>
    <row r="3217" spans="4:5">
      <c r="D3217" s="490"/>
      <c r="E3217" s="495"/>
    </row>
    <row r="3218" spans="4:5">
      <c r="D3218" s="490"/>
      <c r="E3218" s="495"/>
    </row>
    <row r="3219" spans="4:5">
      <c r="D3219" s="490"/>
      <c r="E3219" s="495"/>
    </row>
    <row r="3220" spans="4:5">
      <c r="D3220" s="490"/>
      <c r="E3220" s="495"/>
    </row>
    <row r="3221" spans="4:5">
      <c r="D3221" s="490"/>
      <c r="E3221" s="495"/>
    </row>
    <row r="3222" spans="4:5">
      <c r="D3222" s="490"/>
      <c r="E3222" s="495"/>
    </row>
    <row r="3223" spans="4:5">
      <c r="D3223" s="490"/>
      <c r="E3223" s="495"/>
    </row>
    <row r="3224" spans="4:5">
      <c r="D3224" s="490"/>
      <c r="E3224" s="495"/>
    </row>
    <row r="3225" spans="4:5">
      <c r="D3225" s="490"/>
      <c r="E3225" s="495"/>
    </row>
    <row r="3226" spans="4:5">
      <c r="D3226" s="490"/>
      <c r="E3226" s="495"/>
    </row>
    <row r="3227" spans="4:5">
      <c r="D3227" s="490"/>
      <c r="E3227" s="495"/>
    </row>
    <row r="3228" spans="4:5">
      <c r="D3228" s="490"/>
      <c r="E3228" s="495"/>
    </row>
    <row r="3229" spans="4:5">
      <c r="D3229" s="490"/>
      <c r="E3229" s="495"/>
    </row>
    <row r="3230" spans="4:5">
      <c r="D3230" s="490"/>
      <c r="E3230" s="495"/>
    </row>
    <row r="3231" spans="4:5">
      <c r="D3231" s="490"/>
      <c r="E3231" s="495"/>
    </row>
    <row r="3232" spans="4:5">
      <c r="D3232" s="490"/>
      <c r="E3232" s="495"/>
    </row>
    <row r="3233" spans="4:5">
      <c r="D3233" s="490"/>
      <c r="E3233" s="495"/>
    </row>
    <row r="3234" spans="4:5">
      <c r="D3234" s="490"/>
      <c r="E3234" s="495"/>
    </row>
    <row r="3235" spans="4:5">
      <c r="D3235" s="490"/>
      <c r="E3235" s="495"/>
    </row>
    <row r="3236" spans="4:5">
      <c r="D3236" s="490"/>
      <c r="E3236" s="495"/>
    </row>
    <row r="3237" spans="4:5">
      <c r="D3237" s="490"/>
      <c r="E3237" s="495"/>
    </row>
    <row r="3238" spans="4:5">
      <c r="D3238" s="490"/>
      <c r="E3238" s="495"/>
    </row>
    <row r="3239" spans="4:5">
      <c r="D3239" s="490"/>
      <c r="E3239" s="495"/>
    </row>
    <row r="3240" spans="4:5">
      <c r="D3240" s="490"/>
      <c r="E3240" s="495"/>
    </row>
    <row r="3241" spans="4:5">
      <c r="D3241" s="490"/>
      <c r="E3241" s="495"/>
    </row>
    <row r="3242" spans="4:5">
      <c r="D3242" s="490"/>
      <c r="E3242" s="495"/>
    </row>
    <row r="3243" spans="4:5">
      <c r="D3243" s="490"/>
      <c r="E3243" s="495"/>
    </row>
    <row r="3244" spans="4:5">
      <c r="D3244" s="490"/>
      <c r="E3244" s="495"/>
    </row>
    <row r="3245" spans="4:5">
      <c r="D3245" s="490"/>
      <c r="E3245" s="495"/>
    </row>
    <row r="3246" spans="4:5">
      <c r="D3246" s="490"/>
      <c r="E3246" s="495"/>
    </row>
    <row r="3247" spans="4:5">
      <c r="D3247" s="490"/>
      <c r="E3247" s="495"/>
    </row>
    <row r="3248" spans="4:5">
      <c r="D3248" s="490"/>
      <c r="E3248" s="495"/>
    </row>
    <row r="3249" spans="4:5">
      <c r="D3249" s="490"/>
      <c r="E3249" s="495"/>
    </row>
    <row r="3250" spans="4:5">
      <c r="D3250" s="490"/>
      <c r="E3250" s="495"/>
    </row>
    <row r="3251" spans="4:5">
      <c r="D3251" s="490"/>
      <c r="E3251" s="495"/>
    </row>
    <row r="3252" spans="4:5">
      <c r="D3252" s="490"/>
      <c r="E3252" s="495"/>
    </row>
    <row r="3253" spans="4:5">
      <c r="D3253" s="490"/>
      <c r="E3253" s="495"/>
    </row>
    <row r="3254" spans="4:5">
      <c r="D3254" s="490"/>
      <c r="E3254" s="495"/>
    </row>
    <row r="3255" spans="4:5">
      <c r="D3255" s="490"/>
      <c r="E3255" s="495"/>
    </row>
    <row r="3256" spans="4:5">
      <c r="D3256" s="490"/>
      <c r="E3256" s="495"/>
    </row>
    <row r="3257" spans="4:5">
      <c r="D3257" s="490"/>
      <c r="E3257" s="495"/>
    </row>
    <row r="3258" spans="4:5">
      <c r="D3258" s="490"/>
      <c r="E3258" s="495"/>
    </row>
    <row r="3259" spans="4:5">
      <c r="D3259" s="490"/>
      <c r="E3259" s="495"/>
    </row>
    <row r="3260" spans="4:5">
      <c r="D3260" s="490"/>
      <c r="E3260" s="495"/>
    </row>
    <row r="3261" spans="4:5">
      <c r="D3261" s="490"/>
      <c r="E3261" s="495"/>
    </row>
    <row r="3262" spans="4:5">
      <c r="D3262" s="490"/>
      <c r="E3262" s="495"/>
    </row>
    <row r="3263" spans="4:5">
      <c r="D3263" s="490"/>
      <c r="E3263" s="495"/>
    </row>
    <row r="3264" spans="4:5">
      <c r="D3264" s="490"/>
      <c r="E3264" s="495"/>
    </row>
    <row r="3265" spans="4:5">
      <c r="D3265" s="490"/>
      <c r="E3265" s="495"/>
    </row>
    <row r="3266" spans="4:5">
      <c r="D3266" s="490"/>
      <c r="E3266" s="495"/>
    </row>
    <row r="3267" spans="4:5">
      <c r="D3267" s="490"/>
      <c r="E3267" s="495"/>
    </row>
    <row r="3268" spans="4:5">
      <c r="D3268" s="490"/>
      <c r="E3268" s="495"/>
    </row>
    <row r="3269" spans="4:5">
      <c r="D3269" s="490"/>
      <c r="E3269" s="495"/>
    </row>
    <row r="3270" spans="4:5">
      <c r="D3270" s="490"/>
      <c r="E3270" s="495"/>
    </row>
    <row r="3271" spans="4:5">
      <c r="D3271" s="490"/>
      <c r="E3271" s="495"/>
    </row>
    <row r="3272" spans="4:5">
      <c r="D3272" s="490"/>
      <c r="E3272" s="495"/>
    </row>
    <row r="3273" spans="4:5">
      <c r="D3273" s="490"/>
      <c r="E3273" s="495"/>
    </row>
    <row r="3274" spans="4:5">
      <c r="D3274" s="490"/>
      <c r="E3274" s="495"/>
    </row>
    <row r="3275" spans="4:5">
      <c r="D3275" s="490"/>
      <c r="E3275" s="495"/>
    </row>
    <row r="3276" spans="4:5">
      <c r="D3276" s="490"/>
      <c r="E3276" s="495"/>
    </row>
    <row r="3277" spans="4:5">
      <c r="D3277" s="490"/>
      <c r="E3277" s="495"/>
    </row>
    <row r="3278" spans="4:5">
      <c r="D3278" s="490"/>
      <c r="E3278" s="495"/>
    </row>
    <row r="3279" spans="4:5">
      <c r="D3279" s="490"/>
      <c r="E3279" s="495"/>
    </row>
    <row r="3280" spans="4:5">
      <c r="D3280" s="490"/>
      <c r="E3280" s="495"/>
    </row>
    <row r="3281" spans="4:5">
      <c r="D3281" s="490"/>
      <c r="E3281" s="495"/>
    </row>
    <row r="3282" spans="4:5">
      <c r="D3282" s="490"/>
      <c r="E3282" s="495"/>
    </row>
    <row r="3283" spans="4:5">
      <c r="D3283" s="490"/>
      <c r="E3283" s="495"/>
    </row>
    <row r="3284" spans="4:5">
      <c r="D3284" s="490"/>
      <c r="E3284" s="495"/>
    </row>
    <row r="3285" spans="4:5">
      <c r="D3285" s="490"/>
      <c r="E3285" s="495"/>
    </row>
    <row r="3286" spans="4:5">
      <c r="D3286" s="490"/>
      <c r="E3286" s="495"/>
    </row>
    <row r="3287" spans="4:5">
      <c r="D3287" s="490"/>
      <c r="E3287" s="495"/>
    </row>
    <row r="3288" spans="4:5">
      <c r="D3288" s="490"/>
      <c r="E3288" s="495"/>
    </row>
    <row r="3289" spans="4:5">
      <c r="D3289" s="490"/>
      <c r="E3289" s="495"/>
    </row>
    <row r="3290" spans="4:5">
      <c r="D3290" s="490"/>
      <c r="E3290" s="495"/>
    </row>
    <row r="3291" spans="4:5">
      <c r="D3291" s="490"/>
      <c r="E3291" s="495"/>
    </row>
    <row r="3292" spans="4:5">
      <c r="D3292" s="490"/>
      <c r="E3292" s="495"/>
    </row>
    <row r="3293" spans="4:5">
      <c r="D3293" s="490"/>
      <c r="E3293" s="495"/>
    </row>
    <row r="3294" spans="4:5">
      <c r="D3294" s="490"/>
      <c r="E3294" s="495"/>
    </row>
    <row r="3295" spans="4:5">
      <c r="D3295" s="490"/>
      <c r="E3295" s="495"/>
    </row>
    <row r="3296" spans="4:5">
      <c r="D3296" s="490"/>
      <c r="E3296" s="495"/>
    </row>
    <row r="3297" spans="4:5">
      <c r="D3297" s="490"/>
      <c r="E3297" s="495"/>
    </row>
    <row r="3298" spans="4:5">
      <c r="D3298" s="490"/>
      <c r="E3298" s="495"/>
    </row>
    <row r="3299" spans="4:5">
      <c r="D3299" s="490"/>
      <c r="E3299" s="495"/>
    </row>
    <row r="3300" spans="4:5">
      <c r="D3300" s="490"/>
      <c r="E3300" s="495"/>
    </row>
    <row r="3301" spans="4:5">
      <c r="D3301" s="490"/>
      <c r="E3301" s="495"/>
    </row>
    <row r="3302" spans="4:5">
      <c r="D3302" s="490"/>
      <c r="E3302" s="495"/>
    </row>
    <row r="3303" spans="4:5">
      <c r="D3303" s="490"/>
      <c r="E3303" s="495"/>
    </row>
    <row r="3304" spans="4:5">
      <c r="D3304" s="490"/>
      <c r="E3304" s="495"/>
    </row>
    <row r="3305" spans="4:5">
      <c r="D3305" s="490"/>
      <c r="E3305" s="495"/>
    </row>
    <row r="3306" spans="4:5">
      <c r="D3306" s="490"/>
      <c r="E3306" s="495"/>
    </row>
    <row r="3307" spans="4:5">
      <c r="D3307" s="490"/>
      <c r="E3307" s="495"/>
    </row>
    <row r="3308" spans="4:5">
      <c r="D3308" s="490"/>
      <c r="E3308" s="495"/>
    </row>
    <row r="3309" spans="4:5">
      <c r="D3309" s="490"/>
      <c r="E3309" s="495"/>
    </row>
    <row r="3310" spans="4:5">
      <c r="D3310" s="490"/>
      <c r="E3310" s="495"/>
    </row>
    <row r="3311" spans="4:5">
      <c r="D3311" s="490"/>
      <c r="E3311" s="495"/>
    </row>
    <row r="3312" spans="4:5">
      <c r="D3312" s="490"/>
      <c r="E3312" s="495"/>
    </row>
    <row r="3313" spans="4:5">
      <c r="D3313" s="490"/>
      <c r="E3313" s="495"/>
    </row>
    <row r="3314" spans="4:5">
      <c r="D3314" s="490"/>
      <c r="E3314" s="495"/>
    </row>
    <row r="3315" spans="4:5">
      <c r="D3315" s="490"/>
      <c r="E3315" s="495"/>
    </row>
    <row r="3316" spans="4:5">
      <c r="D3316" s="490"/>
      <c r="E3316" s="495"/>
    </row>
    <row r="3317" spans="4:5">
      <c r="D3317" s="490"/>
      <c r="E3317" s="495"/>
    </row>
    <row r="3318" spans="4:5">
      <c r="D3318" s="490"/>
      <c r="E3318" s="495"/>
    </row>
    <row r="3319" spans="4:5">
      <c r="D3319" s="490"/>
      <c r="E3319" s="495"/>
    </row>
    <row r="3320" spans="4:5">
      <c r="D3320" s="490"/>
      <c r="E3320" s="495"/>
    </row>
    <row r="3321" spans="4:5">
      <c r="D3321" s="490"/>
      <c r="E3321" s="495"/>
    </row>
    <row r="3322" spans="4:5">
      <c r="D3322" s="490"/>
      <c r="E3322" s="495"/>
    </row>
    <row r="3323" spans="4:5">
      <c r="D3323" s="490"/>
      <c r="E3323" s="495"/>
    </row>
    <row r="3324" spans="4:5">
      <c r="D3324" s="490"/>
      <c r="E3324" s="495"/>
    </row>
    <row r="3325" spans="4:5">
      <c r="D3325" s="490"/>
      <c r="E3325" s="495"/>
    </row>
    <row r="3326" spans="4:5">
      <c r="D3326" s="490"/>
      <c r="E3326" s="495"/>
    </row>
    <row r="3327" spans="4:5">
      <c r="D3327" s="490"/>
      <c r="E3327" s="495"/>
    </row>
    <row r="3328" spans="4:5">
      <c r="D3328" s="490"/>
      <c r="E3328" s="495"/>
    </row>
    <row r="3329" spans="4:5">
      <c r="D3329" s="490"/>
      <c r="E3329" s="495"/>
    </row>
    <row r="3330" spans="4:5">
      <c r="D3330" s="490"/>
      <c r="E3330" s="495"/>
    </row>
    <row r="3331" spans="4:5">
      <c r="D3331" s="490"/>
      <c r="E3331" s="495"/>
    </row>
    <row r="3332" spans="4:5">
      <c r="D3332" s="490"/>
      <c r="E3332" s="495"/>
    </row>
    <row r="3333" spans="4:5">
      <c r="D3333" s="490"/>
      <c r="E3333" s="495"/>
    </row>
    <row r="3334" spans="4:5">
      <c r="D3334" s="490"/>
      <c r="E3334" s="495"/>
    </row>
    <row r="3335" spans="4:5">
      <c r="D3335" s="490"/>
      <c r="E3335" s="495"/>
    </row>
    <row r="3336" spans="4:5">
      <c r="D3336" s="490"/>
      <c r="E3336" s="495"/>
    </row>
    <row r="3337" spans="4:5">
      <c r="D3337" s="490"/>
      <c r="E3337" s="495"/>
    </row>
    <row r="3338" spans="4:5">
      <c r="D3338" s="490"/>
      <c r="E3338" s="495"/>
    </row>
    <row r="3339" spans="4:5">
      <c r="D3339" s="490"/>
      <c r="E3339" s="495"/>
    </row>
    <row r="3340" spans="4:5">
      <c r="D3340" s="490"/>
      <c r="E3340" s="495"/>
    </row>
    <row r="3341" spans="4:5">
      <c r="D3341" s="490"/>
      <c r="E3341" s="495"/>
    </row>
    <row r="3342" spans="4:5">
      <c r="D3342" s="490"/>
      <c r="E3342" s="495"/>
    </row>
    <row r="3343" spans="4:5">
      <c r="D3343" s="490"/>
      <c r="E3343" s="495"/>
    </row>
    <row r="3344" spans="4:5">
      <c r="D3344" s="490"/>
      <c r="E3344" s="495"/>
    </row>
    <row r="3345" spans="4:5">
      <c r="D3345" s="490"/>
      <c r="E3345" s="495"/>
    </row>
    <row r="3346" spans="4:5">
      <c r="D3346" s="490"/>
      <c r="E3346" s="495"/>
    </row>
    <row r="3347" spans="4:5">
      <c r="D3347" s="490"/>
      <c r="E3347" s="495"/>
    </row>
    <row r="3348" spans="4:5">
      <c r="D3348" s="490"/>
      <c r="E3348" s="495"/>
    </row>
    <row r="3349" spans="4:5">
      <c r="D3349" s="490"/>
      <c r="E3349" s="495"/>
    </row>
    <row r="3350" spans="4:5">
      <c r="D3350" s="490"/>
      <c r="E3350" s="495"/>
    </row>
    <row r="3351" spans="4:5">
      <c r="D3351" s="490"/>
      <c r="E3351" s="495"/>
    </row>
    <row r="3352" spans="4:5">
      <c r="D3352" s="490"/>
      <c r="E3352" s="495"/>
    </row>
    <row r="3353" spans="4:5">
      <c r="D3353" s="490"/>
      <c r="E3353" s="495"/>
    </row>
    <row r="3354" spans="4:5">
      <c r="D3354" s="490"/>
      <c r="E3354" s="495"/>
    </row>
    <row r="3355" spans="4:5">
      <c r="D3355" s="490"/>
      <c r="E3355" s="495"/>
    </row>
    <row r="3356" spans="4:5">
      <c r="D3356" s="490"/>
      <c r="E3356" s="495"/>
    </row>
    <row r="3357" spans="4:5">
      <c r="D3357" s="490"/>
      <c r="E3357" s="495"/>
    </row>
    <row r="3358" spans="4:5">
      <c r="D3358" s="490"/>
      <c r="E3358" s="495"/>
    </row>
    <row r="3359" spans="4:5">
      <c r="D3359" s="490"/>
      <c r="E3359" s="495"/>
    </row>
    <row r="3360" spans="4:5">
      <c r="D3360" s="490"/>
      <c r="E3360" s="495"/>
    </row>
    <row r="3361" spans="4:5">
      <c r="D3361" s="490"/>
      <c r="E3361" s="495"/>
    </row>
    <row r="3362" spans="4:5">
      <c r="D3362" s="490"/>
      <c r="E3362" s="495"/>
    </row>
    <row r="3363" spans="4:5">
      <c r="D3363" s="490"/>
      <c r="E3363" s="495"/>
    </row>
    <row r="3364" spans="4:5">
      <c r="D3364" s="490"/>
      <c r="E3364" s="495"/>
    </row>
    <row r="3365" spans="4:5">
      <c r="D3365" s="490"/>
      <c r="E3365" s="495"/>
    </row>
    <row r="3366" spans="4:5">
      <c r="D3366" s="490"/>
      <c r="E3366" s="495"/>
    </row>
    <row r="3367" spans="4:5">
      <c r="D3367" s="490"/>
      <c r="E3367" s="495"/>
    </row>
    <row r="3368" spans="4:5">
      <c r="D3368" s="490"/>
      <c r="E3368" s="495"/>
    </row>
    <row r="3369" spans="4:5">
      <c r="D3369" s="490"/>
      <c r="E3369" s="495"/>
    </row>
    <row r="3370" spans="4:5">
      <c r="D3370" s="490"/>
      <c r="E3370" s="495"/>
    </row>
    <row r="3371" spans="4:5">
      <c r="D3371" s="490"/>
      <c r="E3371" s="495"/>
    </row>
    <row r="3372" spans="4:5">
      <c r="D3372" s="490"/>
      <c r="E3372" s="495"/>
    </row>
    <row r="3373" spans="4:5">
      <c r="D3373" s="490"/>
      <c r="E3373" s="495"/>
    </row>
    <row r="3374" spans="4:5">
      <c r="D3374" s="490"/>
      <c r="E3374" s="495"/>
    </row>
    <row r="3375" spans="4:5">
      <c r="D3375" s="490"/>
      <c r="E3375" s="495"/>
    </row>
    <row r="3376" spans="4:5">
      <c r="D3376" s="490"/>
      <c r="E3376" s="495"/>
    </row>
    <row r="3377" spans="4:5">
      <c r="D3377" s="490"/>
      <c r="E3377" s="495"/>
    </row>
    <row r="3378" spans="4:5">
      <c r="D3378" s="490"/>
      <c r="E3378" s="495"/>
    </row>
    <row r="3379" spans="4:5">
      <c r="D3379" s="490"/>
      <c r="E3379" s="495"/>
    </row>
    <row r="3380" spans="4:5">
      <c r="D3380" s="490"/>
      <c r="E3380" s="495"/>
    </row>
    <row r="3381" spans="4:5">
      <c r="D3381" s="490"/>
      <c r="E3381" s="495"/>
    </row>
    <row r="3382" spans="4:5">
      <c r="D3382" s="490"/>
      <c r="E3382" s="495"/>
    </row>
    <row r="3383" spans="4:5">
      <c r="D3383" s="490"/>
      <c r="E3383" s="495"/>
    </row>
    <row r="3384" spans="4:5">
      <c r="D3384" s="490"/>
      <c r="E3384" s="495"/>
    </row>
    <row r="3385" spans="4:5">
      <c r="D3385" s="490"/>
      <c r="E3385" s="495"/>
    </row>
    <row r="3386" spans="4:5">
      <c r="D3386" s="490"/>
      <c r="E3386" s="495"/>
    </row>
    <row r="3387" spans="4:5">
      <c r="D3387" s="490"/>
      <c r="E3387" s="495"/>
    </row>
    <row r="3388" spans="4:5">
      <c r="D3388" s="490"/>
      <c r="E3388" s="495"/>
    </row>
    <row r="3389" spans="4:5">
      <c r="D3389" s="490"/>
      <c r="E3389" s="495"/>
    </row>
    <row r="3390" spans="4:5">
      <c r="D3390" s="490"/>
      <c r="E3390" s="495"/>
    </row>
    <row r="3391" spans="4:5">
      <c r="D3391" s="490"/>
      <c r="E3391" s="495"/>
    </row>
    <row r="3392" spans="4:5">
      <c r="D3392" s="490"/>
      <c r="E3392" s="495"/>
    </row>
    <row r="3393" spans="4:5">
      <c r="D3393" s="490"/>
      <c r="E3393" s="495"/>
    </row>
    <row r="3394" spans="4:5">
      <c r="D3394" s="490"/>
      <c r="E3394" s="495"/>
    </row>
    <row r="3395" spans="4:5">
      <c r="D3395" s="490"/>
      <c r="E3395" s="495"/>
    </row>
    <row r="3396" spans="4:5">
      <c r="D3396" s="490"/>
      <c r="E3396" s="495"/>
    </row>
    <row r="3397" spans="4:5">
      <c r="D3397" s="490"/>
      <c r="E3397" s="495"/>
    </row>
    <row r="3398" spans="4:5">
      <c r="D3398" s="490"/>
      <c r="E3398" s="495"/>
    </row>
    <row r="3399" spans="4:5">
      <c r="D3399" s="490"/>
      <c r="E3399" s="495"/>
    </row>
    <row r="3400" spans="4:5">
      <c r="D3400" s="490"/>
      <c r="E3400" s="495"/>
    </row>
    <row r="3401" spans="4:5">
      <c r="D3401" s="490"/>
      <c r="E3401" s="495"/>
    </row>
    <row r="3402" spans="4:5">
      <c r="D3402" s="490"/>
      <c r="E3402" s="495"/>
    </row>
    <row r="3403" spans="4:5">
      <c r="D3403" s="490"/>
      <c r="E3403" s="495"/>
    </row>
    <row r="3404" spans="4:5">
      <c r="D3404" s="490"/>
      <c r="E3404" s="495"/>
    </row>
    <row r="3405" spans="4:5">
      <c r="D3405" s="490"/>
      <c r="E3405" s="495"/>
    </row>
    <row r="3406" spans="4:5">
      <c r="D3406" s="490"/>
      <c r="E3406" s="495"/>
    </row>
    <row r="3407" spans="4:5">
      <c r="D3407" s="490"/>
      <c r="E3407" s="495"/>
    </row>
    <row r="3408" spans="4:5">
      <c r="D3408" s="490"/>
      <c r="E3408" s="495"/>
    </row>
    <row r="3409" spans="4:5">
      <c r="D3409" s="490"/>
      <c r="E3409" s="495"/>
    </row>
    <row r="3410" spans="4:5">
      <c r="D3410" s="490"/>
      <c r="E3410" s="495"/>
    </row>
    <row r="3411" spans="4:5">
      <c r="D3411" s="490"/>
      <c r="E3411" s="495"/>
    </row>
    <row r="3412" spans="4:5">
      <c r="D3412" s="490"/>
      <c r="E3412" s="495"/>
    </row>
    <row r="3413" spans="4:5">
      <c r="D3413" s="490"/>
      <c r="E3413" s="495"/>
    </row>
    <row r="3414" spans="4:5">
      <c r="D3414" s="490"/>
      <c r="E3414" s="495"/>
    </row>
    <row r="3415" spans="4:5">
      <c r="D3415" s="490"/>
      <c r="E3415" s="495"/>
    </row>
    <row r="3416" spans="4:5">
      <c r="D3416" s="490"/>
      <c r="E3416" s="495"/>
    </row>
    <row r="3417" spans="4:5">
      <c r="D3417" s="490"/>
      <c r="E3417" s="495"/>
    </row>
    <row r="3418" spans="4:5">
      <c r="D3418" s="490"/>
      <c r="E3418" s="495"/>
    </row>
    <row r="3419" spans="4:5">
      <c r="D3419" s="490"/>
      <c r="E3419" s="495"/>
    </row>
    <row r="3420" spans="4:5">
      <c r="D3420" s="490"/>
      <c r="E3420" s="495"/>
    </row>
    <row r="3421" spans="4:5">
      <c r="D3421" s="490"/>
      <c r="E3421" s="495"/>
    </row>
    <row r="3422" spans="4:5">
      <c r="D3422" s="490"/>
      <c r="E3422" s="495"/>
    </row>
    <row r="3423" spans="4:5">
      <c r="D3423" s="490"/>
      <c r="E3423" s="495"/>
    </row>
    <row r="3424" spans="4:5">
      <c r="D3424" s="490"/>
      <c r="E3424" s="495"/>
    </row>
    <row r="3425" spans="4:5">
      <c r="D3425" s="490"/>
      <c r="E3425" s="495"/>
    </row>
    <row r="3426" spans="4:5">
      <c r="D3426" s="490"/>
      <c r="E3426" s="495"/>
    </row>
    <row r="3427" spans="4:5">
      <c r="D3427" s="490"/>
      <c r="E3427" s="495"/>
    </row>
    <row r="3428" spans="4:5">
      <c r="D3428" s="490"/>
      <c r="E3428" s="495"/>
    </row>
    <row r="3429" spans="4:5">
      <c r="D3429" s="490"/>
      <c r="E3429" s="495"/>
    </row>
    <row r="3430" spans="4:5">
      <c r="D3430" s="490"/>
      <c r="E3430" s="495"/>
    </row>
    <row r="3431" spans="4:5">
      <c r="D3431" s="490"/>
      <c r="E3431" s="495"/>
    </row>
    <row r="3432" spans="4:5">
      <c r="D3432" s="490"/>
      <c r="E3432" s="495"/>
    </row>
    <row r="3433" spans="4:5">
      <c r="D3433" s="490"/>
      <c r="E3433" s="495"/>
    </row>
    <row r="3434" spans="4:5">
      <c r="D3434" s="490"/>
      <c r="E3434" s="495"/>
    </row>
    <row r="3435" spans="4:5">
      <c r="D3435" s="490"/>
      <c r="E3435" s="495"/>
    </row>
    <row r="3436" spans="4:5">
      <c r="D3436" s="490"/>
      <c r="E3436" s="495"/>
    </row>
    <row r="3437" spans="4:5">
      <c r="D3437" s="490"/>
      <c r="E3437" s="495"/>
    </row>
    <row r="3438" spans="4:5">
      <c r="D3438" s="490"/>
      <c r="E3438" s="495"/>
    </row>
    <row r="3439" spans="4:5">
      <c r="D3439" s="490"/>
      <c r="E3439" s="495"/>
    </row>
    <row r="3440" spans="4:5">
      <c r="D3440" s="490"/>
      <c r="E3440" s="495"/>
    </row>
    <row r="3441" spans="4:5">
      <c r="D3441" s="490"/>
      <c r="E3441" s="495"/>
    </row>
    <row r="3442" spans="4:5">
      <c r="D3442" s="490"/>
      <c r="E3442" s="495"/>
    </row>
    <row r="3443" spans="4:5">
      <c r="D3443" s="490"/>
      <c r="E3443" s="495"/>
    </row>
    <row r="3444" spans="4:5">
      <c r="D3444" s="490"/>
      <c r="E3444" s="495"/>
    </row>
    <row r="3445" spans="4:5">
      <c r="D3445" s="490"/>
      <c r="E3445" s="495"/>
    </row>
    <row r="3446" spans="4:5">
      <c r="D3446" s="490"/>
      <c r="E3446" s="495"/>
    </row>
    <row r="3447" spans="4:5">
      <c r="D3447" s="490"/>
      <c r="E3447" s="495"/>
    </row>
    <row r="3448" spans="4:5">
      <c r="D3448" s="490"/>
      <c r="E3448" s="495"/>
    </row>
    <row r="3449" spans="4:5">
      <c r="D3449" s="490"/>
      <c r="E3449" s="495"/>
    </row>
    <row r="3450" spans="4:5">
      <c r="D3450" s="490"/>
      <c r="E3450" s="495"/>
    </row>
    <row r="3451" spans="4:5">
      <c r="D3451" s="490"/>
      <c r="E3451" s="495"/>
    </row>
    <row r="3452" spans="4:5">
      <c r="D3452" s="490"/>
      <c r="E3452" s="495"/>
    </row>
    <row r="3453" spans="4:5">
      <c r="D3453" s="490"/>
      <c r="E3453" s="495"/>
    </row>
    <row r="3454" spans="4:5">
      <c r="D3454" s="490"/>
      <c r="E3454" s="495"/>
    </row>
    <row r="3455" spans="4:5">
      <c r="D3455" s="490"/>
      <c r="E3455" s="495"/>
    </row>
    <row r="3456" spans="4:5">
      <c r="D3456" s="490"/>
      <c r="E3456" s="495"/>
    </row>
    <row r="3457" spans="4:5">
      <c r="D3457" s="490"/>
      <c r="E3457" s="495"/>
    </row>
    <row r="3458" spans="4:5">
      <c r="D3458" s="490"/>
      <c r="E3458" s="495"/>
    </row>
    <row r="3459" spans="4:5">
      <c r="D3459" s="490"/>
      <c r="E3459" s="495"/>
    </row>
    <row r="3460" spans="4:5">
      <c r="D3460" s="490"/>
      <c r="E3460" s="495"/>
    </row>
    <row r="3461" spans="4:5">
      <c r="D3461" s="490"/>
      <c r="E3461" s="495"/>
    </row>
    <row r="3462" spans="4:5">
      <c r="D3462" s="490"/>
      <c r="E3462" s="495"/>
    </row>
    <row r="3463" spans="4:5">
      <c r="D3463" s="490"/>
      <c r="E3463" s="495"/>
    </row>
    <row r="3464" spans="4:5">
      <c r="D3464" s="490"/>
      <c r="E3464" s="495"/>
    </row>
    <row r="3465" spans="4:5">
      <c r="D3465" s="490"/>
      <c r="E3465" s="495"/>
    </row>
    <row r="3466" spans="4:5">
      <c r="D3466" s="490"/>
      <c r="E3466" s="495"/>
    </row>
    <row r="3467" spans="4:5">
      <c r="D3467" s="490"/>
      <c r="E3467" s="495"/>
    </row>
    <row r="3468" spans="4:5">
      <c r="D3468" s="490"/>
      <c r="E3468" s="495"/>
    </row>
    <row r="3469" spans="4:5">
      <c r="D3469" s="490"/>
      <c r="E3469" s="495"/>
    </row>
    <row r="3470" spans="4:5">
      <c r="D3470" s="490"/>
      <c r="E3470" s="495"/>
    </row>
    <row r="3471" spans="4:5">
      <c r="D3471" s="490"/>
      <c r="E3471" s="495"/>
    </row>
    <row r="3472" spans="4:5">
      <c r="D3472" s="490"/>
      <c r="E3472" s="495"/>
    </row>
    <row r="3473" spans="4:5">
      <c r="D3473" s="490"/>
      <c r="E3473" s="495"/>
    </row>
    <row r="3474" spans="4:5">
      <c r="D3474" s="490"/>
      <c r="E3474" s="495"/>
    </row>
    <row r="3475" spans="4:5">
      <c r="D3475" s="490"/>
      <c r="E3475" s="495"/>
    </row>
    <row r="3476" spans="4:5">
      <c r="D3476" s="490"/>
      <c r="E3476" s="495"/>
    </row>
    <row r="3477" spans="4:5">
      <c r="D3477" s="490"/>
      <c r="E3477" s="495"/>
    </row>
    <row r="3478" spans="4:5">
      <c r="D3478" s="490"/>
      <c r="E3478" s="495"/>
    </row>
    <row r="3479" spans="4:5">
      <c r="D3479" s="490"/>
      <c r="E3479" s="495"/>
    </row>
    <row r="3480" spans="4:5">
      <c r="D3480" s="490"/>
      <c r="E3480" s="495"/>
    </row>
    <row r="3481" spans="4:5">
      <c r="D3481" s="490"/>
      <c r="E3481" s="495"/>
    </row>
    <row r="3482" spans="4:5">
      <c r="D3482" s="490"/>
      <c r="E3482" s="495"/>
    </row>
    <row r="3483" spans="4:5">
      <c r="D3483" s="490"/>
      <c r="E3483" s="495"/>
    </row>
    <row r="3484" spans="4:5">
      <c r="D3484" s="490"/>
      <c r="E3484" s="495"/>
    </row>
    <row r="3485" spans="4:5">
      <c r="D3485" s="490"/>
      <c r="E3485" s="495"/>
    </row>
    <row r="3486" spans="4:5">
      <c r="D3486" s="490"/>
      <c r="E3486" s="495"/>
    </row>
    <row r="3487" spans="4:5">
      <c r="D3487" s="490"/>
      <c r="E3487" s="495"/>
    </row>
    <row r="3488" spans="4:5">
      <c r="D3488" s="490"/>
      <c r="E3488" s="495"/>
    </row>
    <row r="3489" spans="4:5">
      <c r="D3489" s="490"/>
      <c r="E3489" s="495"/>
    </row>
    <row r="3490" spans="4:5">
      <c r="D3490" s="490"/>
      <c r="E3490" s="495"/>
    </row>
    <row r="3491" spans="4:5">
      <c r="D3491" s="490"/>
      <c r="E3491" s="495"/>
    </row>
    <row r="3492" spans="4:5">
      <c r="D3492" s="490"/>
      <c r="E3492" s="495"/>
    </row>
    <row r="3493" spans="4:5">
      <c r="D3493" s="490"/>
      <c r="E3493" s="495"/>
    </row>
    <row r="3494" spans="4:5">
      <c r="D3494" s="490"/>
      <c r="E3494" s="495"/>
    </row>
    <row r="3495" spans="4:5">
      <c r="D3495" s="490"/>
      <c r="E3495" s="495"/>
    </row>
    <row r="3496" spans="4:5">
      <c r="D3496" s="490"/>
      <c r="E3496" s="495"/>
    </row>
    <row r="3497" spans="4:5">
      <c r="D3497" s="490"/>
      <c r="E3497" s="495"/>
    </row>
    <row r="3498" spans="4:5">
      <c r="D3498" s="490"/>
      <c r="E3498" s="495"/>
    </row>
    <row r="3499" spans="4:5">
      <c r="D3499" s="490"/>
      <c r="E3499" s="495"/>
    </row>
    <row r="3500" spans="4:5">
      <c r="D3500" s="490"/>
      <c r="E3500" s="495"/>
    </row>
    <row r="3501" spans="4:5">
      <c r="D3501" s="490"/>
      <c r="E3501" s="495"/>
    </row>
    <row r="3502" spans="4:5">
      <c r="D3502" s="490"/>
      <c r="E3502" s="495"/>
    </row>
    <row r="3503" spans="4:5">
      <c r="D3503" s="490"/>
      <c r="E3503" s="495"/>
    </row>
    <row r="3504" spans="4:5">
      <c r="D3504" s="490"/>
      <c r="E3504" s="495"/>
    </row>
    <row r="3505" spans="4:5">
      <c r="D3505" s="490"/>
      <c r="E3505" s="495"/>
    </row>
    <row r="3506" spans="4:5">
      <c r="D3506" s="490"/>
      <c r="E3506" s="495"/>
    </row>
    <row r="3507" spans="4:5">
      <c r="D3507" s="490"/>
      <c r="E3507" s="495"/>
    </row>
    <row r="3508" spans="4:5">
      <c r="D3508" s="490"/>
      <c r="E3508" s="495"/>
    </row>
    <row r="3509" spans="4:5">
      <c r="D3509" s="490"/>
      <c r="E3509" s="495"/>
    </row>
    <row r="3510" spans="4:5">
      <c r="D3510" s="490"/>
      <c r="E3510" s="495"/>
    </row>
    <row r="3511" spans="4:5">
      <c r="D3511" s="490"/>
      <c r="E3511" s="495"/>
    </row>
    <row r="3512" spans="4:5">
      <c r="D3512" s="490"/>
      <c r="E3512" s="495"/>
    </row>
    <row r="3513" spans="4:5">
      <c r="D3513" s="490"/>
      <c r="E3513" s="495"/>
    </row>
    <row r="3514" spans="4:5">
      <c r="D3514" s="490"/>
      <c r="E3514" s="495"/>
    </row>
    <row r="3515" spans="4:5">
      <c r="D3515" s="490"/>
      <c r="E3515" s="495"/>
    </row>
    <row r="3516" spans="4:5">
      <c r="D3516" s="490"/>
      <c r="E3516" s="495"/>
    </row>
    <row r="3517" spans="4:5">
      <c r="D3517" s="490"/>
      <c r="E3517" s="495"/>
    </row>
    <row r="3518" spans="4:5">
      <c r="D3518" s="490"/>
      <c r="E3518" s="495"/>
    </row>
    <row r="3519" spans="4:5">
      <c r="D3519" s="490"/>
      <c r="E3519" s="495"/>
    </row>
    <row r="3520" spans="4:5">
      <c r="D3520" s="490"/>
      <c r="E3520" s="495"/>
    </row>
    <row r="3521" spans="4:5">
      <c r="D3521" s="490"/>
      <c r="E3521" s="495"/>
    </row>
    <row r="3522" spans="4:5">
      <c r="D3522" s="490"/>
      <c r="E3522" s="495"/>
    </row>
    <row r="3523" spans="4:5">
      <c r="D3523" s="490"/>
      <c r="E3523" s="495"/>
    </row>
    <row r="3524" spans="4:5">
      <c r="D3524" s="490"/>
      <c r="E3524" s="495"/>
    </row>
    <row r="3525" spans="4:5">
      <c r="D3525" s="490"/>
      <c r="E3525" s="495"/>
    </row>
    <row r="3526" spans="4:5">
      <c r="D3526" s="490"/>
      <c r="E3526" s="495"/>
    </row>
    <row r="3527" spans="4:5">
      <c r="D3527" s="490"/>
      <c r="E3527" s="495"/>
    </row>
    <row r="3528" spans="4:5">
      <c r="D3528" s="490"/>
      <c r="E3528" s="495"/>
    </row>
    <row r="3529" spans="4:5">
      <c r="D3529" s="490"/>
      <c r="E3529" s="495"/>
    </row>
    <row r="3530" spans="4:5">
      <c r="D3530" s="490"/>
      <c r="E3530" s="495"/>
    </row>
    <row r="3531" spans="4:5">
      <c r="D3531" s="490"/>
      <c r="E3531" s="495"/>
    </row>
    <row r="3532" spans="4:5">
      <c r="D3532" s="490"/>
      <c r="E3532" s="495"/>
    </row>
    <row r="3533" spans="4:5">
      <c r="D3533" s="490"/>
      <c r="E3533" s="495"/>
    </row>
    <row r="3534" spans="4:5">
      <c r="D3534" s="490"/>
      <c r="E3534" s="495"/>
    </row>
    <row r="3535" spans="4:5">
      <c r="D3535" s="490"/>
      <c r="E3535" s="495"/>
    </row>
    <row r="3536" spans="4:5">
      <c r="D3536" s="490"/>
      <c r="E3536" s="495"/>
    </row>
    <row r="3537" spans="4:5">
      <c r="D3537" s="490"/>
      <c r="E3537" s="495"/>
    </row>
    <row r="3538" spans="4:5">
      <c r="D3538" s="490"/>
      <c r="E3538" s="495"/>
    </row>
    <row r="3539" spans="4:5">
      <c r="D3539" s="490"/>
      <c r="E3539" s="495"/>
    </row>
    <row r="3540" spans="4:5">
      <c r="D3540" s="490"/>
      <c r="E3540" s="495"/>
    </row>
    <row r="3541" spans="4:5">
      <c r="D3541" s="490"/>
      <c r="E3541" s="495"/>
    </row>
    <row r="3542" spans="4:5">
      <c r="D3542" s="490"/>
      <c r="E3542" s="495"/>
    </row>
    <row r="3543" spans="4:5">
      <c r="D3543" s="490"/>
      <c r="E3543" s="495"/>
    </row>
    <row r="3544" spans="4:5">
      <c r="D3544" s="490"/>
      <c r="E3544" s="495"/>
    </row>
    <row r="3545" spans="4:5">
      <c r="D3545" s="490"/>
      <c r="E3545" s="495"/>
    </row>
    <row r="3546" spans="4:5">
      <c r="D3546" s="490"/>
      <c r="E3546" s="495"/>
    </row>
    <row r="3547" spans="4:5">
      <c r="D3547" s="490"/>
      <c r="E3547" s="495"/>
    </row>
    <row r="3548" spans="4:5">
      <c r="D3548" s="490"/>
      <c r="E3548" s="495"/>
    </row>
    <row r="3549" spans="4:5">
      <c r="D3549" s="490"/>
      <c r="E3549" s="495"/>
    </row>
    <row r="3550" spans="4:5">
      <c r="D3550" s="490"/>
      <c r="E3550" s="495"/>
    </row>
    <row r="3551" spans="4:5">
      <c r="D3551" s="490"/>
      <c r="E3551" s="495"/>
    </row>
    <row r="3552" spans="4:5">
      <c r="D3552" s="490"/>
      <c r="E3552" s="495"/>
    </row>
    <row r="3553" spans="4:5">
      <c r="D3553" s="490"/>
      <c r="E3553" s="495"/>
    </row>
    <row r="3554" spans="4:5">
      <c r="D3554" s="490"/>
      <c r="E3554" s="495"/>
    </row>
    <row r="3555" spans="4:5">
      <c r="D3555" s="490"/>
      <c r="E3555" s="495"/>
    </row>
    <row r="3556" spans="4:5">
      <c r="D3556" s="490"/>
      <c r="E3556" s="495"/>
    </row>
    <row r="3557" spans="4:5">
      <c r="D3557" s="490"/>
      <c r="E3557" s="495"/>
    </row>
    <row r="3558" spans="4:5">
      <c r="D3558" s="490"/>
      <c r="E3558" s="495"/>
    </row>
    <row r="3559" spans="4:5">
      <c r="D3559" s="490"/>
      <c r="E3559" s="495"/>
    </row>
    <row r="3560" spans="4:5">
      <c r="D3560" s="490"/>
      <c r="E3560" s="495"/>
    </row>
    <row r="3561" spans="4:5">
      <c r="D3561" s="490"/>
      <c r="E3561" s="495"/>
    </row>
    <row r="3562" spans="4:5">
      <c r="D3562" s="490"/>
      <c r="E3562" s="495"/>
    </row>
    <row r="3563" spans="4:5">
      <c r="D3563" s="490"/>
      <c r="E3563" s="495"/>
    </row>
    <row r="3564" spans="4:5">
      <c r="D3564" s="490"/>
      <c r="E3564" s="495"/>
    </row>
    <row r="3565" spans="4:5">
      <c r="D3565" s="490"/>
      <c r="E3565" s="495"/>
    </row>
    <row r="3566" spans="4:5">
      <c r="D3566" s="490"/>
      <c r="E3566" s="495"/>
    </row>
    <row r="3567" spans="4:5">
      <c r="D3567" s="490"/>
      <c r="E3567" s="495"/>
    </row>
    <row r="3568" spans="4:5">
      <c r="D3568" s="490"/>
      <c r="E3568" s="495"/>
    </row>
    <row r="3569" spans="4:5">
      <c r="D3569" s="490"/>
      <c r="E3569" s="495"/>
    </row>
    <row r="3570" spans="4:5">
      <c r="D3570" s="490"/>
      <c r="E3570" s="495"/>
    </row>
    <row r="3571" spans="4:5">
      <c r="D3571" s="490"/>
      <c r="E3571" s="495"/>
    </row>
    <row r="3572" spans="4:5">
      <c r="D3572" s="490"/>
      <c r="E3572" s="495"/>
    </row>
    <row r="3573" spans="4:5">
      <c r="D3573" s="490"/>
      <c r="E3573" s="495"/>
    </row>
    <row r="3574" spans="4:5">
      <c r="D3574" s="490"/>
      <c r="E3574" s="495"/>
    </row>
    <row r="3575" spans="4:5">
      <c r="D3575" s="490"/>
      <c r="E3575" s="495"/>
    </row>
    <row r="3576" spans="4:5">
      <c r="D3576" s="490"/>
      <c r="E3576" s="495"/>
    </row>
    <row r="3577" spans="4:5">
      <c r="D3577" s="490"/>
      <c r="E3577" s="495"/>
    </row>
    <row r="3578" spans="4:5">
      <c r="D3578" s="490"/>
      <c r="E3578" s="495"/>
    </row>
    <row r="3579" spans="4:5">
      <c r="D3579" s="490"/>
      <c r="E3579" s="495"/>
    </row>
    <row r="3580" spans="4:5">
      <c r="D3580" s="490"/>
      <c r="E3580" s="495"/>
    </row>
    <row r="3581" spans="4:5">
      <c r="D3581" s="490"/>
      <c r="E3581" s="495"/>
    </row>
    <row r="3582" spans="4:5">
      <c r="D3582" s="490"/>
      <c r="E3582" s="495"/>
    </row>
    <row r="3583" spans="4:5">
      <c r="D3583" s="490"/>
      <c r="E3583" s="495"/>
    </row>
    <row r="3584" spans="4:5">
      <c r="D3584" s="490"/>
      <c r="E3584" s="495"/>
    </row>
    <row r="3585" spans="4:5">
      <c r="D3585" s="490"/>
      <c r="E3585" s="495"/>
    </row>
    <row r="3586" spans="4:5">
      <c r="D3586" s="490"/>
      <c r="E3586" s="495"/>
    </row>
    <row r="3587" spans="4:5">
      <c r="D3587" s="490"/>
      <c r="E3587" s="495"/>
    </row>
    <row r="3588" spans="4:5">
      <c r="D3588" s="490"/>
      <c r="E3588" s="495"/>
    </row>
    <row r="3589" spans="4:5">
      <c r="D3589" s="490"/>
      <c r="E3589" s="495"/>
    </row>
    <row r="3590" spans="4:5">
      <c r="D3590" s="490"/>
      <c r="E3590" s="495"/>
    </row>
    <row r="3591" spans="4:5">
      <c r="D3591" s="490"/>
      <c r="E3591" s="495"/>
    </row>
    <row r="3592" spans="4:5">
      <c r="D3592" s="490"/>
      <c r="E3592" s="495"/>
    </row>
    <row r="3593" spans="4:5">
      <c r="D3593" s="490"/>
      <c r="E3593" s="495"/>
    </row>
    <row r="3594" spans="4:5">
      <c r="D3594" s="490"/>
      <c r="E3594" s="495"/>
    </row>
    <row r="3595" spans="4:5">
      <c r="D3595" s="490"/>
      <c r="E3595" s="495"/>
    </row>
    <row r="3596" spans="4:5">
      <c r="D3596" s="490"/>
      <c r="E3596" s="495"/>
    </row>
    <row r="3597" spans="4:5">
      <c r="D3597" s="490"/>
      <c r="E3597" s="495"/>
    </row>
    <row r="3598" spans="4:5">
      <c r="D3598" s="490"/>
      <c r="E3598" s="495"/>
    </row>
    <row r="3599" spans="4:5">
      <c r="D3599" s="490"/>
      <c r="E3599" s="495"/>
    </row>
    <row r="3600" spans="4:5">
      <c r="D3600" s="490"/>
      <c r="E3600" s="495"/>
    </row>
    <row r="3601" spans="4:5">
      <c r="D3601" s="490"/>
      <c r="E3601" s="495"/>
    </row>
    <row r="3602" spans="4:5">
      <c r="D3602" s="490"/>
      <c r="E3602" s="495"/>
    </row>
    <row r="3603" spans="4:5">
      <c r="D3603" s="490"/>
      <c r="E3603" s="495"/>
    </row>
    <row r="3604" spans="4:5">
      <c r="D3604" s="490"/>
      <c r="E3604" s="495"/>
    </row>
    <row r="3605" spans="4:5">
      <c r="D3605" s="490"/>
      <c r="E3605" s="495"/>
    </row>
    <row r="3606" spans="4:5">
      <c r="D3606" s="490"/>
      <c r="E3606" s="495"/>
    </row>
    <row r="3607" spans="4:5">
      <c r="D3607" s="490"/>
      <c r="E3607" s="495"/>
    </row>
    <row r="3608" spans="4:5">
      <c r="D3608" s="490"/>
      <c r="E3608" s="495"/>
    </row>
    <row r="3609" spans="4:5">
      <c r="D3609" s="490"/>
      <c r="E3609" s="495"/>
    </row>
    <row r="3610" spans="4:5">
      <c r="D3610" s="490"/>
      <c r="E3610" s="495"/>
    </row>
    <row r="3611" spans="4:5">
      <c r="D3611" s="490"/>
      <c r="E3611" s="495"/>
    </row>
    <row r="3612" spans="4:5">
      <c r="D3612" s="490"/>
      <c r="E3612" s="495"/>
    </row>
    <row r="3613" spans="4:5">
      <c r="D3613" s="490"/>
      <c r="E3613" s="495"/>
    </row>
    <row r="3614" spans="4:5">
      <c r="D3614" s="490"/>
      <c r="E3614" s="495"/>
    </row>
    <row r="3615" spans="4:5">
      <c r="D3615" s="490"/>
      <c r="E3615" s="495"/>
    </row>
    <row r="3616" spans="4:5">
      <c r="D3616" s="490"/>
      <c r="E3616" s="495"/>
    </row>
    <row r="3617" spans="4:5">
      <c r="D3617" s="490"/>
      <c r="E3617" s="495"/>
    </row>
    <row r="3618" spans="4:5">
      <c r="D3618" s="490"/>
      <c r="E3618" s="495"/>
    </row>
    <row r="3619" spans="4:5">
      <c r="D3619" s="490"/>
      <c r="E3619" s="495"/>
    </row>
    <row r="3620" spans="4:5">
      <c r="D3620" s="490"/>
      <c r="E3620" s="495"/>
    </row>
    <row r="3621" spans="4:5">
      <c r="D3621" s="490"/>
      <c r="E3621" s="495"/>
    </row>
    <row r="3622" spans="4:5">
      <c r="D3622" s="490"/>
      <c r="E3622" s="495"/>
    </row>
    <row r="3623" spans="4:5">
      <c r="D3623" s="490"/>
      <c r="E3623" s="495"/>
    </row>
    <row r="3624" spans="4:5">
      <c r="D3624" s="490"/>
      <c r="E3624" s="495"/>
    </row>
    <row r="3625" spans="4:5">
      <c r="D3625" s="490"/>
      <c r="E3625" s="495"/>
    </row>
    <row r="3626" spans="4:5">
      <c r="D3626" s="490"/>
      <c r="E3626" s="495"/>
    </row>
    <row r="3627" spans="4:5">
      <c r="D3627" s="490"/>
      <c r="E3627" s="495"/>
    </row>
    <row r="3628" spans="4:5">
      <c r="D3628" s="490"/>
      <c r="E3628" s="495"/>
    </row>
    <row r="3629" spans="4:5">
      <c r="D3629" s="490"/>
      <c r="E3629" s="495"/>
    </row>
    <row r="3630" spans="4:5">
      <c r="D3630" s="490"/>
      <c r="E3630" s="495"/>
    </row>
    <row r="3631" spans="4:5">
      <c r="D3631" s="490"/>
      <c r="E3631" s="495"/>
    </row>
    <row r="3632" spans="4:5">
      <c r="D3632" s="490"/>
      <c r="E3632" s="495"/>
    </row>
    <row r="3633" spans="4:5">
      <c r="D3633" s="490"/>
      <c r="E3633" s="495"/>
    </row>
    <row r="3634" spans="4:5">
      <c r="D3634" s="490"/>
      <c r="E3634" s="495"/>
    </row>
    <row r="3635" spans="4:5">
      <c r="D3635" s="490"/>
      <c r="E3635" s="495"/>
    </row>
    <row r="3636" spans="4:5">
      <c r="D3636" s="490"/>
      <c r="E3636" s="495"/>
    </row>
    <row r="3637" spans="4:5">
      <c r="D3637" s="490"/>
      <c r="E3637" s="495"/>
    </row>
    <row r="3638" spans="4:5">
      <c r="D3638" s="490"/>
      <c r="E3638" s="495"/>
    </row>
    <row r="3639" spans="4:5">
      <c r="D3639" s="490"/>
      <c r="E3639" s="495"/>
    </row>
    <row r="3640" spans="4:5">
      <c r="D3640" s="490"/>
      <c r="E3640" s="495"/>
    </row>
    <row r="3641" spans="4:5">
      <c r="D3641" s="490"/>
      <c r="E3641" s="495"/>
    </row>
    <row r="3642" spans="4:5">
      <c r="D3642" s="490"/>
      <c r="E3642" s="495"/>
    </row>
    <row r="3643" spans="4:5">
      <c r="D3643" s="490"/>
      <c r="E3643" s="495"/>
    </row>
    <row r="3644" spans="4:5">
      <c r="D3644" s="490"/>
      <c r="E3644" s="495"/>
    </row>
    <row r="3645" spans="4:5">
      <c r="D3645" s="490"/>
      <c r="E3645" s="495"/>
    </row>
    <row r="3646" spans="4:5">
      <c r="D3646" s="490"/>
      <c r="E3646" s="495"/>
    </row>
    <row r="3647" spans="4:5">
      <c r="D3647" s="490"/>
      <c r="E3647" s="495"/>
    </row>
    <row r="3648" spans="4:5">
      <c r="D3648" s="490"/>
      <c r="E3648" s="495"/>
    </row>
    <row r="3649" spans="4:5">
      <c r="D3649" s="490"/>
      <c r="E3649" s="495"/>
    </row>
    <row r="3650" spans="4:5">
      <c r="D3650" s="490"/>
      <c r="E3650" s="495"/>
    </row>
    <row r="3651" spans="4:5">
      <c r="D3651" s="490"/>
      <c r="E3651" s="495"/>
    </row>
    <row r="3652" spans="4:5">
      <c r="D3652" s="490"/>
      <c r="E3652" s="495"/>
    </row>
    <row r="3653" spans="4:5">
      <c r="D3653" s="490"/>
      <c r="E3653" s="495"/>
    </row>
    <row r="3654" spans="4:5">
      <c r="D3654" s="490"/>
      <c r="E3654" s="495"/>
    </row>
    <row r="3655" spans="4:5">
      <c r="D3655" s="490"/>
      <c r="E3655" s="495"/>
    </row>
    <row r="3656" spans="4:5">
      <c r="D3656" s="490"/>
      <c r="E3656" s="495"/>
    </row>
    <row r="3657" spans="4:5">
      <c r="D3657" s="490"/>
      <c r="E3657" s="495"/>
    </row>
    <row r="3658" spans="4:5">
      <c r="D3658" s="490"/>
      <c r="E3658" s="495"/>
    </row>
    <row r="3659" spans="4:5">
      <c r="D3659" s="490"/>
      <c r="E3659" s="495"/>
    </row>
    <row r="3660" spans="4:5">
      <c r="D3660" s="490"/>
      <c r="E3660" s="495"/>
    </row>
    <row r="3661" spans="4:5">
      <c r="D3661" s="490"/>
      <c r="E3661" s="495"/>
    </row>
    <row r="3662" spans="4:5">
      <c r="D3662" s="490"/>
      <c r="E3662" s="495"/>
    </row>
    <row r="3663" spans="4:5">
      <c r="D3663" s="490"/>
      <c r="E3663" s="495"/>
    </row>
    <row r="3664" spans="4:5">
      <c r="D3664" s="490"/>
      <c r="E3664" s="495"/>
    </row>
    <row r="3665" spans="4:5">
      <c r="D3665" s="490"/>
      <c r="E3665" s="495"/>
    </row>
    <row r="3666" spans="4:5">
      <c r="D3666" s="490"/>
      <c r="E3666" s="495"/>
    </row>
    <row r="3667" spans="4:5">
      <c r="D3667" s="490"/>
      <c r="E3667" s="495"/>
    </row>
    <row r="3668" spans="4:5">
      <c r="D3668" s="490"/>
      <c r="E3668" s="495"/>
    </row>
    <row r="3669" spans="4:5">
      <c r="D3669" s="490"/>
      <c r="E3669" s="495"/>
    </row>
    <row r="3670" spans="4:5">
      <c r="D3670" s="490"/>
      <c r="E3670" s="495"/>
    </row>
    <row r="3671" spans="4:5">
      <c r="D3671" s="490"/>
      <c r="E3671" s="495"/>
    </row>
    <row r="3672" spans="4:5">
      <c r="D3672" s="490"/>
      <c r="E3672" s="495"/>
    </row>
    <row r="3673" spans="4:5">
      <c r="D3673" s="490"/>
      <c r="E3673" s="495"/>
    </row>
    <row r="3674" spans="4:5">
      <c r="D3674" s="490"/>
      <c r="E3674" s="495"/>
    </row>
    <row r="3675" spans="4:5">
      <c r="D3675" s="490"/>
      <c r="E3675" s="495"/>
    </row>
    <row r="3676" spans="4:5">
      <c r="D3676" s="490"/>
      <c r="E3676" s="495"/>
    </row>
    <row r="3677" spans="4:5">
      <c r="D3677" s="490"/>
      <c r="E3677" s="495"/>
    </row>
    <row r="3678" spans="4:5">
      <c r="D3678" s="490"/>
      <c r="E3678" s="495"/>
    </row>
    <row r="3679" spans="4:5">
      <c r="D3679" s="490"/>
      <c r="E3679" s="495"/>
    </row>
    <row r="3680" spans="4:5">
      <c r="D3680" s="490"/>
      <c r="E3680" s="495"/>
    </row>
    <row r="3681" spans="4:5">
      <c r="D3681" s="490"/>
      <c r="E3681" s="495"/>
    </row>
    <row r="3682" spans="4:5">
      <c r="D3682" s="490"/>
      <c r="E3682" s="495"/>
    </row>
    <row r="3683" spans="4:5">
      <c r="D3683" s="490"/>
      <c r="E3683" s="495"/>
    </row>
    <row r="3684" spans="4:5">
      <c r="D3684" s="490"/>
      <c r="E3684" s="495"/>
    </row>
    <row r="3685" spans="4:5">
      <c r="D3685" s="490"/>
      <c r="E3685" s="495"/>
    </row>
    <row r="3686" spans="4:5">
      <c r="D3686" s="490"/>
      <c r="E3686" s="495"/>
    </row>
    <row r="3687" spans="4:5">
      <c r="D3687" s="490"/>
      <c r="E3687" s="495"/>
    </row>
    <row r="3688" spans="4:5">
      <c r="D3688" s="490"/>
      <c r="E3688" s="495"/>
    </row>
    <row r="3689" spans="4:5">
      <c r="D3689" s="490"/>
      <c r="E3689" s="495"/>
    </row>
    <row r="3690" spans="4:5">
      <c r="D3690" s="490"/>
      <c r="E3690" s="495"/>
    </row>
    <row r="3691" spans="4:5">
      <c r="D3691" s="490"/>
      <c r="E3691" s="495"/>
    </row>
    <row r="3692" spans="4:5">
      <c r="D3692" s="490"/>
      <c r="E3692" s="495"/>
    </row>
    <row r="3693" spans="4:5">
      <c r="D3693" s="490"/>
      <c r="E3693" s="495"/>
    </row>
    <row r="3694" spans="4:5">
      <c r="D3694" s="490"/>
      <c r="E3694" s="495"/>
    </row>
    <row r="3695" spans="4:5">
      <c r="D3695" s="490"/>
      <c r="E3695" s="495"/>
    </row>
    <row r="3696" spans="4:5">
      <c r="D3696" s="490"/>
      <c r="E3696" s="495"/>
    </row>
    <row r="3697" spans="4:5">
      <c r="D3697" s="490"/>
      <c r="E3697" s="495"/>
    </row>
    <row r="3698" spans="4:5">
      <c r="D3698" s="490"/>
      <c r="E3698" s="495"/>
    </row>
    <row r="3699" spans="4:5">
      <c r="D3699" s="490"/>
      <c r="E3699" s="495"/>
    </row>
    <row r="3700" spans="4:5">
      <c r="D3700" s="490"/>
      <c r="E3700" s="495"/>
    </row>
    <row r="3701" spans="4:5">
      <c r="D3701" s="490"/>
      <c r="E3701" s="495"/>
    </row>
    <row r="3702" spans="4:5">
      <c r="D3702" s="490"/>
      <c r="E3702" s="495"/>
    </row>
    <row r="3703" spans="4:5">
      <c r="D3703" s="490"/>
      <c r="E3703" s="495"/>
    </row>
    <row r="3704" spans="4:5">
      <c r="D3704" s="490"/>
      <c r="E3704" s="495"/>
    </row>
    <row r="3705" spans="4:5">
      <c r="D3705" s="490"/>
      <c r="E3705" s="495"/>
    </row>
    <row r="3706" spans="4:5">
      <c r="D3706" s="490"/>
      <c r="E3706" s="495"/>
    </row>
    <row r="3707" spans="4:5">
      <c r="D3707" s="490"/>
      <c r="E3707" s="495"/>
    </row>
    <row r="3708" spans="4:5">
      <c r="D3708" s="490"/>
      <c r="E3708" s="495"/>
    </row>
    <row r="3709" spans="4:5">
      <c r="D3709" s="490"/>
      <c r="E3709" s="495"/>
    </row>
    <row r="3710" spans="4:5">
      <c r="D3710" s="490"/>
      <c r="E3710" s="495"/>
    </row>
    <row r="3711" spans="4:5">
      <c r="D3711" s="490"/>
      <c r="E3711" s="495"/>
    </row>
    <row r="3712" spans="4:5">
      <c r="D3712" s="490"/>
      <c r="E3712" s="495"/>
    </row>
    <row r="3713" spans="4:5">
      <c r="D3713" s="490"/>
      <c r="E3713" s="495"/>
    </row>
    <row r="3714" spans="4:5">
      <c r="D3714" s="490"/>
      <c r="E3714" s="495"/>
    </row>
    <row r="3715" spans="4:5">
      <c r="D3715" s="490"/>
      <c r="E3715" s="495"/>
    </row>
    <row r="3716" spans="4:5">
      <c r="D3716" s="490"/>
      <c r="E3716" s="495"/>
    </row>
    <row r="3717" spans="4:5">
      <c r="D3717" s="490"/>
      <c r="E3717" s="495"/>
    </row>
    <row r="3718" spans="4:5">
      <c r="D3718" s="490"/>
      <c r="E3718" s="495"/>
    </row>
    <row r="3719" spans="4:5">
      <c r="D3719" s="490"/>
      <c r="E3719" s="495"/>
    </row>
    <row r="3720" spans="4:5">
      <c r="D3720" s="490"/>
      <c r="E3720" s="495"/>
    </row>
    <row r="3721" spans="4:5">
      <c r="D3721" s="490"/>
      <c r="E3721" s="495"/>
    </row>
    <row r="3722" spans="4:5">
      <c r="D3722" s="490"/>
      <c r="E3722" s="495"/>
    </row>
    <row r="3723" spans="4:5">
      <c r="D3723" s="490"/>
      <c r="E3723" s="495"/>
    </row>
    <row r="3724" spans="4:5">
      <c r="D3724" s="490"/>
      <c r="E3724" s="495"/>
    </row>
    <row r="3725" spans="4:5">
      <c r="D3725" s="490"/>
      <c r="E3725" s="495"/>
    </row>
    <row r="3726" spans="4:5">
      <c r="D3726" s="490"/>
      <c r="E3726" s="495"/>
    </row>
    <row r="3727" spans="4:5">
      <c r="D3727" s="490"/>
      <c r="E3727" s="495"/>
    </row>
    <row r="3728" spans="4:5">
      <c r="D3728" s="490"/>
      <c r="E3728" s="495"/>
    </row>
    <row r="3729" spans="4:5">
      <c r="D3729" s="490"/>
      <c r="E3729" s="495"/>
    </row>
    <row r="3730" spans="4:5">
      <c r="D3730" s="490"/>
      <c r="E3730" s="495"/>
    </row>
    <row r="3731" spans="4:5">
      <c r="D3731" s="490"/>
      <c r="E3731" s="495"/>
    </row>
    <row r="3732" spans="4:5">
      <c r="D3732" s="490"/>
      <c r="E3732" s="495"/>
    </row>
    <row r="3733" spans="4:5">
      <c r="D3733" s="490"/>
      <c r="E3733" s="495"/>
    </row>
    <row r="3734" spans="4:5">
      <c r="D3734" s="490"/>
      <c r="E3734" s="495"/>
    </row>
    <row r="3735" spans="4:5">
      <c r="D3735" s="490"/>
      <c r="E3735" s="495"/>
    </row>
    <row r="3736" spans="4:5">
      <c r="D3736" s="490"/>
      <c r="E3736" s="495"/>
    </row>
    <row r="3737" spans="4:5">
      <c r="D3737" s="490"/>
      <c r="E3737" s="495"/>
    </row>
    <row r="3738" spans="4:5">
      <c r="D3738" s="490"/>
      <c r="E3738" s="495"/>
    </row>
    <row r="3739" spans="4:5">
      <c r="D3739" s="490"/>
      <c r="E3739" s="495"/>
    </row>
    <row r="3740" spans="4:5">
      <c r="D3740" s="490"/>
      <c r="E3740" s="495"/>
    </row>
    <row r="3741" spans="4:5">
      <c r="D3741" s="490"/>
      <c r="E3741" s="495"/>
    </row>
    <row r="3742" spans="4:5">
      <c r="D3742" s="490"/>
      <c r="E3742" s="495"/>
    </row>
    <row r="3743" spans="4:5">
      <c r="D3743" s="490"/>
      <c r="E3743" s="495"/>
    </row>
    <row r="3744" spans="4:5">
      <c r="D3744" s="490"/>
      <c r="E3744" s="495"/>
    </row>
    <row r="3745" spans="4:5">
      <c r="D3745" s="490"/>
      <c r="E3745" s="495"/>
    </row>
    <row r="3746" spans="4:5">
      <c r="D3746" s="490"/>
      <c r="E3746" s="495"/>
    </row>
    <row r="3747" spans="4:5">
      <c r="D3747" s="490"/>
      <c r="E3747" s="495"/>
    </row>
    <row r="3748" spans="4:5">
      <c r="D3748" s="490"/>
      <c r="E3748" s="495"/>
    </row>
    <row r="3749" spans="4:5">
      <c r="D3749" s="490"/>
      <c r="E3749" s="495"/>
    </row>
    <row r="3750" spans="4:5">
      <c r="D3750" s="490"/>
      <c r="E3750" s="495"/>
    </row>
    <row r="3751" spans="4:5">
      <c r="D3751" s="490"/>
      <c r="E3751" s="495"/>
    </row>
    <row r="3752" spans="4:5">
      <c r="D3752" s="490"/>
      <c r="E3752" s="495"/>
    </row>
    <row r="3753" spans="4:5">
      <c r="D3753" s="490"/>
      <c r="E3753" s="495"/>
    </row>
    <row r="3754" spans="4:5">
      <c r="D3754" s="490"/>
      <c r="E3754" s="495"/>
    </row>
    <row r="3755" spans="4:5">
      <c r="D3755" s="490"/>
      <c r="E3755" s="495"/>
    </row>
    <row r="3756" spans="4:5">
      <c r="D3756" s="490"/>
      <c r="E3756" s="495"/>
    </row>
    <row r="3757" spans="4:5">
      <c r="D3757" s="490"/>
      <c r="E3757" s="495"/>
    </row>
    <row r="3758" spans="4:5">
      <c r="D3758" s="490"/>
      <c r="E3758" s="495"/>
    </row>
    <row r="3759" spans="4:5">
      <c r="D3759" s="490"/>
      <c r="E3759" s="495"/>
    </row>
    <row r="3760" spans="4:5">
      <c r="D3760" s="490"/>
      <c r="E3760" s="495"/>
    </row>
    <row r="3761" spans="4:5">
      <c r="D3761" s="490"/>
      <c r="E3761" s="495"/>
    </row>
    <row r="3762" spans="4:5">
      <c r="D3762" s="490"/>
      <c r="E3762" s="495"/>
    </row>
    <row r="3763" spans="4:5">
      <c r="D3763" s="490"/>
      <c r="E3763" s="495"/>
    </row>
    <row r="3764" spans="4:5">
      <c r="D3764" s="490"/>
      <c r="E3764" s="495"/>
    </row>
    <row r="3765" spans="4:5">
      <c r="D3765" s="490"/>
      <c r="E3765" s="495"/>
    </row>
    <row r="3766" spans="4:5">
      <c r="D3766" s="490"/>
      <c r="E3766" s="495"/>
    </row>
    <row r="3767" spans="4:5">
      <c r="D3767" s="490"/>
      <c r="E3767" s="495"/>
    </row>
    <row r="3768" spans="4:5">
      <c r="D3768" s="490"/>
      <c r="E3768" s="495"/>
    </row>
    <row r="3769" spans="4:5">
      <c r="D3769" s="490"/>
      <c r="E3769" s="495"/>
    </row>
    <row r="3770" spans="4:5">
      <c r="D3770" s="490"/>
      <c r="E3770" s="495"/>
    </row>
    <row r="3771" spans="4:5">
      <c r="D3771" s="490"/>
      <c r="E3771" s="495"/>
    </row>
    <row r="3772" spans="4:5">
      <c r="D3772" s="490"/>
      <c r="E3772" s="495"/>
    </row>
    <row r="3773" spans="4:5">
      <c r="D3773" s="490"/>
      <c r="E3773" s="495"/>
    </row>
    <row r="3774" spans="4:5">
      <c r="D3774" s="490"/>
      <c r="E3774" s="495"/>
    </row>
    <row r="3775" spans="4:5">
      <c r="D3775" s="490"/>
      <c r="E3775" s="495"/>
    </row>
    <row r="3776" spans="4:5">
      <c r="D3776" s="490"/>
      <c r="E3776" s="495"/>
    </row>
    <row r="3777" spans="4:5">
      <c r="D3777" s="490"/>
      <c r="E3777" s="495"/>
    </row>
    <row r="3778" spans="4:5">
      <c r="D3778" s="490"/>
      <c r="E3778" s="495"/>
    </row>
    <row r="3779" spans="4:5">
      <c r="D3779" s="490"/>
      <c r="E3779" s="495"/>
    </row>
    <row r="3780" spans="4:5">
      <c r="D3780" s="490"/>
      <c r="E3780" s="495"/>
    </row>
    <row r="3781" spans="4:5">
      <c r="D3781" s="490"/>
      <c r="E3781" s="495"/>
    </row>
    <row r="3782" spans="4:5">
      <c r="D3782" s="490"/>
      <c r="E3782" s="495"/>
    </row>
    <row r="3783" spans="4:5">
      <c r="D3783" s="490"/>
      <c r="E3783" s="495"/>
    </row>
    <row r="3784" spans="4:5">
      <c r="D3784" s="490"/>
      <c r="E3784" s="495"/>
    </row>
    <row r="3785" spans="4:5">
      <c r="D3785" s="490"/>
      <c r="E3785" s="495"/>
    </row>
    <row r="3786" spans="4:5">
      <c r="D3786" s="490"/>
      <c r="E3786" s="495"/>
    </row>
    <row r="3787" spans="4:5">
      <c r="D3787" s="490"/>
      <c r="E3787" s="495"/>
    </row>
    <row r="3788" spans="4:5">
      <c r="D3788" s="490"/>
      <c r="E3788" s="495"/>
    </row>
    <row r="3789" spans="4:5">
      <c r="D3789" s="490"/>
      <c r="E3789" s="495"/>
    </row>
    <row r="3790" spans="4:5">
      <c r="D3790" s="490"/>
      <c r="E3790" s="495"/>
    </row>
    <row r="3791" spans="4:5">
      <c r="D3791" s="490"/>
      <c r="E3791" s="495"/>
    </row>
    <row r="3792" spans="4:5">
      <c r="D3792" s="490"/>
      <c r="E3792" s="495"/>
    </row>
    <row r="3793" spans="4:5">
      <c r="D3793" s="490"/>
      <c r="E3793" s="495"/>
    </row>
    <row r="3794" spans="4:5">
      <c r="D3794" s="490"/>
      <c r="E3794" s="495"/>
    </row>
    <row r="3795" spans="4:5">
      <c r="D3795" s="490"/>
      <c r="E3795" s="495"/>
    </row>
    <row r="3796" spans="4:5">
      <c r="D3796" s="490"/>
      <c r="E3796" s="495"/>
    </row>
    <row r="3797" spans="4:5">
      <c r="D3797" s="490"/>
      <c r="E3797" s="495"/>
    </row>
    <row r="3798" spans="4:5">
      <c r="D3798" s="490"/>
      <c r="E3798" s="495"/>
    </row>
    <row r="3799" spans="4:5">
      <c r="D3799" s="490"/>
      <c r="E3799" s="495"/>
    </row>
    <row r="3800" spans="4:5">
      <c r="D3800" s="490"/>
      <c r="E3800" s="495"/>
    </row>
    <row r="3801" spans="4:5">
      <c r="D3801" s="490"/>
      <c r="E3801" s="495"/>
    </row>
    <row r="3802" spans="4:5">
      <c r="D3802" s="490"/>
      <c r="E3802" s="495"/>
    </row>
    <row r="3803" spans="4:5">
      <c r="D3803" s="490"/>
      <c r="E3803" s="495"/>
    </row>
    <row r="3804" spans="4:5">
      <c r="D3804" s="490"/>
      <c r="E3804" s="495"/>
    </row>
    <row r="3805" spans="4:5">
      <c r="D3805" s="490"/>
      <c r="E3805" s="495"/>
    </row>
    <row r="3806" spans="4:5">
      <c r="D3806" s="490"/>
      <c r="E3806" s="495"/>
    </row>
    <row r="3807" spans="4:5">
      <c r="D3807" s="490"/>
      <c r="E3807" s="495"/>
    </row>
    <row r="3808" spans="4:5">
      <c r="D3808" s="490"/>
      <c r="E3808" s="495"/>
    </row>
    <row r="3809" spans="4:5">
      <c r="D3809" s="490"/>
      <c r="E3809" s="495"/>
    </row>
    <row r="3810" spans="4:5">
      <c r="D3810" s="490"/>
      <c r="E3810" s="495"/>
    </row>
    <row r="3811" spans="4:5">
      <c r="D3811" s="490"/>
      <c r="E3811" s="495"/>
    </row>
    <row r="3812" spans="4:5">
      <c r="D3812" s="490"/>
      <c r="E3812" s="495"/>
    </row>
    <row r="3813" spans="4:5">
      <c r="D3813" s="490"/>
      <c r="E3813" s="495"/>
    </row>
    <row r="3814" spans="4:5">
      <c r="D3814" s="490"/>
      <c r="E3814" s="495"/>
    </row>
    <row r="3815" spans="4:5">
      <c r="D3815" s="490"/>
      <c r="E3815" s="495"/>
    </row>
    <row r="3816" spans="4:5">
      <c r="D3816" s="490"/>
      <c r="E3816" s="495"/>
    </row>
    <row r="3817" spans="4:5">
      <c r="D3817" s="490"/>
      <c r="E3817" s="495"/>
    </row>
    <row r="3818" spans="4:5">
      <c r="D3818" s="490"/>
      <c r="E3818" s="495"/>
    </row>
    <row r="3819" spans="4:5">
      <c r="D3819" s="490"/>
      <c r="E3819" s="495"/>
    </row>
    <row r="3820" spans="4:5">
      <c r="D3820" s="490"/>
      <c r="E3820" s="495"/>
    </row>
    <row r="3821" spans="4:5">
      <c r="D3821" s="490"/>
      <c r="E3821" s="495"/>
    </row>
    <row r="3822" spans="4:5">
      <c r="D3822" s="490"/>
      <c r="E3822" s="495"/>
    </row>
    <row r="3823" spans="4:5">
      <c r="D3823" s="490"/>
      <c r="E3823" s="495"/>
    </row>
    <row r="3824" spans="4:5">
      <c r="D3824" s="490"/>
      <c r="E3824" s="495"/>
    </row>
    <row r="3825" spans="4:5">
      <c r="D3825" s="490"/>
      <c r="E3825" s="495"/>
    </row>
    <row r="3826" spans="4:5">
      <c r="D3826" s="490"/>
      <c r="E3826" s="495"/>
    </row>
    <row r="3827" spans="4:5">
      <c r="D3827" s="490"/>
      <c r="E3827" s="495"/>
    </row>
    <row r="3828" spans="4:5">
      <c r="D3828" s="490"/>
      <c r="E3828" s="495"/>
    </row>
    <row r="3829" spans="4:5">
      <c r="D3829" s="490"/>
      <c r="E3829" s="495"/>
    </row>
    <row r="3830" spans="4:5">
      <c r="D3830" s="490"/>
      <c r="E3830" s="495"/>
    </row>
    <row r="3831" spans="4:5">
      <c r="D3831" s="490"/>
      <c r="E3831" s="495"/>
    </row>
    <row r="3832" spans="4:5">
      <c r="D3832" s="490"/>
      <c r="E3832" s="495"/>
    </row>
    <row r="3833" spans="4:5">
      <c r="D3833" s="490"/>
      <c r="E3833" s="495"/>
    </row>
    <row r="3834" spans="4:5">
      <c r="D3834" s="490"/>
      <c r="E3834" s="495"/>
    </row>
    <row r="3835" spans="4:5">
      <c r="D3835" s="490"/>
      <c r="E3835" s="495"/>
    </row>
    <row r="3836" spans="4:5">
      <c r="D3836" s="490"/>
      <c r="E3836" s="495"/>
    </row>
    <row r="3837" spans="4:5">
      <c r="D3837" s="490"/>
      <c r="E3837" s="495"/>
    </row>
    <row r="3838" spans="4:5">
      <c r="D3838" s="490"/>
      <c r="E3838" s="495"/>
    </row>
    <row r="3839" spans="4:5">
      <c r="D3839" s="490"/>
      <c r="E3839" s="495"/>
    </row>
    <row r="3840" spans="4:5">
      <c r="D3840" s="490"/>
      <c r="E3840" s="495"/>
    </row>
    <row r="3841" spans="4:5">
      <c r="D3841" s="490"/>
      <c r="E3841" s="495"/>
    </row>
    <row r="3842" spans="4:5">
      <c r="D3842" s="490"/>
      <c r="E3842" s="495"/>
    </row>
    <row r="3843" spans="4:5">
      <c r="D3843" s="490"/>
      <c r="E3843" s="495"/>
    </row>
    <row r="3844" spans="4:5">
      <c r="D3844" s="490"/>
      <c r="E3844" s="495"/>
    </row>
    <row r="3845" spans="4:5">
      <c r="D3845" s="490"/>
      <c r="E3845" s="495"/>
    </row>
    <row r="3846" spans="4:5">
      <c r="D3846" s="490"/>
      <c r="E3846" s="495"/>
    </row>
    <row r="3847" spans="4:5">
      <c r="D3847" s="490"/>
      <c r="E3847" s="495"/>
    </row>
    <row r="3848" spans="4:5">
      <c r="D3848" s="490"/>
      <c r="E3848" s="495"/>
    </row>
    <row r="3849" spans="4:5">
      <c r="D3849" s="490"/>
      <c r="E3849" s="495"/>
    </row>
    <row r="3850" spans="4:5">
      <c r="D3850" s="490"/>
      <c r="E3850" s="495"/>
    </row>
    <row r="3851" spans="4:5">
      <c r="D3851" s="490"/>
      <c r="E3851" s="495"/>
    </row>
    <row r="3852" spans="4:5">
      <c r="D3852" s="490"/>
      <c r="E3852" s="495"/>
    </row>
    <row r="3853" spans="4:5">
      <c r="D3853" s="490"/>
      <c r="E3853" s="495"/>
    </row>
    <row r="3854" spans="4:5">
      <c r="D3854" s="490"/>
      <c r="E3854" s="495"/>
    </row>
    <row r="3855" spans="4:5">
      <c r="D3855" s="490"/>
      <c r="E3855" s="495"/>
    </row>
    <row r="3856" spans="4:5">
      <c r="D3856" s="490"/>
      <c r="E3856" s="495"/>
    </row>
    <row r="3857" spans="4:5">
      <c r="D3857" s="490"/>
      <c r="E3857" s="495"/>
    </row>
    <row r="3858" spans="4:5">
      <c r="D3858" s="490"/>
      <c r="E3858" s="495"/>
    </row>
    <row r="3859" spans="4:5">
      <c r="D3859" s="490"/>
      <c r="E3859" s="495"/>
    </row>
    <row r="3860" spans="4:5">
      <c r="D3860" s="490"/>
      <c r="E3860" s="495"/>
    </row>
    <row r="3861" spans="4:5">
      <c r="D3861" s="490"/>
      <c r="E3861" s="495"/>
    </row>
    <row r="3862" spans="4:5">
      <c r="D3862" s="490"/>
      <c r="E3862" s="495"/>
    </row>
    <row r="3863" spans="4:5">
      <c r="D3863" s="490"/>
      <c r="E3863" s="495"/>
    </row>
    <row r="3864" spans="4:5">
      <c r="D3864" s="490"/>
      <c r="E3864" s="495"/>
    </row>
    <row r="3865" spans="4:5">
      <c r="D3865" s="490"/>
      <c r="E3865" s="495"/>
    </row>
    <row r="3866" spans="4:5">
      <c r="D3866" s="490"/>
      <c r="E3866" s="495"/>
    </row>
  </sheetData>
  <sheetProtection password="A5BB" sheet="1" objects="1" scenarios="1"/>
  <mergeCells count="9">
    <mergeCell ref="J6:J7"/>
    <mergeCell ref="C281:I285"/>
    <mergeCell ref="H287:I287"/>
    <mergeCell ref="A6:A7"/>
    <mergeCell ref="B6:C6"/>
    <mergeCell ref="D6:D7"/>
    <mergeCell ref="E6:E7"/>
    <mergeCell ref="F6:G6"/>
    <mergeCell ref="H6:I6"/>
  </mergeCells>
  <phoneticPr fontId="2" type="noConversion"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12"/>
  <dimension ref="A1:L4538"/>
  <sheetViews>
    <sheetView topLeftCell="A70" workbookViewId="0">
      <selection activeCell="C964" sqref="C964"/>
    </sheetView>
  </sheetViews>
  <sheetFormatPr defaultRowHeight="12.75"/>
  <cols>
    <col min="1" max="1" width="7.5703125" style="490" customWidth="1"/>
    <col min="2" max="2" width="18.7109375" style="495" customWidth="1"/>
    <col min="3" max="3" width="51.5703125" style="532" customWidth="1"/>
    <col min="4" max="4" width="10.28515625" style="542" customWidth="1"/>
    <col min="5" max="5" width="10.28515625" style="490" customWidth="1"/>
    <col min="6" max="9" width="10.7109375" style="495" customWidth="1"/>
    <col min="10" max="10" width="12.7109375" style="533" customWidth="1"/>
    <col min="11" max="11" width="14.5703125" style="495" bestFit="1" customWidth="1"/>
    <col min="12" max="16384" width="9.140625" style="495"/>
  </cols>
  <sheetData>
    <row r="1" spans="1:10" s="460" customFormat="1" ht="15.75">
      <c r="A1" s="456"/>
      <c r="B1" s="457" t="s">
        <v>1017</v>
      </c>
      <c r="C1" s="458"/>
      <c r="D1" s="459"/>
      <c r="E1" s="459"/>
      <c r="F1" s="459"/>
      <c r="G1" s="459"/>
      <c r="H1" s="459"/>
      <c r="J1" s="461"/>
    </row>
    <row r="2" spans="1:10" s="460" customFormat="1" ht="14.25" customHeight="1" thickBot="1">
      <c r="A2" s="456"/>
      <c r="B2" s="462"/>
      <c r="C2" s="463"/>
      <c r="D2" s="464"/>
      <c r="E2" s="465"/>
      <c r="F2" s="466"/>
      <c r="G2" s="465"/>
      <c r="H2" s="465"/>
      <c r="J2" s="461"/>
    </row>
    <row r="3" spans="1:10" s="460" customFormat="1" ht="13.5" thickTop="1">
      <c r="A3" s="456"/>
      <c r="B3" s="467" t="s">
        <v>245</v>
      </c>
      <c r="C3" s="468"/>
      <c r="E3" s="469"/>
      <c r="F3" s="470" t="s">
        <v>1018</v>
      </c>
      <c r="G3" s="471"/>
      <c r="H3" s="469"/>
      <c r="I3" s="472"/>
      <c r="J3" s="461"/>
    </row>
    <row r="4" spans="1:10" s="460" customFormat="1" ht="13.5" thickBot="1">
      <c r="A4" s="456"/>
      <c r="B4" s="473" t="s">
        <v>244</v>
      </c>
      <c r="C4" s="474"/>
      <c r="D4" s="475"/>
      <c r="E4" s="476"/>
      <c r="F4" s="477" t="s">
        <v>992</v>
      </c>
      <c r="G4" s="478"/>
      <c r="H4" s="478"/>
      <c r="I4" s="479"/>
      <c r="J4" s="461"/>
    </row>
    <row r="5" spans="1:10" s="460" customFormat="1" ht="13.5" thickTop="1">
      <c r="A5" s="456"/>
      <c r="B5" s="480"/>
      <c r="C5" s="481"/>
      <c r="D5" s="482"/>
      <c r="E5" s="483"/>
      <c r="F5" s="484"/>
      <c r="G5" s="484"/>
      <c r="H5" s="484"/>
      <c r="J5" s="461"/>
    </row>
    <row r="6" spans="1:10" s="486" customFormat="1">
      <c r="A6" s="690" t="s">
        <v>1019</v>
      </c>
      <c r="B6" s="694" t="s">
        <v>1020</v>
      </c>
      <c r="C6" s="695"/>
      <c r="D6" s="696" t="s">
        <v>623</v>
      </c>
      <c r="E6" s="693" t="s">
        <v>341</v>
      </c>
      <c r="F6" s="692" t="s">
        <v>291</v>
      </c>
      <c r="G6" s="692"/>
      <c r="H6" s="692" t="s">
        <v>1021</v>
      </c>
      <c r="I6" s="692"/>
      <c r="J6" s="683" t="s">
        <v>1022</v>
      </c>
    </row>
    <row r="7" spans="1:10" s="489" customFormat="1">
      <c r="A7" s="690"/>
      <c r="B7" s="487" t="s">
        <v>1023</v>
      </c>
      <c r="C7" s="488" t="s">
        <v>331</v>
      </c>
      <c r="D7" s="697"/>
      <c r="E7" s="693"/>
      <c r="F7" s="485" t="s">
        <v>1024</v>
      </c>
      <c r="G7" s="485" t="s">
        <v>1025</v>
      </c>
      <c r="H7" s="485" t="s">
        <v>1024</v>
      </c>
      <c r="I7" s="485" t="s">
        <v>1025</v>
      </c>
      <c r="J7" s="684"/>
    </row>
    <row r="8" spans="1:10" ht="15.75">
      <c r="B8" s="491"/>
      <c r="C8" s="492"/>
      <c r="D8" s="491"/>
      <c r="E8" s="491"/>
      <c r="F8" s="493"/>
      <c r="G8" s="493"/>
      <c r="H8" s="493"/>
      <c r="I8" s="493"/>
      <c r="J8" s="494"/>
    </row>
    <row r="9" spans="1:10" s="497" customFormat="1" ht="15.75">
      <c r="A9" s="496"/>
      <c r="C9" s="544" t="s">
        <v>1000</v>
      </c>
      <c r="D9" s="496"/>
      <c r="E9" s="496"/>
      <c r="F9" s="499"/>
      <c r="G9" s="500">
        <f>SUM(G10:G205)</f>
        <v>0</v>
      </c>
      <c r="H9" s="500"/>
      <c r="I9" s="500">
        <f>SUM(I10:I205)</f>
        <v>0</v>
      </c>
      <c r="J9" s="501"/>
    </row>
    <row r="10" spans="1:10">
      <c r="A10" s="490">
        <v>1</v>
      </c>
      <c r="B10" s="559"/>
      <c r="C10" s="560" t="s">
        <v>24</v>
      </c>
      <c r="D10" s="490"/>
      <c r="F10" s="505"/>
      <c r="G10" s="505"/>
      <c r="H10" s="505"/>
      <c r="I10" s="505"/>
    </row>
    <row r="11" spans="1:10" ht="45" customHeight="1">
      <c r="A11" s="490">
        <f>A10+1</f>
        <v>2</v>
      </c>
      <c r="B11" s="548"/>
      <c r="C11" s="561" t="s">
        <v>25</v>
      </c>
      <c r="D11" s="490">
        <v>1</v>
      </c>
      <c r="E11" s="547" t="s">
        <v>630</v>
      </c>
      <c r="F11" s="619"/>
      <c r="G11" s="505">
        <f t="shared" ref="G11:G31" si="0">D11*F11</f>
        <v>0</v>
      </c>
      <c r="H11" s="619"/>
      <c r="I11" s="505">
        <f t="shared" ref="I11:I31" si="1">D11*H11</f>
        <v>0</v>
      </c>
    </row>
    <row r="12" spans="1:10" ht="12.75" customHeight="1">
      <c r="A12" s="490">
        <f>A11+1</f>
        <v>3</v>
      </c>
      <c r="B12" s="548"/>
      <c r="C12" s="561" t="s">
        <v>26</v>
      </c>
      <c r="D12" s="490">
        <v>1</v>
      </c>
      <c r="E12" s="547" t="s">
        <v>630</v>
      </c>
      <c r="F12" s="619"/>
      <c r="G12" s="505">
        <f t="shared" si="0"/>
        <v>0</v>
      </c>
      <c r="H12" s="619"/>
      <c r="I12" s="505">
        <f t="shared" si="1"/>
        <v>0</v>
      </c>
    </row>
    <row r="13" spans="1:10">
      <c r="A13" s="490">
        <f>A12+1</f>
        <v>4</v>
      </c>
      <c r="B13" s="562"/>
      <c r="C13" s="561" t="s">
        <v>27</v>
      </c>
      <c r="D13" s="490">
        <v>1</v>
      </c>
      <c r="E13" s="547" t="s">
        <v>630</v>
      </c>
      <c r="F13" s="619"/>
      <c r="G13" s="505">
        <f t="shared" si="0"/>
        <v>0</v>
      </c>
      <c r="H13" s="619"/>
      <c r="I13" s="505">
        <f t="shared" si="1"/>
        <v>0</v>
      </c>
    </row>
    <row r="14" spans="1:10">
      <c r="A14" s="490">
        <f>A13+1</f>
        <v>5</v>
      </c>
      <c r="B14" s="562"/>
      <c r="C14" s="561" t="s">
        <v>28</v>
      </c>
      <c r="D14" s="490">
        <v>0</v>
      </c>
      <c r="E14" s="547" t="s">
        <v>630</v>
      </c>
      <c r="F14" s="619"/>
      <c r="G14" s="505">
        <f t="shared" si="0"/>
        <v>0</v>
      </c>
      <c r="H14" s="619"/>
      <c r="I14" s="505">
        <f t="shared" si="1"/>
        <v>0</v>
      </c>
    </row>
    <row r="15" spans="1:10">
      <c r="A15" s="490">
        <f>A14+1</f>
        <v>6</v>
      </c>
      <c r="B15" s="562"/>
      <c r="C15" s="561" t="s">
        <v>29</v>
      </c>
      <c r="D15" s="490">
        <v>2</v>
      </c>
      <c r="E15" s="547" t="s">
        <v>630</v>
      </c>
      <c r="F15" s="619"/>
      <c r="G15" s="505">
        <f t="shared" si="0"/>
        <v>0</v>
      </c>
      <c r="H15" s="619"/>
      <c r="I15" s="505">
        <f t="shared" si="1"/>
        <v>0</v>
      </c>
    </row>
    <row r="16" spans="1:10">
      <c r="A16" s="490">
        <f t="shared" ref="A16:A79" si="2">A15+1</f>
        <v>7</v>
      </c>
      <c r="B16" s="562"/>
      <c r="C16" s="561" t="s">
        <v>30</v>
      </c>
      <c r="D16" s="490">
        <v>1</v>
      </c>
      <c r="E16" s="547" t="s">
        <v>630</v>
      </c>
      <c r="F16" s="619"/>
      <c r="G16" s="505">
        <f t="shared" si="0"/>
        <v>0</v>
      </c>
      <c r="H16" s="619"/>
      <c r="I16" s="505">
        <f t="shared" si="1"/>
        <v>0</v>
      </c>
    </row>
    <row r="17" spans="1:10" ht="12.75" customHeight="1">
      <c r="A17" s="490">
        <f t="shared" si="2"/>
        <v>8</v>
      </c>
      <c r="B17" s="562"/>
      <c r="C17" s="561" t="s">
        <v>31</v>
      </c>
      <c r="D17" s="490">
        <v>1</v>
      </c>
      <c r="E17" s="547" t="s">
        <v>630</v>
      </c>
      <c r="F17" s="619"/>
      <c r="G17" s="505">
        <f t="shared" si="0"/>
        <v>0</v>
      </c>
      <c r="H17" s="619"/>
      <c r="I17" s="505">
        <f t="shared" si="1"/>
        <v>0</v>
      </c>
    </row>
    <row r="18" spans="1:10">
      <c r="A18" s="490">
        <f t="shared" si="2"/>
        <v>9</v>
      </c>
      <c r="B18" s="562"/>
      <c r="C18" s="561" t="s">
        <v>32</v>
      </c>
      <c r="D18" s="490">
        <f>SUM(D20:D22)</f>
        <v>10</v>
      </c>
      <c r="E18" s="547" t="s">
        <v>630</v>
      </c>
      <c r="F18" s="619"/>
      <c r="G18" s="505">
        <f t="shared" si="0"/>
        <v>0</v>
      </c>
      <c r="H18" s="619"/>
      <c r="I18" s="505">
        <f t="shared" si="1"/>
        <v>0</v>
      </c>
    </row>
    <row r="19" spans="1:10">
      <c r="A19" s="490">
        <f t="shared" si="2"/>
        <v>10</v>
      </c>
      <c r="B19" s="562"/>
      <c r="C19" s="561" t="s">
        <v>33</v>
      </c>
      <c r="D19" s="490">
        <v>2</v>
      </c>
      <c r="E19" s="547" t="s">
        <v>630</v>
      </c>
      <c r="F19" s="619"/>
      <c r="G19" s="505">
        <f t="shared" si="0"/>
        <v>0</v>
      </c>
      <c r="H19" s="619"/>
      <c r="I19" s="505">
        <f t="shared" si="1"/>
        <v>0</v>
      </c>
    </row>
    <row r="20" spans="1:10">
      <c r="A20" s="490">
        <f t="shared" si="2"/>
        <v>11</v>
      </c>
      <c r="B20" s="562" t="s">
        <v>34</v>
      </c>
      <c r="C20" s="563" t="s">
        <v>35</v>
      </c>
      <c r="D20" s="490">
        <v>8</v>
      </c>
      <c r="E20" s="547" t="s">
        <v>630</v>
      </c>
      <c r="F20" s="619"/>
      <c r="G20" s="505">
        <f t="shared" si="0"/>
        <v>0</v>
      </c>
      <c r="H20" s="619"/>
      <c r="I20" s="505">
        <f t="shared" si="1"/>
        <v>0</v>
      </c>
    </row>
    <row r="21" spans="1:10">
      <c r="A21" s="490">
        <f t="shared" si="2"/>
        <v>12</v>
      </c>
      <c r="B21" s="562" t="s">
        <v>36</v>
      </c>
      <c r="C21" s="563" t="s">
        <v>35</v>
      </c>
      <c r="D21" s="490">
        <v>1</v>
      </c>
      <c r="E21" s="547" t="s">
        <v>630</v>
      </c>
      <c r="F21" s="619"/>
      <c r="G21" s="505">
        <f t="shared" si="0"/>
        <v>0</v>
      </c>
      <c r="H21" s="619"/>
      <c r="I21" s="505">
        <f t="shared" si="1"/>
        <v>0</v>
      </c>
    </row>
    <row r="22" spans="1:10">
      <c r="A22" s="490">
        <f t="shared" si="2"/>
        <v>13</v>
      </c>
      <c r="B22" s="562" t="s">
        <v>37</v>
      </c>
      <c r="C22" s="563" t="s">
        <v>38</v>
      </c>
      <c r="D22" s="490">
        <v>1</v>
      </c>
      <c r="E22" s="547" t="s">
        <v>630</v>
      </c>
      <c r="F22" s="619"/>
      <c r="G22" s="505">
        <f t="shared" si="0"/>
        <v>0</v>
      </c>
      <c r="H22" s="619"/>
      <c r="I22" s="505">
        <f t="shared" si="1"/>
        <v>0</v>
      </c>
    </row>
    <row r="23" spans="1:10">
      <c r="A23" s="490">
        <f t="shared" si="2"/>
        <v>14</v>
      </c>
      <c r="B23" s="562" t="s">
        <v>39</v>
      </c>
      <c r="C23" s="563" t="s">
        <v>40</v>
      </c>
      <c r="D23" s="490">
        <v>6</v>
      </c>
      <c r="E23" s="547" t="s">
        <v>630</v>
      </c>
      <c r="F23" s="619"/>
      <c r="G23" s="505">
        <f t="shared" si="0"/>
        <v>0</v>
      </c>
      <c r="H23" s="619"/>
      <c r="I23" s="505">
        <f t="shared" si="1"/>
        <v>0</v>
      </c>
    </row>
    <row r="24" spans="1:10">
      <c r="A24" s="490">
        <f t="shared" si="2"/>
        <v>15</v>
      </c>
      <c r="B24" s="562"/>
      <c r="C24" s="563" t="s">
        <v>41</v>
      </c>
      <c r="D24" s="490">
        <v>2</v>
      </c>
      <c r="E24" s="547" t="s">
        <v>630</v>
      </c>
      <c r="F24" s="619"/>
      <c r="G24" s="505">
        <f t="shared" si="0"/>
        <v>0</v>
      </c>
      <c r="H24" s="619"/>
      <c r="I24" s="505">
        <f t="shared" si="1"/>
        <v>0</v>
      </c>
    </row>
    <row r="25" spans="1:10">
      <c r="A25" s="490">
        <f t="shared" si="2"/>
        <v>16</v>
      </c>
      <c r="B25" s="562"/>
      <c r="C25" s="563" t="s">
        <v>42</v>
      </c>
      <c r="D25" s="490">
        <v>3</v>
      </c>
      <c r="E25" s="547" t="s">
        <v>630</v>
      </c>
      <c r="F25" s="619"/>
      <c r="G25" s="505">
        <f t="shared" si="0"/>
        <v>0</v>
      </c>
      <c r="H25" s="619"/>
      <c r="I25" s="505">
        <f t="shared" si="1"/>
        <v>0</v>
      </c>
    </row>
    <row r="26" spans="1:10">
      <c r="A26" s="490">
        <f t="shared" si="2"/>
        <v>17</v>
      </c>
      <c r="B26" s="562" t="s">
        <v>43</v>
      </c>
      <c r="C26" s="563" t="s">
        <v>44</v>
      </c>
      <c r="D26" s="490">
        <v>18</v>
      </c>
      <c r="E26" s="547" t="s">
        <v>630</v>
      </c>
      <c r="F26" s="619"/>
      <c r="G26" s="505">
        <f t="shared" si="0"/>
        <v>0</v>
      </c>
      <c r="H26" s="619"/>
      <c r="I26" s="505">
        <f t="shared" si="1"/>
        <v>0</v>
      </c>
    </row>
    <row r="27" spans="1:10">
      <c r="A27" s="490">
        <f t="shared" si="2"/>
        <v>18</v>
      </c>
      <c r="B27" s="562" t="s">
        <v>45</v>
      </c>
      <c r="C27" s="563" t="s">
        <v>46</v>
      </c>
      <c r="D27" s="490">
        <v>18</v>
      </c>
      <c r="E27" s="547" t="s">
        <v>630</v>
      </c>
      <c r="F27" s="619"/>
      <c r="G27" s="505">
        <f t="shared" si="0"/>
        <v>0</v>
      </c>
      <c r="H27" s="619"/>
      <c r="I27" s="505">
        <f t="shared" si="1"/>
        <v>0</v>
      </c>
    </row>
    <row r="28" spans="1:10">
      <c r="A28" s="490">
        <f t="shared" si="2"/>
        <v>19</v>
      </c>
      <c r="B28" s="562" t="s">
        <v>47</v>
      </c>
      <c r="C28" s="563" t="s">
        <v>48</v>
      </c>
      <c r="D28" s="490">
        <v>18</v>
      </c>
      <c r="E28" s="547" t="s">
        <v>630</v>
      </c>
      <c r="F28" s="619"/>
      <c r="G28" s="505">
        <f t="shared" si="0"/>
        <v>0</v>
      </c>
      <c r="H28" s="619"/>
      <c r="I28" s="505">
        <f t="shared" si="1"/>
        <v>0</v>
      </c>
    </row>
    <row r="29" spans="1:10" s="537" customFormat="1">
      <c r="A29" s="490">
        <f t="shared" si="2"/>
        <v>20</v>
      </c>
      <c r="C29" s="538" t="s">
        <v>1089</v>
      </c>
      <c r="D29" s="539">
        <v>200</v>
      </c>
      <c r="E29" s="539" t="s">
        <v>630</v>
      </c>
      <c r="F29" s="620"/>
      <c r="G29" s="522">
        <f t="shared" si="0"/>
        <v>0</v>
      </c>
      <c r="H29" s="620"/>
      <c r="I29" s="522">
        <f t="shared" si="1"/>
        <v>0</v>
      </c>
      <c r="J29" s="534"/>
    </row>
    <row r="30" spans="1:10" s="537" customFormat="1">
      <c r="A30" s="490">
        <f t="shared" si="2"/>
        <v>21</v>
      </c>
      <c r="C30" s="538" t="s">
        <v>49</v>
      </c>
      <c r="D30" s="539">
        <v>10</v>
      </c>
      <c r="E30" s="539" t="s">
        <v>630</v>
      </c>
      <c r="F30" s="620"/>
      <c r="G30" s="522">
        <f t="shared" si="0"/>
        <v>0</v>
      </c>
      <c r="H30" s="620"/>
      <c r="I30" s="522">
        <f t="shared" si="1"/>
        <v>0</v>
      </c>
      <c r="J30" s="534"/>
    </row>
    <row r="31" spans="1:10">
      <c r="A31" s="490">
        <f t="shared" si="2"/>
        <v>22</v>
      </c>
      <c r="B31" s="559"/>
      <c r="C31" s="549" t="s">
        <v>50</v>
      </c>
      <c r="D31" s="490">
        <f>SUM(D15:D22)</f>
        <v>26</v>
      </c>
      <c r="E31" s="490" t="s">
        <v>630</v>
      </c>
      <c r="F31" s="619"/>
      <c r="G31" s="505">
        <f t="shared" si="0"/>
        <v>0</v>
      </c>
      <c r="H31" s="619"/>
      <c r="I31" s="505">
        <f t="shared" si="1"/>
        <v>0</v>
      </c>
    </row>
    <row r="32" spans="1:10">
      <c r="A32" s="490">
        <f t="shared" si="2"/>
        <v>23</v>
      </c>
      <c r="B32" s="559"/>
      <c r="C32" s="549"/>
      <c r="D32" s="490"/>
      <c r="F32" s="619"/>
      <c r="G32" s="505"/>
      <c r="H32" s="619"/>
      <c r="I32" s="505"/>
    </row>
    <row r="33" spans="1:10">
      <c r="A33" s="490">
        <f t="shared" si="2"/>
        <v>24</v>
      </c>
      <c r="B33" s="495" t="s">
        <v>51</v>
      </c>
      <c r="C33" s="503" t="s">
        <v>52</v>
      </c>
      <c r="D33" s="490">
        <v>50</v>
      </c>
      <c r="E33" s="490" t="s">
        <v>630</v>
      </c>
      <c r="F33" s="619"/>
      <c r="G33" s="505">
        <f t="shared" ref="G33:G40" si="3">D33*F33</f>
        <v>0</v>
      </c>
      <c r="H33" s="619"/>
      <c r="I33" s="505">
        <f t="shared" ref="I33:I40" si="4">D33*H33</f>
        <v>0</v>
      </c>
    </row>
    <row r="34" spans="1:10">
      <c r="A34" s="490">
        <f t="shared" si="2"/>
        <v>25</v>
      </c>
      <c r="B34" s="495" t="s">
        <v>53</v>
      </c>
      <c r="C34" s="503" t="s">
        <v>52</v>
      </c>
      <c r="D34" s="490">
        <v>50</v>
      </c>
      <c r="E34" s="490" t="s">
        <v>630</v>
      </c>
      <c r="F34" s="619"/>
      <c r="G34" s="505">
        <f t="shared" si="3"/>
        <v>0</v>
      </c>
      <c r="H34" s="619"/>
      <c r="I34" s="505">
        <f t="shared" si="4"/>
        <v>0</v>
      </c>
    </row>
    <row r="35" spans="1:10">
      <c r="A35" s="490">
        <f t="shared" si="2"/>
        <v>26</v>
      </c>
      <c r="C35" s="503" t="s">
        <v>54</v>
      </c>
      <c r="D35" s="490">
        <v>195</v>
      </c>
      <c r="E35" s="490" t="s">
        <v>630</v>
      </c>
      <c r="F35" s="619"/>
      <c r="G35" s="505">
        <f t="shared" si="3"/>
        <v>0</v>
      </c>
      <c r="H35" s="619"/>
      <c r="I35" s="505">
        <f t="shared" si="4"/>
        <v>0</v>
      </c>
      <c r="J35" s="534"/>
    </row>
    <row r="36" spans="1:10" ht="25.5">
      <c r="A36" s="490">
        <f t="shared" si="2"/>
        <v>27</v>
      </c>
      <c r="C36" s="503" t="s">
        <v>55</v>
      </c>
      <c r="D36" s="490">
        <v>1</v>
      </c>
      <c r="E36" s="490" t="s">
        <v>630</v>
      </c>
      <c r="F36" s="619"/>
      <c r="G36" s="505">
        <f t="shared" si="3"/>
        <v>0</v>
      </c>
      <c r="H36" s="619"/>
      <c r="I36" s="505">
        <f t="shared" si="4"/>
        <v>0</v>
      </c>
    </row>
    <row r="37" spans="1:10">
      <c r="A37" s="490">
        <f t="shared" si="2"/>
        <v>28</v>
      </c>
      <c r="C37" s="503" t="s">
        <v>56</v>
      </c>
      <c r="D37" s="490">
        <v>1</v>
      </c>
      <c r="E37" s="490" t="s">
        <v>630</v>
      </c>
      <c r="F37" s="619"/>
      <c r="G37" s="505">
        <f t="shared" si="3"/>
        <v>0</v>
      </c>
      <c r="H37" s="619"/>
      <c r="I37" s="505">
        <f t="shared" si="4"/>
        <v>0</v>
      </c>
    </row>
    <row r="38" spans="1:10">
      <c r="A38" s="490">
        <f t="shared" si="2"/>
        <v>29</v>
      </c>
      <c r="C38" s="503" t="s">
        <v>57</v>
      </c>
      <c r="D38" s="490">
        <f>D35</f>
        <v>195</v>
      </c>
      <c r="E38" s="490" t="s">
        <v>58</v>
      </c>
      <c r="F38" s="619"/>
      <c r="G38" s="505">
        <f t="shared" si="3"/>
        <v>0</v>
      </c>
      <c r="H38" s="619"/>
      <c r="I38" s="505">
        <f t="shared" si="4"/>
        <v>0</v>
      </c>
    </row>
    <row r="39" spans="1:10">
      <c r="A39" s="490">
        <f t="shared" si="2"/>
        <v>30</v>
      </c>
      <c r="C39" s="503" t="s">
        <v>59</v>
      </c>
      <c r="D39" s="490">
        <v>18</v>
      </c>
      <c r="E39" s="490" t="s">
        <v>60</v>
      </c>
      <c r="F39" s="619"/>
      <c r="G39" s="505">
        <f t="shared" si="3"/>
        <v>0</v>
      </c>
      <c r="H39" s="619"/>
      <c r="I39" s="505">
        <f t="shared" si="4"/>
        <v>0</v>
      </c>
    </row>
    <row r="40" spans="1:10">
      <c r="A40" s="490">
        <f t="shared" si="2"/>
        <v>31</v>
      </c>
      <c r="C40" s="503" t="s">
        <v>61</v>
      </c>
      <c r="D40" s="490">
        <v>50</v>
      </c>
      <c r="E40" s="490" t="s">
        <v>62</v>
      </c>
      <c r="F40" s="619"/>
      <c r="G40" s="505">
        <f t="shared" si="3"/>
        <v>0</v>
      </c>
      <c r="H40" s="619"/>
      <c r="I40" s="505">
        <f t="shared" si="4"/>
        <v>0</v>
      </c>
    </row>
    <row r="41" spans="1:10">
      <c r="A41" s="490">
        <f t="shared" si="2"/>
        <v>32</v>
      </c>
      <c r="C41" s="503"/>
      <c r="D41" s="490"/>
      <c r="F41" s="619"/>
      <c r="G41" s="505"/>
      <c r="H41" s="619"/>
      <c r="I41" s="505"/>
    </row>
    <row r="42" spans="1:10">
      <c r="A42" s="490">
        <f t="shared" si="2"/>
        <v>33</v>
      </c>
      <c r="C42" s="503" t="s">
        <v>63</v>
      </c>
      <c r="D42" s="490">
        <v>1</v>
      </c>
      <c r="E42" s="490" t="s">
        <v>1062</v>
      </c>
      <c r="F42" s="619"/>
      <c r="G42" s="505">
        <f>D42*F42</f>
        <v>0</v>
      </c>
      <c r="H42" s="619"/>
      <c r="I42" s="505">
        <f>D42*H42</f>
        <v>0</v>
      </c>
    </row>
    <row r="43" spans="1:10">
      <c r="A43" s="490">
        <f t="shared" si="2"/>
        <v>34</v>
      </c>
      <c r="C43" s="508" t="s">
        <v>1064</v>
      </c>
      <c r="D43" s="490">
        <v>1</v>
      </c>
      <c r="E43" s="490" t="s">
        <v>1062</v>
      </c>
      <c r="F43" s="619"/>
      <c r="G43" s="505">
        <f>D43*F43</f>
        <v>0</v>
      </c>
      <c r="H43" s="619"/>
      <c r="I43" s="505">
        <f>D43*H43</f>
        <v>0</v>
      </c>
    </row>
    <row r="44" spans="1:10">
      <c r="A44" s="490">
        <f t="shared" si="2"/>
        <v>35</v>
      </c>
      <c r="B44" s="559"/>
      <c r="C44" s="549"/>
      <c r="D44" s="490"/>
      <c r="F44" s="619"/>
      <c r="G44" s="505"/>
      <c r="H44" s="619"/>
      <c r="I44" s="505"/>
    </row>
    <row r="45" spans="1:10">
      <c r="A45" s="490">
        <f t="shared" si="2"/>
        <v>36</v>
      </c>
      <c r="C45" s="564" t="s">
        <v>64</v>
      </c>
      <c r="D45" s="490"/>
      <c r="F45" s="619"/>
      <c r="G45" s="505"/>
      <c r="H45" s="619"/>
      <c r="I45" s="505"/>
      <c r="J45" s="504"/>
    </row>
    <row r="46" spans="1:10" ht="102">
      <c r="A46" s="490">
        <f t="shared" si="2"/>
        <v>37</v>
      </c>
      <c r="B46" s="559" t="s">
        <v>65</v>
      </c>
      <c r="C46" s="549" t="s">
        <v>66</v>
      </c>
      <c r="D46" s="490">
        <f>D16</f>
        <v>1</v>
      </c>
      <c r="E46" s="490" t="s">
        <v>630</v>
      </c>
      <c r="F46" s="619"/>
      <c r="G46" s="505">
        <f t="shared" ref="G46:G52" si="5">D46*F46</f>
        <v>0</v>
      </c>
      <c r="H46" s="619"/>
      <c r="I46" s="505">
        <f t="shared" ref="I46:I52" si="6">D46*H46</f>
        <v>0</v>
      </c>
    </row>
    <row r="47" spans="1:10">
      <c r="A47" s="490">
        <f t="shared" si="2"/>
        <v>38</v>
      </c>
      <c r="B47" s="559" t="s">
        <v>67</v>
      </c>
      <c r="C47" s="549" t="s">
        <v>68</v>
      </c>
      <c r="D47" s="490">
        <f>D17</f>
        <v>1</v>
      </c>
      <c r="E47" s="490" t="s">
        <v>630</v>
      </c>
      <c r="F47" s="619"/>
      <c r="G47" s="505">
        <f t="shared" si="5"/>
        <v>0</v>
      </c>
      <c r="H47" s="619"/>
      <c r="I47" s="505">
        <f t="shared" si="6"/>
        <v>0</v>
      </c>
    </row>
    <row r="48" spans="1:10" s="512" customFormat="1" ht="25.5">
      <c r="A48" s="490">
        <f t="shared" si="2"/>
        <v>39</v>
      </c>
      <c r="B48" s="512" t="s">
        <v>69</v>
      </c>
      <c r="C48" s="508" t="s">
        <v>70</v>
      </c>
      <c r="D48" s="490">
        <v>1</v>
      </c>
      <c r="E48" s="490" t="s">
        <v>630</v>
      </c>
      <c r="F48" s="619"/>
      <c r="G48" s="505">
        <f t="shared" si="5"/>
        <v>0</v>
      </c>
      <c r="H48" s="619"/>
      <c r="I48" s="505">
        <f t="shared" si="6"/>
        <v>0</v>
      </c>
      <c r="J48" s="533"/>
    </row>
    <row r="49" spans="1:11" ht="90" customHeight="1">
      <c r="A49" s="490">
        <f t="shared" si="2"/>
        <v>40</v>
      </c>
      <c r="C49" s="503" t="s">
        <v>71</v>
      </c>
      <c r="D49" s="490">
        <v>2</v>
      </c>
      <c r="E49" s="490" t="s">
        <v>630</v>
      </c>
      <c r="F49" s="619"/>
      <c r="G49" s="505">
        <f t="shared" si="5"/>
        <v>0</v>
      </c>
      <c r="H49" s="619"/>
      <c r="I49" s="505">
        <f t="shared" si="6"/>
        <v>0</v>
      </c>
      <c r="J49" s="504"/>
    </row>
    <row r="50" spans="1:11" ht="90" customHeight="1">
      <c r="A50" s="490">
        <f t="shared" si="2"/>
        <v>41</v>
      </c>
      <c r="C50" s="503" t="s">
        <v>72</v>
      </c>
      <c r="D50" s="490">
        <v>3</v>
      </c>
      <c r="E50" s="490" t="s">
        <v>630</v>
      </c>
      <c r="F50" s="619"/>
      <c r="G50" s="505">
        <f t="shared" si="5"/>
        <v>0</v>
      </c>
      <c r="H50" s="619"/>
      <c r="I50" s="505">
        <f t="shared" si="6"/>
        <v>0</v>
      </c>
      <c r="J50" s="504"/>
    </row>
    <row r="51" spans="1:11" ht="12.75" customHeight="1">
      <c r="A51" s="490">
        <f t="shared" si="2"/>
        <v>42</v>
      </c>
      <c r="C51" s="503" t="s">
        <v>73</v>
      </c>
      <c r="D51" s="490">
        <v>6</v>
      </c>
      <c r="E51" s="490" t="s">
        <v>630</v>
      </c>
      <c r="F51" s="619"/>
      <c r="G51" s="505">
        <f t="shared" si="5"/>
        <v>0</v>
      </c>
      <c r="H51" s="619"/>
      <c r="I51" s="505">
        <f t="shared" si="6"/>
        <v>0</v>
      </c>
      <c r="J51" s="505"/>
      <c r="K51" s="490"/>
    </row>
    <row r="52" spans="1:11">
      <c r="A52" s="490">
        <f t="shared" si="2"/>
        <v>43</v>
      </c>
      <c r="B52" s="495" t="s">
        <v>74</v>
      </c>
      <c r="C52" s="503" t="s">
        <v>52</v>
      </c>
      <c r="D52" s="490">
        <v>6</v>
      </c>
      <c r="E52" s="490" t="s">
        <v>630</v>
      </c>
      <c r="F52" s="619"/>
      <c r="G52" s="505">
        <f t="shared" si="5"/>
        <v>0</v>
      </c>
      <c r="H52" s="619"/>
      <c r="I52" s="505">
        <f t="shared" si="6"/>
        <v>0</v>
      </c>
    </row>
    <row r="53" spans="1:11">
      <c r="A53" s="490">
        <f t="shared" si="2"/>
        <v>44</v>
      </c>
      <c r="B53" s="559"/>
      <c r="C53" s="549"/>
      <c r="D53" s="490"/>
      <c r="F53" s="619"/>
      <c r="G53" s="505"/>
      <c r="H53" s="619"/>
      <c r="I53" s="505"/>
    </row>
    <row r="54" spans="1:11">
      <c r="A54" s="490">
        <f t="shared" si="2"/>
        <v>45</v>
      </c>
      <c r="C54" s="532" t="s">
        <v>75</v>
      </c>
      <c r="D54" s="490"/>
      <c r="F54" s="619"/>
      <c r="G54" s="505"/>
      <c r="H54" s="619"/>
      <c r="I54" s="505"/>
    </row>
    <row r="55" spans="1:11" ht="25.5" customHeight="1">
      <c r="A55" s="490">
        <f t="shared" si="2"/>
        <v>46</v>
      </c>
      <c r="B55" s="548"/>
      <c r="C55" s="561" t="s">
        <v>76</v>
      </c>
      <c r="D55" s="490">
        <v>1</v>
      </c>
      <c r="E55" s="547" t="s">
        <v>630</v>
      </c>
      <c r="F55" s="619"/>
      <c r="G55" s="505">
        <f t="shared" ref="G55:G69" si="7">D55*F55</f>
        <v>0</v>
      </c>
      <c r="H55" s="619"/>
      <c r="I55" s="505">
        <f t="shared" ref="I55:I69" si="8">D55*H55</f>
        <v>0</v>
      </c>
    </row>
    <row r="56" spans="1:11">
      <c r="A56" s="490">
        <f t="shared" si="2"/>
        <v>47</v>
      </c>
      <c r="B56" s="562"/>
      <c r="C56" s="561" t="s">
        <v>77</v>
      </c>
      <c r="D56" s="490">
        <v>1</v>
      </c>
      <c r="E56" s="547" t="s">
        <v>630</v>
      </c>
      <c r="F56" s="619"/>
      <c r="G56" s="505">
        <f t="shared" si="7"/>
        <v>0</v>
      </c>
      <c r="H56" s="619"/>
      <c r="I56" s="505">
        <f t="shared" si="8"/>
        <v>0</v>
      </c>
    </row>
    <row r="57" spans="1:11">
      <c r="A57" s="490">
        <f t="shared" si="2"/>
        <v>48</v>
      </c>
      <c r="B57" s="562"/>
      <c r="C57" s="561" t="s">
        <v>30</v>
      </c>
      <c r="D57" s="490">
        <v>1</v>
      </c>
      <c r="E57" s="547" t="s">
        <v>630</v>
      </c>
      <c r="F57" s="619"/>
      <c r="G57" s="505">
        <f t="shared" si="7"/>
        <v>0</v>
      </c>
      <c r="H57" s="619"/>
      <c r="I57" s="505">
        <f t="shared" si="8"/>
        <v>0</v>
      </c>
    </row>
    <row r="58" spans="1:11">
      <c r="A58" s="490">
        <f t="shared" si="2"/>
        <v>49</v>
      </c>
      <c r="B58" s="562"/>
      <c r="C58" s="561" t="s">
        <v>32</v>
      </c>
      <c r="D58" s="490">
        <v>1</v>
      </c>
      <c r="E58" s="547" t="s">
        <v>630</v>
      </c>
      <c r="F58" s="619"/>
      <c r="G58" s="505">
        <f t="shared" si="7"/>
        <v>0</v>
      </c>
      <c r="H58" s="619"/>
      <c r="I58" s="505">
        <f t="shared" si="8"/>
        <v>0</v>
      </c>
    </row>
    <row r="59" spans="1:11">
      <c r="A59" s="490">
        <f t="shared" si="2"/>
        <v>50</v>
      </c>
      <c r="B59" s="562" t="s">
        <v>34</v>
      </c>
      <c r="C59" s="563" t="s">
        <v>35</v>
      </c>
      <c r="D59" s="490">
        <v>1</v>
      </c>
      <c r="E59" s="547" t="s">
        <v>630</v>
      </c>
      <c r="F59" s="619"/>
      <c r="G59" s="505">
        <f t="shared" si="7"/>
        <v>0</v>
      </c>
      <c r="H59" s="619"/>
      <c r="I59" s="505">
        <f t="shared" si="8"/>
        <v>0</v>
      </c>
    </row>
    <row r="60" spans="1:11">
      <c r="A60" s="490">
        <f t="shared" si="2"/>
        <v>51</v>
      </c>
      <c r="B60" s="562" t="s">
        <v>78</v>
      </c>
      <c r="C60" s="563" t="s">
        <v>38</v>
      </c>
      <c r="D60" s="490">
        <v>1</v>
      </c>
      <c r="E60" s="547" t="s">
        <v>630</v>
      </c>
      <c r="F60" s="619"/>
      <c r="G60" s="505">
        <f t="shared" si="7"/>
        <v>0</v>
      </c>
      <c r="H60" s="619"/>
      <c r="I60" s="505">
        <f t="shared" si="8"/>
        <v>0</v>
      </c>
    </row>
    <row r="61" spans="1:11">
      <c r="A61" s="490">
        <f t="shared" si="2"/>
        <v>52</v>
      </c>
      <c r="B61" s="562" t="s">
        <v>39</v>
      </c>
      <c r="C61" s="563" t="s">
        <v>40</v>
      </c>
      <c r="D61" s="490">
        <v>10</v>
      </c>
      <c r="E61" s="547" t="s">
        <v>630</v>
      </c>
      <c r="F61" s="619"/>
      <c r="G61" s="505">
        <f t="shared" si="7"/>
        <v>0</v>
      </c>
      <c r="H61" s="619"/>
      <c r="I61" s="505">
        <f t="shared" si="8"/>
        <v>0</v>
      </c>
    </row>
    <row r="62" spans="1:11">
      <c r="A62" s="490">
        <f t="shared" si="2"/>
        <v>53</v>
      </c>
      <c r="B62" s="562"/>
      <c r="C62" s="563" t="s">
        <v>41</v>
      </c>
      <c r="D62" s="490">
        <v>1</v>
      </c>
      <c r="E62" s="547" t="s">
        <v>630</v>
      </c>
      <c r="F62" s="619"/>
      <c r="G62" s="505">
        <f t="shared" si="7"/>
        <v>0</v>
      </c>
      <c r="H62" s="619"/>
      <c r="I62" s="505">
        <f t="shared" si="8"/>
        <v>0</v>
      </c>
    </row>
    <row r="63" spans="1:11">
      <c r="A63" s="490">
        <f t="shared" si="2"/>
        <v>54</v>
      </c>
      <c r="B63" s="562"/>
      <c r="C63" s="563" t="s">
        <v>42</v>
      </c>
      <c r="D63" s="490">
        <v>1</v>
      </c>
      <c r="E63" s="547" t="s">
        <v>630</v>
      </c>
      <c r="F63" s="619"/>
      <c r="G63" s="505">
        <f t="shared" si="7"/>
        <v>0</v>
      </c>
      <c r="H63" s="619"/>
      <c r="I63" s="505">
        <f t="shared" si="8"/>
        <v>0</v>
      </c>
    </row>
    <row r="64" spans="1:11">
      <c r="A64" s="490">
        <f t="shared" si="2"/>
        <v>55</v>
      </c>
      <c r="B64" s="562" t="s">
        <v>43</v>
      </c>
      <c r="C64" s="563" t="s">
        <v>44</v>
      </c>
      <c r="D64" s="490">
        <v>6</v>
      </c>
      <c r="E64" s="547" t="s">
        <v>630</v>
      </c>
      <c r="F64" s="619"/>
      <c r="G64" s="505">
        <f t="shared" si="7"/>
        <v>0</v>
      </c>
      <c r="H64" s="619"/>
      <c r="I64" s="505">
        <f t="shared" si="8"/>
        <v>0</v>
      </c>
    </row>
    <row r="65" spans="1:10">
      <c r="A65" s="490">
        <f t="shared" si="2"/>
        <v>56</v>
      </c>
      <c r="B65" s="562" t="s">
        <v>45</v>
      </c>
      <c r="C65" s="563" t="s">
        <v>46</v>
      </c>
      <c r="D65" s="490">
        <v>6</v>
      </c>
      <c r="E65" s="547" t="s">
        <v>630</v>
      </c>
      <c r="F65" s="619"/>
      <c r="G65" s="505">
        <f t="shared" si="7"/>
        <v>0</v>
      </c>
      <c r="H65" s="619"/>
      <c r="I65" s="505">
        <f t="shared" si="8"/>
        <v>0</v>
      </c>
    </row>
    <row r="66" spans="1:10">
      <c r="A66" s="490">
        <f t="shared" si="2"/>
        <v>57</v>
      </c>
      <c r="B66" s="562" t="s">
        <v>47</v>
      </c>
      <c r="C66" s="563" t="s">
        <v>48</v>
      </c>
      <c r="D66" s="490">
        <v>6</v>
      </c>
      <c r="E66" s="547" t="s">
        <v>630</v>
      </c>
      <c r="F66" s="619"/>
      <c r="G66" s="505">
        <f t="shared" si="7"/>
        <v>0</v>
      </c>
      <c r="H66" s="619"/>
      <c r="I66" s="505">
        <f t="shared" si="8"/>
        <v>0</v>
      </c>
    </row>
    <row r="67" spans="1:10" s="537" customFormat="1">
      <c r="A67" s="490">
        <f t="shared" si="2"/>
        <v>58</v>
      </c>
      <c r="C67" s="538" t="s">
        <v>1089</v>
      </c>
      <c r="D67" s="539">
        <v>20</v>
      </c>
      <c r="E67" s="539" t="s">
        <v>630</v>
      </c>
      <c r="F67" s="620"/>
      <c r="G67" s="522">
        <f t="shared" si="7"/>
        <v>0</v>
      </c>
      <c r="H67" s="620"/>
      <c r="I67" s="522">
        <f t="shared" si="8"/>
        <v>0</v>
      </c>
      <c r="J67" s="534"/>
    </row>
    <row r="68" spans="1:10" s="537" customFormat="1">
      <c r="A68" s="490">
        <f t="shared" si="2"/>
        <v>59</v>
      </c>
      <c r="C68" s="538" t="s">
        <v>49</v>
      </c>
      <c r="D68" s="539">
        <v>2</v>
      </c>
      <c r="E68" s="539" t="s">
        <v>630</v>
      </c>
      <c r="F68" s="620"/>
      <c r="G68" s="522">
        <f t="shared" si="7"/>
        <v>0</v>
      </c>
      <c r="H68" s="620"/>
      <c r="I68" s="522">
        <f t="shared" si="8"/>
        <v>0</v>
      </c>
      <c r="J68" s="534"/>
    </row>
    <row r="69" spans="1:10">
      <c r="A69" s="490">
        <f t="shared" si="2"/>
        <v>60</v>
      </c>
      <c r="B69" s="559"/>
      <c r="C69" s="549" t="s">
        <v>50</v>
      </c>
      <c r="D69" s="490">
        <f>SUM(D56:D60)</f>
        <v>5</v>
      </c>
      <c r="E69" s="490" t="s">
        <v>630</v>
      </c>
      <c r="F69" s="619"/>
      <c r="G69" s="505">
        <f t="shared" si="7"/>
        <v>0</v>
      </c>
      <c r="H69" s="619"/>
      <c r="I69" s="505">
        <f t="shared" si="8"/>
        <v>0</v>
      </c>
    </row>
    <row r="70" spans="1:10">
      <c r="A70" s="490">
        <f t="shared" si="2"/>
        <v>61</v>
      </c>
      <c r="B70" s="559"/>
      <c r="C70" s="549"/>
      <c r="D70" s="490"/>
      <c r="F70" s="619"/>
      <c r="G70" s="505"/>
      <c r="H70" s="619"/>
      <c r="I70" s="505"/>
    </row>
    <row r="71" spans="1:10">
      <c r="A71" s="490">
        <f t="shared" si="2"/>
        <v>62</v>
      </c>
      <c r="B71" s="495" t="s">
        <v>79</v>
      </c>
      <c r="C71" s="503" t="s">
        <v>52</v>
      </c>
      <c r="D71" s="490">
        <v>18</v>
      </c>
      <c r="E71" s="490" t="s">
        <v>630</v>
      </c>
      <c r="F71" s="619"/>
      <c r="G71" s="505">
        <f t="shared" ref="G71:G77" si="9">D71*F71</f>
        <v>0</v>
      </c>
      <c r="H71" s="619"/>
      <c r="I71" s="505">
        <f t="shared" ref="I71:I77" si="10">D71*H71</f>
        <v>0</v>
      </c>
    </row>
    <row r="72" spans="1:10">
      <c r="A72" s="490">
        <f t="shared" si="2"/>
        <v>63</v>
      </c>
      <c r="C72" s="503" t="s">
        <v>54</v>
      </c>
      <c r="D72" s="490">
        <v>18</v>
      </c>
      <c r="E72" s="490" t="s">
        <v>630</v>
      </c>
      <c r="F72" s="619"/>
      <c r="G72" s="505">
        <f t="shared" si="9"/>
        <v>0</v>
      </c>
      <c r="H72" s="619"/>
      <c r="I72" s="505">
        <f t="shared" si="10"/>
        <v>0</v>
      </c>
      <c r="J72" s="534"/>
    </row>
    <row r="73" spans="1:10" ht="25.5">
      <c r="A73" s="490">
        <f t="shared" si="2"/>
        <v>64</v>
      </c>
      <c r="C73" s="503" t="s">
        <v>55</v>
      </c>
      <c r="D73" s="490">
        <v>0</v>
      </c>
      <c r="E73" s="490" t="s">
        <v>630</v>
      </c>
      <c r="F73" s="619"/>
      <c r="G73" s="505">
        <f t="shared" si="9"/>
        <v>0</v>
      </c>
      <c r="H73" s="619"/>
      <c r="I73" s="505">
        <f t="shared" si="10"/>
        <v>0</v>
      </c>
    </row>
    <row r="74" spans="1:10">
      <c r="A74" s="490">
        <f t="shared" si="2"/>
        <v>65</v>
      </c>
      <c r="C74" s="503" t="s">
        <v>56</v>
      </c>
      <c r="D74" s="490">
        <v>1</v>
      </c>
      <c r="E74" s="490" t="s">
        <v>630</v>
      </c>
      <c r="F74" s="619"/>
      <c r="G74" s="505">
        <f t="shared" si="9"/>
        <v>0</v>
      </c>
      <c r="H74" s="619"/>
      <c r="I74" s="505">
        <f t="shared" si="10"/>
        <v>0</v>
      </c>
    </row>
    <row r="75" spans="1:10">
      <c r="A75" s="490">
        <f t="shared" si="2"/>
        <v>66</v>
      </c>
      <c r="C75" s="503" t="s">
        <v>57</v>
      </c>
      <c r="D75" s="490">
        <f>D72</f>
        <v>18</v>
      </c>
      <c r="E75" s="490" t="s">
        <v>58</v>
      </c>
      <c r="F75" s="619"/>
      <c r="G75" s="505">
        <f t="shared" si="9"/>
        <v>0</v>
      </c>
      <c r="H75" s="619"/>
      <c r="I75" s="505">
        <f t="shared" si="10"/>
        <v>0</v>
      </c>
    </row>
    <row r="76" spans="1:10">
      <c r="A76" s="490">
        <f t="shared" si="2"/>
        <v>67</v>
      </c>
      <c r="C76" s="503" t="s">
        <v>59</v>
      </c>
      <c r="D76" s="490">
        <v>0</v>
      </c>
      <c r="E76" s="490" t="s">
        <v>60</v>
      </c>
      <c r="F76" s="619"/>
      <c r="G76" s="505">
        <f t="shared" si="9"/>
        <v>0</v>
      </c>
      <c r="H76" s="619"/>
      <c r="I76" s="505">
        <f t="shared" si="10"/>
        <v>0</v>
      </c>
    </row>
    <row r="77" spans="1:10">
      <c r="A77" s="490">
        <f t="shared" si="2"/>
        <v>68</v>
      </c>
      <c r="C77" s="503" t="s">
        <v>61</v>
      </c>
      <c r="D77" s="490">
        <v>0</v>
      </c>
      <c r="E77" s="490" t="s">
        <v>62</v>
      </c>
      <c r="F77" s="619"/>
      <c r="G77" s="505">
        <f t="shared" si="9"/>
        <v>0</v>
      </c>
      <c r="H77" s="619"/>
      <c r="I77" s="505">
        <f t="shared" si="10"/>
        <v>0</v>
      </c>
    </row>
    <row r="78" spans="1:10">
      <c r="A78" s="490">
        <f t="shared" si="2"/>
        <v>69</v>
      </c>
      <c r="B78" s="559"/>
      <c r="C78" s="549"/>
      <c r="D78" s="490"/>
      <c r="F78" s="619"/>
      <c r="G78" s="505"/>
      <c r="H78" s="619"/>
      <c r="I78" s="505"/>
    </row>
    <row r="79" spans="1:10">
      <c r="A79" s="490">
        <f t="shared" si="2"/>
        <v>70</v>
      </c>
      <c r="C79" s="564" t="s">
        <v>80</v>
      </c>
      <c r="D79" s="490"/>
      <c r="F79" s="619"/>
      <c r="G79" s="505"/>
      <c r="H79" s="619"/>
      <c r="I79" s="505"/>
      <c r="J79" s="504"/>
    </row>
    <row r="80" spans="1:10" ht="90" customHeight="1">
      <c r="A80" s="490">
        <f t="shared" ref="A80:A143" si="11">A79+1</f>
        <v>71</v>
      </c>
      <c r="C80" s="503" t="s">
        <v>72</v>
      </c>
      <c r="D80" s="490">
        <v>1</v>
      </c>
      <c r="E80" s="490" t="s">
        <v>630</v>
      </c>
      <c r="F80" s="619"/>
      <c r="G80" s="505">
        <f>D80*F80</f>
        <v>0</v>
      </c>
      <c r="H80" s="619"/>
      <c r="I80" s="505">
        <f>D80*H80</f>
        <v>0</v>
      </c>
      <c r="J80" s="504"/>
    </row>
    <row r="81" spans="1:11" ht="12.75" customHeight="1">
      <c r="A81" s="490">
        <f t="shared" si="11"/>
        <v>72</v>
      </c>
      <c r="C81" s="503" t="s">
        <v>73</v>
      </c>
      <c r="D81" s="490">
        <v>1</v>
      </c>
      <c r="E81" s="490" t="s">
        <v>630</v>
      </c>
      <c r="F81" s="619"/>
      <c r="G81" s="505">
        <f>D81*F81</f>
        <v>0</v>
      </c>
      <c r="H81" s="619"/>
      <c r="I81" s="505">
        <f>D81*H81</f>
        <v>0</v>
      </c>
      <c r="J81" s="505"/>
      <c r="K81" s="490"/>
    </row>
    <row r="82" spans="1:11">
      <c r="A82" s="490">
        <f t="shared" si="11"/>
        <v>73</v>
      </c>
      <c r="B82" s="495" t="s">
        <v>74</v>
      </c>
      <c r="C82" s="503" t="s">
        <v>52</v>
      </c>
      <c r="D82" s="490">
        <v>1</v>
      </c>
      <c r="E82" s="490" t="s">
        <v>630</v>
      </c>
      <c r="F82" s="619"/>
      <c r="G82" s="505">
        <f>D82*F82</f>
        <v>0</v>
      </c>
      <c r="H82" s="619"/>
      <c r="I82" s="505">
        <f>D82*H82</f>
        <v>0</v>
      </c>
    </row>
    <row r="83" spans="1:11">
      <c r="A83" s="490">
        <f t="shared" si="11"/>
        <v>74</v>
      </c>
      <c r="B83" s="559"/>
      <c r="C83" s="549"/>
      <c r="D83" s="490"/>
      <c r="F83" s="619"/>
      <c r="G83" s="505"/>
      <c r="H83" s="619"/>
      <c r="I83" s="505"/>
    </row>
    <row r="84" spans="1:11">
      <c r="A84" s="490">
        <f t="shared" si="11"/>
        <v>75</v>
      </c>
      <c r="C84" s="564" t="s">
        <v>81</v>
      </c>
      <c r="D84" s="490"/>
      <c r="F84" s="619"/>
      <c r="G84" s="505"/>
      <c r="H84" s="619"/>
      <c r="I84" s="505"/>
      <c r="J84" s="504"/>
    </row>
    <row r="85" spans="1:11" ht="140.25">
      <c r="A85" s="490">
        <f t="shared" si="11"/>
        <v>76</v>
      </c>
      <c r="B85" s="559"/>
      <c r="C85" s="549" t="s">
        <v>82</v>
      </c>
      <c r="D85" s="490">
        <v>24</v>
      </c>
      <c r="E85" s="490" t="s">
        <v>504</v>
      </c>
      <c r="F85" s="619"/>
      <c r="G85" s="505">
        <f t="shared" ref="G85:G96" si="12">D85*F85</f>
        <v>0</v>
      </c>
      <c r="H85" s="619"/>
      <c r="I85" s="505">
        <f t="shared" ref="I85:I96" si="13">D85*H85</f>
        <v>0</v>
      </c>
    </row>
    <row r="86" spans="1:11">
      <c r="A86" s="490">
        <f t="shared" si="11"/>
        <v>77</v>
      </c>
      <c r="B86" s="562"/>
      <c r="C86" s="561" t="s">
        <v>30</v>
      </c>
      <c r="D86" s="490">
        <v>1</v>
      </c>
      <c r="E86" s="547" t="s">
        <v>630</v>
      </c>
      <c r="F86" s="619"/>
      <c r="G86" s="505">
        <f t="shared" si="12"/>
        <v>0</v>
      </c>
      <c r="H86" s="619"/>
      <c r="I86" s="505">
        <f t="shared" si="13"/>
        <v>0</v>
      </c>
    </row>
    <row r="87" spans="1:11">
      <c r="A87" s="490">
        <f t="shared" si="11"/>
        <v>78</v>
      </c>
      <c r="B87" s="562" t="s">
        <v>78</v>
      </c>
      <c r="C87" s="563" t="s">
        <v>38</v>
      </c>
      <c r="D87" s="490">
        <v>1</v>
      </c>
      <c r="E87" s="547" t="s">
        <v>630</v>
      </c>
      <c r="F87" s="619"/>
      <c r="G87" s="505">
        <f t="shared" si="12"/>
        <v>0</v>
      </c>
      <c r="H87" s="619"/>
      <c r="I87" s="505">
        <f t="shared" si="13"/>
        <v>0</v>
      </c>
    </row>
    <row r="88" spans="1:11">
      <c r="A88" s="490">
        <f t="shared" si="11"/>
        <v>79</v>
      </c>
      <c r="B88" s="562" t="s">
        <v>39</v>
      </c>
      <c r="C88" s="563" t="s">
        <v>40</v>
      </c>
      <c r="D88" s="490">
        <v>4</v>
      </c>
      <c r="E88" s="547" t="s">
        <v>630</v>
      </c>
      <c r="F88" s="619"/>
      <c r="G88" s="505">
        <f t="shared" si="12"/>
        <v>0</v>
      </c>
      <c r="H88" s="619"/>
      <c r="I88" s="505">
        <f t="shared" si="13"/>
        <v>0</v>
      </c>
    </row>
    <row r="89" spans="1:11">
      <c r="A89" s="490">
        <f t="shared" si="11"/>
        <v>80</v>
      </c>
      <c r="B89" s="562"/>
      <c r="C89" s="563" t="s">
        <v>41</v>
      </c>
      <c r="D89" s="490">
        <v>1</v>
      </c>
      <c r="E89" s="547" t="s">
        <v>630</v>
      </c>
      <c r="F89" s="619"/>
      <c r="G89" s="505">
        <f t="shared" si="12"/>
        <v>0</v>
      </c>
      <c r="H89" s="619"/>
      <c r="I89" s="505">
        <f t="shared" si="13"/>
        <v>0</v>
      </c>
    </row>
    <row r="90" spans="1:11">
      <c r="A90" s="490">
        <f t="shared" si="11"/>
        <v>81</v>
      </c>
      <c r="B90" s="562"/>
      <c r="C90" s="563" t="s">
        <v>42</v>
      </c>
      <c r="D90" s="490">
        <v>2</v>
      </c>
      <c r="E90" s="547" t="s">
        <v>630</v>
      </c>
      <c r="F90" s="619"/>
      <c r="G90" s="505">
        <f t="shared" si="12"/>
        <v>0</v>
      </c>
      <c r="H90" s="619"/>
      <c r="I90" s="505">
        <f t="shared" si="13"/>
        <v>0</v>
      </c>
    </row>
    <row r="91" spans="1:11">
      <c r="A91" s="490">
        <f t="shared" si="11"/>
        <v>82</v>
      </c>
      <c r="B91" s="562" t="s">
        <v>43</v>
      </c>
      <c r="C91" s="563" t="s">
        <v>44</v>
      </c>
      <c r="D91" s="490">
        <v>12</v>
      </c>
      <c r="E91" s="547" t="s">
        <v>630</v>
      </c>
      <c r="F91" s="619"/>
      <c r="G91" s="505">
        <f t="shared" si="12"/>
        <v>0</v>
      </c>
      <c r="H91" s="619"/>
      <c r="I91" s="505">
        <f t="shared" si="13"/>
        <v>0</v>
      </c>
    </row>
    <row r="92" spans="1:11">
      <c r="A92" s="490">
        <f t="shared" si="11"/>
        <v>83</v>
      </c>
      <c r="B92" s="562" t="s">
        <v>45</v>
      </c>
      <c r="C92" s="563" t="s">
        <v>46</v>
      </c>
      <c r="D92" s="490">
        <v>12</v>
      </c>
      <c r="E92" s="547" t="s">
        <v>630</v>
      </c>
      <c r="F92" s="619"/>
      <c r="G92" s="505">
        <f t="shared" si="12"/>
        <v>0</v>
      </c>
      <c r="H92" s="619"/>
      <c r="I92" s="505">
        <f t="shared" si="13"/>
        <v>0</v>
      </c>
    </row>
    <row r="93" spans="1:11">
      <c r="A93" s="490">
        <f t="shared" si="11"/>
        <v>84</v>
      </c>
      <c r="B93" s="562" t="s">
        <v>47</v>
      </c>
      <c r="C93" s="563" t="s">
        <v>48</v>
      </c>
      <c r="D93" s="490">
        <v>12</v>
      </c>
      <c r="E93" s="547" t="s">
        <v>630</v>
      </c>
      <c r="F93" s="619"/>
      <c r="G93" s="505">
        <f t="shared" si="12"/>
        <v>0</v>
      </c>
      <c r="H93" s="619"/>
      <c r="I93" s="505">
        <f t="shared" si="13"/>
        <v>0</v>
      </c>
    </row>
    <row r="94" spans="1:11" s="537" customFormat="1">
      <c r="A94" s="490">
        <f t="shared" si="11"/>
        <v>85</v>
      </c>
      <c r="C94" s="538" t="s">
        <v>1089</v>
      </c>
      <c r="D94" s="539">
        <v>80</v>
      </c>
      <c r="E94" s="539" t="s">
        <v>630</v>
      </c>
      <c r="F94" s="620"/>
      <c r="G94" s="522">
        <f t="shared" si="12"/>
        <v>0</v>
      </c>
      <c r="H94" s="620"/>
      <c r="I94" s="522">
        <f t="shared" si="13"/>
        <v>0</v>
      </c>
      <c r="J94" s="534"/>
    </row>
    <row r="95" spans="1:11" s="537" customFormat="1">
      <c r="A95" s="490">
        <f t="shared" si="11"/>
        <v>86</v>
      </c>
      <c r="C95" s="538" t="s">
        <v>49</v>
      </c>
      <c r="D95" s="539">
        <v>10</v>
      </c>
      <c r="E95" s="539" t="s">
        <v>630</v>
      </c>
      <c r="F95" s="620"/>
      <c r="G95" s="522">
        <f t="shared" si="12"/>
        <v>0</v>
      </c>
      <c r="H95" s="620"/>
      <c r="I95" s="522">
        <f t="shared" si="13"/>
        <v>0</v>
      </c>
      <c r="J95" s="534"/>
    </row>
    <row r="96" spans="1:11">
      <c r="A96" s="490">
        <f t="shared" si="11"/>
        <v>87</v>
      </c>
      <c r="B96" s="559"/>
      <c r="C96" s="549" t="s">
        <v>50</v>
      </c>
      <c r="D96" s="490">
        <v>1</v>
      </c>
      <c r="E96" s="490" t="s">
        <v>630</v>
      </c>
      <c r="F96" s="619"/>
      <c r="G96" s="505">
        <f t="shared" si="12"/>
        <v>0</v>
      </c>
      <c r="H96" s="619"/>
      <c r="I96" s="505">
        <f t="shared" si="13"/>
        <v>0</v>
      </c>
    </row>
    <row r="97" spans="1:11">
      <c r="A97" s="490">
        <f t="shared" si="11"/>
        <v>88</v>
      </c>
      <c r="B97" s="559"/>
      <c r="C97" s="549"/>
      <c r="D97" s="490"/>
      <c r="F97" s="619"/>
      <c r="G97" s="505"/>
      <c r="H97" s="619"/>
      <c r="I97" s="505"/>
    </row>
    <row r="98" spans="1:11">
      <c r="A98" s="490">
        <f t="shared" si="11"/>
        <v>89</v>
      </c>
      <c r="C98" s="503" t="s">
        <v>56</v>
      </c>
      <c r="D98" s="490">
        <v>1</v>
      </c>
      <c r="E98" s="490" t="s">
        <v>630</v>
      </c>
      <c r="F98" s="619"/>
      <c r="G98" s="505">
        <f>D98*F98</f>
        <v>0</v>
      </c>
      <c r="H98" s="619"/>
      <c r="I98" s="505">
        <f>D98*H98</f>
        <v>0</v>
      </c>
    </row>
    <row r="99" spans="1:11">
      <c r="A99" s="490">
        <f t="shared" si="11"/>
        <v>90</v>
      </c>
      <c r="C99" s="503" t="s">
        <v>57</v>
      </c>
      <c r="D99" s="490">
        <v>72</v>
      </c>
      <c r="E99" s="490" t="s">
        <v>58</v>
      </c>
      <c r="F99" s="619"/>
      <c r="G99" s="505">
        <f>D99*F99</f>
        <v>0</v>
      </c>
      <c r="H99" s="619"/>
      <c r="I99" s="505">
        <f>D99*H99</f>
        <v>0</v>
      </c>
    </row>
    <row r="100" spans="1:11">
      <c r="A100" s="490">
        <f t="shared" si="11"/>
        <v>91</v>
      </c>
      <c r="B100" s="559"/>
      <c r="C100" s="549"/>
      <c r="D100" s="490"/>
      <c r="F100" s="619"/>
      <c r="G100" s="505"/>
      <c r="H100" s="619"/>
      <c r="I100" s="505"/>
    </row>
    <row r="101" spans="1:11">
      <c r="A101" s="490">
        <f t="shared" si="11"/>
        <v>92</v>
      </c>
      <c r="C101" s="564" t="s">
        <v>83</v>
      </c>
      <c r="D101" s="490"/>
      <c r="F101" s="619"/>
      <c r="G101" s="505"/>
      <c r="H101" s="619"/>
      <c r="I101" s="505"/>
      <c r="J101" s="504"/>
    </row>
    <row r="102" spans="1:11" ht="12.75" customHeight="1">
      <c r="A102" s="490">
        <f t="shared" si="11"/>
        <v>93</v>
      </c>
      <c r="C102" s="503" t="s">
        <v>84</v>
      </c>
      <c r="D102" s="490">
        <v>5</v>
      </c>
      <c r="E102" s="490" t="s">
        <v>630</v>
      </c>
      <c r="F102" s="619"/>
      <c r="G102" s="505">
        <f>D102*F102</f>
        <v>0</v>
      </c>
      <c r="H102" s="619"/>
      <c r="I102" s="505">
        <f>D102*H102</f>
        <v>0</v>
      </c>
      <c r="J102" s="505"/>
      <c r="K102" s="490"/>
    </row>
    <row r="103" spans="1:11" ht="12.75" customHeight="1">
      <c r="A103" s="490">
        <f t="shared" si="11"/>
        <v>94</v>
      </c>
      <c r="C103" s="503" t="s">
        <v>85</v>
      </c>
      <c r="D103" s="490">
        <v>1</v>
      </c>
      <c r="E103" s="490" t="s">
        <v>630</v>
      </c>
      <c r="F103" s="619"/>
      <c r="G103" s="505">
        <f>D103*F103</f>
        <v>0</v>
      </c>
      <c r="H103" s="619"/>
      <c r="I103" s="505">
        <f>D103*H103</f>
        <v>0</v>
      </c>
      <c r="J103" s="504"/>
    </row>
    <row r="104" spans="1:11">
      <c r="A104" s="490">
        <f t="shared" si="11"/>
        <v>95</v>
      </c>
      <c r="B104" s="495" t="s">
        <v>74</v>
      </c>
      <c r="C104" s="503" t="s">
        <v>52</v>
      </c>
      <c r="D104" s="490">
        <v>5</v>
      </c>
      <c r="E104" s="490" t="s">
        <v>630</v>
      </c>
      <c r="F104" s="619"/>
      <c r="G104" s="505">
        <f>D104*F104</f>
        <v>0</v>
      </c>
      <c r="H104" s="619"/>
      <c r="I104" s="505">
        <f>D104*H104</f>
        <v>0</v>
      </c>
    </row>
    <row r="105" spans="1:11" ht="12.75" customHeight="1">
      <c r="A105" s="490">
        <f t="shared" si="11"/>
        <v>96</v>
      </c>
      <c r="C105" s="503"/>
      <c r="D105" s="490"/>
      <c r="F105" s="619"/>
      <c r="G105" s="505"/>
      <c r="H105" s="619"/>
      <c r="I105" s="505"/>
      <c r="J105" s="504"/>
    </row>
    <row r="106" spans="1:11">
      <c r="A106" s="490">
        <f t="shared" si="11"/>
        <v>97</v>
      </c>
      <c r="B106" s="559"/>
      <c r="C106" s="560" t="s">
        <v>86</v>
      </c>
      <c r="D106" s="490"/>
      <c r="F106" s="619"/>
      <c r="G106" s="505"/>
      <c r="H106" s="619"/>
      <c r="I106" s="505"/>
    </row>
    <row r="107" spans="1:11" ht="25.5">
      <c r="A107" s="490">
        <f t="shared" si="11"/>
        <v>98</v>
      </c>
      <c r="B107" s="495" t="s">
        <v>87</v>
      </c>
      <c r="C107" s="503" t="s">
        <v>88</v>
      </c>
      <c r="D107" s="490">
        <f>SUM(D108:D114)</f>
        <v>85</v>
      </c>
      <c r="E107" s="490" t="s">
        <v>630</v>
      </c>
      <c r="F107" s="619"/>
      <c r="G107" s="505">
        <f>D107*F107</f>
        <v>0</v>
      </c>
      <c r="H107" s="619"/>
      <c r="I107" s="505">
        <f>D107*H107</f>
        <v>0</v>
      </c>
      <c r="J107" s="534"/>
    </row>
    <row r="108" spans="1:11" s="518" customFormat="1" ht="12.75" customHeight="1">
      <c r="A108" s="490">
        <f t="shared" si="11"/>
        <v>99</v>
      </c>
      <c r="B108" s="513"/>
      <c r="C108" s="514" t="s">
        <v>1040</v>
      </c>
      <c r="D108" s="515"/>
      <c r="E108" s="515"/>
      <c r="F108" s="614"/>
      <c r="G108" s="516"/>
      <c r="H108" s="614"/>
      <c r="I108" s="516"/>
      <c r="J108" s="517" t="s">
        <v>89</v>
      </c>
    </row>
    <row r="109" spans="1:11" s="518" customFormat="1" ht="12.75" customHeight="1">
      <c r="A109" s="490">
        <f t="shared" si="11"/>
        <v>100</v>
      </c>
      <c r="B109" s="513"/>
      <c r="C109" s="514" t="s">
        <v>1042</v>
      </c>
      <c r="D109" s="515">
        <v>15</v>
      </c>
      <c r="E109" s="515"/>
      <c r="F109" s="614"/>
      <c r="G109" s="516"/>
      <c r="H109" s="614"/>
      <c r="I109" s="516"/>
      <c r="J109" s="517" t="s">
        <v>90</v>
      </c>
    </row>
    <row r="110" spans="1:11" s="518" customFormat="1" ht="12.75" customHeight="1">
      <c r="A110" s="490">
        <f t="shared" si="11"/>
        <v>101</v>
      </c>
      <c r="B110" s="513"/>
      <c r="C110" s="514" t="s">
        <v>1044</v>
      </c>
      <c r="D110" s="515">
        <v>26</v>
      </c>
      <c r="E110" s="515"/>
      <c r="F110" s="614"/>
      <c r="G110" s="516"/>
      <c r="H110" s="614"/>
      <c r="I110" s="516"/>
      <c r="J110" s="517" t="s">
        <v>91</v>
      </c>
    </row>
    <row r="111" spans="1:11" s="518" customFormat="1" ht="12.75" customHeight="1">
      <c r="A111" s="490">
        <f t="shared" si="11"/>
        <v>102</v>
      </c>
      <c r="B111" s="513"/>
      <c r="C111" s="514" t="s">
        <v>92</v>
      </c>
      <c r="D111" s="515">
        <v>32</v>
      </c>
      <c r="E111" s="515"/>
      <c r="F111" s="614"/>
      <c r="G111" s="516"/>
      <c r="H111" s="614"/>
      <c r="I111" s="516"/>
      <c r="J111" s="517" t="s">
        <v>93</v>
      </c>
    </row>
    <row r="112" spans="1:11" s="518" customFormat="1" ht="12.75" customHeight="1">
      <c r="A112" s="490">
        <f t="shared" si="11"/>
        <v>103</v>
      </c>
      <c r="B112" s="513"/>
      <c r="C112" s="514" t="s">
        <v>94</v>
      </c>
      <c r="D112" s="515">
        <v>12</v>
      </c>
      <c r="E112" s="515"/>
      <c r="F112" s="614"/>
      <c r="G112" s="516"/>
      <c r="H112" s="614"/>
      <c r="I112" s="516"/>
      <c r="J112" s="517" t="s">
        <v>95</v>
      </c>
    </row>
    <row r="113" spans="1:10" s="518" customFormat="1" ht="12.75" customHeight="1">
      <c r="A113" s="490">
        <f t="shared" si="11"/>
        <v>104</v>
      </c>
      <c r="B113" s="513"/>
      <c r="C113" s="514" t="s">
        <v>1046</v>
      </c>
      <c r="D113" s="515"/>
      <c r="E113" s="515"/>
      <c r="F113" s="614"/>
      <c r="G113" s="516"/>
      <c r="H113" s="614"/>
      <c r="I113" s="516"/>
      <c r="J113" s="517" t="s">
        <v>96</v>
      </c>
    </row>
    <row r="114" spans="1:10" s="518" customFormat="1" ht="12.75" customHeight="1">
      <c r="A114" s="490">
        <f t="shared" si="11"/>
        <v>105</v>
      </c>
      <c r="B114" s="513"/>
      <c r="C114" s="514" t="s">
        <v>1029</v>
      </c>
      <c r="D114" s="515"/>
      <c r="E114" s="515"/>
      <c r="F114" s="614"/>
      <c r="G114" s="516"/>
      <c r="H114" s="614"/>
      <c r="I114" s="516"/>
      <c r="J114" s="517" t="s">
        <v>97</v>
      </c>
    </row>
    <row r="115" spans="1:10" ht="25.5">
      <c r="A115" s="490">
        <f t="shared" si="11"/>
        <v>106</v>
      </c>
      <c r="B115" s="565" t="s">
        <v>98</v>
      </c>
      <c r="C115" s="503" t="s">
        <v>99</v>
      </c>
      <c r="D115" s="490">
        <f>SUM(D116:D122)</f>
        <v>9</v>
      </c>
      <c r="E115" s="490" t="s">
        <v>630</v>
      </c>
      <c r="F115" s="619"/>
      <c r="G115" s="505">
        <f>D115*F115</f>
        <v>0</v>
      </c>
      <c r="H115" s="619"/>
      <c r="I115" s="505">
        <f>D115*H115</f>
        <v>0</v>
      </c>
      <c r="J115" s="534"/>
    </row>
    <row r="116" spans="1:10" s="518" customFormat="1" ht="12.75" customHeight="1">
      <c r="A116" s="490">
        <f t="shared" si="11"/>
        <v>107</v>
      </c>
      <c r="B116" s="513"/>
      <c r="C116" s="514" t="s">
        <v>1040</v>
      </c>
      <c r="D116" s="515">
        <v>3</v>
      </c>
      <c r="E116" s="515"/>
      <c r="F116" s="614"/>
      <c r="G116" s="516"/>
      <c r="H116" s="614"/>
      <c r="I116" s="516"/>
      <c r="J116" s="517" t="s">
        <v>89</v>
      </c>
    </row>
    <row r="117" spans="1:10" s="518" customFormat="1" ht="12.75" customHeight="1">
      <c r="A117" s="490">
        <f t="shared" si="11"/>
        <v>108</v>
      </c>
      <c r="B117" s="513"/>
      <c r="C117" s="514" t="s">
        <v>1042</v>
      </c>
      <c r="D117" s="515">
        <v>4</v>
      </c>
      <c r="E117" s="515"/>
      <c r="F117" s="614"/>
      <c r="G117" s="516"/>
      <c r="H117" s="614"/>
      <c r="I117" s="516"/>
      <c r="J117" s="517" t="s">
        <v>90</v>
      </c>
    </row>
    <row r="118" spans="1:10" s="518" customFormat="1" ht="12.75" customHeight="1">
      <c r="A118" s="490">
        <f t="shared" si="11"/>
        <v>109</v>
      </c>
      <c r="B118" s="513"/>
      <c r="C118" s="514" t="s">
        <v>1044</v>
      </c>
      <c r="D118" s="515">
        <v>1</v>
      </c>
      <c r="E118" s="515"/>
      <c r="F118" s="614"/>
      <c r="G118" s="516"/>
      <c r="H118" s="614"/>
      <c r="I118" s="516"/>
      <c r="J118" s="517" t="s">
        <v>91</v>
      </c>
    </row>
    <row r="119" spans="1:10" s="518" customFormat="1" ht="12.75" customHeight="1">
      <c r="A119" s="490">
        <f t="shared" si="11"/>
        <v>110</v>
      </c>
      <c r="B119" s="513"/>
      <c r="C119" s="514" t="s">
        <v>92</v>
      </c>
      <c r="D119" s="515">
        <v>1</v>
      </c>
      <c r="E119" s="515"/>
      <c r="F119" s="614"/>
      <c r="G119" s="516"/>
      <c r="H119" s="614"/>
      <c r="I119" s="516"/>
      <c r="J119" s="517" t="s">
        <v>93</v>
      </c>
    </row>
    <row r="120" spans="1:10" s="518" customFormat="1" ht="12.75" customHeight="1">
      <c r="A120" s="490">
        <f t="shared" si="11"/>
        <v>111</v>
      </c>
      <c r="B120" s="513"/>
      <c r="C120" s="514" t="s">
        <v>94</v>
      </c>
      <c r="D120" s="515"/>
      <c r="E120" s="515"/>
      <c r="F120" s="614"/>
      <c r="G120" s="516"/>
      <c r="H120" s="614"/>
      <c r="I120" s="516"/>
      <c r="J120" s="517" t="s">
        <v>95</v>
      </c>
    </row>
    <row r="121" spans="1:10" s="518" customFormat="1" ht="12.75" customHeight="1">
      <c r="A121" s="490">
        <f t="shared" si="11"/>
        <v>112</v>
      </c>
      <c r="B121" s="513"/>
      <c r="C121" s="514" t="s">
        <v>1046</v>
      </c>
      <c r="D121" s="515"/>
      <c r="E121" s="515"/>
      <c r="F121" s="614"/>
      <c r="G121" s="516"/>
      <c r="H121" s="614"/>
      <c r="I121" s="516"/>
      <c r="J121" s="517" t="s">
        <v>96</v>
      </c>
    </row>
    <row r="122" spans="1:10" s="518" customFormat="1" ht="12.75" customHeight="1">
      <c r="A122" s="490">
        <f t="shared" si="11"/>
        <v>113</v>
      </c>
      <c r="B122" s="513"/>
      <c r="C122" s="514" t="s">
        <v>1029</v>
      </c>
      <c r="D122" s="515"/>
      <c r="E122" s="515"/>
      <c r="F122" s="614"/>
      <c r="G122" s="516"/>
      <c r="H122" s="614"/>
      <c r="I122" s="516"/>
      <c r="J122" s="517" t="s">
        <v>97</v>
      </c>
    </row>
    <row r="123" spans="1:10" ht="25.5">
      <c r="A123" s="490">
        <f t="shared" si="11"/>
        <v>114</v>
      </c>
      <c r="B123" s="565" t="s">
        <v>100</v>
      </c>
      <c r="C123" s="503" t="s">
        <v>99</v>
      </c>
      <c r="D123" s="490">
        <f>SUM(D124:D130)</f>
        <v>1</v>
      </c>
      <c r="E123" s="490" t="s">
        <v>630</v>
      </c>
      <c r="F123" s="619"/>
      <c r="G123" s="505">
        <f>D123*F123</f>
        <v>0</v>
      </c>
      <c r="H123" s="619"/>
      <c r="I123" s="505">
        <f>D123*H123</f>
        <v>0</v>
      </c>
      <c r="J123" s="534"/>
    </row>
    <row r="124" spans="1:10" s="518" customFormat="1" ht="12.75" customHeight="1">
      <c r="A124" s="490">
        <f t="shared" si="11"/>
        <v>115</v>
      </c>
      <c r="B124" s="513"/>
      <c r="C124" s="514" t="s">
        <v>1040</v>
      </c>
      <c r="D124" s="515"/>
      <c r="E124" s="515"/>
      <c r="F124" s="614"/>
      <c r="G124" s="516"/>
      <c r="H124" s="614"/>
      <c r="I124" s="516"/>
      <c r="J124" s="517" t="s">
        <v>89</v>
      </c>
    </row>
    <row r="125" spans="1:10" s="518" customFormat="1" ht="12.75" customHeight="1">
      <c r="A125" s="490">
        <f t="shared" si="11"/>
        <v>116</v>
      </c>
      <c r="B125" s="513"/>
      <c r="C125" s="514" t="s">
        <v>1042</v>
      </c>
      <c r="D125" s="515">
        <v>1</v>
      </c>
      <c r="E125" s="515"/>
      <c r="F125" s="614"/>
      <c r="G125" s="516"/>
      <c r="H125" s="614"/>
      <c r="I125" s="516"/>
      <c r="J125" s="517" t="s">
        <v>90</v>
      </c>
    </row>
    <row r="126" spans="1:10" s="518" customFormat="1" ht="12.75" customHeight="1">
      <c r="A126" s="490">
        <f t="shared" si="11"/>
        <v>117</v>
      </c>
      <c r="B126" s="513"/>
      <c r="C126" s="514" t="s">
        <v>1044</v>
      </c>
      <c r="D126" s="515"/>
      <c r="E126" s="515"/>
      <c r="F126" s="614"/>
      <c r="G126" s="516"/>
      <c r="H126" s="614"/>
      <c r="I126" s="516"/>
      <c r="J126" s="517" t="s">
        <v>91</v>
      </c>
    </row>
    <row r="127" spans="1:10" s="518" customFormat="1" ht="12.75" customHeight="1">
      <c r="A127" s="490">
        <f t="shared" si="11"/>
        <v>118</v>
      </c>
      <c r="B127" s="513"/>
      <c r="C127" s="514" t="s">
        <v>92</v>
      </c>
      <c r="D127" s="515"/>
      <c r="E127" s="515"/>
      <c r="F127" s="614"/>
      <c r="G127" s="516"/>
      <c r="H127" s="614"/>
      <c r="I127" s="516"/>
      <c r="J127" s="517" t="s">
        <v>93</v>
      </c>
    </row>
    <row r="128" spans="1:10" s="518" customFormat="1" ht="12.75" customHeight="1">
      <c r="A128" s="490">
        <f t="shared" si="11"/>
        <v>119</v>
      </c>
      <c r="B128" s="513"/>
      <c r="C128" s="514" t="s">
        <v>94</v>
      </c>
      <c r="D128" s="515"/>
      <c r="E128" s="515"/>
      <c r="F128" s="614"/>
      <c r="G128" s="516"/>
      <c r="H128" s="614"/>
      <c r="I128" s="516"/>
      <c r="J128" s="517" t="s">
        <v>95</v>
      </c>
    </row>
    <row r="129" spans="1:10" s="518" customFormat="1" ht="12.75" customHeight="1">
      <c r="A129" s="490">
        <f t="shared" si="11"/>
        <v>120</v>
      </c>
      <c r="B129" s="513"/>
      <c r="C129" s="514" t="s">
        <v>1046</v>
      </c>
      <c r="D129" s="515"/>
      <c r="E129" s="515"/>
      <c r="F129" s="614"/>
      <c r="G129" s="516"/>
      <c r="H129" s="614"/>
      <c r="I129" s="516"/>
      <c r="J129" s="517" t="s">
        <v>96</v>
      </c>
    </row>
    <row r="130" spans="1:10" s="518" customFormat="1" ht="12.75" customHeight="1">
      <c r="A130" s="490">
        <f t="shared" si="11"/>
        <v>121</v>
      </c>
      <c r="B130" s="513"/>
      <c r="C130" s="514" t="s">
        <v>1029</v>
      </c>
      <c r="D130" s="515"/>
      <c r="E130" s="515"/>
      <c r="F130" s="614"/>
      <c r="G130" s="516"/>
      <c r="H130" s="614"/>
      <c r="I130" s="516"/>
      <c r="J130" s="517" t="s">
        <v>97</v>
      </c>
    </row>
    <row r="131" spans="1:10">
      <c r="A131" s="490">
        <f t="shared" si="11"/>
        <v>122</v>
      </c>
      <c r="B131" s="495" t="s">
        <v>101</v>
      </c>
      <c r="C131" s="503" t="s">
        <v>102</v>
      </c>
      <c r="D131" s="490">
        <f>SUM(D132:D138)</f>
        <v>17</v>
      </c>
      <c r="E131" s="490" t="s">
        <v>630</v>
      </c>
      <c r="F131" s="619"/>
      <c r="G131" s="505">
        <f>D131*F131</f>
        <v>0</v>
      </c>
      <c r="H131" s="619"/>
      <c r="I131" s="505">
        <f>D131*H131</f>
        <v>0</v>
      </c>
      <c r="J131" s="534"/>
    </row>
    <row r="132" spans="1:10" s="518" customFormat="1" ht="12.75" customHeight="1">
      <c r="A132" s="490">
        <f t="shared" si="11"/>
        <v>123</v>
      </c>
      <c r="B132" s="513"/>
      <c r="C132" s="514" t="s">
        <v>1040</v>
      </c>
      <c r="D132" s="515">
        <v>2</v>
      </c>
      <c r="E132" s="515"/>
      <c r="F132" s="614"/>
      <c r="G132" s="516"/>
      <c r="H132" s="614"/>
      <c r="I132" s="516"/>
      <c r="J132" s="517" t="s">
        <v>89</v>
      </c>
    </row>
    <row r="133" spans="1:10" s="518" customFormat="1" ht="12.75" customHeight="1">
      <c r="A133" s="490">
        <f t="shared" si="11"/>
        <v>124</v>
      </c>
      <c r="B133" s="513"/>
      <c r="C133" s="514" t="s">
        <v>1042</v>
      </c>
      <c r="D133" s="515">
        <v>4</v>
      </c>
      <c r="E133" s="515"/>
      <c r="F133" s="614"/>
      <c r="G133" s="516"/>
      <c r="H133" s="614"/>
      <c r="I133" s="516"/>
      <c r="J133" s="517" t="s">
        <v>90</v>
      </c>
    </row>
    <row r="134" spans="1:10" s="518" customFormat="1" ht="12.75" customHeight="1">
      <c r="A134" s="490">
        <f t="shared" si="11"/>
        <v>125</v>
      </c>
      <c r="B134" s="513"/>
      <c r="C134" s="514" t="s">
        <v>1044</v>
      </c>
      <c r="D134" s="515">
        <v>5</v>
      </c>
      <c r="E134" s="515"/>
      <c r="F134" s="614"/>
      <c r="G134" s="516"/>
      <c r="H134" s="614"/>
      <c r="I134" s="516"/>
      <c r="J134" s="517" t="s">
        <v>91</v>
      </c>
    </row>
    <row r="135" spans="1:10" s="518" customFormat="1" ht="12.75" customHeight="1">
      <c r="A135" s="490">
        <f t="shared" si="11"/>
        <v>126</v>
      </c>
      <c r="B135" s="513"/>
      <c r="C135" s="514" t="s">
        <v>92</v>
      </c>
      <c r="D135" s="515">
        <v>4</v>
      </c>
      <c r="E135" s="515"/>
      <c r="F135" s="614"/>
      <c r="G135" s="516"/>
      <c r="H135" s="614"/>
      <c r="I135" s="516"/>
      <c r="J135" s="517" t="s">
        <v>93</v>
      </c>
    </row>
    <row r="136" spans="1:10" s="518" customFormat="1" ht="12.75" customHeight="1">
      <c r="A136" s="490">
        <f t="shared" si="11"/>
        <v>127</v>
      </c>
      <c r="B136" s="513"/>
      <c r="C136" s="514" t="s">
        <v>94</v>
      </c>
      <c r="D136" s="515">
        <v>2</v>
      </c>
      <c r="E136" s="515"/>
      <c r="F136" s="614"/>
      <c r="G136" s="516"/>
      <c r="H136" s="614"/>
      <c r="I136" s="516"/>
      <c r="J136" s="517" t="s">
        <v>95</v>
      </c>
    </row>
    <row r="137" spans="1:10" s="518" customFormat="1" ht="12.75" customHeight="1">
      <c r="A137" s="490">
        <f t="shared" si="11"/>
        <v>128</v>
      </c>
      <c r="B137" s="513"/>
      <c r="C137" s="514" t="s">
        <v>1046</v>
      </c>
      <c r="D137" s="515"/>
      <c r="E137" s="515"/>
      <c r="F137" s="614"/>
      <c r="G137" s="516"/>
      <c r="H137" s="614"/>
      <c r="I137" s="516"/>
      <c r="J137" s="517" t="s">
        <v>96</v>
      </c>
    </row>
    <row r="138" spans="1:10" s="518" customFormat="1" ht="12.75" customHeight="1">
      <c r="A138" s="490">
        <f t="shared" si="11"/>
        <v>129</v>
      </c>
      <c r="B138" s="513"/>
      <c r="C138" s="514" t="s">
        <v>1029</v>
      </c>
      <c r="D138" s="515"/>
      <c r="E138" s="515"/>
      <c r="F138" s="614"/>
      <c r="G138" s="516"/>
      <c r="H138" s="614"/>
      <c r="I138" s="516"/>
      <c r="J138" s="517" t="s">
        <v>97</v>
      </c>
    </row>
    <row r="139" spans="1:10">
      <c r="A139" s="490">
        <f t="shared" si="11"/>
        <v>130</v>
      </c>
      <c r="B139" s="495" t="s">
        <v>101</v>
      </c>
      <c r="C139" s="503" t="s">
        <v>103</v>
      </c>
      <c r="D139" s="490">
        <f>SUM(D140:D146)</f>
        <v>4</v>
      </c>
      <c r="E139" s="490" t="s">
        <v>630</v>
      </c>
      <c r="F139" s="619"/>
      <c r="G139" s="505">
        <f>D139*F139</f>
        <v>0</v>
      </c>
      <c r="H139" s="619"/>
      <c r="I139" s="505">
        <f>D139*H139</f>
        <v>0</v>
      </c>
    </row>
    <row r="140" spans="1:10" s="518" customFormat="1" ht="12.75" customHeight="1">
      <c r="A140" s="490">
        <f t="shared" si="11"/>
        <v>131</v>
      </c>
      <c r="B140" s="513"/>
      <c r="C140" s="514" t="s">
        <v>1040</v>
      </c>
      <c r="D140" s="515"/>
      <c r="E140" s="515"/>
      <c r="F140" s="614"/>
      <c r="G140" s="516"/>
      <c r="H140" s="614"/>
      <c r="I140" s="516"/>
      <c r="J140" s="517" t="s">
        <v>89</v>
      </c>
    </row>
    <row r="141" spans="1:10" s="518" customFormat="1" ht="12.75" customHeight="1">
      <c r="A141" s="490">
        <f t="shared" si="11"/>
        <v>132</v>
      </c>
      <c r="B141" s="513"/>
      <c r="C141" s="514" t="s">
        <v>1042</v>
      </c>
      <c r="D141" s="515">
        <v>4</v>
      </c>
      <c r="E141" s="515"/>
      <c r="F141" s="614"/>
      <c r="G141" s="516"/>
      <c r="H141" s="614"/>
      <c r="I141" s="516"/>
      <c r="J141" s="517" t="s">
        <v>90</v>
      </c>
    </row>
    <row r="142" spans="1:10" s="518" customFormat="1" ht="12.75" customHeight="1">
      <c r="A142" s="490">
        <f t="shared" si="11"/>
        <v>133</v>
      </c>
      <c r="B142" s="513"/>
      <c r="C142" s="514" t="s">
        <v>1044</v>
      </c>
      <c r="D142" s="515"/>
      <c r="E142" s="515"/>
      <c r="F142" s="614"/>
      <c r="G142" s="516"/>
      <c r="H142" s="614"/>
      <c r="I142" s="516"/>
      <c r="J142" s="517" t="s">
        <v>91</v>
      </c>
    </row>
    <row r="143" spans="1:10" s="518" customFormat="1" ht="12.75" customHeight="1">
      <c r="A143" s="490">
        <f t="shared" si="11"/>
        <v>134</v>
      </c>
      <c r="B143" s="513"/>
      <c r="C143" s="514" t="s">
        <v>92</v>
      </c>
      <c r="D143" s="515"/>
      <c r="E143" s="515"/>
      <c r="F143" s="614"/>
      <c r="G143" s="516"/>
      <c r="H143" s="614"/>
      <c r="I143" s="516"/>
      <c r="J143" s="517" t="s">
        <v>93</v>
      </c>
    </row>
    <row r="144" spans="1:10" s="518" customFormat="1" ht="12.75" customHeight="1">
      <c r="A144" s="490">
        <f t="shared" ref="A144:A196" si="14">A143+1</f>
        <v>135</v>
      </c>
      <c r="B144" s="513"/>
      <c r="C144" s="514" t="s">
        <v>94</v>
      </c>
      <c r="D144" s="566"/>
      <c r="E144" s="515"/>
      <c r="F144" s="614"/>
      <c r="G144" s="516"/>
      <c r="H144" s="614"/>
      <c r="I144" s="516"/>
      <c r="J144" s="517" t="s">
        <v>95</v>
      </c>
    </row>
    <row r="145" spans="1:10" s="518" customFormat="1" ht="12.75" customHeight="1">
      <c r="A145" s="490">
        <f t="shared" si="14"/>
        <v>136</v>
      </c>
      <c r="B145" s="513"/>
      <c r="C145" s="514" t="s">
        <v>1046</v>
      </c>
      <c r="D145" s="566"/>
      <c r="E145" s="515"/>
      <c r="F145" s="614"/>
      <c r="G145" s="516"/>
      <c r="H145" s="614"/>
      <c r="I145" s="516"/>
      <c r="J145" s="517" t="s">
        <v>96</v>
      </c>
    </row>
    <row r="146" spans="1:10" s="518" customFormat="1" ht="12.75" customHeight="1">
      <c r="A146" s="490">
        <f t="shared" si="14"/>
        <v>137</v>
      </c>
      <c r="B146" s="513"/>
      <c r="C146" s="514" t="s">
        <v>1029</v>
      </c>
      <c r="D146" s="566"/>
      <c r="E146" s="515"/>
      <c r="F146" s="614"/>
      <c r="G146" s="516"/>
      <c r="H146" s="614"/>
      <c r="I146" s="516"/>
      <c r="J146" s="517" t="s">
        <v>97</v>
      </c>
    </row>
    <row r="147" spans="1:10" s="518" customFormat="1" ht="12.75" customHeight="1">
      <c r="A147" s="490">
        <f t="shared" si="14"/>
        <v>138</v>
      </c>
      <c r="B147" s="513"/>
      <c r="C147" s="514"/>
      <c r="D147" s="566"/>
      <c r="E147" s="515"/>
      <c r="F147" s="614"/>
      <c r="G147" s="516"/>
      <c r="H147" s="614"/>
      <c r="I147" s="516"/>
      <c r="J147" s="517"/>
    </row>
    <row r="148" spans="1:10">
      <c r="A148" s="490">
        <f t="shared" si="14"/>
        <v>139</v>
      </c>
      <c r="C148" s="502" t="s">
        <v>104</v>
      </c>
      <c r="D148" s="536"/>
      <c r="F148" s="619"/>
      <c r="G148" s="505"/>
      <c r="H148" s="619"/>
      <c r="I148" s="505"/>
    </row>
    <row r="149" spans="1:10" ht="63.75">
      <c r="A149" s="490">
        <f t="shared" si="14"/>
        <v>140</v>
      </c>
      <c r="C149" s="503" t="s">
        <v>105</v>
      </c>
      <c r="D149" s="536">
        <f>SUM(D150:D156)</f>
        <v>2</v>
      </c>
      <c r="E149" s="490" t="s">
        <v>630</v>
      </c>
      <c r="F149" s="619"/>
      <c r="G149" s="505">
        <f>D149*F149</f>
        <v>0</v>
      </c>
      <c r="H149" s="619"/>
      <c r="I149" s="505">
        <f>D149*H149</f>
        <v>0</v>
      </c>
    </row>
    <row r="150" spans="1:10" s="518" customFormat="1" ht="12.75" customHeight="1">
      <c r="A150" s="490">
        <f t="shared" si="14"/>
        <v>141</v>
      </c>
      <c r="B150" s="513"/>
      <c r="C150" s="514" t="s">
        <v>1040</v>
      </c>
      <c r="D150" s="566"/>
      <c r="E150" s="515"/>
      <c r="F150" s="614"/>
      <c r="G150" s="516"/>
      <c r="H150" s="614"/>
      <c r="I150" s="516"/>
      <c r="J150" s="517" t="s">
        <v>89</v>
      </c>
    </row>
    <row r="151" spans="1:10" s="518" customFormat="1" ht="12.75" customHeight="1">
      <c r="A151" s="490">
        <f t="shared" si="14"/>
        <v>142</v>
      </c>
      <c r="B151" s="513"/>
      <c r="C151" s="514" t="s">
        <v>1042</v>
      </c>
      <c r="D151" s="566"/>
      <c r="E151" s="515"/>
      <c r="F151" s="614"/>
      <c r="G151" s="516"/>
      <c r="H151" s="614"/>
      <c r="I151" s="516"/>
      <c r="J151" s="517" t="s">
        <v>90</v>
      </c>
    </row>
    <row r="152" spans="1:10" s="518" customFormat="1" ht="12.75" customHeight="1">
      <c r="A152" s="490">
        <f t="shared" si="14"/>
        <v>143</v>
      </c>
      <c r="B152" s="513"/>
      <c r="C152" s="514" t="s">
        <v>1044</v>
      </c>
      <c r="D152" s="566"/>
      <c r="E152" s="515"/>
      <c r="F152" s="614"/>
      <c r="G152" s="516"/>
      <c r="H152" s="614"/>
      <c r="I152" s="516"/>
      <c r="J152" s="517" t="s">
        <v>91</v>
      </c>
    </row>
    <row r="153" spans="1:10" s="518" customFormat="1" ht="12.75" customHeight="1">
      <c r="A153" s="490">
        <f t="shared" si="14"/>
        <v>144</v>
      </c>
      <c r="B153" s="513"/>
      <c r="C153" s="514" t="s">
        <v>92</v>
      </c>
      <c r="D153" s="566">
        <v>2</v>
      </c>
      <c r="E153" s="515"/>
      <c r="F153" s="614"/>
      <c r="G153" s="516"/>
      <c r="H153" s="614"/>
      <c r="I153" s="516"/>
      <c r="J153" s="517" t="s">
        <v>93</v>
      </c>
    </row>
    <row r="154" spans="1:10" s="518" customFormat="1" ht="12.75" customHeight="1">
      <c r="A154" s="490">
        <f t="shared" si="14"/>
        <v>145</v>
      </c>
      <c r="B154" s="513"/>
      <c r="C154" s="514" t="s">
        <v>94</v>
      </c>
      <c r="D154" s="566"/>
      <c r="E154" s="515"/>
      <c r="F154" s="614"/>
      <c r="G154" s="516"/>
      <c r="H154" s="614"/>
      <c r="I154" s="516"/>
      <c r="J154" s="517" t="s">
        <v>95</v>
      </c>
    </row>
    <row r="155" spans="1:10" s="518" customFormat="1" ht="12.75" customHeight="1">
      <c r="A155" s="490">
        <f t="shared" si="14"/>
        <v>146</v>
      </c>
      <c r="B155" s="513"/>
      <c r="C155" s="514" t="s">
        <v>1046</v>
      </c>
      <c r="D155" s="566"/>
      <c r="E155" s="515"/>
      <c r="F155" s="614"/>
      <c r="G155" s="516"/>
      <c r="H155" s="614"/>
      <c r="I155" s="516"/>
      <c r="J155" s="517" t="s">
        <v>96</v>
      </c>
    </row>
    <row r="156" spans="1:10" s="518" customFormat="1" ht="12.75" customHeight="1">
      <c r="A156" s="490">
        <f t="shared" si="14"/>
        <v>147</v>
      </c>
      <c r="B156" s="513"/>
      <c r="C156" s="514" t="s">
        <v>1029</v>
      </c>
      <c r="D156" s="566"/>
      <c r="E156" s="515"/>
      <c r="F156" s="614"/>
      <c r="G156" s="516"/>
      <c r="H156" s="614"/>
      <c r="I156" s="516"/>
      <c r="J156" s="517" t="s">
        <v>97</v>
      </c>
    </row>
    <row r="157" spans="1:10" ht="38.25">
      <c r="A157" s="490">
        <f t="shared" si="14"/>
        <v>148</v>
      </c>
      <c r="C157" s="503" t="s">
        <v>106</v>
      </c>
      <c r="D157" s="536">
        <f>SUM(D158:D164)</f>
        <v>34</v>
      </c>
      <c r="E157" s="490" t="s">
        <v>630</v>
      </c>
      <c r="F157" s="619"/>
      <c r="G157" s="505">
        <f>D157*F157</f>
        <v>0</v>
      </c>
      <c r="H157" s="619"/>
      <c r="I157" s="505">
        <f>D157*H157</f>
        <v>0</v>
      </c>
    </row>
    <row r="158" spans="1:10" s="518" customFormat="1" ht="12.75" customHeight="1">
      <c r="A158" s="490">
        <f t="shared" si="14"/>
        <v>149</v>
      </c>
      <c r="B158" s="513"/>
      <c r="C158" s="514" t="s">
        <v>1040</v>
      </c>
      <c r="D158" s="566"/>
      <c r="E158" s="515"/>
      <c r="F158" s="614"/>
      <c r="G158" s="516"/>
      <c r="H158" s="614"/>
      <c r="I158" s="516"/>
      <c r="J158" s="517" t="s">
        <v>89</v>
      </c>
    </row>
    <row r="159" spans="1:10" s="518" customFormat="1" ht="12.75" customHeight="1">
      <c r="A159" s="490">
        <f t="shared" si="14"/>
        <v>150</v>
      </c>
      <c r="B159" s="513"/>
      <c r="C159" s="514" t="s">
        <v>1042</v>
      </c>
      <c r="D159" s="566">
        <v>6</v>
      </c>
      <c r="E159" s="515"/>
      <c r="F159" s="614"/>
      <c r="G159" s="516"/>
      <c r="H159" s="614"/>
      <c r="I159" s="516"/>
      <c r="J159" s="517" t="s">
        <v>90</v>
      </c>
    </row>
    <row r="160" spans="1:10" s="518" customFormat="1" ht="12.75" customHeight="1">
      <c r="A160" s="490">
        <f t="shared" si="14"/>
        <v>151</v>
      </c>
      <c r="B160" s="513"/>
      <c r="C160" s="514" t="s">
        <v>1044</v>
      </c>
      <c r="D160" s="566">
        <v>8</v>
      </c>
      <c r="E160" s="515"/>
      <c r="F160" s="614"/>
      <c r="G160" s="516"/>
      <c r="H160" s="614"/>
      <c r="I160" s="516"/>
      <c r="J160" s="517" t="s">
        <v>91</v>
      </c>
    </row>
    <row r="161" spans="1:10" s="518" customFormat="1" ht="12.75" customHeight="1">
      <c r="A161" s="490">
        <f t="shared" si="14"/>
        <v>152</v>
      </c>
      <c r="B161" s="513"/>
      <c r="C161" s="514" t="s">
        <v>92</v>
      </c>
      <c r="D161" s="566">
        <v>12</v>
      </c>
      <c r="E161" s="515"/>
      <c r="F161" s="614"/>
      <c r="G161" s="516"/>
      <c r="H161" s="614"/>
      <c r="I161" s="516"/>
      <c r="J161" s="517" t="s">
        <v>93</v>
      </c>
    </row>
    <row r="162" spans="1:10" s="518" customFormat="1" ht="12.75" customHeight="1">
      <c r="A162" s="490">
        <f t="shared" si="14"/>
        <v>153</v>
      </c>
      <c r="B162" s="513"/>
      <c r="C162" s="514" t="s">
        <v>94</v>
      </c>
      <c r="D162" s="566">
        <v>8</v>
      </c>
      <c r="E162" s="515"/>
      <c r="F162" s="614"/>
      <c r="G162" s="516"/>
      <c r="H162" s="614"/>
      <c r="I162" s="516"/>
      <c r="J162" s="517" t="s">
        <v>95</v>
      </c>
    </row>
    <row r="163" spans="1:10" s="518" customFormat="1" ht="12.75" customHeight="1">
      <c r="A163" s="490">
        <f t="shared" si="14"/>
        <v>154</v>
      </c>
      <c r="B163" s="513"/>
      <c r="C163" s="514" t="s">
        <v>1046</v>
      </c>
      <c r="D163" s="566"/>
      <c r="E163" s="515"/>
      <c r="F163" s="614"/>
      <c r="G163" s="516"/>
      <c r="H163" s="614"/>
      <c r="I163" s="516"/>
      <c r="J163" s="517" t="s">
        <v>96</v>
      </c>
    </row>
    <row r="164" spans="1:10" s="518" customFormat="1" ht="12.75" customHeight="1">
      <c r="A164" s="490">
        <f t="shared" si="14"/>
        <v>155</v>
      </c>
      <c r="B164" s="513"/>
      <c r="C164" s="514" t="s">
        <v>1029</v>
      </c>
      <c r="D164" s="566"/>
      <c r="E164" s="515"/>
      <c r="F164" s="614"/>
      <c r="G164" s="516"/>
      <c r="H164" s="614"/>
      <c r="I164" s="516"/>
      <c r="J164" s="517" t="s">
        <v>97</v>
      </c>
    </row>
    <row r="165" spans="1:10" ht="38.25">
      <c r="A165" s="490">
        <f t="shared" si="14"/>
        <v>156</v>
      </c>
      <c r="C165" s="503" t="s">
        <v>107</v>
      </c>
      <c r="D165" s="536">
        <f>SUM(D166:D172)</f>
        <v>10</v>
      </c>
      <c r="E165" s="490" t="s">
        <v>630</v>
      </c>
      <c r="F165" s="619"/>
      <c r="G165" s="505">
        <f>D165*F165</f>
        <v>0</v>
      </c>
      <c r="H165" s="619"/>
      <c r="I165" s="505">
        <f>D165*H165</f>
        <v>0</v>
      </c>
    </row>
    <row r="166" spans="1:10" s="518" customFormat="1" ht="12.75" customHeight="1">
      <c r="A166" s="490">
        <f t="shared" si="14"/>
        <v>157</v>
      </c>
      <c r="B166" s="513"/>
      <c r="C166" s="514" t="s">
        <v>1040</v>
      </c>
      <c r="D166" s="566"/>
      <c r="E166" s="515"/>
      <c r="F166" s="614"/>
      <c r="G166" s="516"/>
      <c r="H166" s="614"/>
      <c r="I166" s="516"/>
      <c r="J166" s="517" t="s">
        <v>89</v>
      </c>
    </row>
    <row r="167" spans="1:10" s="518" customFormat="1" ht="12.75" customHeight="1">
      <c r="A167" s="490">
        <f t="shared" si="14"/>
        <v>158</v>
      </c>
      <c r="B167" s="513"/>
      <c r="C167" s="514" t="s">
        <v>1042</v>
      </c>
      <c r="D167" s="566"/>
      <c r="E167" s="515"/>
      <c r="F167" s="614"/>
      <c r="G167" s="516"/>
      <c r="H167" s="614"/>
      <c r="I167" s="516"/>
      <c r="J167" s="517" t="s">
        <v>90</v>
      </c>
    </row>
    <row r="168" spans="1:10" s="518" customFormat="1" ht="12.75" customHeight="1">
      <c r="A168" s="490">
        <f t="shared" si="14"/>
        <v>159</v>
      </c>
      <c r="B168" s="513"/>
      <c r="C168" s="514" t="s">
        <v>1044</v>
      </c>
      <c r="D168" s="566">
        <v>4</v>
      </c>
      <c r="E168" s="515"/>
      <c r="F168" s="614"/>
      <c r="G168" s="516"/>
      <c r="H168" s="614"/>
      <c r="I168" s="516"/>
      <c r="J168" s="517" t="s">
        <v>91</v>
      </c>
    </row>
    <row r="169" spans="1:10" s="518" customFormat="1" ht="12.75" customHeight="1">
      <c r="A169" s="490">
        <f t="shared" si="14"/>
        <v>160</v>
      </c>
      <c r="B169" s="513"/>
      <c r="C169" s="514" t="s">
        <v>92</v>
      </c>
      <c r="D169" s="566">
        <v>4</v>
      </c>
      <c r="E169" s="515"/>
      <c r="F169" s="614"/>
      <c r="G169" s="516"/>
      <c r="H169" s="614"/>
      <c r="I169" s="516"/>
      <c r="J169" s="517" t="s">
        <v>93</v>
      </c>
    </row>
    <row r="170" spans="1:10" s="518" customFormat="1" ht="12.75" customHeight="1">
      <c r="A170" s="490">
        <f t="shared" si="14"/>
        <v>161</v>
      </c>
      <c r="B170" s="513"/>
      <c r="C170" s="514" t="s">
        <v>94</v>
      </c>
      <c r="D170" s="566">
        <v>2</v>
      </c>
      <c r="E170" s="515"/>
      <c r="F170" s="614"/>
      <c r="G170" s="516"/>
      <c r="H170" s="614"/>
      <c r="I170" s="516"/>
      <c r="J170" s="517" t="s">
        <v>95</v>
      </c>
    </row>
    <row r="171" spans="1:10" s="518" customFormat="1" ht="12.75" customHeight="1">
      <c r="A171" s="490">
        <f t="shared" si="14"/>
        <v>162</v>
      </c>
      <c r="B171" s="513"/>
      <c r="C171" s="514" t="s">
        <v>1046</v>
      </c>
      <c r="D171" s="566"/>
      <c r="E171" s="515"/>
      <c r="F171" s="614"/>
      <c r="G171" s="516"/>
      <c r="H171" s="614"/>
      <c r="I171" s="516"/>
      <c r="J171" s="517" t="s">
        <v>96</v>
      </c>
    </row>
    <row r="172" spans="1:10" s="518" customFormat="1" ht="12.75" customHeight="1">
      <c r="A172" s="490">
        <f t="shared" si="14"/>
        <v>163</v>
      </c>
      <c r="B172" s="513"/>
      <c r="C172" s="514" t="s">
        <v>1029</v>
      </c>
      <c r="D172" s="566"/>
      <c r="E172" s="515"/>
      <c r="F172" s="614"/>
      <c r="G172" s="516"/>
      <c r="H172" s="614"/>
      <c r="I172" s="516"/>
      <c r="J172" s="517" t="s">
        <v>97</v>
      </c>
    </row>
    <row r="173" spans="1:10" ht="25.5">
      <c r="A173" s="490">
        <f t="shared" si="14"/>
        <v>164</v>
      </c>
      <c r="C173" s="503" t="s">
        <v>108</v>
      </c>
      <c r="D173" s="536">
        <f>SUM(D174:D180)</f>
        <v>126</v>
      </c>
      <c r="E173" s="490" t="s">
        <v>630</v>
      </c>
      <c r="F173" s="619"/>
      <c r="G173" s="505">
        <f>D173*F173</f>
        <v>0</v>
      </c>
      <c r="H173" s="619"/>
      <c r="I173" s="505">
        <f>D173*H173</f>
        <v>0</v>
      </c>
    </row>
    <row r="174" spans="1:10" s="518" customFormat="1" ht="12.75" customHeight="1">
      <c r="A174" s="490">
        <f t="shared" si="14"/>
        <v>165</v>
      </c>
      <c r="B174" s="513"/>
      <c r="C174" s="514" t="s">
        <v>1040</v>
      </c>
      <c r="D174" s="566"/>
      <c r="E174" s="515"/>
      <c r="F174" s="614"/>
      <c r="G174" s="516"/>
      <c r="H174" s="614"/>
      <c r="I174" s="516"/>
      <c r="J174" s="517" t="s">
        <v>89</v>
      </c>
    </row>
    <row r="175" spans="1:10" s="518" customFormat="1" ht="12.75" customHeight="1">
      <c r="A175" s="490">
        <f t="shared" si="14"/>
        <v>166</v>
      </c>
      <c r="B175" s="513"/>
      <c r="C175" s="514" t="s">
        <v>1042</v>
      </c>
      <c r="D175" s="566">
        <f>SUM(D167)*2+SUM(D159)*3+SUM(D151)*2</f>
        <v>18</v>
      </c>
      <c r="E175" s="515"/>
      <c r="F175" s="614"/>
      <c r="G175" s="516"/>
      <c r="H175" s="614"/>
      <c r="I175" s="516"/>
      <c r="J175" s="517" t="s">
        <v>90</v>
      </c>
    </row>
    <row r="176" spans="1:10" s="518" customFormat="1" ht="12.75" customHeight="1">
      <c r="A176" s="490">
        <f t="shared" si="14"/>
        <v>167</v>
      </c>
      <c r="B176" s="513"/>
      <c r="C176" s="514" t="s">
        <v>1044</v>
      </c>
      <c r="D176" s="566">
        <f>SUM(D168)*2+SUM(D160)*3+SUM(D152)*2</f>
        <v>32</v>
      </c>
      <c r="E176" s="515"/>
      <c r="F176" s="614"/>
      <c r="G176" s="516"/>
      <c r="H176" s="614"/>
      <c r="I176" s="516"/>
      <c r="J176" s="517" t="s">
        <v>91</v>
      </c>
    </row>
    <row r="177" spans="1:10" s="518" customFormat="1" ht="12.75" customHeight="1">
      <c r="A177" s="490">
        <f t="shared" si="14"/>
        <v>168</v>
      </c>
      <c r="B177" s="513"/>
      <c r="C177" s="514" t="s">
        <v>92</v>
      </c>
      <c r="D177" s="566">
        <f>SUM(D169)*2+SUM(D161)*3+SUM(D153)*2</f>
        <v>48</v>
      </c>
      <c r="E177" s="515"/>
      <c r="F177" s="614"/>
      <c r="G177" s="516"/>
      <c r="H177" s="614"/>
      <c r="I177" s="516"/>
      <c r="J177" s="517" t="s">
        <v>93</v>
      </c>
    </row>
    <row r="178" spans="1:10" s="518" customFormat="1" ht="12.75" customHeight="1">
      <c r="A178" s="490">
        <f t="shared" si="14"/>
        <v>169</v>
      </c>
      <c r="B178" s="513"/>
      <c r="C178" s="514" t="s">
        <v>94</v>
      </c>
      <c r="D178" s="566">
        <f>SUM(D170)*2+SUM(D162)*3+SUM(D154)*2</f>
        <v>28</v>
      </c>
      <c r="E178" s="515"/>
      <c r="F178" s="614"/>
      <c r="G178" s="516"/>
      <c r="H178" s="614"/>
      <c r="I178" s="516"/>
      <c r="J178" s="517" t="s">
        <v>95</v>
      </c>
    </row>
    <row r="179" spans="1:10" s="518" customFormat="1" ht="12.75" customHeight="1">
      <c r="A179" s="490">
        <f t="shared" si="14"/>
        <v>170</v>
      </c>
      <c r="B179" s="513"/>
      <c r="C179" s="514" t="s">
        <v>1046</v>
      </c>
      <c r="D179" s="566"/>
      <c r="E179" s="515"/>
      <c r="F179" s="614"/>
      <c r="G179" s="516"/>
      <c r="H179" s="614"/>
      <c r="I179" s="516"/>
      <c r="J179" s="517" t="s">
        <v>96</v>
      </c>
    </row>
    <row r="180" spans="1:10" s="518" customFormat="1" ht="12.75" customHeight="1">
      <c r="A180" s="490">
        <f t="shared" si="14"/>
        <v>171</v>
      </c>
      <c r="B180" s="513"/>
      <c r="C180" s="514" t="s">
        <v>1029</v>
      </c>
      <c r="D180" s="566"/>
      <c r="E180" s="515"/>
      <c r="F180" s="614"/>
      <c r="G180" s="516"/>
      <c r="H180" s="614"/>
      <c r="I180" s="516"/>
      <c r="J180" s="517" t="s">
        <v>97</v>
      </c>
    </row>
    <row r="181" spans="1:10" ht="25.5">
      <c r="A181" s="490">
        <f t="shared" si="14"/>
        <v>172</v>
      </c>
      <c r="C181" s="503" t="s">
        <v>109</v>
      </c>
      <c r="D181" s="536">
        <f>SUM(D182:D188)</f>
        <v>2</v>
      </c>
      <c r="E181" s="490" t="s">
        <v>630</v>
      </c>
      <c r="F181" s="619"/>
      <c r="G181" s="505">
        <f>D181*F181</f>
        <v>0</v>
      </c>
      <c r="H181" s="619"/>
      <c r="I181" s="505">
        <f>D181*H181</f>
        <v>0</v>
      </c>
    </row>
    <row r="182" spans="1:10" s="518" customFormat="1" ht="12.75" customHeight="1">
      <c r="A182" s="490">
        <f t="shared" si="14"/>
        <v>173</v>
      </c>
      <c r="B182" s="513"/>
      <c r="C182" s="514" t="s">
        <v>1040</v>
      </c>
      <c r="D182" s="566"/>
      <c r="E182" s="515"/>
      <c r="F182" s="614"/>
      <c r="G182" s="516"/>
      <c r="H182" s="614"/>
      <c r="I182" s="516"/>
      <c r="J182" s="517" t="s">
        <v>89</v>
      </c>
    </row>
    <row r="183" spans="1:10" s="518" customFormat="1" ht="12.75" customHeight="1">
      <c r="A183" s="490">
        <f t="shared" si="14"/>
        <v>174</v>
      </c>
      <c r="B183" s="513"/>
      <c r="C183" s="514" t="s">
        <v>1042</v>
      </c>
      <c r="D183" s="566"/>
      <c r="E183" s="515"/>
      <c r="F183" s="614"/>
      <c r="G183" s="516"/>
      <c r="H183" s="614"/>
      <c r="I183" s="516"/>
      <c r="J183" s="517" t="s">
        <v>90</v>
      </c>
    </row>
    <row r="184" spans="1:10" s="518" customFormat="1" ht="12.75" customHeight="1">
      <c r="A184" s="490">
        <f t="shared" si="14"/>
        <v>175</v>
      </c>
      <c r="B184" s="513"/>
      <c r="C184" s="514" t="s">
        <v>1044</v>
      </c>
      <c r="D184" s="566"/>
      <c r="E184" s="515"/>
      <c r="F184" s="614"/>
      <c r="G184" s="516"/>
      <c r="H184" s="614"/>
      <c r="I184" s="516"/>
      <c r="J184" s="517" t="s">
        <v>91</v>
      </c>
    </row>
    <row r="185" spans="1:10" s="518" customFormat="1" ht="12.75" customHeight="1">
      <c r="A185" s="490">
        <f t="shared" si="14"/>
        <v>176</v>
      </c>
      <c r="B185" s="513"/>
      <c r="C185" s="514" t="s">
        <v>92</v>
      </c>
      <c r="D185" s="566">
        <v>2</v>
      </c>
      <c r="E185" s="515"/>
      <c r="F185" s="614"/>
      <c r="G185" s="516"/>
      <c r="H185" s="614"/>
      <c r="I185" s="516"/>
      <c r="J185" s="517" t="s">
        <v>93</v>
      </c>
    </row>
    <row r="186" spans="1:10" s="518" customFormat="1" ht="12.75" customHeight="1">
      <c r="A186" s="490">
        <f t="shared" si="14"/>
        <v>177</v>
      </c>
      <c r="B186" s="513"/>
      <c r="C186" s="514" t="s">
        <v>94</v>
      </c>
      <c r="D186" s="566"/>
      <c r="E186" s="515"/>
      <c r="F186" s="614"/>
      <c r="G186" s="516"/>
      <c r="H186" s="614"/>
      <c r="I186" s="516"/>
      <c r="J186" s="517" t="s">
        <v>95</v>
      </c>
    </row>
    <row r="187" spans="1:10" s="518" customFormat="1" ht="12.75" customHeight="1">
      <c r="A187" s="490">
        <f t="shared" si="14"/>
        <v>178</v>
      </c>
      <c r="B187" s="513"/>
      <c r="C187" s="514" t="s">
        <v>1046</v>
      </c>
      <c r="D187" s="566"/>
      <c r="E187" s="515"/>
      <c r="F187" s="614"/>
      <c r="G187" s="516"/>
      <c r="H187" s="614"/>
      <c r="I187" s="516"/>
      <c r="J187" s="517" t="s">
        <v>96</v>
      </c>
    </row>
    <row r="188" spans="1:10" s="518" customFormat="1" ht="12.75" customHeight="1">
      <c r="A188" s="490">
        <f t="shared" si="14"/>
        <v>179</v>
      </c>
      <c r="B188" s="513"/>
      <c r="C188" s="514" t="s">
        <v>1029</v>
      </c>
      <c r="D188" s="566"/>
      <c r="E188" s="515"/>
      <c r="F188" s="614"/>
      <c r="G188" s="516"/>
      <c r="H188" s="614"/>
      <c r="I188" s="516"/>
      <c r="J188" s="517" t="s">
        <v>97</v>
      </c>
    </row>
    <row r="189" spans="1:10" ht="38.25">
      <c r="A189" s="490">
        <f>A180+1</f>
        <v>172</v>
      </c>
      <c r="C189" s="503" t="s">
        <v>110</v>
      </c>
      <c r="D189" s="536">
        <f>SUM(D190:D196)</f>
        <v>5</v>
      </c>
      <c r="E189" s="490" t="s">
        <v>630</v>
      </c>
      <c r="F189" s="619"/>
      <c r="G189" s="505">
        <f>D189*F189</f>
        <v>0</v>
      </c>
      <c r="H189" s="619"/>
      <c r="I189" s="505">
        <f>D189*H189</f>
        <v>0</v>
      </c>
    </row>
    <row r="190" spans="1:10" s="518" customFormat="1" ht="12.75" customHeight="1">
      <c r="A190" s="490">
        <f t="shared" si="14"/>
        <v>173</v>
      </c>
      <c r="B190" s="513"/>
      <c r="C190" s="514" t="s">
        <v>1040</v>
      </c>
      <c r="D190" s="566"/>
      <c r="E190" s="515"/>
      <c r="F190" s="614"/>
      <c r="G190" s="516"/>
      <c r="H190" s="614"/>
      <c r="I190" s="516"/>
      <c r="J190" s="517" t="s">
        <v>89</v>
      </c>
    </row>
    <row r="191" spans="1:10" s="518" customFormat="1" ht="12.75" customHeight="1">
      <c r="A191" s="490">
        <f t="shared" si="14"/>
        <v>174</v>
      </c>
      <c r="B191" s="513"/>
      <c r="C191" s="514" t="s">
        <v>1042</v>
      </c>
      <c r="D191" s="566"/>
      <c r="E191" s="515"/>
      <c r="F191" s="614"/>
      <c r="G191" s="516"/>
      <c r="H191" s="614"/>
      <c r="I191" s="516"/>
      <c r="J191" s="517" t="s">
        <v>90</v>
      </c>
    </row>
    <row r="192" spans="1:10" s="518" customFormat="1" ht="12.75" customHeight="1">
      <c r="A192" s="490">
        <f t="shared" si="14"/>
        <v>175</v>
      </c>
      <c r="B192" s="513"/>
      <c r="C192" s="514" t="s">
        <v>1044</v>
      </c>
      <c r="D192" s="566">
        <v>2</v>
      </c>
      <c r="E192" s="515"/>
      <c r="F192" s="614"/>
      <c r="G192" s="516"/>
      <c r="H192" s="614"/>
      <c r="I192" s="516"/>
      <c r="J192" s="517" t="s">
        <v>91</v>
      </c>
    </row>
    <row r="193" spans="1:10" s="518" customFormat="1" ht="12.75" customHeight="1">
      <c r="A193" s="490">
        <f t="shared" si="14"/>
        <v>176</v>
      </c>
      <c r="B193" s="513"/>
      <c r="C193" s="514" t="s">
        <v>92</v>
      </c>
      <c r="D193" s="566">
        <v>2</v>
      </c>
      <c r="E193" s="515"/>
      <c r="F193" s="614"/>
      <c r="G193" s="516"/>
      <c r="H193" s="614"/>
      <c r="I193" s="516"/>
      <c r="J193" s="517" t="s">
        <v>93</v>
      </c>
    </row>
    <row r="194" spans="1:10" s="518" customFormat="1" ht="12.75" customHeight="1">
      <c r="A194" s="490">
        <f t="shared" si="14"/>
        <v>177</v>
      </c>
      <c r="B194" s="513"/>
      <c r="C194" s="514" t="s">
        <v>94</v>
      </c>
      <c r="D194" s="566">
        <v>1</v>
      </c>
      <c r="E194" s="515"/>
      <c r="F194" s="614"/>
      <c r="G194" s="516"/>
      <c r="H194" s="614"/>
      <c r="I194" s="516"/>
      <c r="J194" s="517" t="s">
        <v>95</v>
      </c>
    </row>
    <row r="195" spans="1:10" s="518" customFormat="1" ht="12.75" customHeight="1">
      <c r="A195" s="490">
        <f t="shared" si="14"/>
        <v>178</v>
      </c>
      <c r="B195" s="513"/>
      <c r="C195" s="514" t="s">
        <v>1046</v>
      </c>
      <c r="D195" s="566"/>
      <c r="E195" s="515"/>
      <c r="F195" s="614"/>
      <c r="G195" s="516"/>
      <c r="H195" s="614"/>
      <c r="I195" s="516"/>
      <c r="J195" s="517" t="s">
        <v>96</v>
      </c>
    </row>
    <row r="196" spans="1:10" s="518" customFormat="1" ht="12.75" customHeight="1">
      <c r="A196" s="490">
        <f t="shared" si="14"/>
        <v>179</v>
      </c>
      <c r="B196" s="513"/>
      <c r="C196" s="514" t="s">
        <v>1029</v>
      </c>
      <c r="D196" s="566"/>
      <c r="E196" s="515"/>
      <c r="F196" s="614"/>
      <c r="G196" s="516"/>
      <c r="H196" s="614"/>
      <c r="I196" s="516"/>
      <c r="J196" s="517" t="s">
        <v>97</v>
      </c>
    </row>
    <row r="197" spans="1:10" ht="38.25">
      <c r="A197" s="490">
        <f>A188+1</f>
        <v>180</v>
      </c>
      <c r="C197" s="503" t="s">
        <v>111</v>
      </c>
      <c r="D197" s="536">
        <v>7</v>
      </c>
      <c r="E197" s="490" t="s">
        <v>630</v>
      </c>
      <c r="F197" s="619"/>
      <c r="G197" s="505">
        <f>D197*F197</f>
        <v>0</v>
      </c>
      <c r="H197" s="619"/>
      <c r="I197" s="505">
        <f>D197*H197</f>
        <v>0</v>
      </c>
    </row>
    <row r="198" spans="1:10" s="518" customFormat="1" ht="12.75" customHeight="1">
      <c r="A198" s="490">
        <f t="shared" ref="A198:A205" si="15">A197+1</f>
        <v>181</v>
      </c>
      <c r="B198" s="513"/>
      <c r="C198" s="514" t="s">
        <v>1040</v>
      </c>
      <c r="D198" s="566"/>
      <c r="E198" s="515"/>
      <c r="F198" s="614"/>
      <c r="G198" s="516"/>
      <c r="H198" s="614"/>
      <c r="I198" s="516"/>
      <c r="J198" s="517" t="s">
        <v>89</v>
      </c>
    </row>
    <row r="199" spans="1:10" s="518" customFormat="1" ht="12.75" customHeight="1">
      <c r="A199" s="490">
        <f t="shared" si="15"/>
        <v>182</v>
      </c>
      <c r="B199" s="513"/>
      <c r="C199" s="514" t="s">
        <v>1042</v>
      </c>
      <c r="D199" s="566">
        <v>2</v>
      </c>
      <c r="E199" s="515"/>
      <c r="F199" s="614"/>
      <c r="G199" s="516"/>
      <c r="H199" s="614"/>
      <c r="I199" s="516"/>
      <c r="J199" s="517" t="s">
        <v>90</v>
      </c>
    </row>
    <row r="200" spans="1:10" s="518" customFormat="1" ht="12.75" customHeight="1">
      <c r="A200" s="490">
        <f t="shared" si="15"/>
        <v>183</v>
      </c>
      <c r="B200" s="513"/>
      <c r="C200" s="514" t="s">
        <v>1044</v>
      </c>
      <c r="D200" s="566">
        <v>2</v>
      </c>
      <c r="E200" s="515"/>
      <c r="F200" s="614"/>
      <c r="G200" s="516"/>
      <c r="H200" s="614"/>
      <c r="I200" s="516"/>
      <c r="J200" s="517" t="s">
        <v>91</v>
      </c>
    </row>
    <row r="201" spans="1:10" s="518" customFormat="1" ht="12.75" customHeight="1">
      <c r="A201" s="490">
        <f t="shared" si="15"/>
        <v>184</v>
      </c>
      <c r="B201" s="513"/>
      <c r="C201" s="514" t="s">
        <v>92</v>
      </c>
      <c r="D201" s="566">
        <v>2</v>
      </c>
      <c r="E201" s="515"/>
      <c r="F201" s="614"/>
      <c r="G201" s="516"/>
      <c r="H201" s="614"/>
      <c r="I201" s="516"/>
      <c r="J201" s="517" t="s">
        <v>93</v>
      </c>
    </row>
    <row r="202" spans="1:10" s="518" customFormat="1" ht="12.75" customHeight="1">
      <c r="A202" s="490">
        <f t="shared" si="15"/>
        <v>185</v>
      </c>
      <c r="B202" s="513"/>
      <c r="C202" s="514" t="s">
        <v>94</v>
      </c>
      <c r="D202" s="566">
        <v>1</v>
      </c>
      <c r="E202" s="515"/>
      <c r="F202" s="614"/>
      <c r="G202" s="516"/>
      <c r="H202" s="614"/>
      <c r="I202" s="516"/>
      <c r="J202" s="517" t="s">
        <v>95</v>
      </c>
    </row>
    <row r="203" spans="1:10" s="518" customFormat="1" ht="12.75" customHeight="1">
      <c r="A203" s="490">
        <f t="shared" si="15"/>
        <v>186</v>
      </c>
      <c r="B203" s="513"/>
      <c r="C203" s="514" t="s">
        <v>1046</v>
      </c>
      <c r="D203" s="566"/>
      <c r="E203" s="515"/>
      <c r="F203" s="614"/>
      <c r="G203" s="516"/>
      <c r="H203" s="614"/>
      <c r="I203" s="516"/>
      <c r="J203" s="517" t="s">
        <v>96</v>
      </c>
    </row>
    <row r="204" spans="1:10" s="518" customFormat="1" ht="12.75" customHeight="1">
      <c r="A204" s="490">
        <f t="shared" si="15"/>
        <v>187</v>
      </c>
      <c r="B204" s="513"/>
      <c r="C204" s="514" t="s">
        <v>1029</v>
      </c>
      <c r="D204" s="566"/>
      <c r="E204" s="515"/>
      <c r="F204" s="614"/>
      <c r="G204" s="516"/>
      <c r="H204" s="614"/>
      <c r="I204" s="516"/>
      <c r="J204" s="517" t="s">
        <v>97</v>
      </c>
    </row>
    <row r="205" spans="1:10" s="518" customFormat="1" ht="12.75" customHeight="1">
      <c r="A205" s="490">
        <f t="shared" si="15"/>
        <v>188</v>
      </c>
      <c r="B205" s="513"/>
      <c r="C205" s="514"/>
      <c r="D205" s="566"/>
      <c r="E205" s="515"/>
      <c r="F205" s="614"/>
      <c r="G205" s="516"/>
      <c r="H205" s="614"/>
      <c r="I205" s="516"/>
      <c r="J205" s="517"/>
    </row>
    <row r="206" spans="1:10" s="497" customFormat="1" ht="15.75">
      <c r="A206" s="496"/>
      <c r="C206" s="544" t="s">
        <v>1001</v>
      </c>
      <c r="D206" s="567"/>
      <c r="E206" s="496"/>
      <c r="F206" s="618"/>
      <c r="G206" s="500">
        <f>SUM(G207:G258)</f>
        <v>0</v>
      </c>
      <c r="H206" s="621"/>
      <c r="I206" s="500">
        <f>SUM(I207:I258)</f>
        <v>0</v>
      </c>
      <c r="J206" s="501"/>
    </row>
    <row r="207" spans="1:10">
      <c r="A207" s="490">
        <f>A205+1</f>
        <v>189</v>
      </c>
      <c r="C207" s="560" t="s">
        <v>112</v>
      </c>
      <c r="D207" s="536"/>
      <c r="F207" s="619"/>
      <c r="G207" s="505"/>
      <c r="H207" s="619"/>
      <c r="I207" s="505"/>
    </row>
    <row r="208" spans="1:10" ht="110.1" customHeight="1">
      <c r="A208" s="490">
        <f>A207+1</f>
        <v>190</v>
      </c>
      <c r="C208" s="503" t="s">
        <v>113</v>
      </c>
      <c r="D208" s="536">
        <f>SUM(D209:D215)</f>
        <v>6</v>
      </c>
      <c r="E208" s="490" t="s">
        <v>630</v>
      </c>
      <c r="F208" s="619"/>
      <c r="G208" s="505">
        <f>D208*F208</f>
        <v>0</v>
      </c>
      <c r="H208" s="619"/>
      <c r="I208" s="505">
        <f>D208*H208</f>
        <v>0</v>
      </c>
      <c r="J208" s="534"/>
    </row>
    <row r="209" spans="1:10" s="518" customFormat="1" ht="12.75" customHeight="1">
      <c r="A209" s="490">
        <f>A208+1</f>
        <v>191</v>
      </c>
      <c r="B209" s="513"/>
      <c r="C209" s="514" t="s">
        <v>1040</v>
      </c>
      <c r="D209" s="566"/>
      <c r="E209" s="515"/>
      <c r="F209" s="614"/>
      <c r="G209" s="516"/>
      <c r="H209" s="614"/>
      <c r="I209" s="516"/>
      <c r="J209" s="517" t="s">
        <v>89</v>
      </c>
    </row>
    <row r="210" spans="1:10" s="518" customFormat="1" ht="12.75" customHeight="1">
      <c r="A210" s="490">
        <f t="shared" ref="A210:A258" si="16">A209+1</f>
        <v>192</v>
      </c>
      <c r="B210" s="513"/>
      <c r="C210" s="514" t="s">
        <v>1042</v>
      </c>
      <c r="D210" s="566">
        <v>4</v>
      </c>
      <c r="E210" s="515"/>
      <c r="F210" s="614"/>
      <c r="G210" s="516"/>
      <c r="H210" s="614"/>
      <c r="I210" s="516"/>
      <c r="J210" s="517" t="s">
        <v>90</v>
      </c>
    </row>
    <row r="211" spans="1:10" s="518" customFormat="1" ht="12.75" customHeight="1">
      <c r="A211" s="490">
        <f t="shared" si="16"/>
        <v>193</v>
      </c>
      <c r="B211" s="513"/>
      <c r="C211" s="514" t="s">
        <v>1044</v>
      </c>
      <c r="D211" s="566"/>
      <c r="E211" s="515"/>
      <c r="F211" s="614"/>
      <c r="G211" s="516"/>
      <c r="H211" s="614"/>
      <c r="I211" s="516"/>
      <c r="J211" s="517" t="s">
        <v>91</v>
      </c>
    </row>
    <row r="212" spans="1:10" s="518" customFormat="1" ht="12.75" customHeight="1">
      <c r="A212" s="490">
        <f t="shared" si="16"/>
        <v>194</v>
      </c>
      <c r="B212" s="513"/>
      <c r="C212" s="514" t="s">
        <v>92</v>
      </c>
      <c r="D212" s="566"/>
      <c r="E212" s="515"/>
      <c r="F212" s="614"/>
      <c r="G212" s="516"/>
      <c r="H212" s="614"/>
      <c r="I212" s="516"/>
      <c r="J212" s="517" t="s">
        <v>93</v>
      </c>
    </row>
    <row r="213" spans="1:10" s="518" customFormat="1" ht="12.75" customHeight="1">
      <c r="A213" s="490">
        <f t="shared" si="16"/>
        <v>195</v>
      </c>
      <c r="B213" s="513"/>
      <c r="C213" s="514" t="s">
        <v>94</v>
      </c>
      <c r="D213" s="566"/>
      <c r="E213" s="515"/>
      <c r="F213" s="614"/>
      <c r="G213" s="516"/>
      <c r="H213" s="614"/>
      <c r="I213" s="516"/>
      <c r="J213" s="517" t="s">
        <v>95</v>
      </c>
    </row>
    <row r="214" spans="1:10" s="518" customFormat="1" ht="12.75" customHeight="1">
      <c r="A214" s="490">
        <f t="shared" si="16"/>
        <v>196</v>
      </c>
      <c r="B214" s="513"/>
      <c r="C214" s="514" t="s">
        <v>1046</v>
      </c>
      <c r="D214" s="566">
        <v>1</v>
      </c>
      <c r="E214" s="515"/>
      <c r="F214" s="614"/>
      <c r="G214" s="516"/>
      <c r="H214" s="614"/>
      <c r="I214" s="516"/>
      <c r="J214" s="517" t="s">
        <v>96</v>
      </c>
    </row>
    <row r="215" spans="1:10" s="518" customFormat="1" ht="12.75" customHeight="1">
      <c r="A215" s="490">
        <f t="shared" si="16"/>
        <v>197</v>
      </c>
      <c r="B215" s="513"/>
      <c r="C215" s="514" t="s">
        <v>1029</v>
      </c>
      <c r="D215" s="566">
        <v>1</v>
      </c>
      <c r="E215" s="515"/>
      <c r="F215" s="614"/>
      <c r="G215" s="516"/>
      <c r="H215" s="614"/>
      <c r="I215" s="516"/>
      <c r="J215" s="517" t="s">
        <v>97</v>
      </c>
    </row>
    <row r="216" spans="1:10" ht="12.75" customHeight="1">
      <c r="A216" s="490">
        <f t="shared" si="16"/>
        <v>198</v>
      </c>
      <c r="C216" s="503" t="s">
        <v>114</v>
      </c>
      <c r="D216" s="536">
        <f>SUM(D217:D223)</f>
        <v>6</v>
      </c>
      <c r="E216" s="490" t="s">
        <v>630</v>
      </c>
      <c r="F216" s="619"/>
      <c r="G216" s="505">
        <f>D216*F216</f>
        <v>0</v>
      </c>
      <c r="H216" s="619"/>
      <c r="I216" s="505">
        <f>D216*H216</f>
        <v>0</v>
      </c>
      <c r="J216" s="534"/>
    </row>
    <row r="217" spans="1:10" s="518" customFormat="1" ht="12.75" customHeight="1">
      <c r="A217" s="490">
        <f t="shared" si="16"/>
        <v>199</v>
      </c>
      <c r="B217" s="513"/>
      <c r="C217" s="514" t="s">
        <v>1040</v>
      </c>
      <c r="D217" s="566"/>
      <c r="E217" s="515"/>
      <c r="F217" s="614"/>
      <c r="G217" s="516"/>
      <c r="H217" s="614"/>
      <c r="I217" s="516"/>
      <c r="J217" s="517" t="s">
        <v>89</v>
      </c>
    </row>
    <row r="218" spans="1:10" s="518" customFormat="1" ht="12.75" customHeight="1">
      <c r="A218" s="490">
        <f t="shared" si="16"/>
        <v>200</v>
      </c>
      <c r="B218" s="513"/>
      <c r="C218" s="514" t="s">
        <v>1042</v>
      </c>
      <c r="D218" s="566">
        <v>4</v>
      </c>
      <c r="E218" s="515"/>
      <c r="F218" s="614"/>
      <c r="G218" s="516"/>
      <c r="H218" s="614"/>
      <c r="I218" s="516"/>
      <c r="J218" s="517" t="s">
        <v>90</v>
      </c>
    </row>
    <row r="219" spans="1:10" s="518" customFormat="1" ht="12.75" customHeight="1">
      <c r="A219" s="490">
        <f t="shared" si="16"/>
        <v>201</v>
      </c>
      <c r="B219" s="513"/>
      <c r="C219" s="514" t="s">
        <v>1044</v>
      </c>
      <c r="D219" s="566"/>
      <c r="E219" s="515"/>
      <c r="F219" s="614"/>
      <c r="G219" s="516"/>
      <c r="H219" s="614"/>
      <c r="I219" s="516"/>
      <c r="J219" s="517" t="s">
        <v>91</v>
      </c>
    </row>
    <row r="220" spans="1:10" s="518" customFormat="1" ht="12.75" customHeight="1">
      <c r="A220" s="490">
        <f t="shared" si="16"/>
        <v>202</v>
      </c>
      <c r="B220" s="513"/>
      <c r="C220" s="514" t="s">
        <v>92</v>
      </c>
      <c r="D220" s="566"/>
      <c r="E220" s="515"/>
      <c r="F220" s="614"/>
      <c r="G220" s="516"/>
      <c r="H220" s="614"/>
      <c r="I220" s="516"/>
      <c r="J220" s="517" t="s">
        <v>93</v>
      </c>
    </row>
    <row r="221" spans="1:10" s="518" customFormat="1" ht="12.75" customHeight="1">
      <c r="A221" s="490">
        <f t="shared" si="16"/>
        <v>203</v>
      </c>
      <c r="B221" s="513"/>
      <c r="C221" s="514" t="s">
        <v>94</v>
      </c>
      <c r="D221" s="566"/>
      <c r="E221" s="515"/>
      <c r="F221" s="614"/>
      <c r="G221" s="516"/>
      <c r="H221" s="614"/>
      <c r="I221" s="516"/>
      <c r="J221" s="517" t="s">
        <v>95</v>
      </c>
    </row>
    <row r="222" spans="1:10" s="518" customFormat="1" ht="12.75" customHeight="1">
      <c r="A222" s="490">
        <f t="shared" si="16"/>
        <v>204</v>
      </c>
      <c r="B222" s="513"/>
      <c r="C222" s="514" t="s">
        <v>1046</v>
      </c>
      <c r="D222" s="566">
        <v>1</v>
      </c>
      <c r="E222" s="515"/>
      <c r="F222" s="614"/>
      <c r="G222" s="516"/>
      <c r="H222" s="614"/>
      <c r="I222" s="516"/>
      <c r="J222" s="517" t="s">
        <v>96</v>
      </c>
    </row>
    <row r="223" spans="1:10" s="518" customFormat="1" ht="12.75" customHeight="1">
      <c r="A223" s="490">
        <f t="shared" si="16"/>
        <v>205</v>
      </c>
      <c r="B223" s="513"/>
      <c r="C223" s="514" t="s">
        <v>1029</v>
      </c>
      <c r="D223" s="566">
        <v>1</v>
      </c>
      <c r="E223" s="515"/>
      <c r="F223" s="614"/>
      <c r="G223" s="516"/>
      <c r="H223" s="614"/>
      <c r="I223" s="516"/>
      <c r="J223" s="517" t="s">
        <v>97</v>
      </c>
    </row>
    <row r="224" spans="1:10" ht="12.75" customHeight="1">
      <c r="A224" s="490">
        <f t="shared" si="16"/>
        <v>206</v>
      </c>
      <c r="C224" s="503" t="s">
        <v>115</v>
      </c>
      <c r="D224" s="536">
        <f>SUM(D225:D232)</f>
        <v>6</v>
      </c>
      <c r="E224" s="490" t="s">
        <v>62</v>
      </c>
      <c r="F224" s="619"/>
      <c r="G224" s="505">
        <f>D224*F224</f>
        <v>0</v>
      </c>
      <c r="H224" s="619"/>
      <c r="I224" s="505">
        <f>D224*H224</f>
        <v>0</v>
      </c>
      <c r="J224" s="534"/>
    </row>
    <row r="225" spans="1:10" s="518" customFormat="1" ht="12.75" customHeight="1">
      <c r="A225" s="490">
        <f t="shared" si="16"/>
        <v>207</v>
      </c>
      <c r="B225" s="513"/>
      <c r="C225" s="514" t="s">
        <v>1040</v>
      </c>
      <c r="D225" s="566"/>
      <c r="E225" s="515"/>
      <c r="F225" s="614"/>
      <c r="G225" s="516"/>
      <c r="H225" s="614"/>
      <c r="I225" s="516"/>
      <c r="J225" s="517" t="s">
        <v>89</v>
      </c>
    </row>
    <row r="226" spans="1:10" s="518" customFormat="1" ht="12.75" customHeight="1">
      <c r="A226" s="490">
        <f t="shared" si="16"/>
        <v>208</v>
      </c>
      <c r="B226" s="513"/>
      <c r="C226" s="514" t="s">
        <v>1042</v>
      </c>
      <c r="D226" s="566">
        <v>4</v>
      </c>
      <c r="E226" s="515"/>
      <c r="F226" s="614"/>
      <c r="G226" s="516"/>
      <c r="H226" s="614"/>
      <c r="I226" s="516"/>
      <c r="J226" s="517" t="s">
        <v>90</v>
      </c>
    </row>
    <row r="227" spans="1:10" s="518" customFormat="1" ht="12.75" customHeight="1">
      <c r="A227" s="490">
        <f t="shared" si="16"/>
        <v>209</v>
      </c>
      <c r="B227" s="513"/>
      <c r="C227" s="514" t="s">
        <v>1044</v>
      </c>
      <c r="D227" s="566"/>
      <c r="E227" s="515"/>
      <c r="F227" s="614"/>
      <c r="G227" s="516"/>
      <c r="H227" s="614"/>
      <c r="I227" s="516"/>
      <c r="J227" s="517" t="s">
        <v>91</v>
      </c>
    </row>
    <row r="228" spans="1:10" s="518" customFormat="1" ht="12.75" customHeight="1">
      <c r="A228" s="490">
        <f t="shared" si="16"/>
        <v>210</v>
      </c>
      <c r="B228" s="513"/>
      <c r="C228" s="514" t="s">
        <v>92</v>
      </c>
      <c r="D228" s="566"/>
      <c r="E228" s="515"/>
      <c r="F228" s="614"/>
      <c r="G228" s="516"/>
      <c r="H228" s="614"/>
      <c r="I228" s="516"/>
      <c r="J228" s="517" t="s">
        <v>93</v>
      </c>
    </row>
    <row r="229" spans="1:10" s="518" customFormat="1" ht="12.75" customHeight="1">
      <c r="A229" s="490">
        <f t="shared" si="16"/>
        <v>211</v>
      </c>
      <c r="B229" s="513"/>
      <c r="C229" s="514" t="s">
        <v>94</v>
      </c>
      <c r="D229" s="566"/>
      <c r="E229" s="515"/>
      <c r="F229" s="614"/>
      <c r="G229" s="516"/>
      <c r="H229" s="614"/>
      <c r="I229" s="516"/>
      <c r="J229" s="517" t="s">
        <v>95</v>
      </c>
    </row>
    <row r="230" spans="1:10" s="518" customFormat="1" ht="12.75" customHeight="1">
      <c r="A230" s="490">
        <f t="shared" si="16"/>
        <v>212</v>
      </c>
      <c r="B230" s="513"/>
      <c r="C230" s="514" t="s">
        <v>1046</v>
      </c>
      <c r="D230" s="566">
        <v>1</v>
      </c>
      <c r="E230" s="515"/>
      <c r="F230" s="614"/>
      <c r="G230" s="516"/>
      <c r="H230" s="614"/>
      <c r="I230" s="516"/>
      <c r="J230" s="517" t="s">
        <v>96</v>
      </c>
    </row>
    <row r="231" spans="1:10" s="518" customFormat="1" ht="12.75" customHeight="1">
      <c r="A231" s="490">
        <f t="shared" si="16"/>
        <v>213</v>
      </c>
      <c r="B231" s="513"/>
      <c r="C231" s="514" t="s">
        <v>1029</v>
      </c>
      <c r="D231" s="566">
        <v>1</v>
      </c>
      <c r="E231" s="515"/>
      <c r="F231" s="614"/>
      <c r="G231" s="516"/>
      <c r="H231" s="614"/>
      <c r="I231" s="516"/>
      <c r="J231" s="517" t="s">
        <v>97</v>
      </c>
    </row>
    <row r="232" spans="1:10" s="518" customFormat="1" ht="12.75" customHeight="1">
      <c r="A232" s="490">
        <f t="shared" si="16"/>
        <v>214</v>
      </c>
      <c r="B232" s="513"/>
      <c r="C232" s="514" t="s">
        <v>116</v>
      </c>
      <c r="D232" s="566"/>
      <c r="E232" s="515"/>
      <c r="F232" s="614"/>
      <c r="G232" s="516"/>
      <c r="H232" s="614"/>
      <c r="I232" s="516"/>
      <c r="J232" s="517"/>
    </row>
    <row r="233" spans="1:10" ht="12.75" customHeight="1">
      <c r="A233" s="490">
        <f t="shared" si="16"/>
        <v>215</v>
      </c>
      <c r="C233" s="503" t="s">
        <v>117</v>
      </c>
      <c r="D233" s="536">
        <f>SUM(D234:D241)</f>
        <v>1</v>
      </c>
      <c r="E233" s="490" t="s">
        <v>62</v>
      </c>
      <c r="F233" s="619"/>
      <c r="G233" s="505">
        <f>D233*F233</f>
        <v>0</v>
      </c>
      <c r="H233" s="619"/>
      <c r="I233" s="505">
        <f>D233*H233</f>
        <v>0</v>
      </c>
      <c r="J233" s="534"/>
    </row>
    <row r="234" spans="1:10" s="518" customFormat="1" ht="12.75" customHeight="1">
      <c r="A234" s="490">
        <f t="shared" si="16"/>
        <v>216</v>
      </c>
      <c r="B234" s="513"/>
      <c r="C234" s="514" t="s">
        <v>1040</v>
      </c>
      <c r="D234" s="566"/>
      <c r="E234" s="515"/>
      <c r="F234" s="614"/>
      <c r="G234" s="516"/>
      <c r="H234" s="614"/>
      <c r="I234" s="516"/>
      <c r="J234" s="517" t="s">
        <v>89</v>
      </c>
    </row>
    <row r="235" spans="1:10" s="518" customFormat="1" ht="12.75" customHeight="1">
      <c r="A235" s="490">
        <f t="shared" si="16"/>
        <v>217</v>
      </c>
      <c r="B235" s="513"/>
      <c r="C235" s="514" t="s">
        <v>1042</v>
      </c>
      <c r="D235" s="566"/>
      <c r="E235" s="515"/>
      <c r="F235" s="614"/>
      <c r="G235" s="516"/>
      <c r="H235" s="614"/>
      <c r="I235" s="516"/>
      <c r="J235" s="517" t="s">
        <v>90</v>
      </c>
    </row>
    <row r="236" spans="1:10" s="518" customFormat="1" ht="12.75" customHeight="1">
      <c r="A236" s="490">
        <f t="shared" si="16"/>
        <v>218</v>
      </c>
      <c r="B236" s="513"/>
      <c r="C236" s="514" t="s">
        <v>1044</v>
      </c>
      <c r="D236" s="566"/>
      <c r="E236" s="515"/>
      <c r="F236" s="614"/>
      <c r="G236" s="516"/>
      <c r="H236" s="614"/>
      <c r="I236" s="516"/>
      <c r="J236" s="517" t="s">
        <v>91</v>
      </c>
    </row>
    <row r="237" spans="1:10" s="518" customFormat="1" ht="12.75" customHeight="1">
      <c r="A237" s="490">
        <f t="shared" si="16"/>
        <v>219</v>
      </c>
      <c r="B237" s="513"/>
      <c r="C237" s="514" t="s">
        <v>92</v>
      </c>
      <c r="D237" s="566"/>
      <c r="E237" s="515"/>
      <c r="F237" s="614"/>
      <c r="G237" s="516"/>
      <c r="H237" s="614"/>
      <c r="I237" s="516"/>
      <c r="J237" s="517" t="s">
        <v>93</v>
      </c>
    </row>
    <row r="238" spans="1:10" s="518" customFormat="1" ht="12.75" customHeight="1">
      <c r="A238" s="490">
        <f t="shared" si="16"/>
        <v>220</v>
      </c>
      <c r="B238" s="513"/>
      <c r="C238" s="514" t="s">
        <v>94</v>
      </c>
      <c r="D238" s="566"/>
      <c r="E238" s="515"/>
      <c r="F238" s="614"/>
      <c r="G238" s="516"/>
      <c r="H238" s="614"/>
      <c r="I238" s="516"/>
      <c r="J238" s="517" t="s">
        <v>95</v>
      </c>
    </row>
    <row r="239" spans="1:10" s="518" customFormat="1" ht="12.75" customHeight="1">
      <c r="A239" s="490">
        <f t="shared" si="16"/>
        <v>221</v>
      </c>
      <c r="B239" s="513"/>
      <c r="C239" s="514" t="s">
        <v>1046</v>
      </c>
      <c r="D239" s="566"/>
      <c r="E239" s="515"/>
      <c r="F239" s="614"/>
      <c r="G239" s="516"/>
      <c r="H239" s="614"/>
      <c r="I239" s="516"/>
      <c r="J239" s="517" t="s">
        <v>96</v>
      </c>
    </row>
    <row r="240" spans="1:10" s="518" customFormat="1" ht="12.75" customHeight="1">
      <c r="A240" s="490">
        <f t="shared" si="16"/>
        <v>222</v>
      </c>
      <c r="B240" s="513"/>
      <c r="C240" s="514" t="s">
        <v>1029</v>
      </c>
      <c r="D240" s="566"/>
      <c r="E240" s="515"/>
      <c r="F240" s="614"/>
      <c r="G240" s="516"/>
      <c r="H240" s="614"/>
      <c r="I240" s="516"/>
      <c r="J240" s="517" t="s">
        <v>97</v>
      </c>
    </row>
    <row r="241" spans="1:10" s="518" customFormat="1" ht="12.75" customHeight="1">
      <c r="A241" s="490">
        <f t="shared" si="16"/>
        <v>223</v>
      </c>
      <c r="B241" s="513"/>
      <c r="C241" s="514" t="s">
        <v>116</v>
      </c>
      <c r="D241" s="566">
        <v>1</v>
      </c>
      <c r="E241" s="515"/>
      <c r="F241" s="614"/>
      <c r="G241" s="516"/>
      <c r="H241" s="614"/>
      <c r="I241" s="516"/>
      <c r="J241" s="517"/>
    </row>
    <row r="242" spans="1:10">
      <c r="A242" s="490">
        <f t="shared" si="16"/>
        <v>224</v>
      </c>
      <c r="C242" s="503"/>
      <c r="D242" s="536"/>
      <c r="F242" s="619"/>
      <c r="G242" s="505"/>
      <c r="H242" s="619"/>
      <c r="I242" s="505"/>
    </row>
    <row r="243" spans="1:10">
      <c r="A243" s="490">
        <f t="shared" si="16"/>
        <v>225</v>
      </c>
      <c r="C243" s="560" t="s">
        <v>118</v>
      </c>
      <c r="D243" s="536"/>
      <c r="F243" s="619"/>
      <c r="G243" s="505"/>
      <c r="H243" s="619"/>
      <c r="I243" s="505"/>
      <c r="J243" s="534"/>
    </row>
    <row r="244" spans="1:10" ht="127.5">
      <c r="A244" s="490">
        <f t="shared" si="16"/>
        <v>226</v>
      </c>
      <c r="C244" s="568" t="s">
        <v>119</v>
      </c>
      <c r="D244" s="536">
        <f>SUM(D245)</f>
        <v>1</v>
      </c>
      <c r="E244" s="490" t="s">
        <v>630</v>
      </c>
      <c r="F244" s="619"/>
      <c r="G244" s="505">
        <f>D244*F244</f>
        <v>0</v>
      </c>
      <c r="H244" s="619"/>
      <c r="I244" s="505">
        <f>D244*H244</f>
        <v>0</v>
      </c>
    </row>
    <row r="245" spans="1:10" s="518" customFormat="1" ht="12.75" customHeight="1">
      <c r="A245" s="490">
        <f t="shared" si="16"/>
        <v>227</v>
      </c>
      <c r="B245" s="513"/>
      <c r="C245" s="514" t="s">
        <v>1040</v>
      </c>
      <c r="D245" s="566">
        <v>1</v>
      </c>
      <c r="E245" s="515"/>
      <c r="F245" s="614"/>
      <c r="G245" s="516"/>
      <c r="H245" s="614"/>
      <c r="I245" s="516"/>
      <c r="J245" s="517" t="s">
        <v>89</v>
      </c>
    </row>
    <row r="246" spans="1:10">
      <c r="A246" s="490">
        <f t="shared" si="16"/>
        <v>228</v>
      </c>
      <c r="C246" s="568" t="s">
        <v>120</v>
      </c>
      <c r="D246" s="536">
        <f>SUM(D247)</f>
        <v>1</v>
      </c>
      <c r="E246" s="490" t="s">
        <v>630</v>
      </c>
      <c r="F246" s="619"/>
      <c r="G246" s="505">
        <f>D246*F246</f>
        <v>0</v>
      </c>
      <c r="H246" s="619"/>
      <c r="I246" s="505">
        <f>D246*H246</f>
        <v>0</v>
      </c>
    </row>
    <row r="247" spans="1:10" s="518" customFormat="1" ht="12.75" customHeight="1">
      <c r="A247" s="490">
        <f t="shared" si="16"/>
        <v>229</v>
      </c>
      <c r="B247" s="513"/>
      <c r="C247" s="514" t="s">
        <v>1040</v>
      </c>
      <c r="D247" s="566">
        <v>1</v>
      </c>
      <c r="E247" s="515"/>
      <c r="F247" s="614"/>
      <c r="G247" s="516"/>
      <c r="H247" s="614"/>
      <c r="I247" s="516"/>
      <c r="J247" s="517" t="s">
        <v>89</v>
      </c>
    </row>
    <row r="248" spans="1:10" ht="25.5">
      <c r="A248" s="490">
        <f t="shared" si="16"/>
        <v>230</v>
      </c>
      <c r="C248" s="568" t="s">
        <v>121</v>
      </c>
      <c r="D248" s="536">
        <f>SUM(D249)</f>
        <v>1</v>
      </c>
      <c r="E248" s="490" t="s">
        <v>630</v>
      </c>
      <c r="F248" s="619"/>
      <c r="G248" s="505">
        <f>D248*F248</f>
        <v>0</v>
      </c>
      <c r="H248" s="619"/>
      <c r="I248" s="505">
        <f>D248*H248</f>
        <v>0</v>
      </c>
    </row>
    <row r="249" spans="1:10" s="518" customFormat="1" ht="12.75" customHeight="1">
      <c r="A249" s="490">
        <f t="shared" si="16"/>
        <v>231</v>
      </c>
      <c r="B249" s="513"/>
      <c r="C249" s="514" t="s">
        <v>1040</v>
      </c>
      <c r="D249" s="566">
        <v>1</v>
      </c>
      <c r="E249" s="515"/>
      <c r="F249" s="614"/>
      <c r="G249" s="516"/>
      <c r="H249" s="614"/>
      <c r="I249" s="516"/>
      <c r="J249" s="517" t="s">
        <v>89</v>
      </c>
    </row>
    <row r="250" spans="1:10">
      <c r="A250" s="490">
        <f t="shared" si="16"/>
        <v>232</v>
      </c>
      <c r="B250" s="562"/>
      <c r="C250" s="561" t="s">
        <v>122</v>
      </c>
      <c r="D250" s="536">
        <f>SUM(D251)</f>
        <v>1</v>
      </c>
      <c r="E250" s="547" t="s">
        <v>630</v>
      </c>
      <c r="F250" s="619"/>
      <c r="G250" s="505">
        <f>D250*F250</f>
        <v>0</v>
      </c>
      <c r="H250" s="619"/>
      <c r="I250" s="505">
        <f>D250*H250</f>
        <v>0</v>
      </c>
    </row>
    <row r="251" spans="1:10" s="518" customFormat="1" ht="12.75" customHeight="1">
      <c r="A251" s="490">
        <f t="shared" si="16"/>
        <v>233</v>
      </c>
      <c r="B251" s="513"/>
      <c r="C251" s="514" t="s">
        <v>1040</v>
      </c>
      <c r="D251" s="566">
        <v>1</v>
      </c>
      <c r="E251" s="515"/>
      <c r="F251" s="614"/>
      <c r="G251" s="516"/>
      <c r="H251" s="614"/>
      <c r="I251" s="516"/>
      <c r="J251" s="517" t="s">
        <v>89</v>
      </c>
    </row>
    <row r="252" spans="1:10">
      <c r="A252" s="490">
        <f t="shared" si="16"/>
        <v>234</v>
      </c>
      <c r="B252" s="559"/>
      <c r="C252" s="549" t="s">
        <v>50</v>
      </c>
      <c r="D252" s="536">
        <f>SUM(D253)</f>
        <v>1</v>
      </c>
      <c r="E252" s="490" t="s">
        <v>630</v>
      </c>
      <c r="F252" s="619"/>
      <c r="G252" s="505">
        <f>D252*F252</f>
        <v>0</v>
      </c>
      <c r="H252" s="619"/>
      <c r="I252" s="505">
        <f>D252*H252</f>
        <v>0</v>
      </c>
    </row>
    <row r="253" spans="1:10" s="518" customFormat="1" ht="12.75" customHeight="1">
      <c r="A253" s="490">
        <f t="shared" si="16"/>
        <v>235</v>
      </c>
      <c r="B253" s="513"/>
      <c r="C253" s="514" t="s">
        <v>1040</v>
      </c>
      <c r="D253" s="566">
        <v>1</v>
      </c>
      <c r="E253" s="515"/>
      <c r="F253" s="614"/>
      <c r="G253" s="516"/>
      <c r="H253" s="614"/>
      <c r="I253" s="516"/>
      <c r="J253" s="517" t="s">
        <v>89</v>
      </c>
    </row>
    <row r="254" spans="1:10" ht="63.75">
      <c r="A254" s="490">
        <f t="shared" si="16"/>
        <v>236</v>
      </c>
      <c r="C254" s="568" t="s">
        <v>123</v>
      </c>
      <c r="D254" s="536">
        <v>1</v>
      </c>
      <c r="E254" s="490" t="s">
        <v>630</v>
      </c>
      <c r="F254" s="619"/>
      <c r="G254" s="505">
        <f>D254*F254</f>
        <v>0</v>
      </c>
      <c r="H254" s="619"/>
      <c r="I254" s="505">
        <f>D254*H254</f>
        <v>0</v>
      </c>
    </row>
    <row r="255" spans="1:10" s="518" customFormat="1" ht="12.75" customHeight="1">
      <c r="A255" s="490">
        <f t="shared" si="16"/>
        <v>237</v>
      </c>
      <c r="B255" s="513"/>
      <c r="C255" s="514" t="s">
        <v>116</v>
      </c>
      <c r="D255" s="566">
        <v>1</v>
      </c>
      <c r="E255" s="515"/>
      <c r="F255" s="614"/>
      <c r="G255" s="516"/>
      <c r="H255" s="614"/>
      <c r="I255" s="516"/>
      <c r="J255" s="517"/>
    </row>
    <row r="256" spans="1:10">
      <c r="A256" s="490">
        <f t="shared" si="16"/>
        <v>238</v>
      </c>
      <c r="C256" s="503" t="s">
        <v>63</v>
      </c>
      <c r="D256" s="536">
        <v>1</v>
      </c>
      <c r="E256" s="490" t="s">
        <v>1062</v>
      </c>
      <c r="F256" s="619"/>
      <c r="G256" s="505">
        <f>D256*F256</f>
        <v>0</v>
      </c>
      <c r="H256" s="619"/>
      <c r="I256" s="505">
        <f>D256*H256</f>
        <v>0</v>
      </c>
      <c r="J256" s="534"/>
    </row>
    <row r="257" spans="1:10">
      <c r="A257" s="490">
        <f t="shared" si="16"/>
        <v>239</v>
      </c>
      <c r="C257" s="508" t="s">
        <v>1064</v>
      </c>
      <c r="D257" s="536">
        <v>1</v>
      </c>
      <c r="E257" s="490" t="s">
        <v>1062</v>
      </c>
      <c r="F257" s="619"/>
      <c r="G257" s="505">
        <f>D257*F257</f>
        <v>0</v>
      </c>
      <c r="H257" s="619"/>
      <c r="I257" s="505">
        <f>D257*H257</f>
        <v>0</v>
      </c>
      <c r="J257" s="534"/>
    </row>
    <row r="258" spans="1:10">
      <c r="A258" s="490">
        <f t="shared" si="16"/>
        <v>240</v>
      </c>
      <c r="C258" s="503"/>
      <c r="D258" s="536"/>
      <c r="F258" s="619"/>
      <c r="G258" s="505"/>
      <c r="H258" s="619"/>
      <c r="I258" s="505"/>
    </row>
    <row r="259" spans="1:10" s="497" customFormat="1" ht="15.75">
      <c r="A259" s="496"/>
      <c r="C259" s="544" t="s">
        <v>1002</v>
      </c>
      <c r="D259" s="567"/>
      <c r="E259" s="496"/>
      <c r="F259" s="618"/>
      <c r="G259" s="500">
        <f>SUM(G260:G281)</f>
        <v>0</v>
      </c>
      <c r="H259" s="621"/>
      <c r="I259" s="500">
        <f>SUM(I260:I281)</f>
        <v>0</v>
      </c>
      <c r="J259" s="501"/>
    </row>
    <row r="260" spans="1:10">
      <c r="A260" s="490">
        <f>A258+1</f>
        <v>241</v>
      </c>
      <c r="C260" s="560" t="s">
        <v>1027</v>
      </c>
      <c r="D260" s="536"/>
      <c r="F260" s="619"/>
      <c r="G260" s="505"/>
      <c r="H260" s="619"/>
      <c r="I260" s="505"/>
    </row>
    <row r="261" spans="1:10" ht="25.5">
      <c r="A261" s="490">
        <f>A260+1</f>
        <v>242</v>
      </c>
      <c r="C261" s="569" t="s">
        <v>124</v>
      </c>
      <c r="D261" s="570">
        <f>SUM(D262)</f>
        <v>1</v>
      </c>
      <c r="E261" s="571" t="s">
        <v>630</v>
      </c>
      <c r="F261" s="622"/>
      <c r="G261" s="572">
        <v>0</v>
      </c>
      <c r="H261" s="622"/>
      <c r="I261" s="572">
        <f>D261*H261</f>
        <v>0</v>
      </c>
    </row>
    <row r="262" spans="1:10" s="518" customFormat="1" ht="12.75" customHeight="1">
      <c r="A262" s="490">
        <f t="shared" ref="A262:A281" si="17">A261+1</f>
        <v>243</v>
      </c>
      <c r="B262" s="513"/>
      <c r="C262" s="514" t="s">
        <v>1029</v>
      </c>
      <c r="D262" s="566">
        <v>1</v>
      </c>
      <c r="E262" s="515"/>
      <c r="F262" s="614"/>
      <c r="G262" s="516"/>
      <c r="H262" s="614"/>
      <c r="I262" s="516"/>
      <c r="J262" s="517" t="s">
        <v>97</v>
      </c>
    </row>
    <row r="263" spans="1:10" s="512" customFormat="1" ht="51">
      <c r="A263" s="490">
        <f t="shared" si="17"/>
        <v>244</v>
      </c>
      <c r="B263" s="507"/>
      <c r="C263" s="508" t="s">
        <v>125</v>
      </c>
      <c r="D263" s="573">
        <f>SUM(D264:D264)</f>
        <v>1</v>
      </c>
      <c r="E263" s="509" t="s">
        <v>630</v>
      </c>
      <c r="F263" s="613"/>
      <c r="G263" s="510">
        <f>D263*F263</f>
        <v>0</v>
      </c>
      <c r="H263" s="613"/>
      <c r="I263" s="510">
        <f>D263*H263</f>
        <v>0</v>
      </c>
      <c r="J263" s="511"/>
    </row>
    <row r="264" spans="1:10" s="518" customFormat="1" ht="12.75" customHeight="1">
      <c r="A264" s="490">
        <f t="shared" si="17"/>
        <v>245</v>
      </c>
      <c r="B264" s="513"/>
      <c r="C264" s="514" t="s">
        <v>1029</v>
      </c>
      <c r="D264" s="566">
        <v>1</v>
      </c>
      <c r="E264" s="515"/>
      <c r="F264" s="614"/>
      <c r="G264" s="516"/>
      <c r="H264" s="614"/>
      <c r="I264" s="516"/>
      <c r="J264" s="517" t="s">
        <v>97</v>
      </c>
    </row>
    <row r="265" spans="1:10" s="512" customFormat="1" ht="25.5">
      <c r="A265" s="490">
        <f t="shared" si="17"/>
        <v>246</v>
      </c>
      <c r="B265" s="519"/>
      <c r="C265" s="508" t="s">
        <v>126</v>
      </c>
      <c r="D265" s="573">
        <f>SUM(D266:D266)</f>
        <v>1</v>
      </c>
      <c r="E265" s="509" t="s">
        <v>630</v>
      </c>
      <c r="F265" s="615"/>
      <c r="G265" s="510">
        <f>D265*F265</f>
        <v>0</v>
      </c>
      <c r="H265" s="613"/>
      <c r="I265" s="510">
        <f>D265*H265</f>
        <v>0</v>
      </c>
      <c r="J265" s="511"/>
    </row>
    <row r="266" spans="1:10" s="518" customFormat="1" ht="12.75" customHeight="1">
      <c r="A266" s="490">
        <f t="shared" si="17"/>
        <v>247</v>
      </c>
      <c r="B266" s="513"/>
      <c r="C266" s="514" t="s">
        <v>1029</v>
      </c>
      <c r="D266" s="566">
        <v>1</v>
      </c>
      <c r="E266" s="515"/>
      <c r="F266" s="614"/>
      <c r="G266" s="516"/>
      <c r="H266" s="614"/>
      <c r="I266" s="516"/>
      <c r="J266" s="517" t="s">
        <v>97</v>
      </c>
    </row>
    <row r="267" spans="1:10" s="512" customFormat="1" ht="25.5">
      <c r="A267" s="490">
        <f t="shared" si="17"/>
        <v>248</v>
      </c>
      <c r="B267" s="507"/>
      <c r="C267" s="508" t="s">
        <v>127</v>
      </c>
      <c r="D267" s="573">
        <f>SUM(D268:D268)</f>
        <v>1</v>
      </c>
      <c r="E267" s="509" t="s">
        <v>630</v>
      </c>
      <c r="F267" s="613"/>
      <c r="G267" s="510">
        <f>D267*F267</f>
        <v>0</v>
      </c>
      <c r="H267" s="613"/>
      <c r="I267" s="510">
        <f>D267*H267</f>
        <v>0</v>
      </c>
      <c r="J267" s="511"/>
    </row>
    <row r="268" spans="1:10" s="518" customFormat="1" ht="12.75" customHeight="1">
      <c r="A268" s="490">
        <f t="shared" si="17"/>
        <v>249</v>
      </c>
      <c r="B268" s="513"/>
      <c r="C268" s="514" t="s">
        <v>1029</v>
      </c>
      <c r="D268" s="566">
        <v>1</v>
      </c>
      <c r="E268" s="515"/>
      <c r="F268" s="614"/>
      <c r="G268" s="516"/>
      <c r="H268" s="614"/>
      <c r="I268" s="516"/>
      <c r="J268" s="517" t="s">
        <v>97</v>
      </c>
    </row>
    <row r="269" spans="1:10" s="512" customFormat="1" ht="12.75" customHeight="1">
      <c r="A269" s="490">
        <f t="shared" si="17"/>
        <v>250</v>
      </c>
      <c r="C269" s="503" t="s">
        <v>63</v>
      </c>
      <c r="D269" s="573">
        <v>1</v>
      </c>
      <c r="E269" s="509" t="s">
        <v>1062</v>
      </c>
      <c r="F269" s="613"/>
      <c r="G269" s="510">
        <f>D269*F269</f>
        <v>0</v>
      </c>
      <c r="H269" s="613"/>
      <c r="I269" s="510">
        <f>D269*H269</f>
        <v>0</v>
      </c>
      <c r="J269" s="527"/>
    </row>
    <row r="270" spans="1:10" s="512" customFormat="1">
      <c r="A270" s="490">
        <f t="shared" si="17"/>
        <v>251</v>
      </c>
      <c r="C270" s="508" t="s">
        <v>1064</v>
      </c>
      <c r="D270" s="573">
        <v>1</v>
      </c>
      <c r="E270" s="509" t="s">
        <v>1062</v>
      </c>
      <c r="F270" s="613"/>
      <c r="G270" s="510">
        <f>D270*F270</f>
        <v>0</v>
      </c>
      <c r="H270" s="613"/>
      <c r="I270" s="510">
        <f>D270*H270</f>
        <v>0</v>
      </c>
      <c r="J270" s="527"/>
    </row>
    <row r="271" spans="1:10" s="518" customFormat="1" ht="12.75" customHeight="1">
      <c r="A271" s="490">
        <f t="shared" si="17"/>
        <v>252</v>
      </c>
      <c r="B271" s="513"/>
      <c r="C271" s="514"/>
      <c r="D271" s="566"/>
      <c r="E271" s="515"/>
      <c r="F271" s="614"/>
      <c r="G271" s="516"/>
      <c r="H271" s="614"/>
      <c r="I271" s="516"/>
      <c r="J271" s="517"/>
    </row>
    <row r="272" spans="1:10">
      <c r="A272" s="490">
        <f t="shared" si="17"/>
        <v>253</v>
      </c>
      <c r="C272" s="560" t="s">
        <v>128</v>
      </c>
      <c r="D272" s="536"/>
      <c r="F272" s="619"/>
      <c r="G272" s="505"/>
      <c r="H272" s="619"/>
      <c r="I272" s="505"/>
    </row>
    <row r="273" spans="1:10" ht="89.25">
      <c r="A273" s="490">
        <f t="shared" si="17"/>
        <v>254</v>
      </c>
      <c r="C273" s="574" t="s">
        <v>129</v>
      </c>
      <c r="D273" s="570">
        <f>SUM(D274:D280)</f>
        <v>6</v>
      </c>
      <c r="E273" s="571" t="s">
        <v>630</v>
      </c>
      <c r="F273" s="622"/>
      <c r="G273" s="572">
        <f>D273*F273</f>
        <v>0</v>
      </c>
      <c r="H273" s="622"/>
      <c r="I273" s="572">
        <f>D273*H273</f>
        <v>0</v>
      </c>
    </row>
    <row r="274" spans="1:10" s="518" customFormat="1" ht="12.75" customHeight="1">
      <c r="A274" s="490">
        <f t="shared" si="17"/>
        <v>255</v>
      </c>
      <c r="B274" s="513"/>
      <c r="C274" s="514" t="s">
        <v>1040</v>
      </c>
      <c r="D274" s="566"/>
      <c r="E274" s="515"/>
      <c r="F274" s="614"/>
      <c r="G274" s="516"/>
      <c r="H274" s="614"/>
      <c r="I274" s="516"/>
      <c r="J274" s="517" t="s">
        <v>89</v>
      </c>
    </row>
    <row r="275" spans="1:10" s="518" customFormat="1" ht="12.75" customHeight="1">
      <c r="A275" s="490">
        <f t="shared" si="17"/>
        <v>256</v>
      </c>
      <c r="B275" s="513"/>
      <c r="C275" s="514" t="s">
        <v>1042</v>
      </c>
      <c r="D275" s="566">
        <v>1</v>
      </c>
      <c r="E275" s="515"/>
      <c r="F275" s="614"/>
      <c r="G275" s="516"/>
      <c r="H275" s="614"/>
      <c r="I275" s="516"/>
      <c r="J275" s="517" t="s">
        <v>90</v>
      </c>
    </row>
    <row r="276" spans="1:10" s="518" customFormat="1" ht="12.75" customHeight="1">
      <c r="A276" s="490">
        <f t="shared" si="17"/>
        <v>257</v>
      </c>
      <c r="B276" s="513"/>
      <c r="C276" s="514" t="s">
        <v>1044</v>
      </c>
      <c r="D276" s="566">
        <v>1</v>
      </c>
      <c r="E276" s="515"/>
      <c r="F276" s="614"/>
      <c r="G276" s="516"/>
      <c r="H276" s="614"/>
      <c r="I276" s="516"/>
      <c r="J276" s="517" t="s">
        <v>91</v>
      </c>
    </row>
    <row r="277" spans="1:10" s="518" customFormat="1" ht="12.75" customHeight="1">
      <c r="A277" s="490">
        <f t="shared" si="17"/>
        <v>258</v>
      </c>
      <c r="B277" s="513"/>
      <c r="C277" s="514" t="s">
        <v>92</v>
      </c>
      <c r="D277" s="566">
        <v>2</v>
      </c>
      <c r="E277" s="515"/>
      <c r="F277" s="614"/>
      <c r="G277" s="516"/>
      <c r="H277" s="614"/>
      <c r="I277" s="516"/>
      <c r="J277" s="517" t="s">
        <v>93</v>
      </c>
    </row>
    <row r="278" spans="1:10" s="518" customFormat="1" ht="12.75" customHeight="1">
      <c r="A278" s="490">
        <f t="shared" si="17"/>
        <v>259</v>
      </c>
      <c r="B278" s="513"/>
      <c r="C278" s="514" t="s">
        <v>94</v>
      </c>
      <c r="D278" s="566">
        <v>2</v>
      </c>
      <c r="E278" s="515"/>
      <c r="F278" s="614"/>
      <c r="G278" s="516"/>
      <c r="H278" s="614"/>
      <c r="I278" s="516"/>
      <c r="J278" s="517" t="s">
        <v>95</v>
      </c>
    </row>
    <row r="279" spans="1:10" s="518" customFormat="1" ht="12.75" customHeight="1">
      <c r="A279" s="490">
        <f t="shared" si="17"/>
        <v>260</v>
      </c>
      <c r="B279" s="513"/>
      <c r="C279" s="514" t="s">
        <v>1046</v>
      </c>
      <c r="D279" s="566"/>
      <c r="E279" s="515"/>
      <c r="F279" s="614"/>
      <c r="G279" s="516"/>
      <c r="H279" s="614"/>
      <c r="I279" s="516"/>
      <c r="J279" s="517" t="s">
        <v>96</v>
      </c>
    </row>
    <row r="280" spans="1:10" s="518" customFormat="1" ht="12.75" customHeight="1">
      <c r="A280" s="490">
        <f t="shared" si="17"/>
        <v>261</v>
      </c>
      <c r="B280" s="513"/>
      <c r="C280" s="514" t="s">
        <v>1029</v>
      </c>
      <c r="D280" s="566"/>
      <c r="E280" s="515"/>
      <c r="F280" s="614"/>
      <c r="G280" s="516"/>
      <c r="H280" s="614"/>
      <c r="I280" s="516"/>
      <c r="J280" s="517" t="s">
        <v>97</v>
      </c>
    </row>
    <row r="281" spans="1:10">
      <c r="A281" s="490">
        <f t="shared" si="17"/>
        <v>262</v>
      </c>
      <c r="C281" s="503"/>
      <c r="D281" s="536"/>
      <c r="F281" s="619"/>
      <c r="G281" s="505"/>
      <c r="H281" s="619"/>
      <c r="I281" s="505"/>
    </row>
    <row r="282" spans="1:10" s="497" customFormat="1" ht="15.75">
      <c r="A282" s="496"/>
      <c r="C282" s="531" t="s">
        <v>1003</v>
      </c>
      <c r="D282" s="567"/>
      <c r="E282" s="496"/>
      <c r="F282" s="618"/>
      <c r="G282" s="500">
        <f>SUM(G283:G323)</f>
        <v>0</v>
      </c>
      <c r="H282" s="621"/>
      <c r="I282" s="500">
        <f>SUM(I283:I323)</f>
        <v>0</v>
      </c>
      <c r="J282" s="501"/>
    </row>
    <row r="283" spans="1:10">
      <c r="A283" s="490">
        <f>A281+1</f>
        <v>263</v>
      </c>
      <c r="C283" s="560" t="s">
        <v>130</v>
      </c>
      <c r="D283" s="536"/>
      <c r="F283" s="619"/>
      <c r="G283" s="505"/>
      <c r="H283" s="619"/>
      <c r="I283" s="505"/>
    </row>
    <row r="284" spans="1:10">
      <c r="A284" s="490">
        <f t="shared" ref="A284:A323" si="18">A283+1</f>
        <v>264</v>
      </c>
      <c r="C284" s="503" t="s">
        <v>131</v>
      </c>
      <c r="D284" s="536">
        <v>1</v>
      </c>
      <c r="E284" s="490" t="s">
        <v>132</v>
      </c>
      <c r="F284" s="622"/>
      <c r="G284" s="572">
        <f t="shared" ref="G284:G290" si="19">D284*F284</f>
        <v>0</v>
      </c>
      <c r="H284" s="622"/>
      <c r="I284" s="572">
        <f t="shared" ref="I284:I290" si="20">D284*H284</f>
        <v>0</v>
      </c>
    </row>
    <row r="285" spans="1:10">
      <c r="A285" s="490">
        <f t="shared" si="18"/>
        <v>265</v>
      </c>
      <c r="C285" s="503" t="s">
        <v>133</v>
      </c>
      <c r="D285" s="536">
        <v>1</v>
      </c>
      <c r="E285" s="490" t="s">
        <v>630</v>
      </c>
      <c r="F285" s="622"/>
      <c r="G285" s="572">
        <f t="shared" si="19"/>
        <v>0</v>
      </c>
      <c r="H285" s="622"/>
      <c r="I285" s="572">
        <f t="shared" si="20"/>
        <v>0</v>
      </c>
    </row>
    <row r="286" spans="1:10" ht="25.5">
      <c r="A286" s="490">
        <f t="shared" si="18"/>
        <v>266</v>
      </c>
      <c r="C286" s="503" t="s">
        <v>134</v>
      </c>
      <c r="D286" s="536">
        <v>1</v>
      </c>
      <c r="E286" s="490" t="s">
        <v>630</v>
      </c>
      <c r="F286" s="622"/>
      <c r="G286" s="572">
        <f t="shared" si="19"/>
        <v>0</v>
      </c>
      <c r="H286" s="622"/>
      <c r="I286" s="572">
        <f t="shared" si="20"/>
        <v>0</v>
      </c>
    </row>
    <row r="287" spans="1:10" ht="25.5">
      <c r="A287" s="490">
        <f t="shared" si="18"/>
        <v>267</v>
      </c>
      <c r="C287" s="503" t="s">
        <v>135</v>
      </c>
      <c r="D287" s="536">
        <v>1</v>
      </c>
      <c r="E287" s="490" t="s">
        <v>630</v>
      </c>
      <c r="F287" s="622"/>
      <c r="G287" s="572">
        <f t="shared" si="19"/>
        <v>0</v>
      </c>
      <c r="H287" s="622"/>
      <c r="I287" s="572">
        <f t="shared" si="20"/>
        <v>0</v>
      </c>
    </row>
    <row r="288" spans="1:10" ht="12.75" customHeight="1">
      <c r="A288" s="490">
        <f t="shared" si="18"/>
        <v>268</v>
      </c>
      <c r="C288" s="503" t="s">
        <v>136</v>
      </c>
      <c r="D288" s="536">
        <v>1</v>
      </c>
      <c r="E288" s="490" t="s">
        <v>1062</v>
      </c>
      <c r="F288" s="619"/>
      <c r="G288" s="505">
        <f>D288*F288</f>
        <v>0</v>
      </c>
      <c r="H288" s="619"/>
      <c r="I288" s="505">
        <f>D288*H288</f>
        <v>0</v>
      </c>
    </row>
    <row r="289" spans="1:10" ht="12.75" customHeight="1">
      <c r="A289" s="490">
        <f t="shared" si="18"/>
        <v>269</v>
      </c>
      <c r="C289" s="503" t="s">
        <v>137</v>
      </c>
      <c r="D289" s="536">
        <v>1</v>
      </c>
      <c r="E289" s="490" t="s">
        <v>1062</v>
      </c>
      <c r="F289" s="619"/>
      <c r="G289" s="505">
        <f t="shared" si="19"/>
        <v>0</v>
      </c>
      <c r="H289" s="619"/>
      <c r="I289" s="505">
        <f t="shared" si="20"/>
        <v>0</v>
      </c>
    </row>
    <row r="290" spans="1:10">
      <c r="A290" s="490">
        <f t="shared" si="18"/>
        <v>270</v>
      </c>
      <c r="C290" s="508" t="s">
        <v>1064</v>
      </c>
      <c r="D290" s="536">
        <v>1</v>
      </c>
      <c r="E290" s="490" t="s">
        <v>1062</v>
      </c>
      <c r="F290" s="619"/>
      <c r="G290" s="505">
        <f t="shared" si="19"/>
        <v>0</v>
      </c>
      <c r="H290" s="619"/>
      <c r="I290" s="505">
        <f t="shared" si="20"/>
        <v>0</v>
      </c>
      <c r="J290" s="534"/>
    </row>
    <row r="291" spans="1:10" s="575" customFormat="1" ht="12.75" customHeight="1">
      <c r="A291" s="490">
        <f t="shared" si="18"/>
        <v>271</v>
      </c>
      <c r="C291" s="576"/>
      <c r="D291" s="577"/>
      <c r="E291" s="578"/>
      <c r="F291" s="623"/>
      <c r="G291" s="579"/>
      <c r="H291" s="625"/>
      <c r="I291" s="579"/>
      <c r="J291" s="533"/>
    </row>
    <row r="292" spans="1:10">
      <c r="A292" s="490">
        <f t="shared" si="18"/>
        <v>272</v>
      </c>
      <c r="C292" s="560" t="s">
        <v>1027</v>
      </c>
      <c r="D292" s="536"/>
      <c r="F292" s="619"/>
      <c r="G292" s="505"/>
      <c r="H292" s="619"/>
      <c r="I292" s="505"/>
    </row>
    <row r="293" spans="1:10">
      <c r="A293" s="490">
        <f t="shared" si="18"/>
        <v>273</v>
      </c>
      <c r="C293" s="574" t="s">
        <v>138</v>
      </c>
      <c r="D293" s="570">
        <f>SUM(D294:D296)</f>
        <v>1</v>
      </c>
      <c r="E293" s="571" t="s">
        <v>630</v>
      </c>
      <c r="F293" s="622"/>
      <c r="G293" s="572">
        <f>D293*F293</f>
        <v>0</v>
      </c>
      <c r="H293" s="622"/>
      <c r="I293" s="572">
        <f>D293*H293</f>
        <v>0</v>
      </c>
    </row>
    <row r="294" spans="1:10" s="518" customFormat="1" ht="12.75" customHeight="1">
      <c r="A294" s="490">
        <f t="shared" si="18"/>
        <v>274</v>
      </c>
      <c r="B294" s="513"/>
      <c r="C294" s="514" t="s">
        <v>1040</v>
      </c>
      <c r="D294" s="566">
        <v>1</v>
      </c>
      <c r="E294" s="515"/>
      <c r="F294" s="614"/>
      <c r="G294" s="516"/>
      <c r="H294" s="614"/>
      <c r="I294" s="516"/>
      <c r="J294" s="517" t="s">
        <v>89</v>
      </c>
    </row>
    <row r="295" spans="1:10" s="518" customFormat="1" ht="12.75" customHeight="1">
      <c r="A295" s="490">
        <f t="shared" si="18"/>
        <v>275</v>
      </c>
      <c r="B295" s="513"/>
      <c r="C295" s="514" t="s">
        <v>1046</v>
      </c>
      <c r="D295" s="566"/>
      <c r="E295" s="515"/>
      <c r="F295" s="614"/>
      <c r="G295" s="516"/>
      <c r="H295" s="614"/>
      <c r="I295" s="516"/>
      <c r="J295" s="517" t="s">
        <v>96</v>
      </c>
    </row>
    <row r="296" spans="1:10" s="518" customFormat="1" ht="12.75" customHeight="1">
      <c r="A296" s="490">
        <f t="shared" si="18"/>
        <v>276</v>
      </c>
      <c r="B296" s="513"/>
      <c r="C296" s="514" t="s">
        <v>1029</v>
      </c>
      <c r="D296" s="566"/>
      <c r="E296" s="515"/>
      <c r="F296" s="614"/>
      <c r="G296" s="516"/>
      <c r="H296" s="614"/>
      <c r="I296" s="516"/>
      <c r="J296" s="517" t="s">
        <v>97</v>
      </c>
    </row>
    <row r="297" spans="1:10" s="512" customFormat="1" ht="38.25">
      <c r="A297" s="490">
        <f t="shared" si="18"/>
        <v>277</v>
      </c>
      <c r="B297" s="507"/>
      <c r="C297" s="508" t="s">
        <v>1056</v>
      </c>
      <c r="D297" s="573">
        <f>SUM(D298:D300)</f>
        <v>1</v>
      </c>
      <c r="E297" s="509" t="s">
        <v>630</v>
      </c>
      <c r="F297" s="613"/>
      <c r="G297" s="510">
        <f>D297*F297</f>
        <v>0</v>
      </c>
      <c r="H297" s="613"/>
      <c r="I297" s="510">
        <f>D297*H297</f>
        <v>0</v>
      </c>
      <c r="J297" s="511"/>
    </row>
    <row r="298" spans="1:10" s="518" customFormat="1" ht="12.75" customHeight="1">
      <c r="A298" s="490">
        <f t="shared" si="18"/>
        <v>278</v>
      </c>
      <c r="B298" s="513"/>
      <c r="C298" s="514" t="s">
        <v>1040</v>
      </c>
      <c r="D298" s="566">
        <v>1</v>
      </c>
      <c r="E298" s="515"/>
      <c r="F298" s="614"/>
      <c r="G298" s="516"/>
      <c r="H298" s="614"/>
      <c r="I298" s="516"/>
      <c r="J298" s="517" t="s">
        <v>89</v>
      </c>
    </row>
    <row r="299" spans="1:10" s="518" customFormat="1" ht="12.75" customHeight="1">
      <c r="A299" s="490">
        <f t="shared" si="18"/>
        <v>279</v>
      </c>
      <c r="B299" s="513"/>
      <c r="C299" s="514" t="s">
        <v>1046</v>
      </c>
      <c r="D299" s="566"/>
      <c r="E299" s="515"/>
      <c r="F299" s="614"/>
      <c r="G299" s="516"/>
      <c r="H299" s="614"/>
      <c r="I299" s="516"/>
      <c r="J299" s="517" t="s">
        <v>96</v>
      </c>
    </row>
    <row r="300" spans="1:10" s="518" customFormat="1" ht="12.75" customHeight="1">
      <c r="A300" s="490">
        <f t="shared" si="18"/>
        <v>280</v>
      </c>
      <c r="B300" s="513"/>
      <c r="C300" s="514" t="s">
        <v>1029</v>
      </c>
      <c r="D300" s="566"/>
      <c r="E300" s="515"/>
      <c r="F300" s="614"/>
      <c r="G300" s="516"/>
      <c r="H300" s="614"/>
      <c r="I300" s="516"/>
      <c r="J300" s="517" t="s">
        <v>97</v>
      </c>
    </row>
    <row r="301" spans="1:10" s="512" customFormat="1">
      <c r="A301" s="490">
        <f t="shared" si="18"/>
        <v>281</v>
      </c>
      <c r="B301" s="519"/>
      <c r="C301" s="508" t="s">
        <v>1057</v>
      </c>
      <c r="D301" s="573">
        <f>SUM(D302:D304)</f>
        <v>1</v>
      </c>
      <c r="E301" s="509" t="s">
        <v>630</v>
      </c>
      <c r="F301" s="615"/>
      <c r="G301" s="510">
        <f>D301*F301</f>
        <v>0</v>
      </c>
      <c r="H301" s="613"/>
      <c r="I301" s="510">
        <f>D301*H301</f>
        <v>0</v>
      </c>
      <c r="J301" s="511"/>
    </row>
    <row r="302" spans="1:10" s="518" customFormat="1" ht="12.75" customHeight="1">
      <c r="A302" s="490">
        <f t="shared" si="18"/>
        <v>282</v>
      </c>
      <c r="B302" s="513"/>
      <c r="C302" s="514" t="s">
        <v>1040</v>
      </c>
      <c r="D302" s="566">
        <v>1</v>
      </c>
      <c r="E302" s="515"/>
      <c r="F302" s="614"/>
      <c r="G302" s="516"/>
      <c r="H302" s="614"/>
      <c r="I302" s="516"/>
      <c r="J302" s="517" t="s">
        <v>89</v>
      </c>
    </row>
    <row r="303" spans="1:10" s="518" customFormat="1" ht="12.75" customHeight="1">
      <c r="A303" s="490">
        <f t="shared" si="18"/>
        <v>283</v>
      </c>
      <c r="B303" s="513"/>
      <c r="C303" s="514" t="s">
        <v>1046</v>
      </c>
      <c r="D303" s="566"/>
      <c r="E303" s="515"/>
      <c r="F303" s="614"/>
      <c r="G303" s="516"/>
      <c r="H303" s="614"/>
      <c r="I303" s="516"/>
      <c r="J303" s="517" t="s">
        <v>96</v>
      </c>
    </row>
    <row r="304" spans="1:10" s="518" customFormat="1" ht="12.75" customHeight="1">
      <c r="A304" s="490">
        <f t="shared" si="18"/>
        <v>284</v>
      </c>
      <c r="B304" s="513"/>
      <c r="C304" s="514" t="s">
        <v>1029</v>
      </c>
      <c r="D304" s="566"/>
      <c r="E304" s="515"/>
      <c r="F304" s="614"/>
      <c r="G304" s="516"/>
      <c r="H304" s="614"/>
      <c r="I304" s="516"/>
      <c r="J304" s="517" t="s">
        <v>97</v>
      </c>
    </row>
    <row r="305" spans="1:10">
      <c r="A305" s="490">
        <f t="shared" si="18"/>
        <v>285</v>
      </c>
      <c r="C305" s="503"/>
      <c r="D305" s="536"/>
      <c r="F305" s="619"/>
      <c r="G305" s="505"/>
      <c r="H305" s="619"/>
      <c r="I305" s="505"/>
    </row>
    <row r="306" spans="1:10">
      <c r="A306" s="490">
        <f t="shared" si="18"/>
        <v>286</v>
      </c>
      <c r="C306" s="560" t="s">
        <v>139</v>
      </c>
      <c r="D306" s="536"/>
      <c r="F306" s="619"/>
      <c r="G306" s="505"/>
      <c r="H306" s="619"/>
      <c r="I306" s="505"/>
    </row>
    <row r="307" spans="1:10" ht="38.25">
      <c r="A307" s="490">
        <f t="shared" si="18"/>
        <v>287</v>
      </c>
      <c r="C307" s="574" t="s">
        <v>140</v>
      </c>
      <c r="D307" s="570">
        <f>SUM(D308:D310)</f>
        <v>10</v>
      </c>
      <c r="E307" s="571" t="s">
        <v>630</v>
      </c>
      <c r="F307" s="622"/>
      <c r="G307" s="572">
        <f>D307*F307</f>
        <v>0</v>
      </c>
      <c r="H307" s="622"/>
      <c r="I307" s="572">
        <f>D307*H307</f>
        <v>0</v>
      </c>
    </row>
    <row r="308" spans="1:10" s="518" customFormat="1" ht="12.75" customHeight="1">
      <c r="A308" s="490">
        <f t="shared" si="18"/>
        <v>288</v>
      </c>
      <c r="B308" s="513"/>
      <c r="C308" s="514" t="s">
        <v>1040</v>
      </c>
      <c r="D308" s="566"/>
      <c r="E308" s="515"/>
      <c r="F308" s="614"/>
      <c r="G308" s="516"/>
      <c r="H308" s="614"/>
      <c r="I308" s="516"/>
      <c r="J308" s="517" t="s">
        <v>89</v>
      </c>
    </row>
    <row r="309" spans="1:10" s="518" customFormat="1" ht="12.75" customHeight="1">
      <c r="A309" s="490">
        <f t="shared" si="18"/>
        <v>289</v>
      </c>
      <c r="B309" s="513"/>
      <c r="C309" s="514" t="s">
        <v>1046</v>
      </c>
      <c r="D309" s="566">
        <v>8</v>
      </c>
      <c r="E309" s="515"/>
      <c r="F309" s="614"/>
      <c r="G309" s="516"/>
      <c r="H309" s="614"/>
      <c r="I309" s="516"/>
      <c r="J309" s="517" t="s">
        <v>96</v>
      </c>
    </row>
    <row r="310" spans="1:10" s="518" customFormat="1" ht="12.75" customHeight="1">
      <c r="A310" s="490">
        <f t="shared" si="18"/>
        <v>290</v>
      </c>
      <c r="B310" s="513"/>
      <c r="C310" s="514" t="s">
        <v>1029</v>
      </c>
      <c r="D310" s="566">
        <v>2</v>
      </c>
      <c r="E310" s="515"/>
      <c r="F310" s="614"/>
      <c r="G310" s="516"/>
      <c r="H310" s="614"/>
      <c r="I310" s="516"/>
      <c r="J310" s="517" t="s">
        <v>97</v>
      </c>
    </row>
    <row r="311" spans="1:10" ht="25.5">
      <c r="A311" s="490">
        <f t="shared" si="18"/>
        <v>291</v>
      </c>
      <c r="C311" s="574" t="s">
        <v>141</v>
      </c>
      <c r="D311" s="570">
        <f>SUM(D312:D314)</f>
        <v>5</v>
      </c>
      <c r="E311" s="571" t="s">
        <v>630</v>
      </c>
      <c r="F311" s="622"/>
      <c r="G311" s="572">
        <f>D311*F311</f>
        <v>0</v>
      </c>
      <c r="H311" s="622"/>
      <c r="I311" s="572">
        <f>D311*H311</f>
        <v>0</v>
      </c>
    </row>
    <row r="312" spans="1:10" s="518" customFormat="1" ht="12.75" customHeight="1">
      <c r="A312" s="490">
        <f t="shared" si="18"/>
        <v>292</v>
      </c>
      <c r="B312" s="513"/>
      <c r="C312" s="514" t="s">
        <v>1040</v>
      </c>
      <c r="D312" s="566"/>
      <c r="E312" s="515"/>
      <c r="F312" s="614"/>
      <c r="G312" s="516"/>
      <c r="H312" s="614"/>
      <c r="I312" s="516"/>
      <c r="J312" s="517" t="s">
        <v>89</v>
      </c>
    </row>
    <row r="313" spans="1:10" s="518" customFormat="1" ht="12.75" customHeight="1">
      <c r="A313" s="490">
        <f t="shared" si="18"/>
        <v>293</v>
      </c>
      <c r="B313" s="513"/>
      <c r="C313" s="514" t="s">
        <v>1046</v>
      </c>
      <c r="D313" s="566">
        <v>4</v>
      </c>
      <c r="E313" s="515"/>
      <c r="F313" s="614"/>
      <c r="G313" s="516"/>
      <c r="H313" s="614"/>
      <c r="I313" s="516"/>
      <c r="J313" s="517" t="s">
        <v>96</v>
      </c>
    </row>
    <row r="314" spans="1:10" s="518" customFormat="1" ht="12.75" customHeight="1">
      <c r="A314" s="490">
        <f t="shared" si="18"/>
        <v>294</v>
      </c>
      <c r="B314" s="513"/>
      <c r="C314" s="514" t="s">
        <v>1029</v>
      </c>
      <c r="D314" s="566">
        <v>1</v>
      </c>
      <c r="E314" s="515"/>
      <c r="F314" s="614"/>
      <c r="G314" s="516"/>
      <c r="H314" s="614"/>
      <c r="I314" s="516"/>
      <c r="J314" s="517" t="s">
        <v>97</v>
      </c>
    </row>
    <row r="315" spans="1:10">
      <c r="A315" s="490">
        <f t="shared" si="18"/>
        <v>295</v>
      </c>
      <c r="C315" s="574" t="s">
        <v>142</v>
      </c>
      <c r="D315" s="570">
        <f>SUM(D316:D318)</f>
        <v>3</v>
      </c>
      <c r="E315" s="571" t="s">
        <v>630</v>
      </c>
      <c r="F315" s="622"/>
      <c r="G315" s="572">
        <f>D315*F315</f>
        <v>0</v>
      </c>
      <c r="H315" s="622"/>
      <c r="I315" s="572">
        <f>D315*H315</f>
        <v>0</v>
      </c>
    </row>
    <row r="316" spans="1:10" s="518" customFormat="1" ht="12.75" customHeight="1">
      <c r="A316" s="490">
        <f t="shared" si="18"/>
        <v>296</v>
      </c>
      <c r="B316" s="513"/>
      <c r="C316" s="514" t="s">
        <v>1040</v>
      </c>
      <c r="D316" s="566"/>
      <c r="E316" s="515"/>
      <c r="F316" s="614"/>
      <c r="G316" s="516"/>
      <c r="H316" s="614"/>
      <c r="I316" s="516"/>
      <c r="J316" s="517" t="s">
        <v>89</v>
      </c>
    </row>
    <row r="317" spans="1:10" s="518" customFormat="1" ht="12.75" customHeight="1">
      <c r="A317" s="490">
        <f t="shared" si="18"/>
        <v>297</v>
      </c>
      <c r="B317" s="513"/>
      <c r="C317" s="514" t="s">
        <v>1046</v>
      </c>
      <c r="D317" s="566">
        <v>2</v>
      </c>
      <c r="E317" s="515"/>
      <c r="F317" s="614"/>
      <c r="G317" s="516"/>
      <c r="H317" s="614"/>
      <c r="I317" s="516"/>
      <c r="J317" s="517" t="s">
        <v>96</v>
      </c>
    </row>
    <row r="318" spans="1:10" s="518" customFormat="1" ht="12.75" customHeight="1">
      <c r="A318" s="490">
        <f t="shared" si="18"/>
        <v>298</v>
      </c>
      <c r="B318" s="513"/>
      <c r="C318" s="514" t="s">
        <v>1029</v>
      </c>
      <c r="D318" s="566">
        <v>1</v>
      </c>
      <c r="E318" s="515"/>
      <c r="F318" s="614"/>
      <c r="G318" s="516"/>
      <c r="H318" s="614"/>
      <c r="I318" s="516"/>
      <c r="J318" s="517" t="s">
        <v>97</v>
      </c>
    </row>
    <row r="319" spans="1:10" ht="38.25">
      <c r="A319" s="490">
        <f t="shared" si="18"/>
        <v>299</v>
      </c>
      <c r="C319" s="574" t="s">
        <v>143</v>
      </c>
      <c r="D319" s="570">
        <f>SUM(D320:D322)</f>
        <v>3</v>
      </c>
      <c r="E319" s="571" t="s">
        <v>630</v>
      </c>
      <c r="F319" s="622"/>
      <c r="G319" s="572">
        <f>D319*F319</f>
        <v>0</v>
      </c>
      <c r="H319" s="622"/>
      <c r="I319" s="572">
        <f>D319*H319</f>
        <v>0</v>
      </c>
    </row>
    <row r="320" spans="1:10" s="518" customFormat="1" ht="12.75" customHeight="1">
      <c r="A320" s="490">
        <f t="shared" si="18"/>
        <v>300</v>
      </c>
      <c r="B320" s="513"/>
      <c r="C320" s="514" t="s">
        <v>1040</v>
      </c>
      <c r="D320" s="566"/>
      <c r="E320" s="515"/>
      <c r="F320" s="614"/>
      <c r="G320" s="516"/>
      <c r="H320" s="614"/>
      <c r="I320" s="516"/>
      <c r="J320" s="517" t="s">
        <v>89</v>
      </c>
    </row>
    <row r="321" spans="1:10" s="518" customFormat="1" ht="12.75" customHeight="1">
      <c r="A321" s="490">
        <f t="shared" si="18"/>
        <v>301</v>
      </c>
      <c r="B321" s="513"/>
      <c r="C321" s="514" t="s">
        <v>1046</v>
      </c>
      <c r="D321" s="566">
        <v>2</v>
      </c>
      <c r="E321" s="515"/>
      <c r="F321" s="614"/>
      <c r="G321" s="516"/>
      <c r="H321" s="614"/>
      <c r="I321" s="516"/>
      <c r="J321" s="517" t="s">
        <v>96</v>
      </c>
    </row>
    <row r="322" spans="1:10" s="518" customFormat="1" ht="12.75" customHeight="1">
      <c r="A322" s="490">
        <f t="shared" si="18"/>
        <v>302</v>
      </c>
      <c r="B322" s="513"/>
      <c r="C322" s="514" t="s">
        <v>1029</v>
      </c>
      <c r="D322" s="566">
        <v>1</v>
      </c>
      <c r="E322" s="515"/>
      <c r="F322" s="614"/>
      <c r="G322" s="516"/>
      <c r="H322" s="614"/>
      <c r="I322" s="516"/>
      <c r="J322" s="517" t="s">
        <v>97</v>
      </c>
    </row>
    <row r="323" spans="1:10">
      <c r="A323" s="490">
        <f t="shared" si="18"/>
        <v>303</v>
      </c>
      <c r="C323" s="503"/>
      <c r="D323" s="536"/>
      <c r="F323" s="619"/>
      <c r="G323" s="505"/>
      <c r="H323" s="619"/>
      <c r="I323" s="505"/>
    </row>
    <row r="324" spans="1:10" s="497" customFormat="1" ht="15.75">
      <c r="A324" s="496"/>
      <c r="C324" s="531" t="s">
        <v>1004</v>
      </c>
      <c r="D324" s="567"/>
      <c r="E324" s="496"/>
      <c r="F324" s="618"/>
      <c r="G324" s="500">
        <f>SUM(G325:G356)</f>
        <v>0</v>
      </c>
      <c r="H324" s="621"/>
      <c r="I324" s="500">
        <f>SUM(I325:I356)</f>
        <v>0</v>
      </c>
      <c r="J324" s="501"/>
    </row>
    <row r="325" spans="1:10">
      <c r="A325" s="490">
        <f>A323+1</f>
        <v>304</v>
      </c>
      <c r="C325" s="560" t="s">
        <v>1027</v>
      </c>
      <c r="D325" s="536"/>
      <c r="F325" s="619"/>
      <c r="G325" s="505"/>
      <c r="H325" s="619"/>
      <c r="I325" s="505"/>
    </row>
    <row r="326" spans="1:10">
      <c r="A326" s="490">
        <f>A325+1</f>
        <v>305</v>
      </c>
      <c r="C326" s="569" t="s">
        <v>144</v>
      </c>
      <c r="D326" s="570">
        <f>SUM(D327)</f>
        <v>1</v>
      </c>
      <c r="E326" s="571" t="s">
        <v>630</v>
      </c>
      <c r="F326" s="622"/>
      <c r="G326" s="572">
        <v>0</v>
      </c>
      <c r="H326" s="622"/>
      <c r="I326" s="572">
        <f>D326*H326</f>
        <v>0</v>
      </c>
    </row>
    <row r="327" spans="1:10" s="518" customFormat="1" ht="12.75" customHeight="1">
      <c r="A327" s="490">
        <f t="shared" ref="A327:A356" si="21">A326+1</f>
        <v>306</v>
      </c>
      <c r="B327" s="513"/>
      <c r="C327" s="514" t="s">
        <v>145</v>
      </c>
      <c r="D327" s="566">
        <v>1</v>
      </c>
      <c r="E327" s="515"/>
      <c r="F327" s="614"/>
      <c r="G327" s="516"/>
      <c r="H327" s="614"/>
      <c r="I327" s="516"/>
      <c r="J327" s="517"/>
    </row>
    <row r="328" spans="1:10" ht="95.1" customHeight="1">
      <c r="A328" s="490">
        <f t="shared" si="21"/>
        <v>307</v>
      </c>
      <c r="C328" s="574" t="s">
        <v>146</v>
      </c>
      <c r="D328" s="570">
        <f>SUM(D329)</f>
        <v>1</v>
      </c>
      <c r="E328" s="571" t="s">
        <v>630</v>
      </c>
      <c r="F328" s="622"/>
      <c r="G328" s="505">
        <f>D328*F328</f>
        <v>0</v>
      </c>
      <c r="H328" s="619"/>
      <c r="I328" s="505">
        <f>D328*H328</f>
        <v>0</v>
      </c>
    </row>
    <row r="329" spans="1:10" s="518" customFormat="1" ht="12.75" customHeight="1">
      <c r="A329" s="490">
        <f t="shared" si="21"/>
        <v>308</v>
      </c>
      <c r="B329" s="513"/>
      <c r="C329" s="514" t="s">
        <v>145</v>
      </c>
      <c r="D329" s="566">
        <v>1</v>
      </c>
      <c r="E329" s="515"/>
      <c r="F329" s="614"/>
      <c r="G329" s="516"/>
      <c r="H329" s="614"/>
      <c r="I329" s="516"/>
      <c r="J329" s="517"/>
    </row>
    <row r="330" spans="1:10" ht="51">
      <c r="A330" s="490">
        <f t="shared" si="21"/>
        <v>309</v>
      </c>
      <c r="C330" s="569" t="s">
        <v>147</v>
      </c>
      <c r="D330" s="570">
        <f>SUM(D331)</f>
        <v>1</v>
      </c>
      <c r="E330" s="571" t="s">
        <v>630</v>
      </c>
      <c r="F330" s="622"/>
      <c r="G330" s="505">
        <f>D330*F330</f>
        <v>0</v>
      </c>
      <c r="H330" s="619"/>
      <c r="I330" s="505">
        <f>D330*H330</f>
        <v>0</v>
      </c>
    </row>
    <row r="331" spans="1:10" s="518" customFormat="1" ht="12.75" customHeight="1">
      <c r="A331" s="490">
        <f t="shared" si="21"/>
        <v>310</v>
      </c>
      <c r="B331" s="513"/>
      <c r="C331" s="514" t="s">
        <v>145</v>
      </c>
      <c r="D331" s="566">
        <v>1</v>
      </c>
      <c r="E331" s="515"/>
      <c r="F331" s="614"/>
      <c r="G331" s="516"/>
      <c r="H331" s="614"/>
      <c r="I331" s="516"/>
      <c r="J331" s="517"/>
    </row>
    <row r="332" spans="1:10" s="512" customFormat="1" ht="25.5">
      <c r="A332" s="490">
        <f t="shared" si="21"/>
        <v>311</v>
      </c>
      <c r="B332" s="507"/>
      <c r="C332" s="508" t="s">
        <v>148</v>
      </c>
      <c r="D332" s="573">
        <f>SUM(D333:D333)</f>
        <v>1</v>
      </c>
      <c r="E332" s="509" t="s">
        <v>630</v>
      </c>
      <c r="F332" s="613"/>
      <c r="G332" s="510">
        <f>D332*F332</f>
        <v>0</v>
      </c>
      <c r="H332" s="613"/>
      <c r="I332" s="510">
        <f>D332*H332</f>
        <v>0</v>
      </c>
      <c r="J332" s="511"/>
    </row>
    <row r="333" spans="1:10" s="518" customFormat="1" ht="12.75" customHeight="1">
      <c r="A333" s="490">
        <f t="shared" si="21"/>
        <v>312</v>
      </c>
      <c r="B333" s="513"/>
      <c r="C333" s="514" t="s">
        <v>145</v>
      </c>
      <c r="D333" s="566">
        <v>1</v>
      </c>
      <c r="E333" s="515"/>
      <c r="F333" s="614"/>
      <c r="G333" s="516"/>
      <c r="H333" s="614"/>
      <c r="I333" s="516"/>
      <c r="J333" s="517"/>
    </row>
    <row r="334" spans="1:10" s="512" customFormat="1" ht="25.5">
      <c r="A334" s="490">
        <f t="shared" si="21"/>
        <v>313</v>
      </c>
      <c r="B334" s="507"/>
      <c r="C334" s="508" t="s">
        <v>149</v>
      </c>
      <c r="D334" s="573">
        <f>SUM(D335:D335)</f>
        <v>1</v>
      </c>
      <c r="E334" s="509" t="s">
        <v>630</v>
      </c>
      <c r="F334" s="613"/>
      <c r="G334" s="510">
        <f>D334*F334</f>
        <v>0</v>
      </c>
      <c r="H334" s="613"/>
      <c r="I334" s="510">
        <f>D334*H334</f>
        <v>0</v>
      </c>
      <c r="J334" s="511"/>
    </row>
    <row r="335" spans="1:10" s="518" customFormat="1" ht="12.75" customHeight="1">
      <c r="A335" s="490">
        <f t="shared" si="21"/>
        <v>314</v>
      </c>
      <c r="B335" s="513"/>
      <c r="C335" s="514" t="s">
        <v>145</v>
      </c>
      <c r="D335" s="566">
        <v>1</v>
      </c>
      <c r="E335" s="515"/>
      <c r="F335" s="614"/>
      <c r="G335" s="516"/>
      <c r="H335" s="614"/>
      <c r="I335" s="516"/>
      <c r="J335" s="517"/>
    </row>
    <row r="336" spans="1:10" s="512" customFormat="1" ht="12.75" customHeight="1">
      <c r="A336" s="490">
        <f t="shared" si="21"/>
        <v>315</v>
      </c>
      <c r="C336" s="503" t="s">
        <v>63</v>
      </c>
      <c r="D336" s="573">
        <v>1</v>
      </c>
      <c r="E336" s="509" t="s">
        <v>1062</v>
      </c>
      <c r="F336" s="613"/>
      <c r="G336" s="510">
        <f>D336*F336</f>
        <v>0</v>
      </c>
      <c r="H336" s="613"/>
      <c r="I336" s="510">
        <f>D336*H336</f>
        <v>0</v>
      </c>
      <c r="J336" s="527"/>
    </row>
    <row r="337" spans="1:10" s="512" customFormat="1">
      <c r="A337" s="490">
        <f t="shared" si="21"/>
        <v>316</v>
      </c>
      <c r="C337" s="508" t="s">
        <v>1064</v>
      </c>
      <c r="D337" s="573">
        <v>1</v>
      </c>
      <c r="E337" s="509" t="s">
        <v>1062</v>
      </c>
      <c r="F337" s="613"/>
      <c r="G337" s="510">
        <f>D337*F337</f>
        <v>0</v>
      </c>
      <c r="H337" s="613"/>
      <c r="I337" s="510">
        <f>D337*H337</f>
        <v>0</v>
      </c>
      <c r="J337" s="527"/>
    </row>
    <row r="338" spans="1:10">
      <c r="A338" s="490">
        <f t="shared" si="21"/>
        <v>317</v>
      </c>
      <c r="C338" s="503"/>
      <c r="D338" s="490"/>
      <c r="F338" s="619"/>
      <c r="G338" s="505"/>
      <c r="H338" s="619"/>
      <c r="I338" s="505"/>
    </row>
    <row r="339" spans="1:10">
      <c r="A339" s="490">
        <f t="shared" si="21"/>
        <v>318</v>
      </c>
      <c r="C339" s="580" t="s">
        <v>150</v>
      </c>
      <c r="D339" s="490"/>
      <c r="F339" s="619"/>
      <c r="G339" s="505"/>
      <c r="H339" s="619"/>
      <c r="I339" s="505"/>
    </row>
    <row r="340" spans="1:10" ht="89.25">
      <c r="A340" s="490">
        <f t="shared" si="21"/>
        <v>319</v>
      </c>
      <c r="C340" s="581" t="s">
        <v>151</v>
      </c>
      <c r="D340" s="490">
        <f>SUM(D341:D347)</f>
        <v>69</v>
      </c>
      <c r="E340" s="490" t="s">
        <v>630</v>
      </c>
      <c r="F340" s="619"/>
      <c r="G340" s="505">
        <f>D340*F340</f>
        <v>0</v>
      </c>
      <c r="H340" s="619"/>
      <c r="I340" s="505">
        <f>D340*H340</f>
        <v>0</v>
      </c>
    </row>
    <row r="341" spans="1:10" s="518" customFormat="1" ht="12.75" customHeight="1">
      <c r="A341" s="490">
        <f t="shared" si="21"/>
        <v>320</v>
      </c>
      <c r="B341" s="513"/>
      <c r="C341" s="514" t="s">
        <v>1040</v>
      </c>
      <c r="D341" s="515">
        <v>8</v>
      </c>
      <c r="E341" s="515"/>
      <c r="F341" s="614"/>
      <c r="G341" s="516"/>
      <c r="H341" s="614"/>
      <c r="I341" s="516"/>
      <c r="J341" s="517" t="s">
        <v>89</v>
      </c>
    </row>
    <row r="342" spans="1:10" s="518" customFormat="1" ht="12.75" customHeight="1">
      <c r="A342" s="490">
        <f t="shared" si="21"/>
        <v>321</v>
      </c>
      <c r="B342" s="513"/>
      <c r="C342" s="514" t="s">
        <v>1042</v>
      </c>
      <c r="D342" s="515">
        <v>16</v>
      </c>
      <c r="E342" s="515"/>
      <c r="F342" s="614"/>
      <c r="G342" s="516"/>
      <c r="H342" s="614"/>
      <c r="I342" s="516"/>
      <c r="J342" s="517" t="s">
        <v>90</v>
      </c>
    </row>
    <row r="343" spans="1:10" s="518" customFormat="1" ht="12.75" customHeight="1">
      <c r="A343" s="490">
        <f t="shared" si="21"/>
        <v>322</v>
      </c>
      <c r="B343" s="513"/>
      <c r="C343" s="514" t="s">
        <v>1044</v>
      </c>
      <c r="D343" s="515">
        <v>19</v>
      </c>
      <c r="E343" s="515"/>
      <c r="F343" s="614"/>
      <c r="G343" s="516"/>
      <c r="H343" s="614"/>
      <c r="I343" s="516"/>
      <c r="J343" s="517" t="s">
        <v>91</v>
      </c>
    </row>
    <row r="344" spans="1:10" s="518" customFormat="1" ht="12.75" customHeight="1">
      <c r="A344" s="490">
        <f t="shared" si="21"/>
        <v>323</v>
      </c>
      <c r="B344" s="513"/>
      <c r="C344" s="514" t="s">
        <v>92</v>
      </c>
      <c r="D344" s="515">
        <v>17</v>
      </c>
      <c r="E344" s="515"/>
      <c r="F344" s="614"/>
      <c r="G344" s="516"/>
      <c r="H344" s="614"/>
      <c r="I344" s="516"/>
      <c r="J344" s="517" t="s">
        <v>93</v>
      </c>
    </row>
    <row r="345" spans="1:10" s="518" customFormat="1" ht="12.75" customHeight="1">
      <c r="A345" s="490">
        <f t="shared" si="21"/>
        <v>324</v>
      </c>
      <c r="B345" s="513"/>
      <c r="C345" s="514" t="s">
        <v>94</v>
      </c>
      <c r="D345" s="515">
        <v>9</v>
      </c>
      <c r="E345" s="515"/>
      <c r="F345" s="614"/>
      <c r="G345" s="516"/>
      <c r="H345" s="614"/>
      <c r="I345" s="516"/>
      <c r="J345" s="517" t="s">
        <v>95</v>
      </c>
    </row>
    <row r="346" spans="1:10" s="518" customFormat="1" ht="12.75" customHeight="1">
      <c r="A346" s="490">
        <f t="shared" si="21"/>
        <v>325</v>
      </c>
      <c r="B346" s="513"/>
      <c r="C346" s="514" t="s">
        <v>1046</v>
      </c>
      <c r="D346" s="515"/>
      <c r="E346" s="515"/>
      <c r="F346" s="614"/>
      <c r="G346" s="516"/>
      <c r="H346" s="614"/>
      <c r="I346" s="516"/>
      <c r="J346" s="517" t="s">
        <v>96</v>
      </c>
    </row>
    <row r="347" spans="1:10" s="518" customFormat="1" ht="12.75" customHeight="1">
      <c r="A347" s="490">
        <f t="shared" si="21"/>
        <v>326</v>
      </c>
      <c r="B347" s="513"/>
      <c r="C347" s="514" t="s">
        <v>1029</v>
      </c>
      <c r="D347" s="515"/>
      <c r="E347" s="515"/>
      <c r="F347" s="614"/>
      <c r="G347" s="516"/>
      <c r="H347" s="614"/>
      <c r="I347" s="516"/>
      <c r="J347" s="517" t="s">
        <v>97</v>
      </c>
    </row>
    <row r="348" spans="1:10" ht="51">
      <c r="A348" s="490">
        <f>A347+1</f>
        <v>327</v>
      </c>
      <c r="C348" s="581" t="s">
        <v>152</v>
      </c>
      <c r="D348" s="490">
        <f>SUM(D349:D355)</f>
        <v>1</v>
      </c>
      <c r="E348" s="490" t="s">
        <v>630</v>
      </c>
      <c r="F348" s="619"/>
      <c r="G348" s="505">
        <f>D348*F348</f>
        <v>0</v>
      </c>
      <c r="H348" s="619"/>
      <c r="I348" s="505">
        <f>D348*H348</f>
        <v>0</v>
      </c>
    </row>
    <row r="349" spans="1:10" s="518" customFormat="1" ht="12.75" customHeight="1">
      <c r="A349" s="490">
        <f t="shared" si="21"/>
        <v>328</v>
      </c>
      <c r="B349" s="513"/>
      <c r="C349" s="514" t="s">
        <v>1040</v>
      </c>
      <c r="D349" s="515"/>
      <c r="E349" s="515"/>
      <c r="F349" s="614"/>
      <c r="G349" s="516"/>
      <c r="H349" s="614"/>
      <c r="I349" s="516"/>
      <c r="J349" s="517" t="s">
        <v>89</v>
      </c>
    </row>
    <row r="350" spans="1:10" s="518" customFormat="1" ht="12.75" customHeight="1">
      <c r="A350" s="490">
        <f t="shared" si="21"/>
        <v>329</v>
      </c>
      <c r="B350" s="513"/>
      <c r="C350" s="514" t="s">
        <v>1042</v>
      </c>
      <c r="D350" s="515">
        <v>1</v>
      </c>
      <c r="E350" s="515"/>
      <c r="F350" s="614"/>
      <c r="G350" s="516"/>
      <c r="H350" s="614"/>
      <c r="I350" s="516"/>
      <c r="J350" s="517" t="s">
        <v>90</v>
      </c>
    </row>
    <row r="351" spans="1:10" s="518" customFormat="1" ht="12.75" customHeight="1">
      <c r="A351" s="490">
        <f t="shared" si="21"/>
        <v>330</v>
      </c>
      <c r="B351" s="513"/>
      <c r="C351" s="514" t="s">
        <v>1044</v>
      </c>
      <c r="D351" s="515"/>
      <c r="E351" s="515"/>
      <c r="F351" s="614"/>
      <c r="G351" s="516"/>
      <c r="H351" s="614"/>
      <c r="I351" s="516"/>
      <c r="J351" s="517" t="s">
        <v>91</v>
      </c>
    </row>
    <row r="352" spans="1:10" s="518" customFormat="1" ht="12.75" customHeight="1">
      <c r="A352" s="490">
        <f t="shared" si="21"/>
        <v>331</v>
      </c>
      <c r="B352" s="513"/>
      <c r="C352" s="514" t="s">
        <v>92</v>
      </c>
      <c r="D352" s="515"/>
      <c r="E352" s="515"/>
      <c r="F352" s="614"/>
      <c r="G352" s="516"/>
      <c r="H352" s="614"/>
      <c r="I352" s="516"/>
      <c r="J352" s="517" t="s">
        <v>93</v>
      </c>
    </row>
    <row r="353" spans="1:10" s="518" customFormat="1" ht="12.75" customHeight="1">
      <c r="A353" s="490">
        <f t="shared" si="21"/>
        <v>332</v>
      </c>
      <c r="B353" s="513"/>
      <c r="C353" s="514" t="s">
        <v>94</v>
      </c>
      <c r="D353" s="515"/>
      <c r="E353" s="515"/>
      <c r="F353" s="614"/>
      <c r="G353" s="516"/>
      <c r="H353" s="614"/>
      <c r="I353" s="516"/>
      <c r="J353" s="517" t="s">
        <v>95</v>
      </c>
    </row>
    <row r="354" spans="1:10" s="518" customFormat="1" ht="12.75" customHeight="1">
      <c r="A354" s="490">
        <f t="shared" si="21"/>
        <v>333</v>
      </c>
      <c r="B354" s="513"/>
      <c r="C354" s="514" t="s">
        <v>1046</v>
      </c>
      <c r="D354" s="515"/>
      <c r="E354" s="515"/>
      <c r="F354" s="614"/>
      <c r="G354" s="516"/>
      <c r="H354" s="614"/>
      <c r="I354" s="516"/>
      <c r="J354" s="517" t="s">
        <v>96</v>
      </c>
    </row>
    <row r="355" spans="1:10" s="518" customFormat="1" ht="12.75" customHeight="1">
      <c r="A355" s="490">
        <f t="shared" si="21"/>
        <v>334</v>
      </c>
      <c r="B355" s="513"/>
      <c r="C355" s="514" t="s">
        <v>1029</v>
      </c>
      <c r="D355" s="515"/>
      <c r="E355" s="515"/>
      <c r="F355" s="614"/>
      <c r="G355" s="516"/>
      <c r="H355" s="614"/>
      <c r="I355" s="516"/>
      <c r="J355" s="517" t="s">
        <v>97</v>
      </c>
    </row>
    <row r="356" spans="1:10">
      <c r="A356" s="490">
        <f t="shared" si="21"/>
        <v>335</v>
      </c>
      <c r="C356" s="503"/>
      <c r="D356" s="490"/>
      <c r="F356" s="619"/>
      <c r="G356" s="505"/>
      <c r="H356" s="619"/>
      <c r="I356" s="505"/>
    </row>
    <row r="357" spans="1:10" s="497" customFormat="1" ht="15.75">
      <c r="A357" s="496"/>
      <c r="C357" s="531" t="s">
        <v>996</v>
      </c>
      <c r="D357" s="496"/>
      <c r="E357" s="496"/>
      <c r="F357" s="618"/>
      <c r="G357" s="500">
        <f>SUM(G358:G938)</f>
        <v>0</v>
      </c>
      <c r="H357" s="621"/>
      <c r="I357" s="500">
        <f>SUM(I358:I938)</f>
        <v>0</v>
      </c>
      <c r="J357" s="501"/>
    </row>
    <row r="358" spans="1:10">
      <c r="A358" s="490">
        <f>A356+1</f>
        <v>336</v>
      </c>
      <c r="C358" s="532" t="s">
        <v>1076</v>
      </c>
      <c r="D358" s="490"/>
      <c r="F358" s="619"/>
      <c r="G358" s="505"/>
      <c r="H358" s="619"/>
      <c r="I358" s="505"/>
    </row>
    <row r="359" spans="1:10">
      <c r="A359" s="490">
        <f>A358+1</f>
        <v>337</v>
      </c>
      <c r="B359" s="495" t="s">
        <v>1080</v>
      </c>
      <c r="C359" s="503" t="s">
        <v>1078</v>
      </c>
      <c r="D359" s="509">
        <f>SUM(D360:D368)</f>
        <v>125</v>
      </c>
      <c r="E359" s="490" t="s">
        <v>383</v>
      </c>
      <c r="F359" s="619"/>
      <c r="G359" s="505">
        <f>D359*F359</f>
        <v>0</v>
      </c>
      <c r="H359" s="619"/>
      <c r="I359" s="505">
        <f>D359*H359</f>
        <v>0</v>
      </c>
      <c r="J359" s="534"/>
    </row>
    <row r="360" spans="1:10" s="518" customFormat="1" ht="12.75" customHeight="1">
      <c r="A360" s="490">
        <f>A359+1</f>
        <v>338</v>
      </c>
      <c r="B360" s="513"/>
      <c r="C360" s="514" t="s">
        <v>1040</v>
      </c>
      <c r="D360" s="515">
        <v>40</v>
      </c>
      <c r="E360" s="515"/>
      <c r="F360" s="614"/>
      <c r="G360" s="516"/>
      <c r="H360" s="614"/>
      <c r="I360" s="516"/>
      <c r="J360" s="517" t="s">
        <v>89</v>
      </c>
    </row>
    <row r="361" spans="1:10" s="518" customFormat="1" ht="12.75" customHeight="1">
      <c r="A361" s="490">
        <f t="shared" ref="A361:A424" si="22">A360+1</f>
        <v>339</v>
      </c>
      <c r="B361" s="513"/>
      <c r="C361" s="514" t="s">
        <v>1042</v>
      </c>
      <c r="D361" s="515"/>
      <c r="E361" s="515"/>
      <c r="F361" s="614"/>
      <c r="G361" s="516"/>
      <c r="H361" s="614"/>
      <c r="I361" s="516"/>
      <c r="J361" s="517" t="s">
        <v>90</v>
      </c>
    </row>
    <row r="362" spans="1:10" s="518" customFormat="1" ht="12.75" customHeight="1">
      <c r="A362" s="490">
        <f t="shared" si="22"/>
        <v>340</v>
      </c>
      <c r="B362" s="513"/>
      <c r="C362" s="514" t="s">
        <v>1044</v>
      </c>
      <c r="D362" s="515"/>
      <c r="E362" s="515"/>
      <c r="F362" s="614"/>
      <c r="G362" s="516"/>
      <c r="H362" s="614"/>
      <c r="I362" s="516"/>
      <c r="J362" s="517" t="s">
        <v>91</v>
      </c>
    </row>
    <row r="363" spans="1:10" s="518" customFormat="1" ht="12.75" customHeight="1">
      <c r="A363" s="490">
        <f t="shared" si="22"/>
        <v>341</v>
      </c>
      <c r="B363" s="513"/>
      <c r="C363" s="514" t="s">
        <v>92</v>
      </c>
      <c r="D363" s="515"/>
      <c r="E363" s="515"/>
      <c r="F363" s="614"/>
      <c r="G363" s="516"/>
      <c r="H363" s="614"/>
      <c r="I363" s="516"/>
      <c r="J363" s="517" t="s">
        <v>93</v>
      </c>
    </row>
    <row r="364" spans="1:10" s="518" customFormat="1" ht="12.75" customHeight="1">
      <c r="A364" s="490">
        <f t="shared" si="22"/>
        <v>342</v>
      </c>
      <c r="B364" s="513"/>
      <c r="C364" s="514" t="s">
        <v>94</v>
      </c>
      <c r="D364" s="515"/>
      <c r="E364" s="515"/>
      <c r="F364" s="614"/>
      <c r="G364" s="516"/>
      <c r="H364" s="614"/>
      <c r="I364" s="516"/>
      <c r="J364" s="517" t="s">
        <v>95</v>
      </c>
    </row>
    <row r="365" spans="1:10" s="518" customFormat="1" ht="12.75" customHeight="1">
      <c r="A365" s="490">
        <f t="shared" si="22"/>
        <v>343</v>
      </c>
      <c r="B365" s="513"/>
      <c r="C365" s="514" t="s">
        <v>1046</v>
      </c>
      <c r="D365" s="515">
        <v>75</v>
      </c>
      <c r="E365" s="515"/>
      <c r="F365" s="614"/>
      <c r="G365" s="516"/>
      <c r="H365" s="614"/>
      <c r="I365" s="516"/>
      <c r="J365" s="517" t="s">
        <v>96</v>
      </c>
    </row>
    <row r="366" spans="1:10" s="518" customFormat="1" ht="12.75" customHeight="1">
      <c r="A366" s="490">
        <f t="shared" si="22"/>
        <v>344</v>
      </c>
      <c r="B366" s="513"/>
      <c r="C366" s="514" t="s">
        <v>1029</v>
      </c>
      <c r="D366" s="515">
        <v>10</v>
      </c>
      <c r="E366" s="515"/>
      <c r="F366" s="614"/>
      <c r="G366" s="516"/>
      <c r="H366" s="614"/>
      <c r="I366" s="516"/>
      <c r="J366" s="517" t="s">
        <v>97</v>
      </c>
    </row>
    <row r="367" spans="1:10" s="518" customFormat="1" ht="12.75" customHeight="1">
      <c r="A367" s="490">
        <f t="shared" si="22"/>
        <v>345</v>
      </c>
      <c r="B367" s="513"/>
      <c r="C367" s="514" t="s">
        <v>153</v>
      </c>
      <c r="D367" s="515"/>
      <c r="E367" s="515"/>
      <c r="F367" s="614"/>
      <c r="G367" s="516"/>
      <c r="H367" s="614"/>
      <c r="I367" s="516"/>
      <c r="J367" s="517"/>
    </row>
    <row r="368" spans="1:10" s="518" customFormat="1" ht="12.75" customHeight="1">
      <c r="A368" s="490">
        <f t="shared" si="22"/>
        <v>346</v>
      </c>
      <c r="B368" s="513"/>
      <c r="C368" s="514" t="s">
        <v>154</v>
      </c>
      <c r="D368" s="515"/>
      <c r="E368" s="515"/>
      <c r="F368" s="614"/>
      <c r="G368" s="516"/>
      <c r="H368" s="614"/>
      <c r="I368" s="516"/>
      <c r="J368" s="517"/>
    </row>
    <row r="369" spans="1:10">
      <c r="A369" s="490">
        <f t="shared" si="22"/>
        <v>347</v>
      </c>
      <c r="B369" s="495" t="s">
        <v>155</v>
      </c>
      <c r="C369" s="503" t="s">
        <v>1078</v>
      </c>
      <c r="D369" s="509">
        <f>SUM(D370:D378)</f>
        <v>48</v>
      </c>
      <c r="E369" s="490" t="s">
        <v>383</v>
      </c>
      <c r="F369" s="619"/>
      <c r="G369" s="505">
        <f>D369*F369</f>
        <v>0</v>
      </c>
      <c r="H369" s="619"/>
      <c r="I369" s="505">
        <f>D369*H369</f>
        <v>0</v>
      </c>
      <c r="J369" s="534"/>
    </row>
    <row r="370" spans="1:10" s="518" customFormat="1" ht="12.75" customHeight="1">
      <c r="A370" s="490">
        <f t="shared" si="22"/>
        <v>348</v>
      </c>
      <c r="B370" s="513"/>
      <c r="C370" s="514" t="s">
        <v>1040</v>
      </c>
      <c r="D370" s="515"/>
      <c r="E370" s="515"/>
      <c r="F370" s="614"/>
      <c r="G370" s="516"/>
      <c r="H370" s="614"/>
      <c r="I370" s="516"/>
      <c r="J370" s="517" t="s">
        <v>89</v>
      </c>
    </row>
    <row r="371" spans="1:10" s="518" customFormat="1" ht="12.75" customHeight="1">
      <c r="A371" s="490">
        <f t="shared" si="22"/>
        <v>349</v>
      </c>
      <c r="B371" s="513"/>
      <c r="C371" s="514" t="s">
        <v>1042</v>
      </c>
      <c r="D371" s="515"/>
      <c r="E371" s="515"/>
      <c r="F371" s="614"/>
      <c r="G371" s="516"/>
      <c r="H371" s="614"/>
      <c r="I371" s="516"/>
      <c r="J371" s="517" t="s">
        <v>90</v>
      </c>
    </row>
    <row r="372" spans="1:10" s="518" customFormat="1" ht="12.75" customHeight="1">
      <c r="A372" s="490">
        <f t="shared" si="22"/>
        <v>350</v>
      </c>
      <c r="B372" s="513"/>
      <c r="C372" s="514" t="s">
        <v>1044</v>
      </c>
      <c r="D372" s="515"/>
      <c r="E372" s="515"/>
      <c r="F372" s="614"/>
      <c r="G372" s="516"/>
      <c r="H372" s="614"/>
      <c r="I372" s="516"/>
      <c r="J372" s="517" t="s">
        <v>91</v>
      </c>
    </row>
    <row r="373" spans="1:10" s="518" customFormat="1" ht="12.75" customHeight="1">
      <c r="A373" s="490">
        <f t="shared" si="22"/>
        <v>351</v>
      </c>
      <c r="B373" s="513"/>
      <c r="C373" s="514" t="s">
        <v>92</v>
      </c>
      <c r="D373" s="515"/>
      <c r="E373" s="515"/>
      <c r="F373" s="614"/>
      <c r="G373" s="516"/>
      <c r="H373" s="614"/>
      <c r="I373" s="516"/>
      <c r="J373" s="517" t="s">
        <v>93</v>
      </c>
    </row>
    <row r="374" spans="1:10" s="518" customFormat="1" ht="12.75" customHeight="1">
      <c r="A374" s="490">
        <f t="shared" si="22"/>
        <v>352</v>
      </c>
      <c r="B374" s="513"/>
      <c r="C374" s="514" t="s">
        <v>94</v>
      </c>
      <c r="D374" s="515"/>
      <c r="E374" s="515"/>
      <c r="F374" s="614"/>
      <c r="G374" s="516"/>
      <c r="H374" s="614"/>
      <c r="I374" s="516"/>
      <c r="J374" s="517" t="s">
        <v>95</v>
      </c>
    </row>
    <row r="375" spans="1:10" s="518" customFormat="1" ht="12.75" customHeight="1">
      <c r="A375" s="490">
        <f t="shared" si="22"/>
        <v>353</v>
      </c>
      <c r="B375" s="513"/>
      <c r="C375" s="514" t="s">
        <v>1046</v>
      </c>
      <c r="D375" s="515">
        <v>36</v>
      </c>
      <c r="E375" s="515"/>
      <c r="F375" s="614"/>
      <c r="G375" s="516"/>
      <c r="H375" s="614"/>
      <c r="I375" s="516"/>
      <c r="J375" s="517" t="s">
        <v>96</v>
      </c>
    </row>
    <row r="376" spans="1:10" s="518" customFormat="1" ht="12.75" customHeight="1">
      <c r="A376" s="490">
        <f t="shared" si="22"/>
        <v>354</v>
      </c>
      <c r="B376" s="513"/>
      <c r="C376" s="514" t="s">
        <v>1029</v>
      </c>
      <c r="D376" s="515">
        <v>12</v>
      </c>
      <c r="E376" s="515"/>
      <c r="F376" s="614"/>
      <c r="G376" s="516"/>
      <c r="H376" s="614"/>
      <c r="I376" s="516"/>
      <c r="J376" s="517" t="s">
        <v>97</v>
      </c>
    </row>
    <row r="377" spans="1:10" s="518" customFormat="1" ht="12.75" customHeight="1">
      <c r="A377" s="490">
        <f t="shared" si="22"/>
        <v>355</v>
      </c>
      <c r="B377" s="513"/>
      <c r="C377" s="514" t="s">
        <v>153</v>
      </c>
      <c r="D377" s="515"/>
      <c r="E377" s="515"/>
      <c r="F377" s="614"/>
      <c r="G377" s="516"/>
      <c r="H377" s="614"/>
      <c r="I377" s="516"/>
      <c r="J377" s="517"/>
    </row>
    <row r="378" spans="1:10" s="518" customFormat="1" ht="12.75" customHeight="1">
      <c r="A378" s="490">
        <f t="shared" si="22"/>
        <v>356</v>
      </c>
      <c r="B378" s="513"/>
      <c r="C378" s="514" t="s">
        <v>154</v>
      </c>
      <c r="D378" s="515"/>
      <c r="E378" s="515"/>
      <c r="F378" s="614"/>
      <c r="G378" s="516"/>
      <c r="H378" s="614"/>
      <c r="I378" s="516"/>
      <c r="J378" s="517"/>
    </row>
    <row r="379" spans="1:10">
      <c r="A379" s="490">
        <f t="shared" si="22"/>
        <v>357</v>
      </c>
      <c r="B379" s="495" t="s">
        <v>156</v>
      </c>
      <c r="C379" s="503" t="s">
        <v>157</v>
      </c>
      <c r="D379" s="509">
        <f>SUM(D380:D388)</f>
        <v>13536</v>
      </c>
      <c r="E379" s="490" t="s">
        <v>383</v>
      </c>
      <c r="F379" s="619"/>
      <c r="G379" s="505">
        <f>D379*F379</f>
        <v>0</v>
      </c>
      <c r="H379" s="619"/>
      <c r="I379" s="505">
        <f>D379*H379</f>
        <v>0</v>
      </c>
      <c r="J379" s="534"/>
    </row>
    <row r="380" spans="1:10" s="518" customFormat="1" ht="12.75" customHeight="1">
      <c r="A380" s="490">
        <f t="shared" si="22"/>
        <v>358</v>
      </c>
      <c r="B380" s="513"/>
      <c r="C380" s="514" t="s">
        <v>1040</v>
      </c>
      <c r="D380" s="515">
        <v>3867</v>
      </c>
      <c r="E380" s="515"/>
      <c r="F380" s="614"/>
      <c r="G380" s="516"/>
      <c r="H380" s="614"/>
      <c r="I380" s="516"/>
      <c r="J380" s="517" t="s">
        <v>89</v>
      </c>
    </row>
    <row r="381" spans="1:10" s="518" customFormat="1" ht="12.75" customHeight="1">
      <c r="A381" s="490">
        <f t="shared" si="22"/>
        <v>359</v>
      </c>
      <c r="B381" s="513"/>
      <c r="C381" s="514" t="s">
        <v>1042</v>
      </c>
      <c r="D381" s="515">
        <v>2708</v>
      </c>
      <c r="E381" s="515"/>
      <c r="F381" s="614"/>
      <c r="G381" s="516"/>
      <c r="H381" s="614"/>
      <c r="I381" s="516"/>
      <c r="J381" s="517" t="s">
        <v>90</v>
      </c>
    </row>
    <row r="382" spans="1:10" s="518" customFormat="1" ht="12.75" customHeight="1">
      <c r="A382" s="490">
        <f t="shared" si="22"/>
        <v>360</v>
      </c>
      <c r="B382" s="513"/>
      <c r="C382" s="514" t="s">
        <v>1044</v>
      </c>
      <c r="D382" s="515">
        <v>2967</v>
      </c>
      <c r="E382" s="515"/>
      <c r="F382" s="614"/>
      <c r="G382" s="516"/>
      <c r="H382" s="614"/>
      <c r="I382" s="516"/>
      <c r="J382" s="517" t="s">
        <v>91</v>
      </c>
    </row>
    <row r="383" spans="1:10" s="518" customFormat="1" ht="12.75" customHeight="1">
      <c r="A383" s="490">
        <f t="shared" si="22"/>
        <v>361</v>
      </c>
      <c r="B383" s="513"/>
      <c r="C383" s="514" t="s">
        <v>92</v>
      </c>
      <c r="D383" s="515">
        <v>2804</v>
      </c>
      <c r="E383" s="515"/>
      <c r="F383" s="614"/>
      <c r="G383" s="516"/>
      <c r="H383" s="614"/>
      <c r="I383" s="516"/>
      <c r="J383" s="517" t="s">
        <v>93</v>
      </c>
    </row>
    <row r="384" spans="1:10" s="518" customFormat="1" ht="12.75" customHeight="1">
      <c r="A384" s="490">
        <f t="shared" si="22"/>
        <v>362</v>
      </c>
      <c r="B384" s="513"/>
      <c r="C384" s="514" t="s">
        <v>94</v>
      </c>
      <c r="D384" s="515">
        <v>1040</v>
      </c>
      <c r="E384" s="515"/>
      <c r="F384" s="614"/>
      <c r="G384" s="516"/>
      <c r="H384" s="614"/>
      <c r="I384" s="516"/>
      <c r="J384" s="517" t="s">
        <v>95</v>
      </c>
    </row>
    <row r="385" spans="1:10" s="518" customFormat="1" ht="12.75" customHeight="1">
      <c r="A385" s="490">
        <f t="shared" si="22"/>
        <v>363</v>
      </c>
      <c r="B385" s="513"/>
      <c r="C385" s="514" t="s">
        <v>1046</v>
      </c>
      <c r="D385" s="515">
        <v>85</v>
      </c>
      <c r="E385" s="515"/>
      <c r="F385" s="614"/>
      <c r="G385" s="516"/>
      <c r="H385" s="614"/>
      <c r="I385" s="516"/>
      <c r="J385" s="517" t="s">
        <v>96</v>
      </c>
    </row>
    <row r="386" spans="1:10" s="518" customFormat="1" ht="12.75" customHeight="1">
      <c r="A386" s="490">
        <f t="shared" si="22"/>
        <v>364</v>
      </c>
      <c r="B386" s="513"/>
      <c r="C386" s="514" t="s">
        <v>1029</v>
      </c>
      <c r="D386" s="515">
        <v>10</v>
      </c>
      <c r="E386" s="515"/>
      <c r="F386" s="614"/>
      <c r="G386" s="516"/>
      <c r="H386" s="614"/>
      <c r="I386" s="516"/>
      <c r="J386" s="517" t="s">
        <v>97</v>
      </c>
    </row>
    <row r="387" spans="1:10" s="518" customFormat="1" ht="12.75" customHeight="1">
      <c r="A387" s="490">
        <f t="shared" si="22"/>
        <v>365</v>
      </c>
      <c r="B387" s="513"/>
      <c r="C387" s="514" t="s">
        <v>153</v>
      </c>
      <c r="D387" s="515">
        <v>55</v>
      </c>
      <c r="E387" s="515"/>
      <c r="F387" s="614"/>
      <c r="G387" s="516"/>
      <c r="H387" s="614"/>
      <c r="I387" s="516"/>
      <c r="J387" s="517"/>
    </row>
    <row r="388" spans="1:10" s="518" customFormat="1" ht="12.75" customHeight="1">
      <c r="A388" s="490">
        <f t="shared" si="22"/>
        <v>366</v>
      </c>
      <c r="B388" s="513"/>
      <c r="C388" s="514" t="s">
        <v>154</v>
      </c>
      <c r="D388" s="515"/>
      <c r="E388" s="515"/>
      <c r="F388" s="614"/>
      <c r="G388" s="516"/>
      <c r="H388" s="614"/>
      <c r="I388" s="516"/>
      <c r="J388" s="517"/>
    </row>
    <row r="389" spans="1:10">
      <c r="A389" s="490">
        <f t="shared" si="22"/>
        <v>367</v>
      </c>
      <c r="B389" s="495" t="s">
        <v>158</v>
      </c>
      <c r="C389" s="503" t="s">
        <v>1078</v>
      </c>
      <c r="D389" s="509">
        <f>SUM(D390:D398)</f>
        <v>95</v>
      </c>
      <c r="E389" s="490" t="s">
        <v>383</v>
      </c>
      <c r="F389" s="619"/>
      <c r="G389" s="505">
        <f>D389*F389</f>
        <v>0</v>
      </c>
      <c r="H389" s="619"/>
      <c r="I389" s="505">
        <f>D389*H389</f>
        <v>0</v>
      </c>
      <c r="J389" s="534"/>
    </row>
    <row r="390" spans="1:10" s="518" customFormat="1" ht="12.75" customHeight="1">
      <c r="A390" s="490">
        <f t="shared" si="22"/>
        <v>368</v>
      </c>
      <c r="B390" s="513"/>
      <c r="C390" s="514" t="s">
        <v>1040</v>
      </c>
      <c r="D390" s="515">
        <v>40</v>
      </c>
      <c r="E390" s="515"/>
      <c r="F390" s="614"/>
      <c r="G390" s="516"/>
      <c r="H390" s="614"/>
      <c r="I390" s="516"/>
      <c r="J390" s="517" t="s">
        <v>89</v>
      </c>
    </row>
    <row r="391" spans="1:10" s="518" customFormat="1" ht="12.75" customHeight="1">
      <c r="A391" s="490">
        <f t="shared" si="22"/>
        <v>369</v>
      </c>
      <c r="B391" s="513"/>
      <c r="C391" s="514" t="s">
        <v>1042</v>
      </c>
      <c r="D391" s="515"/>
      <c r="E391" s="515"/>
      <c r="F391" s="614"/>
      <c r="G391" s="516"/>
      <c r="H391" s="614"/>
      <c r="I391" s="516"/>
      <c r="J391" s="517" t="s">
        <v>90</v>
      </c>
    </row>
    <row r="392" spans="1:10" s="518" customFormat="1" ht="12.75" customHeight="1">
      <c r="A392" s="490">
        <f t="shared" si="22"/>
        <v>370</v>
      </c>
      <c r="B392" s="513"/>
      <c r="C392" s="514" t="s">
        <v>1044</v>
      </c>
      <c r="D392" s="515"/>
      <c r="E392" s="515"/>
      <c r="F392" s="614"/>
      <c r="G392" s="516"/>
      <c r="H392" s="614"/>
      <c r="I392" s="516"/>
      <c r="J392" s="517" t="s">
        <v>91</v>
      </c>
    </row>
    <row r="393" spans="1:10" s="518" customFormat="1" ht="12.75" customHeight="1">
      <c r="A393" s="490">
        <f t="shared" si="22"/>
        <v>371</v>
      </c>
      <c r="B393" s="513"/>
      <c r="C393" s="514" t="s">
        <v>92</v>
      </c>
      <c r="D393" s="515"/>
      <c r="E393" s="515"/>
      <c r="F393" s="614"/>
      <c r="G393" s="516"/>
      <c r="H393" s="614"/>
      <c r="I393" s="516"/>
      <c r="J393" s="517" t="s">
        <v>93</v>
      </c>
    </row>
    <row r="394" spans="1:10" s="518" customFormat="1" ht="12.75" customHeight="1">
      <c r="A394" s="490">
        <f t="shared" si="22"/>
        <v>372</v>
      </c>
      <c r="B394" s="513"/>
      <c r="C394" s="514" t="s">
        <v>94</v>
      </c>
      <c r="D394" s="515"/>
      <c r="E394" s="515"/>
      <c r="F394" s="614"/>
      <c r="G394" s="516"/>
      <c r="H394" s="614"/>
      <c r="I394" s="516"/>
      <c r="J394" s="517" t="s">
        <v>95</v>
      </c>
    </row>
    <row r="395" spans="1:10" s="518" customFormat="1" ht="12.75" customHeight="1">
      <c r="A395" s="490">
        <f t="shared" si="22"/>
        <v>373</v>
      </c>
      <c r="B395" s="513"/>
      <c r="C395" s="514" t="s">
        <v>1046</v>
      </c>
      <c r="D395" s="515"/>
      <c r="E395" s="515"/>
      <c r="F395" s="614"/>
      <c r="G395" s="516"/>
      <c r="H395" s="614"/>
      <c r="I395" s="516"/>
      <c r="J395" s="517" t="s">
        <v>96</v>
      </c>
    </row>
    <row r="396" spans="1:10" s="518" customFormat="1" ht="12.75" customHeight="1">
      <c r="A396" s="490">
        <f t="shared" si="22"/>
        <v>374</v>
      </c>
      <c r="B396" s="513"/>
      <c r="C396" s="514" t="s">
        <v>1029</v>
      </c>
      <c r="D396" s="515"/>
      <c r="E396" s="515"/>
      <c r="F396" s="614"/>
      <c r="G396" s="516"/>
      <c r="H396" s="614"/>
      <c r="I396" s="516"/>
      <c r="J396" s="517" t="s">
        <v>97</v>
      </c>
    </row>
    <row r="397" spans="1:10" s="518" customFormat="1" ht="12.75" customHeight="1">
      <c r="A397" s="490">
        <f t="shared" si="22"/>
        <v>375</v>
      </c>
      <c r="B397" s="513"/>
      <c r="C397" s="514" t="s">
        <v>153</v>
      </c>
      <c r="D397" s="515">
        <v>55</v>
      </c>
      <c r="E397" s="515"/>
      <c r="F397" s="614"/>
      <c r="G397" s="516"/>
      <c r="H397" s="614"/>
      <c r="I397" s="516"/>
      <c r="J397" s="517"/>
    </row>
    <row r="398" spans="1:10" s="518" customFormat="1" ht="12.75" customHeight="1">
      <c r="A398" s="490">
        <f t="shared" si="22"/>
        <v>376</v>
      </c>
      <c r="B398" s="513"/>
      <c r="C398" s="514" t="s">
        <v>154</v>
      </c>
      <c r="D398" s="515"/>
      <c r="E398" s="515"/>
      <c r="F398" s="614"/>
      <c r="G398" s="516"/>
      <c r="H398" s="614"/>
      <c r="I398" s="516"/>
      <c r="J398" s="517"/>
    </row>
    <row r="399" spans="1:10">
      <c r="A399" s="490">
        <f t="shared" si="22"/>
        <v>377</v>
      </c>
      <c r="B399" s="495" t="s">
        <v>159</v>
      </c>
      <c r="C399" s="503" t="s">
        <v>160</v>
      </c>
      <c r="D399" s="509">
        <f>SUM(D400:D408)</f>
        <v>95</v>
      </c>
      <c r="E399" s="490" t="s">
        <v>383</v>
      </c>
      <c r="F399" s="619"/>
      <c r="G399" s="505">
        <f>D399*F399</f>
        <v>0</v>
      </c>
      <c r="H399" s="619"/>
      <c r="I399" s="505">
        <f>D399*H399</f>
        <v>0</v>
      </c>
      <c r="J399" s="534"/>
    </row>
    <row r="400" spans="1:10" s="518" customFormat="1" ht="12.75" customHeight="1">
      <c r="A400" s="490">
        <f t="shared" si="22"/>
        <v>378</v>
      </c>
      <c r="B400" s="513"/>
      <c r="C400" s="514" t="s">
        <v>1040</v>
      </c>
      <c r="D400" s="515">
        <v>40</v>
      </c>
      <c r="E400" s="515"/>
      <c r="F400" s="614"/>
      <c r="G400" s="516"/>
      <c r="H400" s="614"/>
      <c r="I400" s="516"/>
      <c r="J400" s="517" t="s">
        <v>89</v>
      </c>
    </row>
    <row r="401" spans="1:10" s="518" customFormat="1" ht="12.75" customHeight="1">
      <c r="A401" s="490">
        <f t="shared" si="22"/>
        <v>379</v>
      </c>
      <c r="B401" s="513"/>
      <c r="C401" s="514" t="s">
        <v>1042</v>
      </c>
      <c r="D401" s="515"/>
      <c r="E401" s="515"/>
      <c r="F401" s="614"/>
      <c r="G401" s="516"/>
      <c r="H401" s="614"/>
      <c r="I401" s="516"/>
      <c r="J401" s="517" t="s">
        <v>90</v>
      </c>
    </row>
    <row r="402" spans="1:10" s="518" customFormat="1" ht="12.75" customHeight="1">
      <c r="A402" s="490">
        <f t="shared" si="22"/>
        <v>380</v>
      </c>
      <c r="B402" s="513"/>
      <c r="C402" s="514" t="s">
        <v>1044</v>
      </c>
      <c r="D402" s="515"/>
      <c r="E402" s="515"/>
      <c r="F402" s="614"/>
      <c r="G402" s="516"/>
      <c r="H402" s="614"/>
      <c r="I402" s="516"/>
      <c r="J402" s="517" t="s">
        <v>91</v>
      </c>
    </row>
    <row r="403" spans="1:10" s="518" customFormat="1" ht="12.75" customHeight="1">
      <c r="A403" s="490">
        <f t="shared" si="22"/>
        <v>381</v>
      </c>
      <c r="B403" s="513"/>
      <c r="C403" s="514" t="s">
        <v>92</v>
      </c>
      <c r="D403" s="515"/>
      <c r="E403" s="515"/>
      <c r="F403" s="614"/>
      <c r="G403" s="516"/>
      <c r="H403" s="614"/>
      <c r="I403" s="516"/>
      <c r="J403" s="517" t="s">
        <v>93</v>
      </c>
    </row>
    <row r="404" spans="1:10" s="518" customFormat="1" ht="12.75" customHeight="1">
      <c r="A404" s="490">
        <f t="shared" si="22"/>
        <v>382</v>
      </c>
      <c r="B404" s="513"/>
      <c r="C404" s="514" t="s">
        <v>94</v>
      </c>
      <c r="D404" s="515"/>
      <c r="E404" s="515"/>
      <c r="F404" s="614"/>
      <c r="G404" s="516"/>
      <c r="H404" s="614"/>
      <c r="I404" s="516"/>
      <c r="J404" s="517" t="s">
        <v>95</v>
      </c>
    </row>
    <row r="405" spans="1:10" s="518" customFormat="1" ht="12.75" customHeight="1">
      <c r="A405" s="490">
        <f t="shared" si="22"/>
        <v>383</v>
      </c>
      <c r="B405" s="513"/>
      <c r="C405" s="514" t="s">
        <v>1046</v>
      </c>
      <c r="D405" s="515"/>
      <c r="E405" s="515"/>
      <c r="F405" s="614"/>
      <c r="G405" s="516"/>
      <c r="H405" s="614"/>
      <c r="I405" s="516"/>
      <c r="J405" s="517" t="s">
        <v>96</v>
      </c>
    </row>
    <row r="406" spans="1:10" s="518" customFormat="1" ht="12.75" customHeight="1">
      <c r="A406" s="490">
        <f t="shared" si="22"/>
        <v>384</v>
      </c>
      <c r="B406" s="513"/>
      <c r="C406" s="514" t="s">
        <v>1029</v>
      </c>
      <c r="D406" s="515"/>
      <c r="E406" s="515"/>
      <c r="F406" s="614"/>
      <c r="G406" s="516"/>
      <c r="H406" s="614"/>
      <c r="I406" s="516"/>
      <c r="J406" s="517" t="s">
        <v>97</v>
      </c>
    </row>
    <row r="407" spans="1:10" s="518" customFormat="1" ht="12.75" customHeight="1">
      <c r="A407" s="490">
        <f t="shared" si="22"/>
        <v>385</v>
      </c>
      <c r="B407" s="513"/>
      <c r="C407" s="514" t="s">
        <v>153</v>
      </c>
      <c r="D407" s="515"/>
      <c r="E407" s="515"/>
      <c r="F407" s="614"/>
      <c r="G407" s="516"/>
      <c r="H407" s="614"/>
      <c r="I407" s="516"/>
      <c r="J407" s="517"/>
    </row>
    <row r="408" spans="1:10" s="518" customFormat="1" ht="12.75" customHeight="1">
      <c r="A408" s="490">
        <f t="shared" si="22"/>
        <v>386</v>
      </c>
      <c r="B408" s="513"/>
      <c r="C408" s="514" t="s">
        <v>154</v>
      </c>
      <c r="D408" s="515">
        <v>55</v>
      </c>
      <c r="E408" s="515"/>
      <c r="F408" s="614"/>
      <c r="G408" s="516"/>
      <c r="H408" s="614"/>
      <c r="I408" s="516"/>
      <c r="J408" s="517"/>
    </row>
    <row r="409" spans="1:10">
      <c r="A409" s="490">
        <f t="shared" si="22"/>
        <v>387</v>
      </c>
      <c r="B409" s="495" t="s">
        <v>161</v>
      </c>
      <c r="C409" s="503" t="s">
        <v>160</v>
      </c>
      <c r="D409" s="509">
        <f>SUM(D410:D418)</f>
        <v>50</v>
      </c>
      <c r="E409" s="490" t="s">
        <v>383</v>
      </c>
      <c r="F409" s="619"/>
      <c r="G409" s="505">
        <f>D409*F409</f>
        <v>0</v>
      </c>
      <c r="H409" s="619"/>
      <c r="I409" s="505">
        <f>D409*H409</f>
        <v>0</v>
      </c>
      <c r="J409" s="534"/>
    </row>
    <row r="410" spans="1:10" s="518" customFormat="1" ht="12.75" customHeight="1">
      <c r="A410" s="490">
        <f t="shared" si="22"/>
        <v>388</v>
      </c>
      <c r="B410" s="513"/>
      <c r="C410" s="514" t="s">
        <v>1040</v>
      </c>
      <c r="D410" s="515">
        <v>22</v>
      </c>
      <c r="E410" s="515"/>
      <c r="F410" s="614"/>
      <c r="G410" s="516"/>
      <c r="H410" s="614"/>
      <c r="I410" s="516"/>
      <c r="J410" s="517" t="s">
        <v>89</v>
      </c>
    </row>
    <row r="411" spans="1:10" s="518" customFormat="1" ht="12.75" customHeight="1">
      <c r="A411" s="490">
        <f t="shared" si="22"/>
        <v>389</v>
      </c>
      <c r="B411" s="513"/>
      <c r="C411" s="514" t="s">
        <v>1042</v>
      </c>
      <c r="D411" s="515">
        <v>4</v>
      </c>
      <c r="E411" s="515"/>
      <c r="F411" s="614"/>
      <c r="G411" s="516"/>
      <c r="H411" s="614"/>
      <c r="I411" s="516"/>
      <c r="J411" s="517" t="s">
        <v>90</v>
      </c>
    </row>
    <row r="412" spans="1:10" s="518" customFormat="1" ht="12.75" customHeight="1">
      <c r="A412" s="490">
        <f t="shared" si="22"/>
        <v>390</v>
      </c>
      <c r="B412" s="513"/>
      <c r="C412" s="514" t="s">
        <v>1044</v>
      </c>
      <c r="D412" s="515">
        <v>4</v>
      </c>
      <c r="E412" s="515"/>
      <c r="F412" s="614"/>
      <c r="G412" s="516"/>
      <c r="H412" s="614"/>
      <c r="I412" s="516"/>
      <c r="J412" s="517" t="s">
        <v>91</v>
      </c>
    </row>
    <row r="413" spans="1:10" s="518" customFormat="1" ht="12.75" customHeight="1">
      <c r="A413" s="490">
        <f t="shared" si="22"/>
        <v>391</v>
      </c>
      <c r="B413" s="513"/>
      <c r="C413" s="514" t="s">
        <v>92</v>
      </c>
      <c r="D413" s="515">
        <v>20</v>
      </c>
      <c r="E413" s="515"/>
      <c r="F413" s="614"/>
      <c r="G413" s="516"/>
      <c r="H413" s="614"/>
      <c r="I413" s="516"/>
      <c r="J413" s="517" t="s">
        <v>93</v>
      </c>
    </row>
    <row r="414" spans="1:10" s="518" customFormat="1" ht="12.75" customHeight="1">
      <c r="A414" s="490">
        <f t="shared" si="22"/>
        <v>392</v>
      </c>
      <c r="B414" s="513"/>
      <c r="C414" s="514" t="s">
        <v>94</v>
      </c>
      <c r="D414" s="515"/>
      <c r="E414" s="515"/>
      <c r="F414" s="614"/>
      <c r="G414" s="516"/>
      <c r="H414" s="614"/>
      <c r="I414" s="516"/>
      <c r="J414" s="517" t="s">
        <v>95</v>
      </c>
    </row>
    <row r="415" spans="1:10" s="518" customFormat="1" ht="12.75" customHeight="1">
      <c r="A415" s="490">
        <f t="shared" si="22"/>
        <v>393</v>
      </c>
      <c r="B415" s="513"/>
      <c r="C415" s="514" t="s">
        <v>1046</v>
      </c>
      <c r="D415" s="515"/>
      <c r="E415" s="515"/>
      <c r="F415" s="614"/>
      <c r="G415" s="516"/>
      <c r="H415" s="614"/>
      <c r="I415" s="516"/>
      <c r="J415" s="517" t="s">
        <v>96</v>
      </c>
    </row>
    <row r="416" spans="1:10" s="518" customFormat="1" ht="12.75" customHeight="1">
      <c r="A416" s="490">
        <f t="shared" si="22"/>
        <v>394</v>
      </c>
      <c r="B416" s="513"/>
      <c r="C416" s="514" t="s">
        <v>1029</v>
      </c>
      <c r="D416" s="515"/>
      <c r="E416" s="515"/>
      <c r="F416" s="614"/>
      <c r="G416" s="516"/>
      <c r="H416" s="614"/>
      <c r="I416" s="516"/>
      <c r="J416" s="517" t="s">
        <v>97</v>
      </c>
    </row>
    <row r="417" spans="1:10" s="518" customFormat="1" ht="12.75" customHeight="1">
      <c r="A417" s="490">
        <f t="shared" si="22"/>
        <v>395</v>
      </c>
      <c r="B417" s="513"/>
      <c r="C417" s="514" t="s">
        <v>153</v>
      </c>
      <c r="D417" s="515"/>
      <c r="E417" s="515"/>
      <c r="F417" s="614"/>
      <c r="G417" s="516"/>
      <c r="H417" s="614"/>
      <c r="I417" s="516"/>
      <c r="J417" s="517"/>
    </row>
    <row r="418" spans="1:10" s="518" customFormat="1" ht="12.75" customHeight="1">
      <c r="A418" s="490">
        <f t="shared" si="22"/>
        <v>396</v>
      </c>
      <c r="B418" s="513"/>
      <c r="C418" s="514" t="s">
        <v>154</v>
      </c>
      <c r="D418" s="515"/>
      <c r="E418" s="515"/>
      <c r="F418" s="614"/>
      <c r="G418" s="516"/>
      <c r="H418" s="614"/>
      <c r="I418" s="516"/>
      <c r="J418" s="517"/>
    </row>
    <row r="419" spans="1:10">
      <c r="A419" s="490">
        <f t="shared" si="22"/>
        <v>397</v>
      </c>
      <c r="B419" s="495" t="s">
        <v>162</v>
      </c>
      <c r="C419" s="503" t="s">
        <v>1082</v>
      </c>
      <c r="D419" s="509">
        <f>SUM(D420:D428)</f>
        <v>1180</v>
      </c>
      <c r="E419" s="490" t="s">
        <v>383</v>
      </c>
      <c r="F419" s="619"/>
      <c r="G419" s="505">
        <f>D419*F419</f>
        <v>0</v>
      </c>
      <c r="H419" s="619"/>
      <c r="I419" s="505">
        <f>D419*H419</f>
        <v>0</v>
      </c>
      <c r="J419" s="534"/>
    </row>
    <row r="420" spans="1:10" s="518" customFormat="1" ht="12.75" customHeight="1">
      <c r="A420" s="490">
        <f t="shared" si="22"/>
        <v>398</v>
      </c>
      <c r="B420" s="513"/>
      <c r="C420" s="514" t="s">
        <v>1040</v>
      </c>
      <c r="D420" s="515">
        <v>135</v>
      </c>
      <c r="E420" s="515"/>
      <c r="F420" s="614"/>
      <c r="G420" s="516"/>
      <c r="H420" s="614"/>
      <c r="I420" s="516"/>
      <c r="J420" s="517" t="s">
        <v>89</v>
      </c>
    </row>
    <row r="421" spans="1:10" s="518" customFormat="1" ht="12.75" customHeight="1">
      <c r="A421" s="490">
        <f t="shared" si="22"/>
        <v>399</v>
      </c>
      <c r="B421" s="513"/>
      <c r="C421" s="514" t="s">
        <v>1042</v>
      </c>
      <c r="D421" s="515">
        <v>280</v>
      </c>
      <c r="E421" s="515"/>
      <c r="F421" s="614"/>
      <c r="G421" s="516"/>
      <c r="H421" s="614"/>
      <c r="I421" s="516"/>
      <c r="J421" s="517" t="s">
        <v>90</v>
      </c>
    </row>
    <row r="422" spans="1:10" s="518" customFormat="1" ht="12.75" customHeight="1">
      <c r="A422" s="490">
        <f t="shared" si="22"/>
        <v>400</v>
      </c>
      <c r="B422" s="513"/>
      <c r="C422" s="514" t="s">
        <v>1044</v>
      </c>
      <c r="D422" s="515">
        <v>310</v>
      </c>
      <c r="E422" s="515"/>
      <c r="F422" s="614"/>
      <c r="G422" s="516"/>
      <c r="H422" s="614"/>
      <c r="I422" s="516"/>
      <c r="J422" s="517" t="s">
        <v>91</v>
      </c>
    </row>
    <row r="423" spans="1:10" s="518" customFormat="1" ht="12.75" customHeight="1">
      <c r="A423" s="490">
        <f t="shared" si="22"/>
        <v>401</v>
      </c>
      <c r="B423" s="513"/>
      <c r="C423" s="514" t="s">
        <v>92</v>
      </c>
      <c r="D423" s="515">
        <v>305</v>
      </c>
      <c r="E423" s="515"/>
      <c r="F423" s="614"/>
      <c r="G423" s="516"/>
      <c r="H423" s="614"/>
      <c r="I423" s="516"/>
      <c r="J423" s="517" t="s">
        <v>93</v>
      </c>
    </row>
    <row r="424" spans="1:10" s="518" customFormat="1" ht="12.75" customHeight="1">
      <c r="A424" s="490">
        <f t="shared" si="22"/>
        <v>402</v>
      </c>
      <c r="B424" s="513"/>
      <c r="C424" s="514" t="s">
        <v>94</v>
      </c>
      <c r="D424" s="515">
        <v>125</v>
      </c>
      <c r="E424" s="515"/>
      <c r="F424" s="614"/>
      <c r="G424" s="516"/>
      <c r="H424" s="614"/>
      <c r="I424" s="516"/>
      <c r="J424" s="517" t="s">
        <v>95</v>
      </c>
    </row>
    <row r="425" spans="1:10" s="518" customFormat="1" ht="12.75" customHeight="1">
      <c r="A425" s="490">
        <f t="shared" ref="A425:A488" si="23">A424+1</f>
        <v>403</v>
      </c>
      <c r="B425" s="513"/>
      <c r="C425" s="514" t="s">
        <v>1046</v>
      </c>
      <c r="D425" s="515">
        <v>20</v>
      </c>
      <c r="E425" s="515"/>
      <c r="F425" s="614"/>
      <c r="G425" s="516"/>
      <c r="H425" s="614"/>
      <c r="I425" s="516"/>
      <c r="J425" s="517" t="s">
        <v>96</v>
      </c>
    </row>
    <row r="426" spans="1:10" s="518" customFormat="1" ht="12.75" customHeight="1">
      <c r="A426" s="490">
        <f t="shared" si="23"/>
        <v>404</v>
      </c>
      <c r="B426" s="513"/>
      <c r="C426" s="514" t="s">
        <v>1029</v>
      </c>
      <c r="D426" s="515">
        <v>5</v>
      </c>
      <c r="E426" s="515"/>
      <c r="F426" s="614"/>
      <c r="G426" s="516"/>
      <c r="H426" s="614"/>
      <c r="I426" s="516"/>
      <c r="J426" s="517" t="s">
        <v>97</v>
      </c>
    </row>
    <row r="427" spans="1:10" s="518" customFormat="1" ht="12.75" customHeight="1">
      <c r="A427" s="490">
        <f t="shared" si="23"/>
        <v>405</v>
      </c>
      <c r="B427" s="513"/>
      <c r="C427" s="514" t="s">
        <v>153</v>
      </c>
      <c r="D427" s="515"/>
      <c r="E427" s="515"/>
      <c r="F427" s="614"/>
      <c r="G427" s="516"/>
      <c r="H427" s="614"/>
      <c r="I427" s="516"/>
      <c r="J427" s="517"/>
    </row>
    <row r="428" spans="1:10" s="518" customFormat="1" ht="12.75" customHeight="1">
      <c r="A428" s="490">
        <f t="shared" si="23"/>
        <v>406</v>
      </c>
      <c r="B428" s="513"/>
      <c r="C428" s="514" t="s">
        <v>154</v>
      </c>
      <c r="D428" s="515"/>
      <c r="E428" s="515"/>
      <c r="F428" s="614"/>
      <c r="G428" s="516"/>
      <c r="H428" s="614"/>
      <c r="I428" s="516"/>
      <c r="J428" s="517"/>
    </row>
    <row r="429" spans="1:10">
      <c r="A429" s="490">
        <f t="shared" si="23"/>
        <v>407</v>
      </c>
      <c r="B429" s="495" t="s">
        <v>163</v>
      </c>
      <c r="C429" s="503" t="s">
        <v>1082</v>
      </c>
      <c r="D429" s="509">
        <f>SUM(D430:D438)</f>
        <v>110</v>
      </c>
      <c r="E429" s="490" t="s">
        <v>383</v>
      </c>
      <c r="F429" s="619"/>
      <c r="G429" s="505">
        <f>D429*F429</f>
        <v>0</v>
      </c>
      <c r="H429" s="619"/>
      <c r="I429" s="505">
        <f>D429*H429</f>
        <v>0</v>
      </c>
      <c r="J429" s="534"/>
    </row>
    <row r="430" spans="1:10" s="518" customFormat="1" ht="12.75" customHeight="1">
      <c r="A430" s="490">
        <f t="shared" si="23"/>
        <v>408</v>
      </c>
      <c r="B430" s="513"/>
      <c r="C430" s="514" t="s">
        <v>1040</v>
      </c>
      <c r="D430" s="515">
        <v>55</v>
      </c>
      <c r="E430" s="515"/>
      <c r="F430" s="614"/>
      <c r="G430" s="516"/>
      <c r="H430" s="614"/>
      <c r="I430" s="516"/>
      <c r="J430" s="517" t="s">
        <v>89</v>
      </c>
    </row>
    <row r="431" spans="1:10" s="518" customFormat="1" ht="12.75" customHeight="1">
      <c r="A431" s="490">
        <f t="shared" si="23"/>
        <v>409</v>
      </c>
      <c r="B431" s="513"/>
      <c r="C431" s="514" t="s">
        <v>1042</v>
      </c>
      <c r="D431" s="515"/>
      <c r="E431" s="515"/>
      <c r="F431" s="614"/>
      <c r="G431" s="516"/>
      <c r="H431" s="614"/>
      <c r="I431" s="516"/>
      <c r="J431" s="517" t="s">
        <v>90</v>
      </c>
    </row>
    <row r="432" spans="1:10" s="518" customFormat="1" ht="12.75" customHeight="1">
      <c r="A432" s="490">
        <f t="shared" si="23"/>
        <v>410</v>
      </c>
      <c r="B432" s="513"/>
      <c r="C432" s="514" t="s">
        <v>1044</v>
      </c>
      <c r="D432" s="515"/>
      <c r="E432" s="515"/>
      <c r="F432" s="614"/>
      <c r="G432" s="516"/>
      <c r="H432" s="614"/>
      <c r="I432" s="516"/>
      <c r="J432" s="517" t="s">
        <v>91</v>
      </c>
    </row>
    <row r="433" spans="1:10" s="518" customFormat="1" ht="12.75" customHeight="1">
      <c r="A433" s="490">
        <f t="shared" si="23"/>
        <v>411</v>
      </c>
      <c r="B433" s="513"/>
      <c r="C433" s="514" t="s">
        <v>92</v>
      </c>
      <c r="D433" s="515"/>
      <c r="E433" s="515"/>
      <c r="F433" s="614"/>
      <c r="G433" s="516"/>
      <c r="H433" s="614"/>
      <c r="I433" s="516"/>
      <c r="J433" s="517" t="s">
        <v>93</v>
      </c>
    </row>
    <row r="434" spans="1:10" s="518" customFormat="1" ht="12.75" customHeight="1">
      <c r="A434" s="490">
        <f t="shared" si="23"/>
        <v>412</v>
      </c>
      <c r="B434" s="513"/>
      <c r="C434" s="514" t="s">
        <v>94</v>
      </c>
      <c r="D434" s="515"/>
      <c r="E434" s="515"/>
      <c r="F434" s="614"/>
      <c r="G434" s="516"/>
      <c r="H434" s="614"/>
      <c r="I434" s="516"/>
      <c r="J434" s="517" t="s">
        <v>95</v>
      </c>
    </row>
    <row r="435" spans="1:10" s="518" customFormat="1" ht="12.75" customHeight="1">
      <c r="A435" s="490">
        <f t="shared" si="23"/>
        <v>413</v>
      </c>
      <c r="B435" s="513"/>
      <c r="C435" s="514" t="s">
        <v>1046</v>
      </c>
      <c r="D435" s="515"/>
      <c r="E435" s="515"/>
      <c r="F435" s="614"/>
      <c r="G435" s="516"/>
      <c r="H435" s="614"/>
      <c r="I435" s="516"/>
      <c r="J435" s="517" t="s">
        <v>96</v>
      </c>
    </row>
    <row r="436" spans="1:10" s="518" customFormat="1" ht="12.75" customHeight="1">
      <c r="A436" s="490">
        <f t="shared" si="23"/>
        <v>414</v>
      </c>
      <c r="B436" s="513"/>
      <c r="C436" s="514" t="s">
        <v>1029</v>
      </c>
      <c r="D436" s="515"/>
      <c r="E436" s="515"/>
      <c r="F436" s="614"/>
      <c r="G436" s="516"/>
      <c r="H436" s="614"/>
      <c r="I436" s="516"/>
      <c r="J436" s="517" t="s">
        <v>97</v>
      </c>
    </row>
    <row r="437" spans="1:10" s="518" customFormat="1" ht="12.75" customHeight="1">
      <c r="A437" s="490">
        <f t="shared" si="23"/>
        <v>415</v>
      </c>
      <c r="B437" s="513"/>
      <c r="C437" s="514" t="s">
        <v>153</v>
      </c>
      <c r="D437" s="515">
        <v>55</v>
      </c>
      <c r="E437" s="515"/>
      <c r="F437" s="614"/>
      <c r="G437" s="516"/>
      <c r="H437" s="614"/>
      <c r="I437" s="516"/>
      <c r="J437" s="517"/>
    </row>
    <row r="438" spans="1:10" s="518" customFormat="1" ht="12.75" customHeight="1">
      <c r="A438" s="490">
        <f t="shared" si="23"/>
        <v>416</v>
      </c>
      <c r="B438" s="513"/>
      <c r="C438" s="514" t="s">
        <v>154</v>
      </c>
      <c r="D438" s="515"/>
      <c r="E438" s="515"/>
      <c r="F438" s="614"/>
      <c r="G438" s="516"/>
      <c r="H438" s="614"/>
      <c r="I438" s="516"/>
      <c r="J438" s="517"/>
    </row>
    <row r="439" spans="1:10">
      <c r="A439" s="490">
        <f t="shared" si="23"/>
        <v>417</v>
      </c>
      <c r="B439" s="495" t="s">
        <v>1081</v>
      </c>
      <c r="C439" s="503" t="s">
        <v>1082</v>
      </c>
      <c r="D439" s="509">
        <f>SUM(D440:D448)</f>
        <v>20</v>
      </c>
      <c r="E439" s="490" t="s">
        <v>383</v>
      </c>
      <c r="F439" s="619"/>
      <c r="G439" s="505">
        <f>D439*F439</f>
        <v>0</v>
      </c>
      <c r="H439" s="619"/>
      <c r="I439" s="505">
        <f>D439*H439</f>
        <v>0</v>
      </c>
      <c r="J439" s="534"/>
    </row>
    <row r="440" spans="1:10" s="518" customFormat="1" ht="12.75" customHeight="1">
      <c r="A440" s="490">
        <f t="shared" si="23"/>
        <v>418</v>
      </c>
      <c r="B440" s="513"/>
      <c r="C440" s="514" t="s">
        <v>1040</v>
      </c>
      <c r="D440" s="515">
        <v>20</v>
      </c>
      <c r="E440" s="515"/>
      <c r="F440" s="614"/>
      <c r="G440" s="516"/>
      <c r="H440" s="614"/>
      <c r="I440" s="516"/>
      <c r="J440" s="517" t="s">
        <v>89</v>
      </c>
    </row>
    <row r="441" spans="1:10" s="518" customFormat="1" ht="12.75" customHeight="1">
      <c r="A441" s="490">
        <f t="shared" si="23"/>
        <v>419</v>
      </c>
      <c r="B441" s="513"/>
      <c r="C441" s="514" t="s">
        <v>1042</v>
      </c>
      <c r="D441" s="515"/>
      <c r="E441" s="515"/>
      <c r="F441" s="614"/>
      <c r="G441" s="516"/>
      <c r="H441" s="614"/>
      <c r="I441" s="516"/>
      <c r="J441" s="517" t="s">
        <v>90</v>
      </c>
    </row>
    <row r="442" spans="1:10" s="518" customFormat="1" ht="12.75" customHeight="1">
      <c r="A442" s="490">
        <f t="shared" si="23"/>
        <v>420</v>
      </c>
      <c r="B442" s="513"/>
      <c r="C442" s="514" t="s">
        <v>1044</v>
      </c>
      <c r="D442" s="515"/>
      <c r="E442" s="515"/>
      <c r="F442" s="614"/>
      <c r="G442" s="516"/>
      <c r="H442" s="614"/>
      <c r="I442" s="516"/>
      <c r="J442" s="517" t="s">
        <v>91</v>
      </c>
    </row>
    <row r="443" spans="1:10" s="518" customFormat="1" ht="12.75" customHeight="1">
      <c r="A443" s="490">
        <f t="shared" si="23"/>
        <v>421</v>
      </c>
      <c r="B443" s="513"/>
      <c r="C443" s="514" t="s">
        <v>92</v>
      </c>
      <c r="D443" s="515"/>
      <c r="E443" s="515"/>
      <c r="F443" s="614"/>
      <c r="G443" s="516"/>
      <c r="H443" s="614"/>
      <c r="I443" s="516"/>
      <c r="J443" s="517" t="s">
        <v>93</v>
      </c>
    </row>
    <row r="444" spans="1:10" s="518" customFormat="1" ht="12.75" customHeight="1">
      <c r="A444" s="490">
        <f t="shared" si="23"/>
        <v>422</v>
      </c>
      <c r="B444" s="513"/>
      <c r="C444" s="514" t="s">
        <v>94</v>
      </c>
      <c r="D444" s="515"/>
      <c r="E444" s="515"/>
      <c r="F444" s="614"/>
      <c r="G444" s="516"/>
      <c r="H444" s="614"/>
      <c r="I444" s="516"/>
      <c r="J444" s="517" t="s">
        <v>95</v>
      </c>
    </row>
    <row r="445" spans="1:10" s="518" customFormat="1" ht="12.75" customHeight="1">
      <c r="A445" s="490">
        <f t="shared" si="23"/>
        <v>423</v>
      </c>
      <c r="B445" s="513"/>
      <c r="C445" s="514" t="s">
        <v>1046</v>
      </c>
      <c r="D445" s="515"/>
      <c r="E445" s="515"/>
      <c r="F445" s="614"/>
      <c r="G445" s="516"/>
      <c r="H445" s="614"/>
      <c r="I445" s="516"/>
      <c r="J445" s="517" t="s">
        <v>96</v>
      </c>
    </row>
    <row r="446" spans="1:10" s="518" customFormat="1" ht="12.75" customHeight="1">
      <c r="A446" s="490">
        <f t="shared" si="23"/>
        <v>424</v>
      </c>
      <c r="B446" s="513"/>
      <c r="C446" s="514" t="s">
        <v>1029</v>
      </c>
      <c r="D446" s="515"/>
      <c r="E446" s="515"/>
      <c r="F446" s="614"/>
      <c r="G446" s="516"/>
      <c r="H446" s="614"/>
      <c r="I446" s="516"/>
      <c r="J446" s="517" t="s">
        <v>97</v>
      </c>
    </row>
    <row r="447" spans="1:10" s="518" customFormat="1" ht="12.75" customHeight="1">
      <c r="A447" s="490">
        <f t="shared" si="23"/>
        <v>425</v>
      </c>
      <c r="B447" s="513"/>
      <c r="C447" s="514" t="s">
        <v>153</v>
      </c>
      <c r="D447" s="515"/>
      <c r="E447" s="515"/>
      <c r="F447" s="614"/>
      <c r="G447" s="516"/>
      <c r="H447" s="614"/>
      <c r="I447" s="516"/>
      <c r="J447" s="517"/>
    </row>
    <row r="448" spans="1:10" s="518" customFormat="1" ht="12.75" customHeight="1">
      <c r="A448" s="490">
        <f t="shared" si="23"/>
        <v>426</v>
      </c>
      <c r="B448" s="513"/>
      <c r="C448" s="514" t="s">
        <v>154</v>
      </c>
      <c r="D448" s="515"/>
      <c r="E448" s="515"/>
      <c r="F448" s="614"/>
      <c r="G448" s="516"/>
      <c r="H448" s="614"/>
      <c r="I448" s="516"/>
      <c r="J448" s="517"/>
    </row>
    <row r="449" spans="1:10">
      <c r="A449" s="490">
        <f t="shared" si="23"/>
        <v>427</v>
      </c>
      <c r="B449" s="495" t="s">
        <v>164</v>
      </c>
      <c r="C449" s="503" t="s">
        <v>1082</v>
      </c>
      <c r="D449" s="509">
        <f>SUM(D450:D458)</f>
        <v>20</v>
      </c>
      <c r="E449" s="490" t="s">
        <v>383</v>
      </c>
      <c r="F449" s="619"/>
      <c r="G449" s="505">
        <f>D449*F449</f>
        <v>0</v>
      </c>
      <c r="H449" s="619"/>
      <c r="I449" s="505">
        <f>D449*H449</f>
        <v>0</v>
      </c>
      <c r="J449" s="534"/>
    </row>
    <row r="450" spans="1:10" s="518" customFormat="1" ht="12.75" customHeight="1">
      <c r="A450" s="490">
        <f t="shared" si="23"/>
        <v>428</v>
      </c>
      <c r="B450" s="513"/>
      <c r="C450" s="514" t="s">
        <v>1040</v>
      </c>
      <c r="D450" s="515">
        <v>20</v>
      </c>
      <c r="E450" s="515"/>
      <c r="F450" s="614"/>
      <c r="G450" s="516"/>
      <c r="H450" s="614"/>
      <c r="I450" s="516"/>
      <c r="J450" s="517" t="s">
        <v>89</v>
      </c>
    </row>
    <row r="451" spans="1:10" s="518" customFormat="1" ht="12.75" customHeight="1">
      <c r="A451" s="490">
        <f t="shared" si="23"/>
        <v>429</v>
      </c>
      <c r="B451" s="513"/>
      <c r="C451" s="514" t="s">
        <v>1042</v>
      </c>
      <c r="D451" s="515"/>
      <c r="E451" s="515"/>
      <c r="F451" s="614"/>
      <c r="G451" s="516"/>
      <c r="H451" s="614"/>
      <c r="I451" s="516"/>
      <c r="J451" s="517" t="s">
        <v>90</v>
      </c>
    </row>
    <row r="452" spans="1:10" s="518" customFormat="1" ht="12.75" customHeight="1">
      <c r="A452" s="490">
        <f t="shared" si="23"/>
        <v>430</v>
      </c>
      <c r="B452" s="513"/>
      <c r="C452" s="514" t="s">
        <v>1044</v>
      </c>
      <c r="D452" s="515"/>
      <c r="E452" s="515"/>
      <c r="F452" s="614"/>
      <c r="G452" s="516"/>
      <c r="H452" s="614"/>
      <c r="I452" s="516"/>
      <c r="J452" s="517" t="s">
        <v>91</v>
      </c>
    </row>
    <row r="453" spans="1:10" s="518" customFormat="1" ht="12.75" customHeight="1">
      <c r="A453" s="490">
        <f t="shared" si="23"/>
        <v>431</v>
      </c>
      <c r="B453" s="513"/>
      <c r="C453" s="514" t="s">
        <v>92</v>
      </c>
      <c r="D453" s="515"/>
      <c r="E453" s="515"/>
      <c r="F453" s="614"/>
      <c r="G453" s="516"/>
      <c r="H453" s="614"/>
      <c r="I453" s="516"/>
      <c r="J453" s="517" t="s">
        <v>93</v>
      </c>
    </row>
    <row r="454" spans="1:10" s="518" customFormat="1" ht="12.75" customHeight="1">
      <c r="A454" s="490">
        <f t="shared" si="23"/>
        <v>432</v>
      </c>
      <c r="B454" s="513"/>
      <c r="C454" s="514" t="s">
        <v>94</v>
      </c>
      <c r="D454" s="515"/>
      <c r="E454" s="515"/>
      <c r="F454" s="614"/>
      <c r="G454" s="516"/>
      <c r="H454" s="614"/>
      <c r="I454" s="516"/>
      <c r="J454" s="517" t="s">
        <v>95</v>
      </c>
    </row>
    <row r="455" spans="1:10" s="518" customFormat="1" ht="12.75" customHeight="1">
      <c r="A455" s="490">
        <f t="shared" si="23"/>
        <v>433</v>
      </c>
      <c r="B455" s="513"/>
      <c r="C455" s="514" t="s">
        <v>1046</v>
      </c>
      <c r="D455" s="515"/>
      <c r="E455" s="515"/>
      <c r="F455" s="614"/>
      <c r="G455" s="516"/>
      <c r="H455" s="614"/>
      <c r="I455" s="516"/>
      <c r="J455" s="517" t="s">
        <v>96</v>
      </c>
    </row>
    <row r="456" spans="1:10" s="518" customFormat="1" ht="12.75" customHeight="1">
      <c r="A456" s="490">
        <f t="shared" si="23"/>
        <v>434</v>
      </c>
      <c r="B456" s="513"/>
      <c r="C456" s="514" t="s">
        <v>1029</v>
      </c>
      <c r="D456" s="515"/>
      <c r="E456" s="515"/>
      <c r="F456" s="614"/>
      <c r="G456" s="516"/>
      <c r="H456" s="614"/>
      <c r="I456" s="516"/>
      <c r="J456" s="517" t="s">
        <v>97</v>
      </c>
    </row>
    <row r="457" spans="1:10" s="518" customFormat="1" ht="12.75" customHeight="1">
      <c r="A457" s="490">
        <f t="shared" si="23"/>
        <v>435</v>
      </c>
      <c r="B457" s="513"/>
      <c r="C457" s="514" t="s">
        <v>153</v>
      </c>
      <c r="D457" s="515"/>
      <c r="E457" s="515"/>
      <c r="F457" s="614"/>
      <c r="G457" s="516"/>
      <c r="H457" s="614"/>
      <c r="I457" s="516"/>
      <c r="J457" s="517"/>
    </row>
    <row r="458" spans="1:10" s="518" customFormat="1" ht="12.75" customHeight="1">
      <c r="A458" s="490">
        <f t="shared" si="23"/>
        <v>436</v>
      </c>
      <c r="B458" s="513"/>
      <c r="C458" s="514" t="s">
        <v>154</v>
      </c>
      <c r="D458" s="515"/>
      <c r="E458" s="515"/>
      <c r="F458" s="614"/>
      <c r="G458" s="516"/>
      <c r="H458" s="614"/>
      <c r="I458" s="516"/>
      <c r="J458" s="517"/>
    </row>
    <row r="459" spans="1:10">
      <c r="A459" s="490">
        <f t="shared" si="23"/>
        <v>437</v>
      </c>
      <c r="B459" s="495" t="s">
        <v>165</v>
      </c>
      <c r="C459" s="503" t="s">
        <v>1078</v>
      </c>
      <c r="D459" s="509">
        <f>SUM(D460:D468)</f>
        <v>290</v>
      </c>
      <c r="E459" s="490" t="s">
        <v>383</v>
      </c>
      <c r="F459" s="619"/>
      <c r="G459" s="505">
        <f>D459*F459</f>
        <v>0</v>
      </c>
      <c r="H459" s="619"/>
      <c r="I459" s="505">
        <f>D459*H459</f>
        <v>0</v>
      </c>
      <c r="J459" s="534"/>
    </row>
    <row r="460" spans="1:10" s="518" customFormat="1" ht="12.75" customHeight="1">
      <c r="A460" s="490">
        <f t="shared" si="23"/>
        <v>438</v>
      </c>
      <c r="B460" s="513"/>
      <c r="C460" s="514" t="s">
        <v>1040</v>
      </c>
      <c r="D460" s="515"/>
      <c r="E460" s="515"/>
      <c r="F460" s="614"/>
      <c r="G460" s="516"/>
      <c r="H460" s="614"/>
      <c r="I460" s="516"/>
      <c r="J460" s="517" t="s">
        <v>89</v>
      </c>
    </row>
    <row r="461" spans="1:10" s="518" customFormat="1" ht="12.75" customHeight="1">
      <c r="A461" s="490">
        <f t="shared" si="23"/>
        <v>439</v>
      </c>
      <c r="B461" s="513"/>
      <c r="C461" s="514" t="s">
        <v>1042</v>
      </c>
      <c r="D461" s="515">
        <v>30</v>
      </c>
      <c r="E461" s="515"/>
      <c r="F461" s="614"/>
      <c r="G461" s="516"/>
      <c r="H461" s="614"/>
      <c r="I461" s="516"/>
      <c r="J461" s="517" t="s">
        <v>90</v>
      </c>
    </row>
    <row r="462" spans="1:10" s="518" customFormat="1" ht="12.75" customHeight="1">
      <c r="A462" s="490">
        <f t="shared" si="23"/>
        <v>440</v>
      </c>
      <c r="B462" s="513"/>
      <c r="C462" s="514" t="s">
        <v>1044</v>
      </c>
      <c r="D462" s="515">
        <v>80</v>
      </c>
      <c r="E462" s="515"/>
      <c r="F462" s="614"/>
      <c r="G462" s="516"/>
      <c r="H462" s="614"/>
      <c r="I462" s="516"/>
      <c r="J462" s="517" t="s">
        <v>91</v>
      </c>
    </row>
    <row r="463" spans="1:10" s="518" customFormat="1" ht="12.75" customHeight="1">
      <c r="A463" s="490">
        <f t="shared" si="23"/>
        <v>441</v>
      </c>
      <c r="B463" s="513"/>
      <c r="C463" s="514" t="s">
        <v>92</v>
      </c>
      <c r="D463" s="515">
        <v>120</v>
      </c>
      <c r="E463" s="515"/>
      <c r="F463" s="614"/>
      <c r="G463" s="516"/>
      <c r="H463" s="614"/>
      <c r="I463" s="516"/>
      <c r="J463" s="517" t="s">
        <v>93</v>
      </c>
    </row>
    <row r="464" spans="1:10" s="518" customFormat="1" ht="12.75" customHeight="1">
      <c r="A464" s="490">
        <f t="shared" si="23"/>
        <v>442</v>
      </c>
      <c r="B464" s="513"/>
      <c r="C464" s="514" t="s">
        <v>94</v>
      </c>
      <c r="D464" s="515">
        <f>40+20</f>
        <v>60</v>
      </c>
      <c r="E464" s="515"/>
      <c r="F464" s="614"/>
      <c r="G464" s="516"/>
      <c r="H464" s="614"/>
      <c r="I464" s="516"/>
      <c r="J464" s="517" t="s">
        <v>95</v>
      </c>
    </row>
    <row r="465" spans="1:10" s="518" customFormat="1" ht="12.75" customHeight="1">
      <c r="A465" s="490">
        <f t="shared" si="23"/>
        <v>443</v>
      </c>
      <c r="B465" s="513"/>
      <c r="C465" s="514" t="s">
        <v>1046</v>
      </c>
      <c r="D465" s="515"/>
      <c r="E465" s="515"/>
      <c r="F465" s="614"/>
      <c r="G465" s="516"/>
      <c r="H465" s="614"/>
      <c r="I465" s="516"/>
      <c r="J465" s="517" t="s">
        <v>96</v>
      </c>
    </row>
    <row r="466" spans="1:10" s="518" customFormat="1" ht="12.75" customHeight="1">
      <c r="A466" s="490">
        <f t="shared" si="23"/>
        <v>444</v>
      </c>
      <c r="B466" s="513"/>
      <c r="C466" s="514" t="s">
        <v>1029</v>
      </c>
      <c r="D466" s="515"/>
      <c r="E466" s="515"/>
      <c r="F466" s="614"/>
      <c r="G466" s="516"/>
      <c r="H466" s="614"/>
      <c r="I466" s="516"/>
      <c r="J466" s="517" t="s">
        <v>97</v>
      </c>
    </row>
    <row r="467" spans="1:10" s="518" customFormat="1" ht="12.75" customHeight="1">
      <c r="A467" s="490">
        <f t="shared" si="23"/>
        <v>445</v>
      </c>
      <c r="B467" s="513"/>
      <c r="C467" s="514" t="s">
        <v>153</v>
      </c>
      <c r="D467" s="515"/>
      <c r="E467" s="515"/>
      <c r="F467" s="614"/>
      <c r="G467" s="516"/>
      <c r="H467" s="614"/>
      <c r="I467" s="516"/>
      <c r="J467" s="517"/>
    </row>
    <row r="468" spans="1:10" s="518" customFormat="1" ht="12.75" customHeight="1">
      <c r="A468" s="490">
        <f t="shared" si="23"/>
        <v>446</v>
      </c>
      <c r="B468" s="513"/>
      <c r="C468" s="514" t="s">
        <v>154</v>
      </c>
      <c r="D468" s="515"/>
      <c r="E468" s="515"/>
      <c r="F468" s="614"/>
      <c r="G468" s="516"/>
      <c r="H468" s="614"/>
      <c r="I468" s="516"/>
      <c r="J468" s="517"/>
    </row>
    <row r="469" spans="1:10">
      <c r="A469" s="490">
        <f t="shared" si="23"/>
        <v>447</v>
      </c>
      <c r="B469" s="495" t="s">
        <v>166</v>
      </c>
      <c r="C469" s="503" t="s">
        <v>1078</v>
      </c>
      <c r="D469" s="509">
        <f>SUM(D470:D478)</f>
        <v>290</v>
      </c>
      <c r="E469" s="490" t="s">
        <v>383</v>
      </c>
      <c r="F469" s="619"/>
      <c r="G469" s="505">
        <f>D469*F469</f>
        <v>0</v>
      </c>
      <c r="H469" s="619"/>
      <c r="I469" s="505">
        <f>D469*H469</f>
        <v>0</v>
      </c>
      <c r="J469" s="534"/>
    </row>
    <row r="470" spans="1:10" s="518" customFormat="1" ht="12.75" customHeight="1">
      <c r="A470" s="490">
        <f t="shared" si="23"/>
        <v>448</v>
      </c>
      <c r="B470" s="513"/>
      <c r="C470" s="514" t="s">
        <v>1040</v>
      </c>
      <c r="D470" s="515"/>
      <c r="E470" s="515"/>
      <c r="F470" s="614"/>
      <c r="G470" s="516"/>
      <c r="H470" s="614"/>
      <c r="I470" s="516"/>
      <c r="J470" s="517" t="s">
        <v>89</v>
      </c>
    </row>
    <row r="471" spans="1:10" s="518" customFormat="1" ht="12.75" customHeight="1">
      <c r="A471" s="490">
        <f t="shared" si="23"/>
        <v>449</v>
      </c>
      <c r="B471" s="513"/>
      <c r="C471" s="514" t="s">
        <v>1042</v>
      </c>
      <c r="D471" s="515">
        <v>30</v>
      </c>
      <c r="E471" s="515"/>
      <c r="F471" s="614"/>
      <c r="G471" s="516"/>
      <c r="H471" s="614"/>
      <c r="I471" s="516"/>
      <c r="J471" s="517" t="s">
        <v>90</v>
      </c>
    </row>
    <row r="472" spans="1:10" s="518" customFormat="1" ht="12.75" customHeight="1">
      <c r="A472" s="490">
        <f t="shared" si="23"/>
        <v>450</v>
      </c>
      <c r="B472" s="513"/>
      <c r="C472" s="514" t="s">
        <v>1044</v>
      </c>
      <c r="D472" s="515">
        <v>80</v>
      </c>
      <c r="E472" s="515"/>
      <c r="F472" s="614"/>
      <c r="G472" s="516"/>
      <c r="H472" s="614"/>
      <c r="I472" s="516"/>
      <c r="J472" s="517" t="s">
        <v>91</v>
      </c>
    </row>
    <row r="473" spans="1:10" s="518" customFormat="1" ht="12.75" customHeight="1">
      <c r="A473" s="490">
        <f t="shared" si="23"/>
        <v>451</v>
      </c>
      <c r="B473" s="513"/>
      <c r="C473" s="514" t="s">
        <v>92</v>
      </c>
      <c r="D473" s="515">
        <v>120</v>
      </c>
      <c r="E473" s="515"/>
      <c r="F473" s="614"/>
      <c r="G473" s="516"/>
      <c r="H473" s="614"/>
      <c r="I473" s="516"/>
      <c r="J473" s="517" t="s">
        <v>93</v>
      </c>
    </row>
    <row r="474" spans="1:10" s="518" customFormat="1" ht="12.75" customHeight="1">
      <c r="A474" s="490">
        <f t="shared" si="23"/>
        <v>452</v>
      </c>
      <c r="B474" s="513"/>
      <c r="C474" s="514" t="s">
        <v>94</v>
      </c>
      <c r="D474" s="515">
        <f>40+20</f>
        <v>60</v>
      </c>
      <c r="E474" s="515"/>
      <c r="F474" s="614"/>
      <c r="G474" s="516"/>
      <c r="H474" s="614"/>
      <c r="I474" s="516"/>
      <c r="J474" s="517" t="s">
        <v>95</v>
      </c>
    </row>
    <row r="475" spans="1:10" s="518" customFormat="1" ht="12.75" customHeight="1">
      <c r="A475" s="490">
        <f t="shared" si="23"/>
        <v>453</v>
      </c>
      <c r="B475" s="513"/>
      <c r="C475" s="514" t="s">
        <v>1046</v>
      </c>
      <c r="D475" s="515"/>
      <c r="E475" s="515"/>
      <c r="F475" s="614"/>
      <c r="G475" s="516"/>
      <c r="H475" s="614"/>
      <c r="I475" s="516"/>
      <c r="J475" s="517" t="s">
        <v>96</v>
      </c>
    </row>
    <row r="476" spans="1:10" s="518" customFormat="1" ht="12.75" customHeight="1">
      <c r="A476" s="490">
        <f t="shared" si="23"/>
        <v>454</v>
      </c>
      <c r="B476" s="513"/>
      <c r="C476" s="514" t="s">
        <v>1029</v>
      </c>
      <c r="D476" s="515"/>
      <c r="E476" s="515"/>
      <c r="F476" s="614"/>
      <c r="G476" s="516"/>
      <c r="H476" s="614"/>
      <c r="I476" s="516"/>
      <c r="J476" s="517" t="s">
        <v>97</v>
      </c>
    </row>
    <row r="477" spans="1:10" s="518" customFormat="1" ht="12.75" customHeight="1">
      <c r="A477" s="490">
        <f t="shared" si="23"/>
        <v>455</v>
      </c>
      <c r="B477" s="513"/>
      <c r="C477" s="514" t="s">
        <v>153</v>
      </c>
      <c r="D477" s="515"/>
      <c r="E477" s="515"/>
      <c r="F477" s="614"/>
      <c r="G477" s="516"/>
      <c r="H477" s="614"/>
      <c r="I477" s="516"/>
      <c r="J477" s="517"/>
    </row>
    <row r="478" spans="1:10" s="518" customFormat="1" ht="12.75" customHeight="1">
      <c r="A478" s="490">
        <f t="shared" si="23"/>
        <v>456</v>
      </c>
      <c r="B478" s="513"/>
      <c r="C478" s="514" t="s">
        <v>154</v>
      </c>
      <c r="D478" s="515"/>
      <c r="E478" s="515"/>
      <c r="F478" s="614"/>
      <c r="G478" s="516"/>
      <c r="H478" s="614"/>
      <c r="I478" s="516"/>
      <c r="J478" s="517"/>
    </row>
    <row r="479" spans="1:10">
      <c r="A479" s="490">
        <f t="shared" si="23"/>
        <v>457</v>
      </c>
      <c r="B479" s="495" t="s">
        <v>167</v>
      </c>
      <c r="C479" s="503" t="s">
        <v>1078</v>
      </c>
      <c r="D479" s="509">
        <f>SUM(D480:D488)</f>
        <v>170</v>
      </c>
      <c r="E479" s="490" t="s">
        <v>383</v>
      </c>
      <c r="F479" s="619"/>
      <c r="G479" s="505">
        <f>D479*F479</f>
        <v>0</v>
      </c>
      <c r="H479" s="619"/>
      <c r="I479" s="505">
        <f>D479*H479</f>
        <v>0</v>
      </c>
      <c r="J479" s="534"/>
    </row>
    <row r="480" spans="1:10" s="518" customFormat="1" ht="12.75" customHeight="1">
      <c r="A480" s="490">
        <f t="shared" si="23"/>
        <v>458</v>
      </c>
      <c r="B480" s="513"/>
      <c r="C480" s="514" t="s">
        <v>1040</v>
      </c>
      <c r="D480" s="515"/>
      <c r="E480" s="515"/>
      <c r="F480" s="614"/>
      <c r="G480" s="516"/>
      <c r="H480" s="614"/>
      <c r="I480" s="516"/>
      <c r="J480" s="517" t="s">
        <v>89</v>
      </c>
    </row>
    <row r="481" spans="1:10" s="518" customFormat="1" ht="12.75" customHeight="1">
      <c r="A481" s="490">
        <f t="shared" si="23"/>
        <v>459</v>
      </c>
      <c r="B481" s="513"/>
      <c r="C481" s="514" t="s">
        <v>1042</v>
      </c>
      <c r="D481" s="515">
        <v>30</v>
      </c>
      <c r="E481" s="515"/>
      <c r="F481" s="614"/>
      <c r="G481" s="516"/>
      <c r="H481" s="614"/>
      <c r="I481" s="516"/>
      <c r="J481" s="517" t="s">
        <v>90</v>
      </c>
    </row>
    <row r="482" spans="1:10" s="518" customFormat="1" ht="12.75" customHeight="1">
      <c r="A482" s="490">
        <f t="shared" si="23"/>
        <v>460</v>
      </c>
      <c r="B482" s="513"/>
      <c r="C482" s="514" t="s">
        <v>1044</v>
      </c>
      <c r="D482" s="515">
        <v>40</v>
      </c>
      <c r="E482" s="515"/>
      <c r="F482" s="614"/>
      <c r="G482" s="516"/>
      <c r="H482" s="614"/>
      <c r="I482" s="516"/>
      <c r="J482" s="517" t="s">
        <v>91</v>
      </c>
    </row>
    <row r="483" spans="1:10" s="518" customFormat="1" ht="12.75" customHeight="1">
      <c r="A483" s="490">
        <f t="shared" si="23"/>
        <v>461</v>
      </c>
      <c r="B483" s="513"/>
      <c r="C483" s="514" t="s">
        <v>92</v>
      </c>
      <c r="D483" s="515">
        <v>60</v>
      </c>
      <c r="E483" s="515"/>
      <c r="F483" s="614"/>
      <c r="G483" s="516"/>
      <c r="H483" s="614"/>
      <c r="I483" s="516"/>
      <c r="J483" s="517" t="s">
        <v>93</v>
      </c>
    </row>
    <row r="484" spans="1:10" s="518" customFormat="1" ht="12.75" customHeight="1">
      <c r="A484" s="490">
        <f t="shared" si="23"/>
        <v>462</v>
      </c>
      <c r="B484" s="513"/>
      <c r="C484" s="514" t="s">
        <v>94</v>
      </c>
      <c r="D484" s="515">
        <v>40</v>
      </c>
      <c r="E484" s="515"/>
      <c r="F484" s="614"/>
      <c r="G484" s="516"/>
      <c r="H484" s="614"/>
      <c r="I484" s="516"/>
      <c r="J484" s="517" t="s">
        <v>95</v>
      </c>
    </row>
    <row r="485" spans="1:10" s="518" customFormat="1" ht="12.75" customHeight="1">
      <c r="A485" s="490">
        <f t="shared" si="23"/>
        <v>463</v>
      </c>
      <c r="B485" s="513"/>
      <c r="C485" s="514" t="s">
        <v>1046</v>
      </c>
      <c r="D485" s="515"/>
      <c r="E485" s="515"/>
      <c r="F485" s="614"/>
      <c r="G485" s="516"/>
      <c r="H485" s="614"/>
      <c r="I485" s="516"/>
      <c r="J485" s="517" t="s">
        <v>96</v>
      </c>
    </row>
    <row r="486" spans="1:10" s="518" customFormat="1" ht="12.75" customHeight="1">
      <c r="A486" s="490">
        <f t="shared" si="23"/>
        <v>464</v>
      </c>
      <c r="B486" s="513"/>
      <c r="C486" s="514" t="s">
        <v>1029</v>
      </c>
      <c r="D486" s="515"/>
      <c r="E486" s="515"/>
      <c r="F486" s="614"/>
      <c r="G486" s="516"/>
      <c r="H486" s="614"/>
      <c r="I486" s="516"/>
      <c r="J486" s="517" t="s">
        <v>97</v>
      </c>
    </row>
    <row r="487" spans="1:10" s="518" customFormat="1" ht="12.75" customHeight="1">
      <c r="A487" s="490">
        <f t="shared" si="23"/>
        <v>465</v>
      </c>
      <c r="B487" s="513"/>
      <c r="C487" s="514" t="s">
        <v>153</v>
      </c>
      <c r="D487" s="515"/>
      <c r="E487" s="515"/>
      <c r="F487" s="614"/>
      <c r="G487" s="516"/>
      <c r="H487" s="614"/>
      <c r="I487" s="516"/>
      <c r="J487" s="517"/>
    </row>
    <row r="488" spans="1:10" s="518" customFormat="1" ht="12.75" customHeight="1">
      <c r="A488" s="490">
        <f t="shared" si="23"/>
        <v>466</v>
      </c>
      <c r="B488" s="513"/>
      <c r="C488" s="514" t="s">
        <v>154</v>
      </c>
      <c r="D488" s="515"/>
      <c r="E488" s="515"/>
      <c r="F488" s="614"/>
      <c r="G488" s="516"/>
      <c r="H488" s="614"/>
      <c r="I488" s="516"/>
      <c r="J488" s="517"/>
    </row>
    <row r="489" spans="1:10">
      <c r="A489" s="490">
        <f t="shared" ref="A489:A552" si="24">A488+1</f>
        <v>467</v>
      </c>
      <c r="B489" s="495" t="s">
        <v>168</v>
      </c>
      <c r="C489" s="503" t="s">
        <v>169</v>
      </c>
      <c r="D489" s="509">
        <f>SUM(D490:D498)</f>
        <v>125</v>
      </c>
      <c r="E489" s="490" t="s">
        <v>383</v>
      </c>
      <c r="F489" s="619"/>
      <c r="G489" s="505">
        <f>D489*F489</f>
        <v>0</v>
      </c>
      <c r="H489" s="619"/>
      <c r="I489" s="505">
        <f>D489*H489</f>
        <v>0</v>
      </c>
      <c r="J489" s="534"/>
    </row>
    <row r="490" spans="1:10" s="518" customFormat="1" ht="12.75" customHeight="1">
      <c r="A490" s="490">
        <f t="shared" si="24"/>
        <v>468</v>
      </c>
      <c r="B490" s="513"/>
      <c r="C490" s="514" t="s">
        <v>1040</v>
      </c>
      <c r="D490" s="515">
        <v>40</v>
      </c>
      <c r="E490" s="515"/>
      <c r="F490" s="614"/>
      <c r="G490" s="516"/>
      <c r="H490" s="614"/>
      <c r="I490" s="516"/>
      <c r="J490" s="517" t="s">
        <v>89</v>
      </c>
    </row>
    <row r="491" spans="1:10" s="518" customFormat="1" ht="12.75" customHeight="1">
      <c r="A491" s="490">
        <f t="shared" si="24"/>
        <v>469</v>
      </c>
      <c r="B491" s="513"/>
      <c r="C491" s="514" t="s">
        <v>1042</v>
      </c>
      <c r="D491" s="515"/>
      <c r="E491" s="515"/>
      <c r="F491" s="614"/>
      <c r="G491" s="516"/>
      <c r="H491" s="614"/>
      <c r="I491" s="516"/>
      <c r="J491" s="517" t="s">
        <v>90</v>
      </c>
    </row>
    <row r="492" spans="1:10" s="518" customFormat="1" ht="12.75" customHeight="1">
      <c r="A492" s="490">
        <f t="shared" si="24"/>
        <v>470</v>
      </c>
      <c r="B492" s="513"/>
      <c r="C492" s="514" t="s">
        <v>1044</v>
      </c>
      <c r="D492" s="515"/>
      <c r="E492" s="515"/>
      <c r="F492" s="614"/>
      <c r="G492" s="516"/>
      <c r="H492" s="614"/>
      <c r="I492" s="516"/>
      <c r="J492" s="517" t="s">
        <v>91</v>
      </c>
    </row>
    <row r="493" spans="1:10" s="518" customFormat="1" ht="12.75" customHeight="1">
      <c r="A493" s="490">
        <f t="shared" si="24"/>
        <v>471</v>
      </c>
      <c r="B493" s="513"/>
      <c r="C493" s="514" t="s">
        <v>92</v>
      </c>
      <c r="D493" s="515"/>
      <c r="E493" s="515"/>
      <c r="F493" s="614"/>
      <c r="G493" s="516"/>
      <c r="H493" s="614"/>
      <c r="I493" s="516"/>
      <c r="J493" s="517" t="s">
        <v>93</v>
      </c>
    </row>
    <row r="494" spans="1:10" s="518" customFormat="1" ht="12.75" customHeight="1">
      <c r="A494" s="490">
        <f t="shared" si="24"/>
        <v>472</v>
      </c>
      <c r="B494" s="513"/>
      <c r="C494" s="514" t="s">
        <v>94</v>
      </c>
      <c r="D494" s="515"/>
      <c r="E494" s="515"/>
      <c r="F494" s="614"/>
      <c r="G494" s="516"/>
      <c r="H494" s="614"/>
      <c r="I494" s="516"/>
      <c r="J494" s="517" t="s">
        <v>95</v>
      </c>
    </row>
    <row r="495" spans="1:10" s="518" customFormat="1" ht="12.75" customHeight="1">
      <c r="A495" s="490">
        <f t="shared" si="24"/>
        <v>473</v>
      </c>
      <c r="B495" s="513"/>
      <c r="C495" s="514" t="s">
        <v>1046</v>
      </c>
      <c r="D495" s="515">
        <v>75</v>
      </c>
      <c r="E495" s="515"/>
      <c r="F495" s="614"/>
      <c r="G495" s="516"/>
      <c r="H495" s="614"/>
      <c r="I495" s="516"/>
      <c r="J495" s="517" t="s">
        <v>96</v>
      </c>
    </row>
    <row r="496" spans="1:10" s="518" customFormat="1" ht="12.75" customHeight="1">
      <c r="A496" s="490">
        <f t="shared" si="24"/>
        <v>474</v>
      </c>
      <c r="B496" s="513"/>
      <c r="C496" s="514" t="s">
        <v>1029</v>
      </c>
      <c r="D496" s="515">
        <v>10</v>
      </c>
      <c r="E496" s="515"/>
      <c r="F496" s="614"/>
      <c r="G496" s="516"/>
      <c r="H496" s="614"/>
      <c r="I496" s="516"/>
      <c r="J496" s="517" t="s">
        <v>97</v>
      </c>
    </row>
    <row r="497" spans="1:10" s="518" customFormat="1" ht="12.75" customHeight="1">
      <c r="A497" s="490">
        <f t="shared" si="24"/>
        <v>475</v>
      </c>
      <c r="B497" s="513"/>
      <c r="C497" s="514" t="s">
        <v>153</v>
      </c>
      <c r="D497" s="515"/>
      <c r="E497" s="515"/>
      <c r="F497" s="614"/>
      <c r="G497" s="516"/>
      <c r="H497" s="614"/>
      <c r="I497" s="516"/>
      <c r="J497" s="517"/>
    </row>
    <row r="498" spans="1:10" s="518" customFormat="1" ht="12.75" customHeight="1">
      <c r="A498" s="490">
        <f t="shared" si="24"/>
        <v>476</v>
      </c>
      <c r="B498" s="513"/>
      <c r="C498" s="514" t="s">
        <v>154</v>
      </c>
      <c r="D498" s="515"/>
      <c r="E498" s="515"/>
      <c r="F498" s="614"/>
      <c r="G498" s="516"/>
      <c r="H498" s="614"/>
      <c r="I498" s="516"/>
      <c r="J498" s="517"/>
    </row>
    <row r="499" spans="1:10">
      <c r="A499" s="490">
        <f t="shared" si="24"/>
        <v>477</v>
      </c>
      <c r="B499" s="495" t="s">
        <v>170</v>
      </c>
      <c r="C499" s="503" t="s">
        <v>171</v>
      </c>
      <c r="D499" s="509">
        <f>SUM(D500:D508)</f>
        <v>3705</v>
      </c>
      <c r="E499" s="490" t="s">
        <v>383</v>
      </c>
      <c r="F499" s="619"/>
      <c r="G499" s="505">
        <f>D499*F499</f>
        <v>0</v>
      </c>
      <c r="H499" s="619"/>
      <c r="I499" s="505">
        <f>D499*H499</f>
        <v>0</v>
      </c>
      <c r="J499" s="534"/>
    </row>
    <row r="500" spans="1:10" s="518" customFormat="1" ht="12.75" customHeight="1">
      <c r="A500" s="490">
        <f t="shared" si="24"/>
        <v>478</v>
      </c>
      <c r="B500" s="513"/>
      <c r="C500" s="514" t="s">
        <v>1040</v>
      </c>
      <c r="D500" s="515">
        <f t="shared" ref="D500:D508" si="25">SUM(D520,D530,D540,D550)</f>
        <v>10</v>
      </c>
      <c r="E500" s="515"/>
      <c r="F500" s="614"/>
      <c r="G500" s="516"/>
      <c r="H500" s="614"/>
      <c r="I500" s="516"/>
      <c r="J500" s="517" t="s">
        <v>89</v>
      </c>
    </row>
    <row r="501" spans="1:10" s="518" customFormat="1" ht="12.75" customHeight="1">
      <c r="A501" s="490">
        <f t="shared" si="24"/>
        <v>479</v>
      </c>
      <c r="B501" s="513"/>
      <c r="C501" s="514" t="s">
        <v>1042</v>
      </c>
      <c r="D501" s="515">
        <f t="shared" si="25"/>
        <v>874</v>
      </c>
      <c r="E501" s="515"/>
      <c r="F501" s="614"/>
      <c r="G501" s="516"/>
      <c r="H501" s="614"/>
      <c r="I501" s="516"/>
      <c r="J501" s="517" t="s">
        <v>90</v>
      </c>
    </row>
    <row r="502" spans="1:10" s="518" customFormat="1" ht="12.75" customHeight="1">
      <c r="A502" s="490">
        <f t="shared" si="24"/>
        <v>480</v>
      </c>
      <c r="B502" s="513"/>
      <c r="C502" s="514" t="s">
        <v>1044</v>
      </c>
      <c r="D502" s="515">
        <f t="shared" si="25"/>
        <v>1024</v>
      </c>
      <c r="E502" s="515"/>
      <c r="F502" s="614"/>
      <c r="G502" s="516"/>
      <c r="H502" s="614"/>
      <c r="I502" s="516"/>
      <c r="J502" s="517" t="s">
        <v>91</v>
      </c>
    </row>
    <row r="503" spans="1:10" s="518" customFormat="1" ht="12.75" customHeight="1">
      <c r="A503" s="490">
        <f t="shared" si="24"/>
        <v>481</v>
      </c>
      <c r="B503" s="513"/>
      <c r="C503" s="514" t="s">
        <v>92</v>
      </c>
      <c r="D503" s="515">
        <f t="shared" si="25"/>
        <v>1398</v>
      </c>
      <c r="E503" s="515"/>
      <c r="F503" s="614"/>
      <c r="G503" s="516"/>
      <c r="H503" s="614"/>
      <c r="I503" s="516"/>
      <c r="J503" s="517" t="s">
        <v>93</v>
      </c>
    </row>
    <row r="504" spans="1:10" s="518" customFormat="1" ht="12.75" customHeight="1">
      <c r="A504" s="490">
        <f t="shared" si="24"/>
        <v>482</v>
      </c>
      <c r="B504" s="513"/>
      <c r="C504" s="514" t="s">
        <v>94</v>
      </c>
      <c r="D504" s="515">
        <f t="shared" si="25"/>
        <v>399</v>
      </c>
      <c r="E504" s="515"/>
      <c r="F504" s="614"/>
      <c r="G504" s="516"/>
      <c r="H504" s="614"/>
      <c r="I504" s="516"/>
      <c r="J504" s="517" t="s">
        <v>95</v>
      </c>
    </row>
    <row r="505" spans="1:10" s="518" customFormat="1" ht="12.75" customHeight="1">
      <c r="A505" s="490">
        <f t="shared" si="24"/>
        <v>483</v>
      </c>
      <c r="B505" s="513"/>
      <c r="C505" s="514" t="s">
        <v>1046</v>
      </c>
      <c r="D505" s="515">
        <f t="shared" si="25"/>
        <v>0</v>
      </c>
      <c r="E505" s="515"/>
      <c r="F505" s="614"/>
      <c r="G505" s="516"/>
      <c r="H505" s="614"/>
      <c r="I505" s="516"/>
      <c r="J505" s="517" t="s">
        <v>96</v>
      </c>
    </row>
    <row r="506" spans="1:10" s="518" customFormat="1" ht="12.75" customHeight="1">
      <c r="A506" s="490">
        <f t="shared" si="24"/>
        <v>484</v>
      </c>
      <c r="B506" s="513"/>
      <c r="C506" s="514" t="s">
        <v>1029</v>
      </c>
      <c r="D506" s="515">
        <f t="shared" si="25"/>
        <v>0</v>
      </c>
      <c r="E506" s="515"/>
      <c r="F506" s="614"/>
      <c r="G506" s="516"/>
      <c r="H506" s="614"/>
      <c r="I506" s="516"/>
      <c r="J506" s="517" t="s">
        <v>97</v>
      </c>
    </row>
    <row r="507" spans="1:10" s="518" customFormat="1" ht="12.75" customHeight="1">
      <c r="A507" s="490">
        <f t="shared" si="24"/>
        <v>485</v>
      </c>
      <c r="B507" s="513"/>
      <c r="C507" s="514" t="s">
        <v>153</v>
      </c>
      <c r="D507" s="515">
        <f t="shared" si="25"/>
        <v>0</v>
      </c>
      <c r="E507" s="515"/>
      <c r="F507" s="614"/>
      <c r="G507" s="516"/>
      <c r="H507" s="614"/>
      <c r="I507" s="516"/>
      <c r="J507" s="517"/>
    </row>
    <row r="508" spans="1:10" s="518" customFormat="1" ht="12.75" customHeight="1">
      <c r="A508" s="490">
        <f t="shared" si="24"/>
        <v>486</v>
      </c>
      <c r="B508" s="513"/>
      <c r="C508" s="514" t="s">
        <v>154</v>
      </c>
      <c r="D508" s="515">
        <f t="shared" si="25"/>
        <v>0</v>
      </c>
      <c r="E508" s="515"/>
      <c r="F508" s="614"/>
      <c r="G508" s="516"/>
      <c r="H508" s="614"/>
      <c r="I508" s="516"/>
      <c r="J508" s="517"/>
    </row>
    <row r="509" spans="1:10">
      <c r="A509" s="490">
        <f t="shared" si="24"/>
        <v>487</v>
      </c>
      <c r="B509" s="495" t="s">
        <v>172</v>
      </c>
      <c r="C509" s="503" t="s">
        <v>173</v>
      </c>
      <c r="D509" s="509">
        <f>SUM(D510:D518)</f>
        <v>20</v>
      </c>
      <c r="E509" s="490" t="s">
        <v>383</v>
      </c>
      <c r="F509" s="619"/>
      <c r="G509" s="505">
        <f>D509*F509</f>
        <v>0</v>
      </c>
      <c r="H509" s="619"/>
      <c r="I509" s="505">
        <f>D509*H509</f>
        <v>0</v>
      </c>
      <c r="J509" s="534"/>
    </row>
    <row r="510" spans="1:10" s="518" customFormat="1" ht="12.75" customHeight="1">
      <c r="A510" s="490">
        <f t="shared" si="24"/>
        <v>488</v>
      </c>
      <c r="B510" s="513"/>
      <c r="C510" s="514" t="s">
        <v>1040</v>
      </c>
      <c r="D510" s="515">
        <v>20</v>
      </c>
      <c r="E510" s="515"/>
      <c r="F510" s="614"/>
      <c r="G510" s="516"/>
      <c r="H510" s="614"/>
      <c r="I510" s="516"/>
      <c r="J510" s="517" t="s">
        <v>89</v>
      </c>
    </row>
    <row r="511" spans="1:10" s="518" customFormat="1" ht="12.75" customHeight="1">
      <c r="A511" s="490">
        <f t="shared" si="24"/>
        <v>489</v>
      </c>
      <c r="B511" s="513"/>
      <c r="C511" s="514" t="s">
        <v>1042</v>
      </c>
      <c r="D511" s="515"/>
      <c r="E511" s="515"/>
      <c r="F511" s="614"/>
      <c r="G511" s="516"/>
      <c r="H511" s="614"/>
      <c r="I511" s="516"/>
      <c r="J511" s="517" t="s">
        <v>90</v>
      </c>
    </row>
    <row r="512" spans="1:10" s="518" customFormat="1" ht="12.75" customHeight="1">
      <c r="A512" s="490">
        <f t="shared" si="24"/>
        <v>490</v>
      </c>
      <c r="B512" s="513"/>
      <c r="C512" s="514" t="s">
        <v>1044</v>
      </c>
      <c r="D512" s="515"/>
      <c r="E512" s="515"/>
      <c r="F512" s="614"/>
      <c r="G512" s="516"/>
      <c r="H512" s="614"/>
      <c r="I512" s="516"/>
      <c r="J512" s="517" t="s">
        <v>91</v>
      </c>
    </row>
    <row r="513" spans="1:10" s="518" customFormat="1" ht="12.75" customHeight="1">
      <c r="A513" s="490">
        <f t="shared" si="24"/>
        <v>491</v>
      </c>
      <c r="B513" s="513"/>
      <c r="C513" s="514" t="s">
        <v>92</v>
      </c>
      <c r="D513" s="515"/>
      <c r="E513" s="515"/>
      <c r="F513" s="614"/>
      <c r="G513" s="516"/>
      <c r="H513" s="614"/>
      <c r="I513" s="516"/>
      <c r="J513" s="517" t="s">
        <v>93</v>
      </c>
    </row>
    <row r="514" spans="1:10" s="518" customFormat="1" ht="12.75" customHeight="1">
      <c r="A514" s="490">
        <f t="shared" si="24"/>
        <v>492</v>
      </c>
      <c r="B514" s="513"/>
      <c r="C514" s="514" t="s">
        <v>94</v>
      </c>
      <c r="D514" s="515"/>
      <c r="E514" s="515"/>
      <c r="F514" s="614"/>
      <c r="G514" s="516"/>
      <c r="H514" s="614"/>
      <c r="I514" s="516"/>
      <c r="J514" s="517" t="s">
        <v>95</v>
      </c>
    </row>
    <row r="515" spans="1:10" s="518" customFormat="1" ht="12.75" customHeight="1">
      <c r="A515" s="490">
        <f t="shared" si="24"/>
        <v>493</v>
      </c>
      <c r="B515" s="513"/>
      <c r="C515" s="514" t="s">
        <v>1046</v>
      </c>
      <c r="D515" s="515"/>
      <c r="E515" s="515"/>
      <c r="F515" s="614"/>
      <c r="G515" s="516"/>
      <c r="H515" s="614"/>
      <c r="I515" s="516"/>
      <c r="J515" s="517" t="s">
        <v>96</v>
      </c>
    </row>
    <row r="516" spans="1:10" s="518" customFormat="1" ht="12.75" customHeight="1">
      <c r="A516" s="490">
        <f t="shared" si="24"/>
        <v>494</v>
      </c>
      <c r="B516" s="513"/>
      <c r="C516" s="514" t="s">
        <v>1029</v>
      </c>
      <c r="D516" s="515"/>
      <c r="E516" s="515"/>
      <c r="F516" s="614"/>
      <c r="G516" s="516"/>
      <c r="H516" s="614"/>
      <c r="I516" s="516"/>
      <c r="J516" s="517" t="s">
        <v>97</v>
      </c>
    </row>
    <row r="517" spans="1:10" s="518" customFormat="1" ht="12.75" customHeight="1">
      <c r="A517" s="490">
        <f t="shared" si="24"/>
        <v>495</v>
      </c>
      <c r="B517" s="513"/>
      <c r="C517" s="514" t="s">
        <v>153</v>
      </c>
      <c r="D517" s="515"/>
      <c r="E517" s="515"/>
      <c r="F517" s="614"/>
      <c r="G517" s="516"/>
      <c r="H517" s="614"/>
      <c r="I517" s="516"/>
      <c r="J517" s="517"/>
    </row>
    <row r="518" spans="1:10" s="518" customFormat="1" ht="12.75" customHeight="1">
      <c r="A518" s="490">
        <f t="shared" si="24"/>
        <v>496</v>
      </c>
      <c r="B518" s="513"/>
      <c r="C518" s="514" t="s">
        <v>154</v>
      </c>
      <c r="D518" s="515"/>
      <c r="E518" s="515"/>
      <c r="F518" s="614"/>
      <c r="G518" s="516"/>
      <c r="H518" s="614"/>
      <c r="I518" s="516"/>
      <c r="J518" s="517"/>
    </row>
    <row r="519" spans="1:10" s="535" customFormat="1" ht="25.5">
      <c r="A519" s="490">
        <f t="shared" si="24"/>
        <v>497</v>
      </c>
      <c r="B519" s="535" t="s">
        <v>174</v>
      </c>
      <c r="C519" s="520" t="s">
        <v>175</v>
      </c>
      <c r="D519" s="509">
        <f>SUM(D520:D528)</f>
        <v>3445</v>
      </c>
      <c r="E519" s="530" t="s">
        <v>383</v>
      </c>
      <c r="F519" s="620"/>
      <c r="G519" s="522">
        <f>D519*F519</f>
        <v>0</v>
      </c>
      <c r="H519" s="620"/>
      <c r="I519" s="522">
        <f>D519*H519</f>
        <v>0</v>
      </c>
      <c r="J519" s="534"/>
    </row>
    <row r="520" spans="1:10" s="518" customFormat="1" ht="12.75" customHeight="1">
      <c r="A520" s="490">
        <f t="shared" si="24"/>
        <v>498</v>
      </c>
      <c r="B520" s="513"/>
      <c r="C520" s="514" t="s">
        <v>1040</v>
      </c>
      <c r="D520" s="515"/>
      <c r="E520" s="515"/>
      <c r="F520" s="614"/>
      <c r="G520" s="516"/>
      <c r="H520" s="614"/>
      <c r="I520" s="516"/>
      <c r="J520" s="517" t="s">
        <v>89</v>
      </c>
    </row>
    <row r="521" spans="1:10" s="518" customFormat="1" ht="12.75" customHeight="1">
      <c r="A521" s="490">
        <f t="shared" si="24"/>
        <v>499</v>
      </c>
      <c r="B521" s="513"/>
      <c r="C521" s="514" t="s">
        <v>1042</v>
      </c>
      <c r="D521" s="515">
        <v>840</v>
      </c>
      <c r="E521" s="515"/>
      <c r="F521" s="614"/>
      <c r="G521" s="516"/>
      <c r="H521" s="614"/>
      <c r="I521" s="516"/>
      <c r="J521" s="517" t="s">
        <v>90</v>
      </c>
    </row>
    <row r="522" spans="1:10" s="518" customFormat="1" ht="12.75" customHeight="1">
      <c r="A522" s="490">
        <f t="shared" si="24"/>
        <v>500</v>
      </c>
      <c r="B522" s="513"/>
      <c r="C522" s="514" t="s">
        <v>1044</v>
      </c>
      <c r="D522" s="515">
        <v>960</v>
      </c>
      <c r="E522" s="515"/>
      <c r="F522" s="614"/>
      <c r="G522" s="516"/>
      <c r="H522" s="614"/>
      <c r="I522" s="516"/>
      <c r="J522" s="517" t="s">
        <v>91</v>
      </c>
    </row>
    <row r="523" spans="1:10" s="518" customFormat="1" ht="12.75" customHeight="1">
      <c r="A523" s="490">
        <f t="shared" si="24"/>
        <v>501</v>
      </c>
      <c r="B523" s="513"/>
      <c r="C523" s="514" t="s">
        <v>92</v>
      </c>
      <c r="D523" s="515">
        <v>1295</v>
      </c>
      <c r="E523" s="515"/>
      <c r="F523" s="614"/>
      <c r="G523" s="516"/>
      <c r="H523" s="614"/>
      <c r="I523" s="516"/>
      <c r="J523" s="517" t="s">
        <v>93</v>
      </c>
    </row>
    <row r="524" spans="1:10" s="518" customFormat="1" ht="12.75" customHeight="1">
      <c r="A524" s="490">
        <f t="shared" si="24"/>
        <v>502</v>
      </c>
      <c r="B524" s="513"/>
      <c r="C524" s="514" t="s">
        <v>94</v>
      </c>
      <c r="D524" s="515">
        <v>350</v>
      </c>
      <c r="E524" s="515"/>
      <c r="F524" s="614"/>
      <c r="G524" s="516"/>
      <c r="H524" s="614"/>
      <c r="I524" s="516"/>
      <c r="J524" s="517" t="s">
        <v>95</v>
      </c>
    </row>
    <row r="525" spans="1:10" s="518" customFormat="1" ht="12.75" customHeight="1">
      <c r="A525" s="490">
        <f t="shared" si="24"/>
        <v>503</v>
      </c>
      <c r="B525" s="513"/>
      <c r="C525" s="514" t="s">
        <v>1046</v>
      </c>
      <c r="D525" s="515"/>
      <c r="E525" s="515"/>
      <c r="F525" s="614"/>
      <c r="G525" s="516"/>
      <c r="H525" s="614"/>
      <c r="I525" s="516"/>
      <c r="J525" s="517" t="s">
        <v>96</v>
      </c>
    </row>
    <row r="526" spans="1:10" s="518" customFormat="1" ht="12.75" customHeight="1">
      <c r="A526" s="490">
        <f t="shared" si="24"/>
        <v>504</v>
      </c>
      <c r="B526" s="513"/>
      <c r="C526" s="514" t="s">
        <v>1029</v>
      </c>
      <c r="D526" s="515"/>
      <c r="E526" s="515"/>
      <c r="F526" s="614"/>
      <c r="G526" s="516"/>
      <c r="H526" s="614"/>
      <c r="I526" s="516"/>
      <c r="J526" s="517" t="s">
        <v>97</v>
      </c>
    </row>
    <row r="527" spans="1:10" s="518" customFormat="1" ht="12.75" customHeight="1">
      <c r="A527" s="490">
        <f t="shared" si="24"/>
        <v>505</v>
      </c>
      <c r="B527" s="513"/>
      <c r="C527" s="514" t="s">
        <v>153</v>
      </c>
      <c r="D527" s="515"/>
      <c r="E527" s="515"/>
      <c r="F527" s="614"/>
      <c r="G527" s="516"/>
      <c r="H527" s="614"/>
      <c r="I527" s="516"/>
      <c r="J527" s="517"/>
    </row>
    <row r="528" spans="1:10" s="518" customFormat="1" ht="12.75" customHeight="1">
      <c r="A528" s="490">
        <f t="shared" si="24"/>
        <v>506</v>
      </c>
      <c r="B528" s="513"/>
      <c r="C528" s="514" t="s">
        <v>154</v>
      </c>
      <c r="D528" s="515"/>
      <c r="E528" s="515"/>
      <c r="F528" s="614"/>
      <c r="G528" s="516"/>
      <c r="H528" s="614"/>
      <c r="I528" s="516"/>
      <c r="J528" s="517"/>
    </row>
    <row r="529" spans="1:10" s="535" customFormat="1" ht="25.5">
      <c r="A529" s="490">
        <f t="shared" si="24"/>
        <v>507</v>
      </c>
      <c r="B529" s="535" t="s">
        <v>176</v>
      </c>
      <c r="C529" s="520" t="s">
        <v>175</v>
      </c>
      <c r="D529" s="509">
        <f>SUM(D530:D538)</f>
        <v>226</v>
      </c>
      <c r="E529" s="530" t="s">
        <v>383</v>
      </c>
      <c r="F529" s="620"/>
      <c r="G529" s="522">
        <f>D529*F529</f>
        <v>0</v>
      </c>
      <c r="H529" s="620"/>
      <c r="I529" s="522">
        <f>D529*H529</f>
        <v>0</v>
      </c>
      <c r="J529" s="534"/>
    </row>
    <row r="530" spans="1:10" s="518" customFormat="1" ht="12.75" customHeight="1">
      <c r="A530" s="490">
        <f t="shared" si="24"/>
        <v>508</v>
      </c>
      <c r="B530" s="513"/>
      <c r="C530" s="514" t="s">
        <v>1040</v>
      </c>
      <c r="D530" s="515"/>
      <c r="E530" s="515"/>
      <c r="F530" s="614"/>
      <c r="G530" s="516"/>
      <c r="H530" s="614"/>
      <c r="I530" s="516"/>
      <c r="J530" s="517" t="s">
        <v>89</v>
      </c>
    </row>
    <row r="531" spans="1:10" s="518" customFormat="1" ht="12.75" customHeight="1">
      <c r="A531" s="490">
        <f t="shared" si="24"/>
        <v>509</v>
      </c>
      <c r="B531" s="513"/>
      <c r="C531" s="514" t="s">
        <v>1042</v>
      </c>
      <c r="D531" s="515">
        <v>24</v>
      </c>
      <c r="E531" s="515"/>
      <c r="F531" s="614"/>
      <c r="G531" s="516"/>
      <c r="H531" s="614"/>
      <c r="I531" s="516"/>
      <c r="J531" s="517" t="s">
        <v>90</v>
      </c>
    </row>
    <row r="532" spans="1:10" s="518" customFormat="1" ht="12.75" customHeight="1">
      <c r="A532" s="490">
        <f t="shared" si="24"/>
        <v>510</v>
      </c>
      <c r="B532" s="513"/>
      <c r="C532" s="514" t="s">
        <v>1044</v>
      </c>
      <c r="D532" s="515">
        <v>62</v>
      </c>
      <c r="E532" s="515"/>
      <c r="F532" s="614"/>
      <c r="G532" s="516"/>
      <c r="H532" s="614"/>
      <c r="I532" s="516"/>
      <c r="J532" s="517" t="s">
        <v>91</v>
      </c>
    </row>
    <row r="533" spans="1:10" s="518" customFormat="1" ht="12.75" customHeight="1">
      <c r="A533" s="490">
        <f t="shared" si="24"/>
        <v>511</v>
      </c>
      <c r="B533" s="513"/>
      <c r="C533" s="514" t="s">
        <v>92</v>
      </c>
      <c r="D533" s="515">
        <v>93</v>
      </c>
      <c r="E533" s="515"/>
      <c r="F533" s="614"/>
      <c r="G533" s="516"/>
      <c r="H533" s="614"/>
      <c r="I533" s="516"/>
      <c r="J533" s="517" t="s">
        <v>93</v>
      </c>
    </row>
    <row r="534" spans="1:10" s="518" customFormat="1" ht="12.75" customHeight="1">
      <c r="A534" s="490">
        <f t="shared" si="24"/>
        <v>512</v>
      </c>
      <c r="B534" s="513"/>
      <c r="C534" s="514" t="s">
        <v>94</v>
      </c>
      <c r="D534" s="515">
        <v>47</v>
      </c>
      <c r="E534" s="515"/>
      <c r="F534" s="614"/>
      <c r="G534" s="516"/>
      <c r="H534" s="614"/>
      <c r="I534" s="516"/>
      <c r="J534" s="517" t="s">
        <v>95</v>
      </c>
    </row>
    <row r="535" spans="1:10" s="518" customFormat="1" ht="12.75" customHeight="1">
      <c r="A535" s="490">
        <f t="shared" si="24"/>
        <v>513</v>
      </c>
      <c r="B535" s="513"/>
      <c r="C535" s="514" t="s">
        <v>1046</v>
      </c>
      <c r="D535" s="515"/>
      <c r="E535" s="515"/>
      <c r="F535" s="614"/>
      <c r="G535" s="516"/>
      <c r="H535" s="614"/>
      <c r="I535" s="516"/>
      <c r="J535" s="517" t="s">
        <v>96</v>
      </c>
    </row>
    <row r="536" spans="1:10" s="518" customFormat="1" ht="12.75" customHeight="1">
      <c r="A536" s="490">
        <f t="shared" si="24"/>
        <v>514</v>
      </c>
      <c r="B536" s="513"/>
      <c r="C536" s="514" t="s">
        <v>1029</v>
      </c>
      <c r="D536" s="515"/>
      <c r="E536" s="515"/>
      <c r="F536" s="614"/>
      <c r="G536" s="516"/>
      <c r="H536" s="614"/>
      <c r="I536" s="516"/>
      <c r="J536" s="517" t="s">
        <v>97</v>
      </c>
    </row>
    <row r="537" spans="1:10" s="518" customFormat="1" ht="12.75" customHeight="1">
      <c r="A537" s="490">
        <f t="shared" si="24"/>
        <v>515</v>
      </c>
      <c r="B537" s="513"/>
      <c r="C537" s="514" t="s">
        <v>153</v>
      </c>
      <c r="D537" s="515"/>
      <c r="E537" s="515"/>
      <c r="F537" s="614"/>
      <c r="G537" s="516"/>
      <c r="H537" s="614"/>
      <c r="I537" s="516"/>
      <c r="J537" s="517"/>
    </row>
    <row r="538" spans="1:10" s="518" customFormat="1" ht="12.75" customHeight="1">
      <c r="A538" s="490">
        <f t="shared" si="24"/>
        <v>516</v>
      </c>
      <c r="B538" s="513"/>
      <c r="C538" s="514" t="s">
        <v>154</v>
      </c>
      <c r="D538" s="515"/>
      <c r="E538" s="515"/>
      <c r="F538" s="614"/>
      <c r="G538" s="516"/>
      <c r="H538" s="614"/>
      <c r="I538" s="516"/>
      <c r="J538" s="517"/>
    </row>
    <row r="539" spans="1:10" s="535" customFormat="1" ht="25.5">
      <c r="A539" s="490">
        <f t="shared" si="24"/>
        <v>517</v>
      </c>
      <c r="B539" s="535" t="s">
        <v>177</v>
      </c>
      <c r="C539" s="520" t="s">
        <v>175</v>
      </c>
      <c r="D539" s="509">
        <f>SUM(D540:D548)</f>
        <v>10</v>
      </c>
      <c r="E539" s="530" t="s">
        <v>383</v>
      </c>
      <c r="F539" s="620"/>
      <c r="G539" s="522">
        <f>D539*F539</f>
        <v>0</v>
      </c>
      <c r="H539" s="620"/>
      <c r="I539" s="522">
        <f>D539*H539</f>
        <v>0</v>
      </c>
      <c r="J539" s="534"/>
    </row>
    <row r="540" spans="1:10" s="518" customFormat="1" ht="12.75" customHeight="1">
      <c r="A540" s="490">
        <f t="shared" si="24"/>
        <v>518</v>
      </c>
      <c r="B540" s="513"/>
      <c r="C540" s="514" t="s">
        <v>1040</v>
      </c>
      <c r="D540" s="515"/>
      <c r="E540" s="515"/>
      <c r="F540" s="614"/>
      <c r="G540" s="516"/>
      <c r="H540" s="614"/>
      <c r="I540" s="516"/>
      <c r="J540" s="517" t="s">
        <v>89</v>
      </c>
    </row>
    <row r="541" spans="1:10" s="518" customFormat="1" ht="12.75" customHeight="1">
      <c r="A541" s="490">
        <f t="shared" si="24"/>
        <v>519</v>
      </c>
      <c r="B541" s="513"/>
      <c r="C541" s="514" t="s">
        <v>1042</v>
      </c>
      <c r="D541" s="515"/>
      <c r="E541" s="515"/>
      <c r="F541" s="614"/>
      <c r="G541" s="516"/>
      <c r="H541" s="614"/>
      <c r="I541" s="516"/>
      <c r="J541" s="517" t="s">
        <v>90</v>
      </c>
    </row>
    <row r="542" spans="1:10" s="518" customFormat="1" ht="12.75" customHeight="1">
      <c r="A542" s="490">
        <f t="shared" si="24"/>
        <v>520</v>
      </c>
      <c r="B542" s="513"/>
      <c r="C542" s="514" t="s">
        <v>1044</v>
      </c>
      <c r="D542" s="515"/>
      <c r="E542" s="515"/>
      <c r="F542" s="614"/>
      <c r="G542" s="516"/>
      <c r="H542" s="614"/>
      <c r="I542" s="516"/>
      <c r="J542" s="517" t="s">
        <v>91</v>
      </c>
    </row>
    <row r="543" spans="1:10" s="518" customFormat="1" ht="12.75" customHeight="1">
      <c r="A543" s="490">
        <f t="shared" si="24"/>
        <v>521</v>
      </c>
      <c r="B543" s="513"/>
      <c r="C543" s="514" t="s">
        <v>92</v>
      </c>
      <c r="D543" s="515">
        <v>10</v>
      </c>
      <c r="E543" s="515"/>
      <c r="F543" s="614"/>
      <c r="G543" s="516"/>
      <c r="H543" s="614"/>
      <c r="I543" s="516"/>
      <c r="J543" s="517" t="s">
        <v>93</v>
      </c>
    </row>
    <row r="544" spans="1:10" s="518" customFormat="1" ht="12.75" customHeight="1">
      <c r="A544" s="490">
        <f t="shared" si="24"/>
        <v>522</v>
      </c>
      <c r="B544" s="513"/>
      <c r="C544" s="514" t="s">
        <v>94</v>
      </c>
      <c r="D544" s="515"/>
      <c r="E544" s="515"/>
      <c r="F544" s="614"/>
      <c r="G544" s="516"/>
      <c r="H544" s="614"/>
      <c r="I544" s="516"/>
      <c r="J544" s="517" t="s">
        <v>95</v>
      </c>
    </row>
    <row r="545" spans="1:10" s="518" customFormat="1" ht="12.75" customHeight="1">
      <c r="A545" s="490">
        <f t="shared" si="24"/>
        <v>523</v>
      </c>
      <c r="B545" s="513"/>
      <c r="C545" s="514" t="s">
        <v>1046</v>
      </c>
      <c r="D545" s="515"/>
      <c r="E545" s="515"/>
      <c r="F545" s="614"/>
      <c r="G545" s="516"/>
      <c r="H545" s="614"/>
      <c r="I545" s="516"/>
      <c r="J545" s="517" t="s">
        <v>96</v>
      </c>
    </row>
    <row r="546" spans="1:10" s="518" customFormat="1" ht="12.75" customHeight="1">
      <c r="A546" s="490">
        <f t="shared" si="24"/>
        <v>524</v>
      </c>
      <c r="B546" s="513"/>
      <c r="C546" s="514" t="s">
        <v>1029</v>
      </c>
      <c r="D546" s="515"/>
      <c r="E546" s="515"/>
      <c r="F546" s="614"/>
      <c r="G546" s="516"/>
      <c r="H546" s="614"/>
      <c r="I546" s="516"/>
      <c r="J546" s="517" t="s">
        <v>97</v>
      </c>
    </row>
    <row r="547" spans="1:10" s="518" customFormat="1" ht="12.75" customHeight="1">
      <c r="A547" s="490">
        <f t="shared" si="24"/>
        <v>525</v>
      </c>
      <c r="B547" s="513"/>
      <c r="C547" s="514" t="s">
        <v>153</v>
      </c>
      <c r="D547" s="515"/>
      <c r="E547" s="515"/>
      <c r="F547" s="614"/>
      <c r="G547" s="516"/>
      <c r="H547" s="614"/>
      <c r="I547" s="516"/>
      <c r="J547" s="517"/>
    </row>
    <row r="548" spans="1:10" s="518" customFormat="1" ht="12.75" customHeight="1">
      <c r="A548" s="490">
        <f t="shared" si="24"/>
        <v>526</v>
      </c>
      <c r="B548" s="513"/>
      <c r="C548" s="514" t="s">
        <v>154</v>
      </c>
      <c r="D548" s="515"/>
      <c r="E548" s="515"/>
      <c r="F548" s="614"/>
      <c r="G548" s="516"/>
      <c r="H548" s="614"/>
      <c r="I548" s="516"/>
      <c r="J548" s="517"/>
    </row>
    <row r="549" spans="1:10">
      <c r="A549" s="490">
        <f t="shared" si="24"/>
        <v>527</v>
      </c>
      <c r="B549" s="495" t="s">
        <v>1083</v>
      </c>
      <c r="C549" s="503" t="s">
        <v>1084</v>
      </c>
      <c r="D549" s="509">
        <f>SUM(D550:D558)</f>
        <v>24</v>
      </c>
      <c r="E549" s="490" t="s">
        <v>383</v>
      </c>
      <c r="F549" s="619"/>
      <c r="G549" s="505">
        <f>D549*F549</f>
        <v>0</v>
      </c>
      <c r="H549" s="619"/>
      <c r="I549" s="505">
        <f>D549*H549</f>
        <v>0</v>
      </c>
      <c r="J549" s="534"/>
    </row>
    <row r="550" spans="1:10" s="518" customFormat="1" ht="12.75" customHeight="1">
      <c r="A550" s="490">
        <f t="shared" si="24"/>
        <v>528</v>
      </c>
      <c r="B550" s="513"/>
      <c r="C550" s="514" t="s">
        <v>1040</v>
      </c>
      <c r="D550" s="515">
        <v>10</v>
      </c>
      <c r="E550" s="515"/>
      <c r="F550" s="614"/>
      <c r="G550" s="516"/>
      <c r="H550" s="614"/>
      <c r="I550" s="516"/>
      <c r="J550" s="517" t="s">
        <v>89</v>
      </c>
    </row>
    <row r="551" spans="1:10" s="518" customFormat="1" ht="12.75" customHeight="1">
      <c r="A551" s="490">
        <f t="shared" si="24"/>
        <v>529</v>
      </c>
      <c r="B551" s="513"/>
      <c r="C551" s="514" t="s">
        <v>1042</v>
      </c>
      <c r="D551" s="515">
        <v>10</v>
      </c>
      <c r="E551" s="515"/>
      <c r="F551" s="614"/>
      <c r="G551" s="516"/>
      <c r="H551" s="614"/>
      <c r="I551" s="516"/>
      <c r="J551" s="517" t="s">
        <v>90</v>
      </c>
    </row>
    <row r="552" spans="1:10" s="518" customFormat="1" ht="12.75" customHeight="1">
      <c r="A552" s="490">
        <f t="shared" si="24"/>
        <v>530</v>
      </c>
      <c r="B552" s="513"/>
      <c r="C552" s="514" t="s">
        <v>1044</v>
      </c>
      <c r="D552" s="515">
        <v>2</v>
      </c>
      <c r="E552" s="515"/>
      <c r="F552" s="614"/>
      <c r="G552" s="516"/>
      <c r="H552" s="614"/>
      <c r="I552" s="516"/>
      <c r="J552" s="517" t="s">
        <v>91</v>
      </c>
    </row>
    <row r="553" spans="1:10" s="518" customFormat="1" ht="12.75" customHeight="1">
      <c r="A553" s="490">
        <f t="shared" ref="A553:A616" si="26">A552+1</f>
        <v>531</v>
      </c>
      <c r="B553" s="513"/>
      <c r="C553" s="514" t="s">
        <v>92</v>
      </c>
      <c r="D553" s="515"/>
      <c r="E553" s="515"/>
      <c r="F553" s="614"/>
      <c r="G553" s="516"/>
      <c r="H553" s="614"/>
      <c r="I553" s="516"/>
      <c r="J553" s="517" t="s">
        <v>93</v>
      </c>
    </row>
    <row r="554" spans="1:10" s="518" customFormat="1" ht="12.75" customHeight="1">
      <c r="A554" s="490">
        <f t="shared" si="26"/>
        <v>532</v>
      </c>
      <c r="B554" s="513"/>
      <c r="C554" s="514" t="s">
        <v>94</v>
      </c>
      <c r="D554" s="515">
        <v>2</v>
      </c>
      <c r="E554" s="515"/>
      <c r="F554" s="614"/>
      <c r="G554" s="516"/>
      <c r="H554" s="614"/>
      <c r="I554" s="516"/>
      <c r="J554" s="517" t="s">
        <v>95</v>
      </c>
    </row>
    <row r="555" spans="1:10" s="518" customFormat="1" ht="12.75" customHeight="1">
      <c r="A555" s="490">
        <f t="shared" si="26"/>
        <v>533</v>
      </c>
      <c r="B555" s="513"/>
      <c r="C555" s="514" t="s">
        <v>1046</v>
      </c>
      <c r="D555" s="515"/>
      <c r="E555" s="515"/>
      <c r="F555" s="614"/>
      <c r="G555" s="516"/>
      <c r="H555" s="614"/>
      <c r="I555" s="516"/>
      <c r="J555" s="517" t="s">
        <v>96</v>
      </c>
    </row>
    <row r="556" spans="1:10" s="518" customFormat="1" ht="12.75" customHeight="1">
      <c r="A556" s="490">
        <f t="shared" si="26"/>
        <v>534</v>
      </c>
      <c r="B556" s="513"/>
      <c r="C556" s="514" t="s">
        <v>1029</v>
      </c>
      <c r="D556" s="515"/>
      <c r="E556" s="515"/>
      <c r="F556" s="614"/>
      <c r="G556" s="516"/>
      <c r="H556" s="614"/>
      <c r="I556" s="516"/>
      <c r="J556" s="517" t="s">
        <v>97</v>
      </c>
    </row>
    <row r="557" spans="1:10" s="518" customFormat="1" ht="12.75" customHeight="1">
      <c r="A557" s="490">
        <f t="shared" si="26"/>
        <v>535</v>
      </c>
      <c r="B557" s="513"/>
      <c r="C557" s="514" t="s">
        <v>153</v>
      </c>
      <c r="D557" s="515"/>
      <c r="E557" s="515"/>
      <c r="F557" s="614"/>
      <c r="G557" s="516"/>
      <c r="H557" s="614"/>
      <c r="I557" s="516"/>
      <c r="J557" s="517"/>
    </row>
    <row r="558" spans="1:10" s="518" customFormat="1" ht="12.75" customHeight="1">
      <c r="A558" s="490">
        <f t="shared" si="26"/>
        <v>536</v>
      </c>
      <c r="B558" s="513"/>
      <c r="C558" s="514" t="s">
        <v>154</v>
      </c>
      <c r="D558" s="515"/>
      <c r="E558" s="515"/>
      <c r="F558" s="614"/>
      <c r="G558" s="516"/>
      <c r="H558" s="614"/>
      <c r="I558" s="516"/>
      <c r="J558" s="517"/>
    </row>
    <row r="559" spans="1:10">
      <c r="A559" s="490">
        <f t="shared" si="26"/>
        <v>537</v>
      </c>
      <c r="B559" s="495" t="s">
        <v>1083</v>
      </c>
      <c r="C559" s="503" t="s">
        <v>1085</v>
      </c>
      <c r="D559" s="509">
        <f>SUM(D560:D568)</f>
        <v>156</v>
      </c>
      <c r="E559" s="490" t="s">
        <v>383</v>
      </c>
      <c r="F559" s="619"/>
      <c r="G559" s="505">
        <f>D559*F559</f>
        <v>0</v>
      </c>
      <c r="H559" s="619"/>
      <c r="I559" s="505">
        <f>D559*H559</f>
        <v>0</v>
      </c>
      <c r="J559" s="534"/>
    </row>
    <row r="560" spans="1:10" s="518" customFormat="1" ht="12.75" customHeight="1">
      <c r="A560" s="490">
        <f t="shared" si="26"/>
        <v>538</v>
      </c>
      <c r="B560" s="513"/>
      <c r="C560" s="514" t="s">
        <v>1040</v>
      </c>
      <c r="D560" s="515">
        <v>90</v>
      </c>
      <c r="E560" s="515"/>
      <c r="F560" s="614"/>
      <c r="G560" s="516"/>
      <c r="H560" s="614"/>
      <c r="I560" s="516"/>
      <c r="J560" s="517" t="s">
        <v>89</v>
      </c>
    </row>
    <row r="561" spans="1:10" s="518" customFormat="1" ht="12.75" customHeight="1">
      <c r="A561" s="490">
        <f t="shared" si="26"/>
        <v>539</v>
      </c>
      <c r="B561" s="513"/>
      <c r="C561" s="514" t="s">
        <v>1042</v>
      </c>
      <c r="D561" s="515">
        <v>50</v>
      </c>
      <c r="E561" s="515"/>
      <c r="F561" s="614"/>
      <c r="G561" s="516"/>
      <c r="H561" s="614"/>
      <c r="I561" s="516"/>
      <c r="J561" s="517" t="s">
        <v>90</v>
      </c>
    </row>
    <row r="562" spans="1:10" s="518" customFormat="1" ht="12.75" customHeight="1">
      <c r="A562" s="490">
        <f t="shared" si="26"/>
        <v>540</v>
      </c>
      <c r="B562" s="513"/>
      <c r="C562" s="514" t="s">
        <v>1044</v>
      </c>
      <c r="D562" s="515">
        <v>8</v>
      </c>
      <c r="E562" s="515"/>
      <c r="F562" s="614"/>
      <c r="G562" s="516"/>
      <c r="H562" s="614"/>
      <c r="I562" s="516"/>
      <c r="J562" s="517" t="s">
        <v>91</v>
      </c>
    </row>
    <row r="563" spans="1:10" s="518" customFormat="1" ht="12.75" customHeight="1">
      <c r="A563" s="490">
        <f t="shared" si="26"/>
        <v>541</v>
      </c>
      <c r="B563" s="513"/>
      <c r="C563" s="514" t="s">
        <v>92</v>
      </c>
      <c r="D563" s="515"/>
      <c r="E563" s="515"/>
      <c r="F563" s="614"/>
      <c r="G563" s="516"/>
      <c r="H563" s="614"/>
      <c r="I563" s="516"/>
      <c r="J563" s="517" t="s">
        <v>93</v>
      </c>
    </row>
    <row r="564" spans="1:10" s="518" customFormat="1" ht="12.75" customHeight="1">
      <c r="A564" s="490">
        <f t="shared" si="26"/>
        <v>542</v>
      </c>
      <c r="B564" s="513"/>
      <c r="C564" s="514" t="s">
        <v>94</v>
      </c>
      <c r="D564" s="515">
        <v>8</v>
      </c>
      <c r="E564" s="515"/>
      <c r="F564" s="614"/>
      <c r="G564" s="516"/>
      <c r="H564" s="614"/>
      <c r="I564" s="516"/>
      <c r="J564" s="517" t="s">
        <v>95</v>
      </c>
    </row>
    <row r="565" spans="1:10" s="518" customFormat="1" ht="12.75" customHeight="1">
      <c r="A565" s="490">
        <f t="shared" si="26"/>
        <v>543</v>
      </c>
      <c r="B565" s="513"/>
      <c r="C565" s="514" t="s">
        <v>1046</v>
      </c>
      <c r="D565" s="515"/>
      <c r="E565" s="515"/>
      <c r="F565" s="614"/>
      <c r="G565" s="516"/>
      <c r="H565" s="614"/>
      <c r="I565" s="516"/>
      <c r="J565" s="517" t="s">
        <v>96</v>
      </c>
    </row>
    <row r="566" spans="1:10" s="518" customFormat="1" ht="12.75" customHeight="1">
      <c r="A566" s="490">
        <f t="shared" si="26"/>
        <v>544</v>
      </c>
      <c r="B566" s="513"/>
      <c r="C566" s="514" t="s">
        <v>1029</v>
      </c>
      <c r="D566" s="515"/>
      <c r="E566" s="515"/>
      <c r="F566" s="614"/>
      <c r="G566" s="516"/>
      <c r="H566" s="614"/>
      <c r="I566" s="516"/>
      <c r="J566" s="517" t="s">
        <v>97</v>
      </c>
    </row>
    <row r="567" spans="1:10" s="518" customFormat="1" ht="12.75" customHeight="1">
      <c r="A567" s="490">
        <f t="shared" si="26"/>
        <v>545</v>
      </c>
      <c r="B567" s="513"/>
      <c r="C567" s="514" t="s">
        <v>153</v>
      </c>
      <c r="D567" s="515"/>
      <c r="E567" s="515"/>
      <c r="F567" s="614"/>
      <c r="G567" s="516"/>
      <c r="H567" s="614"/>
      <c r="I567" s="516"/>
      <c r="J567" s="517"/>
    </row>
    <row r="568" spans="1:10" s="518" customFormat="1" ht="12.75" customHeight="1">
      <c r="A568" s="490">
        <f t="shared" si="26"/>
        <v>546</v>
      </c>
      <c r="B568" s="513"/>
      <c r="C568" s="514" t="s">
        <v>154</v>
      </c>
      <c r="D568" s="515"/>
      <c r="E568" s="515"/>
      <c r="F568" s="614"/>
      <c r="G568" s="516"/>
      <c r="H568" s="614"/>
      <c r="I568" s="516"/>
      <c r="J568" s="517"/>
    </row>
    <row r="569" spans="1:10">
      <c r="A569" s="490">
        <f t="shared" si="26"/>
        <v>547</v>
      </c>
      <c r="B569" s="495" t="s">
        <v>178</v>
      </c>
      <c r="C569" s="503" t="s">
        <v>179</v>
      </c>
      <c r="D569" s="509">
        <f>SUM(D570:D578)</f>
        <v>16</v>
      </c>
      <c r="E569" s="490" t="s">
        <v>383</v>
      </c>
      <c r="F569" s="619"/>
      <c r="G569" s="505">
        <f>D569*F569</f>
        <v>0</v>
      </c>
      <c r="H569" s="619"/>
      <c r="I569" s="505">
        <f>D569*H569</f>
        <v>0</v>
      </c>
      <c r="J569" s="534"/>
    </row>
    <row r="570" spans="1:10" s="518" customFormat="1" ht="12.75" customHeight="1">
      <c r="A570" s="490">
        <f t="shared" si="26"/>
        <v>548</v>
      </c>
      <c r="B570" s="513"/>
      <c r="C570" s="514" t="s">
        <v>1040</v>
      </c>
      <c r="D570" s="515"/>
      <c r="E570" s="515"/>
      <c r="F570" s="614"/>
      <c r="G570" s="516"/>
      <c r="H570" s="614"/>
      <c r="I570" s="516"/>
      <c r="J570" s="517" t="s">
        <v>89</v>
      </c>
    </row>
    <row r="571" spans="1:10" s="518" customFormat="1" ht="12.75" customHeight="1">
      <c r="A571" s="490">
        <f t="shared" si="26"/>
        <v>549</v>
      </c>
      <c r="B571" s="513"/>
      <c r="C571" s="514" t="s">
        <v>1042</v>
      </c>
      <c r="D571" s="515">
        <v>8</v>
      </c>
      <c r="E571" s="515"/>
      <c r="F571" s="614"/>
      <c r="G571" s="516"/>
      <c r="H571" s="614"/>
      <c r="I571" s="516"/>
      <c r="J571" s="517" t="s">
        <v>90</v>
      </c>
    </row>
    <row r="572" spans="1:10" s="518" customFormat="1" ht="12.75" customHeight="1">
      <c r="A572" s="490">
        <f t="shared" si="26"/>
        <v>550</v>
      </c>
      <c r="B572" s="513"/>
      <c r="C572" s="514" t="s">
        <v>1044</v>
      </c>
      <c r="D572" s="515">
        <v>4</v>
      </c>
      <c r="E572" s="515"/>
      <c r="F572" s="614"/>
      <c r="G572" s="516"/>
      <c r="H572" s="614"/>
      <c r="I572" s="516"/>
      <c r="J572" s="517" t="s">
        <v>91</v>
      </c>
    </row>
    <row r="573" spans="1:10" s="518" customFormat="1" ht="12.75" customHeight="1">
      <c r="A573" s="490">
        <f t="shared" si="26"/>
        <v>551</v>
      </c>
      <c r="B573" s="513"/>
      <c r="C573" s="514" t="s">
        <v>92</v>
      </c>
      <c r="D573" s="515"/>
      <c r="E573" s="515"/>
      <c r="F573" s="614"/>
      <c r="G573" s="516"/>
      <c r="H573" s="614"/>
      <c r="I573" s="516"/>
      <c r="J573" s="517" t="s">
        <v>93</v>
      </c>
    </row>
    <row r="574" spans="1:10" s="518" customFormat="1" ht="12.75" customHeight="1">
      <c r="A574" s="490">
        <f t="shared" si="26"/>
        <v>552</v>
      </c>
      <c r="B574" s="513"/>
      <c r="C574" s="514" t="s">
        <v>94</v>
      </c>
      <c r="D574" s="515">
        <v>4</v>
      </c>
      <c r="E574" s="515"/>
      <c r="F574" s="614"/>
      <c r="G574" s="516"/>
      <c r="H574" s="614"/>
      <c r="I574" s="516"/>
      <c r="J574" s="517" t="s">
        <v>95</v>
      </c>
    </row>
    <row r="575" spans="1:10" s="518" customFormat="1" ht="12.75" customHeight="1">
      <c r="A575" s="490">
        <f t="shared" si="26"/>
        <v>553</v>
      </c>
      <c r="B575" s="513"/>
      <c r="C575" s="514" t="s">
        <v>1046</v>
      </c>
      <c r="D575" s="515"/>
      <c r="E575" s="515"/>
      <c r="F575" s="614"/>
      <c r="G575" s="516"/>
      <c r="H575" s="614"/>
      <c r="I575" s="516"/>
      <c r="J575" s="517" t="s">
        <v>96</v>
      </c>
    </row>
    <row r="576" spans="1:10" s="518" customFormat="1" ht="12.75" customHeight="1">
      <c r="A576" s="490">
        <f t="shared" si="26"/>
        <v>554</v>
      </c>
      <c r="B576" s="513"/>
      <c r="C576" s="514" t="s">
        <v>1029</v>
      </c>
      <c r="D576" s="515"/>
      <c r="E576" s="515"/>
      <c r="F576" s="614"/>
      <c r="G576" s="516"/>
      <c r="H576" s="614"/>
      <c r="I576" s="516"/>
      <c r="J576" s="517" t="s">
        <v>97</v>
      </c>
    </row>
    <row r="577" spans="1:10" s="518" customFormat="1" ht="12.75" customHeight="1">
      <c r="A577" s="490">
        <f t="shared" si="26"/>
        <v>555</v>
      </c>
      <c r="B577" s="513"/>
      <c r="C577" s="514" t="s">
        <v>153</v>
      </c>
      <c r="D577" s="515"/>
      <c r="E577" s="515"/>
      <c r="F577" s="614"/>
      <c r="G577" s="516"/>
      <c r="H577" s="614"/>
      <c r="I577" s="516"/>
      <c r="J577" s="517"/>
    </row>
    <row r="578" spans="1:10" s="518" customFormat="1" ht="12.75" customHeight="1">
      <c r="A578" s="490">
        <f t="shared" si="26"/>
        <v>556</v>
      </c>
      <c r="B578" s="513"/>
      <c r="C578" s="514" t="s">
        <v>154</v>
      </c>
      <c r="D578" s="515"/>
      <c r="E578" s="515"/>
      <c r="F578" s="614"/>
      <c r="G578" s="516"/>
      <c r="H578" s="614"/>
      <c r="I578" s="516"/>
      <c r="J578" s="517"/>
    </row>
    <row r="579" spans="1:10" s="535" customFormat="1">
      <c r="A579" s="490">
        <f t="shared" si="26"/>
        <v>557</v>
      </c>
      <c r="B579" s="535" t="s">
        <v>1086</v>
      </c>
      <c r="C579" s="520" t="s">
        <v>1087</v>
      </c>
      <c r="D579" s="509">
        <f>SUM(D580:D588)</f>
        <v>97</v>
      </c>
      <c r="E579" s="530" t="s">
        <v>383</v>
      </c>
      <c r="F579" s="620"/>
      <c r="G579" s="522">
        <f>D579*F579</f>
        <v>0</v>
      </c>
      <c r="H579" s="620"/>
      <c r="I579" s="522">
        <f>D579*H579</f>
        <v>0</v>
      </c>
      <c r="J579" s="534"/>
    </row>
    <row r="580" spans="1:10" s="518" customFormat="1" ht="12.75" customHeight="1">
      <c r="A580" s="490">
        <f t="shared" si="26"/>
        <v>558</v>
      </c>
      <c r="B580" s="513"/>
      <c r="C580" s="514" t="s">
        <v>1040</v>
      </c>
      <c r="D580" s="515"/>
      <c r="E580" s="515"/>
      <c r="F580" s="614"/>
      <c r="G580" s="516"/>
      <c r="H580" s="614"/>
      <c r="I580" s="516"/>
      <c r="J580" s="517" t="s">
        <v>89</v>
      </c>
    </row>
    <row r="581" spans="1:10" s="518" customFormat="1" ht="12.75" customHeight="1">
      <c r="A581" s="490">
        <f t="shared" si="26"/>
        <v>559</v>
      </c>
      <c r="B581" s="513"/>
      <c r="C581" s="514" t="s">
        <v>1042</v>
      </c>
      <c r="D581" s="515"/>
      <c r="E581" s="515"/>
      <c r="F581" s="614"/>
      <c r="G581" s="516"/>
      <c r="H581" s="614"/>
      <c r="I581" s="516"/>
      <c r="J581" s="517" t="s">
        <v>90</v>
      </c>
    </row>
    <row r="582" spans="1:10" s="518" customFormat="1" ht="12.75" customHeight="1">
      <c r="A582" s="490">
        <f t="shared" si="26"/>
        <v>560</v>
      </c>
      <c r="B582" s="513"/>
      <c r="C582" s="514" t="s">
        <v>1044</v>
      </c>
      <c r="D582" s="515">
        <v>6</v>
      </c>
      <c r="E582" s="515"/>
      <c r="F582" s="614"/>
      <c r="G582" s="516"/>
      <c r="H582" s="614"/>
      <c r="I582" s="516"/>
      <c r="J582" s="517" t="s">
        <v>91</v>
      </c>
    </row>
    <row r="583" spans="1:10" s="518" customFormat="1" ht="12.75" customHeight="1">
      <c r="A583" s="490">
        <f t="shared" si="26"/>
        <v>561</v>
      </c>
      <c r="B583" s="513"/>
      <c r="C583" s="514" t="s">
        <v>92</v>
      </c>
      <c r="D583" s="515">
        <v>9</v>
      </c>
      <c r="E583" s="515"/>
      <c r="F583" s="614"/>
      <c r="G583" s="516"/>
      <c r="H583" s="614"/>
      <c r="I583" s="516"/>
      <c r="J583" s="517" t="s">
        <v>93</v>
      </c>
    </row>
    <row r="584" spans="1:10" s="518" customFormat="1" ht="12.75" customHeight="1">
      <c r="A584" s="490">
        <f t="shared" si="26"/>
        <v>562</v>
      </c>
      <c r="B584" s="513"/>
      <c r="C584" s="514" t="s">
        <v>94</v>
      </c>
      <c r="D584" s="515">
        <v>3</v>
      </c>
      <c r="E584" s="515"/>
      <c r="F584" s="614"/>
      <c r="G584" s="516"/>
      <c r="H584" s="614"/>
      <c r="I584" s="516"/>
      <c r="J584" s="517" t="s">
        <v>95</v>
      </c>
    </row>
    <row r="585" spans="1:10" s="518" customFormat="1" ht="12.75" customHeight="1">
      <c r="A585" s="490">
        <f t="shared" si="26"/>
        <v>563</v>
      </c>
      <c r="B585" s="513"/>
      <c r="C585" s="514" t="s">
        <v>1046</v>
      </c>
      <c r="D585" s="515">
        <v>64</v>
      </c>
      <c r="E585" s="515"/>
      <c r="F585" s="614"/>
      <c r="G585" s="516"/>
      <c r="H585" s="614"/>
      <c r="I585" s="516"/>
      <c r="J585" s="517" t="s">
        <v>96</v>
      </c>
    </row>
    <row r="586" spans="1:10" s="518" customFormat="1" ht="12.75" customHeight="1">
      <c r="A586" s="490">
        <f t="shared" si="26"/>
        <v>564</v>
      </c>
      <c r="B586" s="513"/>
      <c r="C586" s="514" t="s">
        <v>1029</v>
      </c>
      <c r="D586" s="515">
        <v>15</v>
      </c>
      <c r="E586" s="515"/>
      <c r="F586" s="614"/>
      <c r="G586" s="516"/>
      <c r="H586" s="614"/>
      <c r="I586" s="516"/>
      <c r="J586" s="517" t="s">
        <v>97</v>
      </c>
    </row>
    <row r="587" spans="1:10" s="518" customFormat="1" ht="12.75" customHeight="1">
      <c r="A587" s="490">
        <f t="shared" si="26"/>
        <v>565</v>
      </c>
      <c r="B587" s="513"/>
      <c r="C587" s="514" t="s">
        <v>153</v>
      </c>
      <c r="D587" s="515"/>
      <c r="E587" s="515"/>
      <c r="F587" s="614"/>
      <c r="G587" s="516"/>
      <c r="H587" s="614"/>
      <c r="I587" s="516"/>
      <c r="J587" s="517"/>
    </row>
    <row r="588" spans="1:10" s="518" customFormat="1" ht="12.75" customHeight="1">
      <c r="A588" s="490">
        <f t="shared" si="26"/>
        <v>566</v>
      </c>
      <c r="B588" s="513"/>
      <c r="C588" s="514" t="s">
        <v>154</v>
      </c>
      <c r="D588" s="515"/>
      <c r="E588" s="515"/>
      <c r="F588" s="614"/>
      <c r="G588" s="516"/>
      <c r="H588" s="614"/>
      <c r="I588" s="516"/>
      <c r="J588" s="517"/>
    </row>
    <row r="589" spans="1:10" s="535" customFormat="1">
      <c r="A589" s="490">
        <f t="shared" si="26"/>
        <v>567</v>
      </c>
      <c r="B589" s="535" t="s">
        <v>180</v>
      </c>
      <c r="C589" s="520" t="s">
        <v>181</v>
      </c>
      <c r="D589" s="490">
        <f>SUM(D590:D598)</f>
        <v>110</v>
      </c>
      <c r="E589" s="530" t="s">
        <v>383</v>
      </c>
      <c r="F589" s="620"/>
      <c r="G589" s="522">
        <f>D589*F589</f>
        <v>0</v>
      </c>
      <c r="H589" s="620"/>
      <c r="I589" s="522">
        <f>D589*H589</f>
        <v>0</v>
      </c>
      <c r="J589" s="534"/>
    </row>
    <row r="590" spans="1:10" s="518" customFormat="1" ht="12.75" customHeight="1">
      <c r="A590" s="490">
        <f t="shared" si="26"/>
        <v>568</v>
      </c>
      <c r="B590" s="513"/>
      <c r="C590" s="514" t="s">
        <v>1040</v>
      </c>
      <c r="D590" s="515"/>
      <c r="E590" s="515"/>
      <c r="F590" s="614"/>
      <c r="G590" s="516"/>
      <c r="H590" s="614"/>
      <c r="I590" s="516"/>
      <c r="J590" s="517" t="s">
        <v>89</v>
      </c>
    </row>
    <row r="591" spans="1:10" s="518" customFormat="1" ht="12.75" customHeight="1">
      <c r="A591" s="490">
        <f t="shared" si="26"/>
        <v>569</v>
      </c>
      <c r="B591" s="513"/>
      <c r="C591" s="514" t="s">
        <v>1042</v>
      </c>
      <c r="D591" s="515"/>
      <c r="E591" s="515"/>
      <c r="F591" s="614"/>
      <c r="G591" s="516"/>
      <c r="H591" s="614"/>
      <c r="I591" s="516"/>
      <c r="J591" s="517" t="s">
        <v>90</v>
      </c>
    </row>
    <row r="592" spans="1:10" s="518" customFormat="1" ht="12.75" customHeight="1">
      <c r="A592" s="490">
        <f t="shared" si="26"/>
        <v>570</v>
      </c>
      <c r="B592" s="513"/>
      <c r="C592" s="514" t="s">
        <v>1044</v>
      </c>
      <c r="D592" s="515"/>
      <c r="E592" s="515"/>
      <c r="F592" s="614"/>
      <c r="G592" s="516"/>
      <c r="H592" s="614"/>
      <c r="I592" s="516"/>
      <c r="J592" s="517" t="s">
        <v>91</v>
      </c>
    </row>
    <row r="593" spans="1:10" s="518" customFormat="1" ht="12.75" customHeight="1">
      <c r="A593" s="490">
        <f t="shared" si="26"/>
        <v>571</v>
      </c>
      <c r="B593" s="513"/>
      <c r="C593" s="514" t="s">
        <v>92</v>
      </c>
      <c r="D593" s="515"/>
      <c r="E593" s="515"/>
      <c r="F593" s="614"/>
      <c r="G593" s="516"/>
      <c r="H593" s="614"/>
      <c r="I593" s="516"/>
      <c r="J593" s="517" t="s">
        <v>93</v>
      </c>
    </row>
    <row r="594" spans="1:10" s="518" customFormat="1" ht="12.75" customHeight="1">
      <c r="A594" s="490">
        <f t="shared" si="26"/>
        <v>572</v>
      </c>
      <c r="B594" s="513"/>
      <c r="C594" s="514" t="s">
        <v>94</v>
      </c>
      <c r="D594" s="515"/>
      <c r="E594" s="515"/>
      <c r="F594" s="614"/>
      <c r="G594" s="516"/>
      <c r="H594" s="614"/>
      <c r="I594" s="516"/>
      <c r="J594" s="517" t="s">
        <v>95</v>
      </c>
    </row>
    <row r="595" spans="1:10" s="518" customFormat="1" ht="12.75" customHeight="1">
      <c r="A595" s="490">
        <f t="shared" si="26"/>
        <v>573</v>
      </c>
      <c r="B595" s="513"/>
      <c r="C595" s="514" t="s">
        <v>1046</v>
      </c>
      <c r="D595" s="515"/>
      <c r="E595" s="515"/>
      <c r="F595" s="614"/>
      <c r="G595" s="516"/>
      <c r="H595" s="614"/>
      <c r="I595" s="516"/>
      <c r="J595" s="517" t="s">
        <v>96</v>
      </c>
    </row>
    <row r="596" spans="1:10" s="518" customFormat="1" ht="12.75" customHeight="1">
      <c r="A596" s="490">
        <f t="shared" si="26"/>
        <v>574</v>
      </c>
      <c r="B596" s="513"/>
      <c r="C596" s="514" t="s">
        <v>1029</v>
      </c>
      <c r="D596" s="515"/>
      <c r="E596" s="515"/>
      <c r="F596" s="614"/>
      <c r="G596" s="516"/>
      <c r="H596" s="614"/>
      <c r="I596" s="516"/>
      <c r="J596" s="517" t="s">
        <v>97</v>
      </c>
    </row>
    <row r="597" spans="1:10" s="518" customFormat="1" ht="12.75" customHeight="1">
      <c r="A597" s="490">
        <f t="shared" si="26"/>
        <v>575</v>
      </c>
      <c r="B597" s="513"/>
      <c r="C597" s="514" t="s">
        <v>153</v>
      </c>
      <c r="D597" s="515">
        <v>70</v>
      </c>
      <c r="E597" s="515"/>
      <c r="F597" s="614"/>
      <c r="G597" s="516"/>
      <c r="H597" s="614"/>
      <c r="I597" s="516"/>
      <c r="J597" s="517"/>
    </row>
    <row r="598" spans="1:10" s="518" customFormat="1" ht="12.75" customHeight="1">
      <c r="A598" s="490">
        <f t="shared" si="26"/>
        <v>576</v>
      </c>
      <c r="B598" s="513"/>
      <c r="C598" s="514" t="s">
        <v>154</v>
      </c>
      <c r="D598" s="515">
        <v>40</v>
      </c>
      <c r="E598" s="515"/>
      <c r="F598" s="614"/>
      <c r="G598" s="516"/>
      <c r="H598" s="614"/>
      <c r="I598" s="516"/>
      <c r="J598" s="517"/>
    </row>
    <row r="599" spans="1:10" s="535" customFormat="1">
      <c r="A599" s="490">
        <f t="shared" si="26"/>
        <v>577</v>
      </c>
      <c r="B599" s="535" t="s">
        <v>182</v>
      </c>
      <c r="C599" s="520" t="s">
        <v>183</v>
      </c>
      <c r="D599" s="490">
        <f>SUM(D600:D608)</f>
        <v>10</v>
      </c>
      <c r="E599" s="530" t="s">
        <v>383</v>
      </c>
      <c r="F599" s="620"/>
      <c r="G599" s="522">
        <f>D599*F599</f>
        <v>0</v>
      </c>
      <c r="H599" s="620"/>
      <c r="I599" s="522">
        <f>D599*H599</f>
        <v>0</v>
      </c>
      <c r="J599" s="534"/>
    </row>
    <row r="600" spans="1:10" s="518" customFormat="1" ht="12.75" customHeight="1">
      <c r="A600" s="490">
        <f t="shared" si="26"/>
        <v>578</v>
      </c>
      <c r="B600" s="513"/>
      <c r="C600" s="514" t="s">
        <v>1040</v>
      </c>
      <c r="D600" s="515"/>
      <c r="E600" s="515"/>
      <c r="F600" s="614"/>
      <c r="G600" s="516"/>
      <c r="H600" s="614"/>
      <c r="I600" s="516"/>
      <c r="J600" s="517" t="s">
        <v>89</v>
      </c>
    </row>
    <row r="601" spans="1:10" s="518" customFormat="1" ht="12.75" customHeight="1">
      <c r="A601" s="490">
        <f t="shared" si="26"/>
        <v>579</v>
      </c>
      <c r="B601" s="513"/>
      <c r="C601" s="514" t="s">
        <v>1042</v>
      </c>
      <c r="D601" s="515"/>
      <c r="E601" s="515"/>
      <c r="F601" s="614"/>
      <c r="G601" s="516"/>
      <c r="H601" s="614"/>
      <c r="I601" s="516"/>
      <c r="J601" s="517" t="s">
        <v>90</v>
      </c>
    </row>
    <row r="602" spans="1:10" s="518" customFormat="1" ht="12.75" customHeight="1">
      <c r="A602" s="490">
        <f t="shared" si="26"/>
        <v>580</v>
      </c>
      <c r="B602" s="513"/>
      <c r="C602" s="514" t="s">
        <v>1044</v>
      </c>
      <c r="D602" s="515"/>
      <c r="E602" s="515"/>
      <c r="F602" s="614"/>
      <c r="G602" s="516"/>
      <c r="H602" s="614"/>
      <c r="I602" s="516"/>
      <c r="J602" s="517" t="s">
        <v>91</v>
      </c>
    </row>
    <row r="603" spans="1:10" s="518" customFormat="1" ht="12.75" customHeight="1">
      <c r="A603" s="490">
        <f t="shared" si="26"/>
        <v>581</v>
      </c>
      <c r="B603" s="513"/>
      <c r="C603" s="514" t="s">
        <v>92</v>
      </c>
      <c r="D603" s="515">
        <v>10</v>
      </c>
      <c r="E603" s="515"/>
      <c r="F603" s="614"/>
      <c r="G603" s="516"/>
      <c r="H603" s="614"/>
      <c r="I603" s="516"/>
      <c r="J603" s="517" t="s">
        <v>93</v>
      </c>
    </row>
    <row r="604" spans="1:10" s="518" customFormat="1" ht="12.75" customHeight="1">
      <c r="A604" s="490">
        <f t="shared" si="26"/>
        <v>582</v>
      </c>
      <c r="B604" s="513"/>
      <c r="C604" s="514" t="s">
        <v>94</v>
      </c>
      <c r="D604" s="515"/>
      <c r="E604" s="515"/>
      <c r="F604" s="614"/>
      <c r="G604" s="516"/>
      <c r="H604" s="614"/>
      <c r="I604" s="516"/>
      <c r="J604" s="517" t="s">
        <v>95</v>
      </c>
    </row>
    <row r="605" spans="1:10" s="518" customFormat="1" ht="12.75" customHeight="1">
      <c r="A605" s="490">
        <f t="shared" si="26"/>
        <v>583</v>
      </c>
      <c r="B605" s="513"/>
      <c r="C605" s="514" t="s">
        <v>1046</v>
      </c>
      <c r="D605" s="515"/>
      <c r="E605" s="515"/>
      <c r="F605" s="614"/>
      <c r="G605" s="516"/>
      <c r="H605" s="614"/>
      <c r="I605" s="516"/>
      <c r="J605" s="517" t="s">
        <v>96</v>
      </c>
    </row>
    <row r="606" spans="1:10" s="518" customFormat="1" ht="12.75" customHeight="1">
      <c r="A606" s="490">
        <f t="shared" si="26"/>
        <v>584</v>
      </c>
      <c r="B606" s="513"/>
      <c r="C606" s="514" t="s">
        <v>1029</v>
      </c>
      <c r="D606" s="515"/>
      <c r="E606" s="515"/>
      <c r="F606" s="614"/>
      <c r="G606" s="516"/>
      <c r="H606" s="614"/>
      <c r="I606" s="516"/>
      <c r="J606" s="517" t="s">
        <v>97</v>
      </c>
    </row>
    <row r="607" spans="1:10" s="518" customFormat="1" ht="12.75" customHeight="1">
      <c r="A607" s="490">
        <f t="shared" si="26"/>
        <v>585</v>
      </c>
      <c r="B607" s="513"/>
      <c r="C607" s="514" t="s">
        <v>153</v>
      </c>
      <c r="D607" s="515"/>
      <c r="E607" s="515"/>
      <c r="F607" s="614"/>
      <c r="G607" s="516"/>
      <c r="H607" s="614"/>
      <c r="I607" s="516"/>
      <c r="J607" s="517"/>
    </row>
    <row r="608" spans="1:10" s="518" customFormat="1" ht="12.75" customHeight="1">
      <c r="A608" s="490">
        <f t="shared" si="26"/>
        <v>586</v>
      </c>
      <c r="B608" s="513"/>
      <c r="C608" s="514" t="s">
        <v>154</v>
      </c>
      <c r="D608" s="515"/>
      <c r="E608" s="515"/>
      <c r="F608" s="614"/>
      <c r="G608" s="516"/>
      <c r="H608" s="614"/>
      <c r="I608" s="516"/>
      <c r="J608" s="517"/>
    </row>
    <row r="609" spans="1:10" s="585" customFormat="1" ht="51" customHeight="1">
      <c r="A609" s="490">
        <f t="shared" si="26"/>
        <v>587</v>
      </c>
      <c r="B609" s="537" t="s">
        <v>184</v>
      </c>
      <c r="C609" s="582" t="s">
        <v>185</v>
      </c>
      <c r="D609" s="490">
        <f>SUM(D610:D618)</f>
        <v>68</v>
      </c>
      <c r="E609" s="539" t="s">
        <v>383</v>
      </c>
      <c r="F609" s="619"/>
      <c r="G609" s="583">
        <f>D609*F609</f>
        <v>0</v>
      </c>
      <c r="H609" s="626"/>
      <c r="I609" s="583">
        <f>D609*H609</f>
        <v>0</v>
      </c>
      <c r="J609" s="584"/>
    </row>
    <row r="610" spans="1:10" s="518" customFormat="1" ht="12.75" customHeight="1">
      <c r="A610" s="490">
        <f t="shared" si="26"/>
        <v>588</v>
      </c>
      <c r="B610" s="513"/>
      <c r="C610" s="514" t="s">
        <v>1040</v>
      </c>
      <c r="D610" s="515"/>
      <c r="E610" s="515"/>
      <c r="F610" s="614"/>
      <c r="G610" s="516"/>
      <c r="H610" s="614"/>
      <c r="I610" s="516"/>
      <c r="J610" s="517" t="s">
        <v>89</v>
      </c>
    </row>
    <row r="611" spans="1:10" s="518" customFormat="1" ht="12.75" customHeight="1">
      <c r="A611" s="490">
        <f t="shared" si="26"/>
        <v>589</v>
      </c>
      <c r="B611" s="513"/>
      <c r="C611" s="514" t="s">
        <v>1042</v>
      </c>
      <c r="D611" s="515">
        <v>20</v>
      </c>
      <c r="E611" s="515"/>
      <c r="F611" s="614"/>
      <c r="G611" s="516"/>
      <c r="H611" s="614"/>
      <c r="I611" s="516"/>
      <c r="J611" s="517" t="s">
        <v>90</v>
      </c>
    </row>
    <row r="612" spans="1:10" s="518" customFormat="1" ht="12.75" customHeight="1">
      <c r="A612" s="490">
        <f t="shared" si="26"/>
        <v>590</v>
      </c>
      <c r="B612" s="513"/>
      <c r="C612" s="514" t="s">
        <v>1044</v>
      </c>
      <c r="D612" s="515">
        <v>20</v>
      </c>
      <c r="E612" s="515"/>
      <c r="F612" s="614"/>
      <c r="G612" s="516"/>
      <c r="H612" s="614"/>
      <c r="I612" s="516"/>
      <c r="J612" s="517" t="s">
        <v>91</v>
      </c>
    </row>
    <row r="613" spans="1:10" s="518" customFormat="1" ht="12.75" customHeight="1">
      <c r="A613" s="490">
        <f t="shared" si="26"/>
        <v>591</v>
      </c>
      <c r="B613" s="513"/>
      <c r="C613" s="514" t="s">
        <v>92</v>
      </c>
      <c r="D613" s="515"/>
      <c r="E613" s="515"/>
      <c r="F613" s="614"/>
      <c r="G613" s="516"/>
      <c r="H613" s="614"/>
      <c r="I613" s="516"/>
      <c r="J613" s="517" t="s">
        <v>93</v>
      </c>
    </row>
    <row r="614" spans="1:10" s="518" customFormat="1" ht="12.75" customHeight="1">
      <c r="A614" s="490">
        <f t="shared" si="26"/>
        <v>592</v>
      </c>
      <c r="B614" s="513"/>
      <c r="C614" s="514" t="s">
        <v>94</v>
      </c>
      <c r="D614" s="515">
        <v>28</v>
      </c>
      <c r="E614" s="515"/>
      <c r="F614" s="614"/>
      <c r="G614" s="516"/>
      <c r="H614" s="614"/>
      <c r="I614" s="516"/>
      <c r="J614" s="517" t="s">
        <v>95</v>
      </c>
    </row>
    <row r="615" spans="1:10" s="518" customFormat="1" ht="12.75" customHeight="1">
      <c r="A615" s="490">
        <f t="shared" si="26"/>
        <v>593</v>
      </c>
      <c r="B615" s="513"/>
      <c r="C615" s="514" t="s">
        <v>1046</v>
      </c>
      <c r="D615" s="515"/>
      <c r="E615" s="515"/>
      <c r="F615" s="614"/>
      <c r="G615" s="516"/>
      <c r="H615" s="614"/>
      <c r="I615" s="516"/>
      <c r="J615" s="517" t="s">
        <v>96</v>
      </c>
    </row>
    <row r="616" spans="1:10" s="518" customFormat="1" ht="12.75" customHeight="1">
      <c r="A616" s="490">
        <f t="shared" si="26"/>
        <v>594</v>
      </c>
      <c r="B616" s="513"/>
      <c r="C616" s="514" t="s">
        <v>1029</v>
      </c>
      <c r="D616" s="515"/>
      <c r="E616" s="515"/>
      <c r="F616" s="614"/>
      <c r="G616" s="516"/>
      <c r="H616" s="614"/>
      <c r="I616" s="516"/>
      <c r="J616" s="517" t="s">
        <v>97</v>
      </c>
    </row>
    <row r="617" spans="1:10" s="518" customFormat="1" ht="12.75" customHeight="1">
      <c r="A617" s="490">
        <f t="shared" ref="A617:A680" si="27">A616+1</f>
        <v>595</v>
      </c>
      <c r="B617" s="513"/>
      <c r="C617" s="514" t="s">
        <v>153</v>
      </c>
      <c r="D617" s="515"/>
      <c r="E617" s="515"/>
      <c r="F617" s="614"/>
      <c r="G617" s="516"/>
      <c r="H617" s="614"/>
      <c r="I617" s="516"/>
      <c r="J617" s="517"/>
    </row>
    <row r="618" spans="1:10" s="518" customFormat="1" ht="12.75" customHeight="1">
      <c r="A618" s="490">
        <f t="shared" si="27"/>
        <v>596</v>
      </c>
      <c r="B618" s="513"/>
      <c r="C618" s="514" t="s">
        <v>154</v>
      </c>
      <c r="D618" s="515"/>
      <c r="E618" s="515"/>
      <c r="F618" s="614"/>
      <c r="G618" s="516"/>
      <c r="H618" s="614"/>
      <c r="I618" s="516"/>
      <c r="J618" s="517"/>
    </row>
    <row r="619" spans="1:10">
      <c r="A619" s="490">
        <f t="shared" si="27"/>
        <v>597</v>
      </c>
      <c r="B619" s="495" t="s">
        <v>186</v>
      </c>
      <c r="C619" s="503" t="s">
        <v>187</v>
      </c>
      <c r="D619" s="490">
        <f>SUM(D620:D628)</f>
        <v>19</v>
      </c>
      <c r="E619" s="490" t="s">
        <v>630</v>
      </c>
      <c r="F619" s="619"/>
      <c r="G619" s="505">
        <f>D619*F619</f>
        <v>0</v>
      </c>
      <c r="H619" s="619"/>
      <c r="I619" s="505">
        <f>D619*H619</f>
        <v>0</v>
      </c>
      <c r="J619" s="534"/>
    </row>
    <row r="620" spans="1:10" s="518" customFormat="1" ht="12.75" customHeight="1">
      <c r="A620" s="490">
        <f t="shared" si="27"/>
        <v>598</v>
      </c>
      <c r="B620" s="513"/>
      <c r="C620" s="514" t="s">
        <v>1040</v>
      </c>
      <c r="D620" s="515"/>
      <c r="E620" s="515"/>
      <c r="F620" s="614"/>
      <c r="G620" s="516"/>
      <c r="H620" s="614"/>
      <c r="I620" s="516"/>
      <c r="J620" s="517" t="s">
        <v>89</v>
      </c>
    </row>
    <row r="621" spans="1:10" s="518" customFormat="1" ht="12.75" customHeight="1">
      <c r="A621" s="490">
        <f t="shared" si="27"/>
        <v>599</v>
      </c>
      <c r="B621" s="513"/>
      <c r="C621" s="514" t="s">
        <v>1042</v>
      </c>
      <c r="D621" s="515"/>
      <c r="E621" s="515"/>
      <c r="F621" s="614"/>
      <c r="G621" s="516"/>
      <c r="H621" s="614"/>
      <c r="I621" s="516"/>
      <c r="J621" s="517" t="s">
        <v>90</v>
      </c>
    </row>
    <row r="622" spans="1:10" s="518" customFormat="1" ht="12.75" customHeight="1">
      <c r="A622" s="490">
        <f t="shared" si="27"/>
        <v>600</v>
      </c>
      <c r="B622" s="513"/>
      <c r="C622" s="514" t="s">
        <v>1044</v>
      </c>
      <c r="D622" s="515">
        <v>3</v>
      </c>
      <c r="E622" s="515"/>
      <c r="F622" s="614"/>
      <c r="G622" s="516"/>
      <c r="H622" s="614"/>
      <c r="I622" s="516"/>
      <c r="J622" s="517" t="s">
        <v>91</v>
      </c>
    </row>
    <row r="623" spans="1:10" s="518" customFormat="1" ht="12.75" customHeight="1">
      <c r="A623" s="490">
        <f t="shared" si="27"/>
        <v>601</v>
      </c>
      <c r="B623" s="513"/>
      <c r="C623" s="514" t="s">
        <v>92</v>
      </c>
      <c r="D623" s="515">
        <v>12</v>
      </c>
      <c r="E623" s="515"/>
      <c r="F623" s="614"/>
      <c r="G623" s="516"/>
      <c r="H623" s="614"/>
      <c r="I623" s="516"/>
      <c r="J623" s="517" t="s">
        <v>93</v>
      </c>
    </row>
    <row r="624" spans="1:10" s="518" customFormat="1" ht="12.75" customHeight="1">
      <c r="A624" s="490">
        <f t="shared" si="27"/>
        <v>602</v>
      </c>
      <c r="B624" s="513"/>
      <c r="C624" s="514" t="s">
        <v>94</v>
      </c>
      <c r="D624" s="515">
        <v>4</v>
      </c>
      <c r="E624" s="515"/>
      <c r="F624" s="614"/>
      <c r="G624" s="516"/>
      <c r="H624" s="614"/>
      <c r="I624" s="516"/>
      <c r="J624" s="517" t="s">
        <v>95</v>
      </c>
    </row>
    <row r="625" spans="1:10" s="518" customFormat="1" ht="12.75" customHeight="1">
      <c r="A625" s="490">
        <f t="shared" si="27"/>
        <v>603</v>
      </c>
      <c r="B625" s="513"/>
      <c r="C625" s="514" t="s">
        <v>1046</v>
      </c>
      <c r="D625" s="515"/>
      <c r="E625" s="515"/>
      <c r="F625" s="614"/>
      <c r="G625" s="516"/>
      <c r="H625" s="614"/>
      <c r="I625" s="516"/>
      <c r="J625" s="517" t="s">
        <v>96</v>
      </c>
    </row>
    <row r="626" spans="1:10" s="518" customFormat="1" ht="12.75" customHeight="1">
      <c r="A626" s="490">
        <f t="shared" si="27"/>
        <v>604</v>
      </c>
      <c r="B626" s="513"/>
      <c r="C626" s="514" t="s">
        <v>1029</v>
      </c>
      <c r="D626" s="515"/>
      <c r="E626" s="515"/>
      <c r="F626" s="614"/>
      <c r="G626" s="516"/>
      <c r="H626" s="614"/>
      <c r="I626" s="516"/>
      <c r="J626" s="517" t="s">
        <v>97</v>
      </c>
    </row>
    <row r="627" spans="1:10" s="518" customFormat="1" ht="12.75" customHeight="1">
      <c r="A627" s="490">
        <f t="shared" si="27"/>
        <v>605</v>
      </c>
      <c r="B627" s="513"/>
      <c r="C627" s="514" t="s">
        <v>153</v>
      </c>
      <c r="D627" s="515"/>
      <c r="E627" s="515"/>
      <c r="F627" s="614"/>
      <c r="G627" s="516"/>
      <c r="H627" s="614"/>
      <c r="I627" s="516"/>
      <c r="J627" s="517"/>
    </row>
    <row r="628" spans="1:10" s="518" customFormat="1" ht="12.75" customHeight="1">
      <c r="A628" s="490">
        <f t="shared" si="27"/>
        <v>606</v>
      </c>
      <c r="B628" s="513"/>
      <c r="C628" s="514" t="s">
        <v>154</v>
      </c>
      <c r="D628" s="515"/>
      <c r="E628" s="515"/>
      <c r="F628" s="614"/>
      <c r="G628" s="516"/>
      <c r="H628" s="614"/>
      <c r="I628" s="516"/>
      <c r="J628" s="517"/>
    </row>
    <row r="629" spans="1:10">
      <c r="A629" s="490">
        <f t="shared" si="27"/>
        <v>607</v>
      </c>
      <c r="B629" s="495" t="s">
        <v>188</v>
      </c>
      <c r="C629" s="503" t="s">
        <v>189</v>
      </c>
      <c r="D629" s="490">
        <f>SUM(D630:D638)</f>
        <v>87</v>
      </c>
      <c r="E629" s="490" t="s">
        <v>630</v>
      </c>
      <c r="F629" s="619"/>
      <c r="G629" s="505">
        <f>D629*F629</f>
        <v>0</v>
      </c>
      <c r="H629" s="619"/>
      <c r="I629" s="505">
        <f>D629*H629</f>
        <v>0</v>
      </c>
      <c r="J629" s="534"/>
    </row>
    <row r="630" spans="1:10" s="518" customFormat="1" ht="12.75" customHeight="1">
      <c r="A630" s="490">
        <f t="shared" si="27"/>
        <v>608</v>
      </c>
      <c r="B630" s="513"/>
      <c r="C630" s="514" t="s">
        <v>1040</v>
      </c>
      <c r="D630" s="515">
        <f>SUM(D140,D132,D108)-D620</f>
        <v>2</v>
      </c>
      <c r="E630" s="515"/>
      <c r="F630" s="614"/>
      <c r="G630" s="516"/>
      <c r="H630" s="614"/>
      <c r="I630" s="516"/>
      <c r="J630" s="517" t="s">
        <v>89</v>
      </c>
    </row>
    <row r="631" spans="1:10" s="518" customFormat="1" ht="12.75" customHeight="1">
      <c r="A631" s="490">
        <f t="shared" si="27"/>
        <v>609</v>
      </c>
      <c r="B631" s="513"/>
      <c r="C631" s="514" t="s">
        <v>1042</v>
      </c>
      <c r="D631" s="515">
        <f>SUM(D141,D133,D109)-D621</f>
        <v>23</v>
      </c>
      <c r="E631" s="515"/>
      <c r="F631" s="614"/>
      <c r="G631" s="516"/>
      <c r="H631" s="614"/>
      <c r="I631" s="516"/>
      <c r="J631" s="517" t="s">
        <v>90</v>
      </c>
    </row>
    <row r="632" spans="1:10" s="518" customFormat="1" ht="12.75" customHeight="1">
      <c r="A632" s="490">
        <f t="shared" si="27"/>
        <v>610</v>
      </c>
      <c r="B632" s="513"/>
      <c r="C632" s="514" t="s">
        <v>1044</v>
      </c>
      <c r="D632" s="515">
        <f>SUM(D142,D134,D110)-D622</f>
        <v>28</v>
      </c>
      <c r="E632" s="515"/>
      <c r="F632" s="614"/>
      <c r="G632" s="516"/>
      <c r="H632" s="614"/>
      <c r="I632" s="516"/>
      <c r="J632" s="517" t="s">
        <v>91</v>
      </c>
    </row>
    <row r="633" spans="1:10" s="518" customFormat="1" ht="12.75" customHeight="1">
      <c r="A633" s="490">
        <f t="shared" si="27"/>
        <v>611</v>
      </c>
      <c r="B633" s="513"/>
      <c r="C633" s="514" t="s">
        <v>92</v>
      </c>
      <c r="D633" s="515">
        <f>SUM(D143,D135,D111)-D623</f>
        <v>24</v>
      </c>
      <c r="E633" s="515"/>
      <c r="F633" s="614"/>
      <c r="G633" s="516"/>
      <c r="H633" s="614"/>
      <c r="I633" s="516"/>
      <c r="J633" s="517" t="s">
        <v>93</v>
      </c>
    </row>
    <row r="634" spans="1:10" s="518" customFormat="1" ht="12.75" customHeight="1">
      <c r="A634" s="490">
        <f t="shared" si="27"/>
        <v>612</v>
      </c>
      <c r="B634" s="513"/>
      <c r="C634" s="514" t="s">
        <v>94</v>
      </c>
      <c r="D634" s="515">
        <f>SUM(D144,D136,D112)-D624</f>
        <v>10</v>
      </c>
      <c r="E634" s="515"/>
      <c r="F634" s="614"/>
      <c r="G634" s="516"/>
      <c r="H634" s="614"/>
      <c r="I634" s="516"/>
      <c r="J634" s="517" t="s">
        <v>95</v>
      </c>
    </row>
    <row r="635" spans="1:10" s="518" customFormat="1" ht="12.75" customHeight="1">
      <c r="A635" s="490">
        <f t="shared" si="27"/>
        <v>613</v>
      </c>
      <c r="B635" s="513"/>
      <c r="C635" s="514" t="s">
        <v>1046</v>
      </c>
      <c r="D635" s="515"/>
      <c r="E635" s="515"/>
      <c r="F635" s="614"/>
      <c r="G635" s="516"/>
      <c r="H635" s="614"/>
      <c r="I635" s="516"/>
      <c r="J635" s="517" t="s">
        <v>96</v>
      </c>
    </row>
    <row r="636" spans="1:10" s="518" customFormat="1" ht="12.75" customHeight="1">
      <c r="A636" s="490">
        <f t="shared" si="27"/>
        <v>614</v>
      </c>
      <c r="B636" s="513"/>
      <c r="C636" s="514" t="s">
        <v>1029</v>
      </c>
      <c r="D636" s="515"/>
      <c r="E636" s="515"/>
      <c r="F636" s="614"/>
      <c r="G636" s="516"/>
      <c r="H636" s="614"/>
      <c r="I636" s="516"/>
      <c r="J636" s="517" t="s">
        <v>97</v>
      </c>
    </row>
    <row r="637" spans="1:10" s="518" customFormat="1" ht="12.75" customHeight="1">
      <c r="A637" s="490">
        <f t="shared" si="27"/>
        <v>615</v>
      </c>
      <c r="B637" s="513"/>
      <c r="C637" s="514" t="s">
        <v>153</v>
      </c>
      <c r="D637" s="515"/>
      <c r="E637" s="515"/>
      <c r="F637" s="614"/>
      <c r="G637" s="516"/>
      <c r="H637" s="614"/>
      <c r="I637" s="516"/>
      <c r="J637" s="517"/>
    </row>
    <row r="638" spans="1:10" s="518" customFormat="1" ht="12.75" customHeight="1">
      <c r="A638" s="490">
        <f t="shared" si="27"/>
        <v>616</v>
      </c>
      <c r="B638" s="513"/>
      <c r="C638" s="514" t="s">
        <v>154</v>
      </c>
      <c r="D638" s="515"/>
      <c r="E638" s="515"/>
      <c r="F638" s="614"/>
      <c r="G638" s="516"/>
      <c r="H638" s="614"/>
      <c r="I638" s="516"/>
      <c r="J638" s="517"/>
    </row>
    <row r="639" spans="1:10">
      <c r="A639" s="490">
        <f t="shared" si="27"/>
        <v>617</v>
      </c>
      <c r="B639" s="495" t="s">
        <v>190</v>
      </c>
      <c r="C639" s="503" t="s">
        <v>189</v>
      </c>
      <c r="D639" s="490">
        <f>SUM(D640:D648)</f>
        <v>89</v>
      </c>
      <c r="E639" s="490" t="s">
        <v>630</v>
      </c>
      <c r="F639" s="619"/>
      <c r="G639" s="505">
        <f>D639*F639</f>
        <v>0</v>
      </c>
      <c r="H639" s="619"/>
      <c r="I639" s="505">
        <f>D639*H639</f>
        <v>0</v>
      </c>
      <c r="J639" s="534"/>
    </row>
    <row r="640" spans="1:10" s="518" customFormat="1" ht="12.75" customHeight="1">
      <c r="A640" s="490">
        <f t="shared" si="27"/>
        <v>618</v>
      </c>
      <c r="B640" s="513"/>
      <c r="C640" s="514" t="s">
        <v>1040</v>
      </c>
      <c r="D640" s="515">
        <f>SUM(D341)+SUM(D274)+SUM(D349)</f>
        <v>8</v>
      </c>
      <c r="E640" s="515"/>
      <c r="F640" s="614"/>
      <c r="G640" s="516"/>
      <c r="H640" s="614"/>
      <c r="I640" s="516"/>
      <c r="J640" s="517" t="s">
        <v>89</v>
      </c>
    </row>
    <row r="641" spans="1:10" s="518" customFormat="1" ht="12.75" customHeight="1">
      <c r="A641" s="490">
        <f t="shared" si="27"/>
        <v>619</v>
      </c>
      <c r="B641" s="513"/>
      <c r="C641" s="514" t="s">
        <v>1042</v>
      </c>
      <c r="D641" s="515">
        <f>SUM(D342)+SUM(D275)+SUM(D350)+5</f>
        <v>23</v>
      </c>
      <c r="E641" s="515"/>
      <c r="F641" s="614"/>
      <c r="G641" s="516"/>
      <c r="H641" s="614"/>
      <c r="I641" s="516"/>
      <c r="J641" s="517" t="s">
        <v>90</v>
      </c>
    </row>
    <row r="642" spans="1:10" s="518" customFormat="1" ht="12.75" customHeight="1">
      <c r="A642" s="490">
        <f t="shared" si="27"/>
        <v>620</v>
      </c>
      <c r="B642" s="513"/>
      <c r="C642" s="514" t="s">
        <v>1044</v>
      </c>
      <c r="D642" s="515">
        <f>SUM(D343)+SUM(D276)+SUM(D351)+5</f>
        <v>25</v>
      </c>
      <c r="E642" s="515"/>
      <c r="F642" s="614"/>
      <c r="G642" s="516"/>
      <c r="H642" s="614"/>
      <c r="I642" s="516"/>
      <c r="J642" s="517" t="s">
        <v>91</v>
      </c>
    </row>
    <row r="643" spans="1:10" s="518" customFormat="1" ht="12.75" customHeight="1">
      <c r="A643" s="490">
        <f t="shared" si="27"/>
        <v>621</v>
      </c>
      <c r="B643" s="513"/>
      <c r="C643" s="514" t="s">
        <v>92</v>
      </c>
      <c r="D643" s="515">
        <f>SUM(D344)+SUM(D277)+SUM(D352)+2</f>
        <v>21</v>
      </c>
      <c r="E643" s="515"/>
      <c r="F643" s="614"/>
      <c r="G643" s="516"/>
      <c r="H643" s="614"/>
      <c r="I643" s="516"/>
      <c r="J643" s="517" t="s">
        <v>93</v>
      </c>
    </row>
    <row r="644" spans="1:10" s="518" customFormat="1" ht="12.75" customHeight="1">
      <c r="A644" s="490">
        <f t="shared" si="27"/>
        <v>622</v>
      </c>
      <c r="B644" s="513"/>
      <c r="C644" s="514" t="s">
        <v>94</v>
      </c>
      <c r="D644" s="515">
        <f>SUM(D345)+SUM(D278)+SUM(D353)+1</f>
        <v>12</v>
      </c>
      <c r="E644" s="515"/>
      <c r="F644" s="614"/>
      <c r="G644" s="516"/>
      <c r="H644" s="614"/>
      <c r="I644" s="516"/>
      <c r="J644" s="517" t="s">
        <v>95</v>
      </c>
    </row>
    <row r="645" spans="1:10" s="518" customFormat="1" ht="12.75" customHeight="1">
      <c r="A645" s="490">
        <f t="shared" si="27"/>
        <v>623</v>
      </c>
      <c r="B645" s="513"/>
      <c r="C645" s="514" t="s">
        <v>1046</v>
      </c>
      <c r="D645" s="515"/>
      <c r="E645" s="515"/>
      <c r="F645" s="614"/>
      <c r="G645" s="516"/>
      <c r="H645" s="614"/>
      <c r="I645" s="516"/>
      <c r="J645" s="517" t="s">
        <v>96</v>
      </c>
    </row>
    <row r="646" spans="1:10" s="518" customFormat="1" ht="12.75" customHeight="1">
      <c r="A646" s="490">
        <f t="shared" si="27"/>
        <v>624</v>
      </c>
      <c r="B646" s="513"/>
      <c r="C646" s="514" t="s">
        <v>1029</v>
      </c>
      <c r="D646" s="515"/>
      <c r="E646" s="515"/>
      <c r="F646" s="614"/>
      <c r="G646" s="516"/>
      <c r="H646" s="614"/>
      <c r="I646" s="516"/>
      <c r="J646" s="517" t="s">
        <v>97</v>
      </c>
    </row>
    <row r="647" spans="1:10" s="518" customFormat="1" ht="12.75" customHeight="1">
      <c r="A647" s="490">
        <f t="shared" si="27"/>
        <v>625</v>
      </c>
      <c r="B647" s="513"/>
      <c r="C647" s="514" t="s">
        <v>153</v>
      </c>
      <c r="D647" s="515"/>
      <c r="E647" s="515"/>
      <c r="F647" s="614"/>
      <c r="G647" s="516"/>
      <c r="H647" s="614"/>
      <c r="I647" s="516"/>
      <c r="J647" s="517"/>
    </row>
    <row r="648" spans="1:10" s="518" customFormat="1" ht="12.75" customHeight="1">
      <c r="A648" s="490">
        <f t="shared" si="27"/>
        <v>626</v>
      </c>
      <c r="B648" s="513"/>
      <c r="C648" s="514" t="s">
        <v>154</v>
      </c>
      <c r="D648" s="515"/>
      <c r="E648" s="515"/>
      <c r="F648" s="614"/>
      <c r="G648" s="516"/>
      <c r="H648" s="614"/>
      <c r="I648" s="516"/>
      <c r="J648" s="517"/>
    </row>
    <row r="649" spans="1:10">
      <c r="A649" s="490">
        <f t="shared" si="27"/>
        <v>627</v>
      </c>
      <c r="B649" s="495" t="s">
        <v>191</v>
      </c>
      <c r="C649" s="503" t="s">
        <v>189</v>
      </c>
      <c r="D649" s="490">
        <f>SUM(D650:D658)</f>
        <v>28</v>
      </c>
      <c r="E649" s="490" t="s">
        <v>630</v>
      </c>
      <c r="F649" s="619"/>
      <c r="G649" s="505">
        <f>D649*F649</f>
        <v>0</v>
      </c>
      <c r="H649" s="619"/>
      <c r="I649" s="505">
        <f>D649*H649</f>
        <v>0</v>
      </c>
      <c r="J649" s="534"/>
    </row>
    <row r="650" spans="1:10" s="518" customFormat="1" ht="12.75" customHeight="1">
      <c r="A650" s="490">
        <f t="shared" si="27"/>
        <v>628</v>
      </c>
      <c r="B650" s="513"/>
      <c r="C650" s="514" t="s">
        <v>1040</v>
      </c>
      <c r="D650" s="515"/>
      <c r="E650" s="515"/>
      <c r="F650" s="614"/>
      <c r="G650" s="516"/>
      <c r="H650" s="614"/>
      <c r="I650" s="516"/>
      <c r="J650" s="517" t="s">
        <v>89</v>
      </c>
    </row>
    <row r="651" spans="1:10" s="518" customFormat="1" ht="12.75" customHeight="1">
      <c r="A651" s="490">
        <f t="shared" si="27"/>
        <v>629</v>
      </c>
      <c r="B651" s="513"/>
      <c r="C651" s="514" t="s">
        <v>1042</v>
      </c>
      <c r="D651" s="515">
        <v>6</v>
      </c>
      <c r="E651" s="515"/>
      <c r="F651" s="614"/>
      <c r="G651" s="516"/>
      <c r="H651" s="614"/>
      <c r="I651" s="516"/>
      <c r="J651" s="517" t="s">
        <v>90</v>
      </c>
    </row>
    <row r="652" spans="1:10" s="518" customFormat="1" ht="12.75" customHeight="1">
      <c r="A652" s="490">
        <f t="shared" si="27"/>
        <v>630</v>
      </c>
      <c r="B652" s="513"/>
      <c r="C652" s="514" t="s">
        <v>1044</v>
      </c>
      <c r="D652" s="515">
        <v>8</v>
      </c>
      <c r="E652" s="515"/>
      <c r="F652" s="614"/>
      <c r="G652" s="516"/>
      <c r="H652" s="614"/>
      <c r="I652" s="516"/>
      <c r="J652" s="517" t="s">
        <v>91</v>
      </c>
    </row>
    <row r="653" spans="1:10" s="518" customFormat="1" ht="12.75" customHeight="1">
      <c r="A653" s="490">
        <f t="shared" si="27"/>
        <v>631</v>
      </c>
      <c r="B653" s="513"/>
      <c r="C653" s="514" t="s">
        <v>92</v>
      </c>
      <c r="D653" s="515">
        <v>10</v>
      </c>
      <c r="E653" s="515"/>
      <c r="F653" s="614"/>
      <c r="G653" s="516"/>
      <c r="H653" s="614"/>
      <c r="I653" s="516"/>
      <c r="J653" s="517" t="s">
        <v>93</v>
      </c>
    </row>
    <row r="654" spans="1:10" s="518" customFormat="1" ht="12.75" customHeight="1">
      <c r="A654" s="490">
        <f t="shared" si="27"/>
        <v>632</v>
      </c>
      <c r="B654" s="513"/>
      <c r="C654" s="514" t="s">
        <v>94</v>
      </c>
      <c r="D654" s="515">
        <v>4</v>
      </c>
      <c r="E654" s="515"/>
      <c r="F654" s="614"/>
      <c r="G654" s="516"/>
      <c r="H654" s="614"/>
      <c r="I654" s="516"/>
      <c r="J654" s="517" t="s">
        <v>95</v>
      </c>
    </row>
    <row r="655" spans="1:10" s="518" customFormat="1" ht="12.75" customHeight="1">
      <c r="A655" s="490">
        <f t="shared" si="27"/>
        <v>633</v>
      </c>
      <c r="B655" s="513"/>
      <c r="C655" s="514" t="s">
        <v>1046</v>
      </c>
      <c r="D655" s="515"/>
      <c r="E655" s="515"/>
      <c r="F655" s="614"/>
      <c r="G655" s="516"/>
      <c r="H655" s="614"/>
      <c r="I655" s="516"/>
      <c r="J655" s="517" t="s">
        <v>96</v>
      </c>
    </row>
    <row r="656" spans="1:10" s="518" customFormat="1" ht="12.75" customHeight="1">
      <c r="A656" s="490">
        <f t="shared" si="27"/>
        <v>634</v>
      </c>
      <c r="B656" s="513"/>
      <c r="C656" s="514" t="s">
        <v>1029</v>
      </c>
      <c r="D656" s="515"/>
      <c r="E656" s="515"/>
      <c r="F656" s="614"/>
      <c r="G656" s="516"/>
      <c r="H656" s="614"/>
      <c r="I656" s="516"/>
      <c r="J656" s="517" t="s">
        <v>97</v>
      </c>
    </row>
    <row r="657" spans="1:10" s="518" customFormat="1" ht="12.75" customHeight="1">
      <c r="A657" s="490">
        <f t="shared" si="27"/>
        <v>635</v>
      </c>
      <c r="B657" s="513"/>
      <c r="C657" s="514" t="s">
        <v>153</v>
      </c>
      <c r="D657" s="515"/>
      <c r="E657" s="515"/>
      <c r="F657" s="614"/>
      <c r="G657" s="516"/>
      <c r="H657" s="614"/>
      <c r="I657" s="516"/>
      <c r="J657" s="517"/>
    </row>
    <row r="658" spans="1:10" s="518" customFormat="1" ht="12.75" customHeight="1">
      <c r="A658" s="490">
        <f t="shared" si="27"/>
        <v>636</v>
      </c>
      <c r="B658" s="513"/>
      <c r="C658" s="514" t="s">
        <v>154</v>
      </c>
      <c r="D658" s="515"/>
      <c r="E658" s="515"/>
      <c r="F658" s="614"/>
      <c r="G658" s="516"/>
      <c r="H658" s="614"/>
      <c r="I658" s="516"/>
      <c r="J658" s="517"/>
    </row>
    <row r="659" spans="1:10">
      <c r="A659" s="490">
        <f t="shared" si="27"/>
        <v>637</v>
      </c>
      <c r="B659" s="495" t="s">
        <v>192</v>
      </c>
      <c r="C659" s="503" t="s">
        <v>189</v>
      </c>
      <c r="D659" s="490">
        <f>SUM(D660:D668)</f>
        <v>13</v>
      </c>
      <c r="E659" s="490" t="s">
        <v>630</v>
      </c>
      <c r="F659" s="619"/>
      <c r="G659" s="505">
        <f>D659*F659</f>
        <v>0</v>
      </c>
      <c r="H659" s="619"/>
      <c r="I659" s="505">
        <f>D659*H659</f>
        <v>0</v>
      </c>
      <c r="J659" s="534"/>
    </row>
    <row r="660" spans="1:10" s="518" customFormat="1" ht="12.75" customHeight="1">
      <c r="A660" s="490">
        <f t="shared" si="27"/>
        <v>638</v>
      </c>
      <c r="B660" s="513"/>
      <c r="C660" s="514" t="s">
        <v>1040</v>
      </c>
      <c r="D660" s="515"/>
      <c r="E660" s="515"/>
      <c r="F660" s="614"/>
      <c r="G660" s="516"/>
      <c r="H660" s="614"/>
      <c r="I660" s="516"/>
      <c r="J660" s="517" t="s">
        <v>89</v>
      </c>
    </row>
    <row r="661" spans="1:10" s="518" customFormat="1" ht="12.75" customHeight="1">
      <c r="A661" s="490">
        <f t="shared" si="27"/>
        <v>639</v>
      </c>
      <c r="B661" s="513"/>
      <c r="C661" s="514" t="s">
        <v>1042</v>
      </c>
      <c r="D661" s="515">
        <v>3</v>
      </c>
      <c r="E661" s="515"/>
      <c r="F661" s="614"/>
      <c r="G661" s="516"/>
      <c r="H661" s="614"/>
      <c r="I661" s="516"/>
      <c r="J661" s="517" t="s">
        <v>90</v>
      </c>
    </row>
    <row r="662" spans="1:10" s="518" customFormat="1" ht="12.75" customHeight="1">
      <c r="A662" s="490">
        <f t="shared" si="27"/>
        <v>640</v>
      </c>
      <c r="B662" s="513"/>
      <c r="C662" s="514" t="s">
        <v>1044</v>
      </c>
      <c r="D662" s="515">
        <v>4</v>
      </c>
      <c r="E662" s="515"/>
      <c r="F662" s="614"/>
      <c r="G662" s="516"/>
      <c r="H662" s="614"/>
      <c r="I662" s="516"/>
      <c r="J662" s="517" t="s">
        <v>91</v>
      </c>
    </row>
    <row r="663" spans="1:10" s="518" customFormat="1" ht="12.75" customHeight="1">
      <c r="A663" s="490">
        <f t="shared" si="27"/>
        <v>641</v>
      </c>
      <c r="B663" s="513"/>
      <c r="C663" s="514" t="s">
        <v>92</v>
      </c>
      <c r="D663" s="515">
        <v>4</v>
      </c>
      <c r="E663" s="515"/>
      <c r="F663" s="614"/>
      <c r="G663" s="516"/>
      <c r="H663" s="614"/>
      <c r="I663" s="516"/>
      <c r="J663" s="517" t="s">
        <v>93</v>
      </c>
    </row>
    <row r="664" spans="1:10" s="518" customFormat="1" ht="12.75" customHeight="1">
      <c r="A664" s="490">
        <f t="shared" si="27"/>
        <v>642</v>
      </c>
      <c r="B664" s="513"/>
      <c r="C664" s="514" t="s">
        <v>94</v>
      </c>
      <c r="D664" s="515">
        <v>2</v>
      </c>
      <c r="E664" s="515"/>
      <c r="F664" s="614"/>
      <c r="G664" s="516"/>
      <c r="H664" s="614"/>
      <c r="I664" s="516"/>
      <c r="J664" s="517" t="s">
        <v>95</v>
      </c>
    </row>
    <row r="665" spans="1:10" s="518" customFormat="1" ht="12.75" customHeight="1">
      <c r="A665" s="490">
        <f t="shared" si="27"/>
        <v>643</v>
      </c>
      <c r="B665" s="513"/>
      <c r="C665" s="514" t="s">
        <v>1046</v>
      </c>
      <c r="D665" s="515"/>
      <c r="E665" s="515"/>
      <c r="F665" s="614"/>
      <c r="G665" s="516"/>
      <c r="H665" s="614"/>
      <c r="I665" s="516"/>
      <c r="J665" s="517" t="s">
        <v>96</v>
      </c>
    </row>
    <row r="666" spans="1:10" s="518" customFormat="1" ht="12.75" customHeight="1">
      <c r="A666" s="490">
        <f t="shared" si="27"/>
        <v>644</v>
      </c>
      <c r="B666" s="513"/>
      <c r="C666" s="514" t="s">
        <v>1029</v>
      </c>
      <c r="D666" s="515"/>
      <c r="E666" s="515"/>
      <c r="F666" s="614"/>
      <c r="G666" s="516"/>
      <c r="H666" s="614"/>
      <c r="I666" s="516"/>
      <c r="J666" s="517" t="s">
        <v>97</v>
      </c>
    </row>
    <row r="667" spans="1:10" s="518" customFormat="1" ht="12.75" customHeight="1">
      <c r="A667" s="490">
        <f t="shared" si="27"/>
        <v>645</v>
      </c>
      <c r="B667" s="513"/>
      <c r="C667" s="514" t="s">
        <v>153</v>
      </c>
      <c r="D667" s="515"/>
      <c r="E667" s="515"/>
      <c r="F667" s="614"/>
      <c r="G667" s="516"/>
      <c r="H667" s="614"/>
      <c r="I667" s="516"/>
      <c r="J667" s="517"/>
    </row>
    <row r="668" spans="1:10" s="518" customFormat="1" ht="12.75" customHeight="1">
      <c r="A668" s="490">
        <f t="shared" si="27"/>
        <v>646</v>
      </c>
      <c r="B668" s="513"/>
      <c r="C668" s="514" t="s">
        <v>154</v>
      </c>
      <c r="D668" s="515"/>
      <c r="E668" s="515"/>
      <c r="F668" s="614"/>
      <c r="G668" s="516"/>
      <c r="H668" s="614"/>
      <c r="I668" s="516"/>
      <c r="J668" s="517"/>
    </row>
    <row r="669" spans="1:10">
      <c r="A669" s="490">
        <f t="shared" si="27"/>
        <v>647</v>
      </c>
      <c r="B669" s="495" t="s">
        <v>193</v>
      </c>
      <c r="C669" s="503" t="s">
        <v>194</v>
      </c>
      <c r="D669" s="490">
        <f>SUM(D670:D678)</f>
        <v>8</v>
      </c>
      <c r="E669" s="490" t="s">
        <v>630</v>
      </c>
      <c r="F669" s="619"/>
      <c r="G669" s="505">
        <f>D669*F669</f>
        <v>0</v>
      </c>
      <c r="H669" s="619"/>
      <c r="I669" s="505">
        <f>D669*H669</f>
        <v>0</v>
      </c>
      <c r="J669" s="534"/>
    </row>
    <row r="670" spans="1:10" s="518" customFormat="1" ht="12.75" customHeight="1">
      <c r="A670" s="490">
        <f t="shared" si="27"/>
        <v>648</v>
      </c>
      <c r="B670" s="513"/>
      <c r="C670" s="514" t="s">
        <v>1040</v>
      </c>
      <c r="D670" s="515">
        <v>8</v>
      </c>
      <c r="E670" s="515"/>
      <c r="F670" s="614"/>
      <c r="G670" s="516"/>
      <c r="H670" s="614"/>
      <c r="I670" s="516"/>
      <c r="J670" s="517" t="s">
        <v>89</v>
      </c>
    </row>
    <row r="671" spans="1:10" s="518" customFormat="1" ht="12.75" customHeight="1">
      <c r="A671" s="490">
        <f t="shared" si="27"/>
        <v>649</v>
      </c>
      <c r="B671" s="513"/>
      <c r="C671" s="514" t="s">
        <v>1042</v>
      </c>
      <c r="D671" s="515"/>
      <c r="E671" s="515"/>
      <c r="F671" s="614"/>
      <c r="G671" s="516"/>
      <c r="H671" s="614"/>
      <c r="I671" s="516"/>
      <c r="J671" s="517" t="s">
        <v>90</v>
      </c>
    </row>
    <row r="672" spans="1:10" s="518" customFormat="1" ht="12.75" customHeight="1">
      <c r="A672" s="490">
        <f t="shared" si="27"/>
        <v>650</v>
      </c>
      <c r="B672" s="513"/>
      <c r="C672" s="514" t="s">
        <v>1044</v>
      </c>
      <c r="D672" s="515"/>
      <c r="E672" s="515"/>
      <c r="F672" s="614"/>
      <c r="G672" s="516"/>
      <c r="H672" s="614"/>
      <c r="I672" s="516"/>
      <c r="J672" s="517" t="s">
        <v>91</v>
      </c>
    </row>
    <row r="673" spans="1:10" s="518" customFormat="1" ht="12.75" customHeight="1">
      <c r="A673" s="490">
        <f t="shared" si="27"/>
        <v>651</v>
      </c>
      <c r="B673" s="513"/>
      <c r="C673" s="514" t="s">
        <v>92</v>
      </c>
      <c r="D673" s="515"/>
      <c r="E673" s="515"/>
      <c r="F673" s="614"/>
      <c r="G673" s="516"/>
      <c r="H673" s="614"/>
      <c r="I673" s="516"/>
      <c r="J673" s="517" t="s">
        <v>93</v>
      </c>
    </row>
    <row r="674" spans="1:10" s="518" customFormat="1" ht="12.75" customHeight="1">
      <c r="A674" s="490">
        <f t="shared" si="27"/>
        <v>652</v>
      </c>
      <c r="B674" s="513"/>
      <c r="C674" s="514" t="s">
        <v>94</v>
      </c>
      <c r="D674" s="515"/>
      <c r="E674" s="515"/>
      <c r="F674" s="614"/>
      <c r="G674" s="516"/>
      <c r="H674" s="614"/>
      <c r="I674" s="516"/>
      <c r="J674" s="517" t="s">
        <v>95</v>
      </c>
    </row>
    <row r="675" spans="1:10" s="518" customFormat="1" ht="12.75" customHeight="1">
      <c r="A675" s="490">
        <f t="shared" si="27"/>
        <v>653</v>
      </c>
      <c r="B675" s="513"/>
      <c r="C675" s="514" t="s">
        <v>1046</v>
      </c>
      <c r="D675" s="515"/>
      <c r="E675" s="515"/>
      <c r="F675" s="614"/>
      <c r="G675" s="516"/>
      <c r="H675" s="614"/>
      <c r="I675" s="516"/>
      <c r="J675" s="517" t="s">
        <v>96</v>
      </c>
    </row>
    <row r="676" spans="1:10" s="518" customFormat="1" ht="12.75" customHeight="1">
      <c r="A676" s="490">
        <f t="shared" si="27"/>
        <v>654</v>
      </c>
      <c r="B676" s="513"/>
      <c r="C676" s="514" t="s">
        <v>1029</v>
      </c>
      <c r="D676" s="515"/>
      <c r="E676" s="515"/>
      <c r="F676" s="614"/>
      <c r="G676" s="516"/>
      <c r="H676" s="614"/>
      <c r="I676" s="516"/>
      <c r="J676" s="517" t="s">
        <v>97</v>
      </c>
    </row>
    <row r="677" spans="1:10" s="518" customFormat="1" ht="12.75" customHeight="1">
      <c r="A677" s="490">
        <f t="shared" si="27"/>
        <v>655</v>
      </c>
      <c r="B677" s="513"/>
      <c r="C677" s="514" t="s">
        <v>153</v>
      </c>
      <c r="D677" s="515"/>
      <c r="E677" s="515"/>
      <c r="F677" s="614"/>
      <c r="G677" s="516"/>
      <c r="H677" s="614"/>
      <c r="I677" s="516"/>
      <c r="J677" s="517"/>
    </row>
    <row r="678" spans="1:10" s="518" customFormat="1" ht="12.75" customHeight="1">
      <c r="A678" s="490">
        <f t="shared" si="27"/>
        <v>656</v>
      </c>
      <c r="B678" s="513"/>
      <c r="C678" s="514" t="s">
        <v>154</v>
      </c>
      <c r="D678" s="515"/>
      <c r="E678" s="515"/>
      <c r="F678" s="614"/>
      <c r="G678" s="516"/>
      <c r="H678" s="614"/>
      <c r="I678" s="516"/>
      <c r="J678" s="517"/>
    </row>
    <row r="679" spans="1:10">
      <c r="A679" s="490">
        <f t="shared" si="27"/>
        <v>657</v>
      </c>
      <c r="C679" s="503" t="s">
        <v>195</v>
      </c>
      <c r="D679" s="490">
        <f>SUM(D680:D680)</f>
        <v>8</v>
      </c>
      <c r="E679" s="490" t="s">
        <v>630</v>
      </c>
      <c r="F679" s="619"/>
      <c r="G679" s="505">
        <f>D679*F679</f>
        <v>0</v>
      </c>
      <c r="H679" s="619"/>
      <c r="I679" s="505">
        <f>D679*H679</f>
        <v>0</v>
      </c>
      <c r="J679" s="534"/>
    </row>
    <row r="680" spans="1:10" s="518" customFormat="1" ht="12.75" customHeight="1">
      <c r="A680" s="490">
        <f t="shared" si="27"/>
        <v>658</v>
      </c>
      <c r="B680" s="513"/>
      <c r="C680" s="514" t="s">
        <v>1040</v>
      </c>
      <c r="D680" s="515">
        <v>8</v>
      </c>
      <c r="E680" s="515"/>
      <c r="F680" s="614"/>
      <c r="G680" s="516"/>
      <c r="H680" s="614"/>
      <c r="I680" s="516"/>
      <c r="J680" s="517" t="s">
        <v>89</v>
      </c>
    </row>
    <row r="681" spans="1:10" s="586" customFormat="1" ht="114.75">
      <c r="A681" s="490">
        <f t="shared" ref="A681:A744" si="28">A680+1</f>
        <v>659</v>
      </c>
      <c r="B681" s="586" t="s">
        <v>196</v>
      </c>
      <c r="C681" s="587" t="s">
        <v>197</v>
      </c>
      <c r="D681" s="588">
        <f>SUM(D682)</f>
        <v>1</v>
      </c>
      <c r="E681" s="589" t="s">
        <v>630</v>
      </c>
      <c r="F681" s="624"/>
      <c r="G681" s="590">
        <f>D681*F681</f>
        <v>0</v>
      </c>
      <c r="H681" s="624"/>
      <c r="I681" s="590">
        <f>D681*H681</f>
        <v>0</v>
      </c>
      <c r="J681" s="534"/>
    </row>
    <row r="682" spans="1:10" s="586" customFormat="1">
      <c r="A682" s="490">
        <f t="shared" si="28"/>
        <v>660</v>
      </c>
      <c r="C682" s="518" t="s">
        <v>198</v>
      </c>
      <c r="D682" s="515">
        <v>1</v>
      </c>
      <c r="E682" s="515"/>
      <c r="F682" s="614"/>
      <c r="G682" s="516"/>
      <c r="H682" s="614"/>
      <c r="I682" s="516"/>
      <c r="J682" s="517" t="s">
        <v>89</v>
      </c>
    </row>
    <row r="683" spans="1:10">
      <c r="A683" s="490">
        <f t="shared" si="28"/>
        <v>661</v>
      </c>
      <c r="B683" s="562" t="s">
        <v>199</v>
      </c>
      <c r="C683" s="563" t="s">
        <v>200</v>
      </c>
      <c r="D683" s="588">
        <f>SUM(D684)</f>
        <v>1</v>
      </c>
      <c r="E683" s="547" t="s">
        <v>630</v>
      </c>
      <c r="F683" s="619"/>
      <c r="G683" s="505">
        <f>D683*F683</f>
        <v>0</v>
      </c>
      <c r="H683" s="619"/>
      <c r="I683" s="505">
        <f>D683*H683</f>
        <v>0</v>
      </c>
      <c r="J683" s="534"/>
    </row>
    <row r="684" spans="1:10">
      <c r="A684" s="490">
        <f t="shared" si="28"/>
        <v>662</v>
      </c>
      <c r="B684" s="562"/>
      <c r="C684" s="518" t="s">
        <v>198</v>
      </c>
      <c r="D684" s="515">
        <v>1</v>
      </c>
      <c r="E684" s="515"/>
      <c r="F684" s="614"/>
      <c r="G684" s="516"/>
      <c r="H684" s="614"/>
      <c r="I684" s="516"/>
      <c r="J684" s="517" t="s">
        <v>89</v>
      </c>
    </row>
    <row r="685" spans="1:10" s="586" customFormat="1">
      <c r="A685" s="490">
        <f t="shared" si="28"/>
        <v>663</v>
      </c>
      <c r="B685" s="586" t="s">
        <v>201</v>
      </c>
      <c r="C685" s="591" t="s">
        <v>202</v>
      </c>
      <c r="D685" s="588">
        <f>SUM(D686)</f>
        <v>5</v>
      </c>
      <c r="E685" s="589" t="s">
        <v>630</v>
      </c>
      <c r="F685" s="624"/>
      <c r="G685" s="590">
        <f>D685*F685</f>
        <v>0</v>
      </c>
      <c r="H685" s="624"/>
      <c r="I685" s="590">
        <f>D685*H685</f>
        <v>0</v>
      </c>
      <c r="J685" s="534"/>
    </row>
    <row r="686" spans="1:10" s="586" customFormat="1">
      <c r="A686" s="490">
        <f t="shared" si="28"/>
        <v>664</v>
      </c>
      <c r="C686" s="518" t="s">
        <v>198</v>
      </c>
      <c r="D686" s="515">
        <v>5</v>
      </c>
      <c r="E686" s="515"/>
      <c r="F686" s="614"/>
      <c r="G686" s="516"/>
      <c r="H686" s="614"/>
      <c r="I686" s="516"/>
      <c r="J686" s="517" t="s">
        <v>89</v>
      </c>
    </row>
    <row r="687" spans="1:10" s="586" customFormat="1">
      <c r="A687" s="490">
        <f t="shared" si="28"/>
        <v>665</v>
      </c>
      <c r="B687" s="592" t="s">
        <v>201</v>
      </c>
      <c r="C687" s="591" t="s">
        <v>203</v>
      </c>
      <c r="D687" s="588">
        <f>SUM(D688)</f>
        <v>5</v>
      </c>
      <c r="E687" s="593" t="s">
        <v>630</v>
      </c>
      <c r="F687" s="624"/>
      <c r="G687" s="590">
        <f>D687*F687</f>
        <v>0</v>
      </c>
      <c r="H687" s="624"/>
      <c r="I687" s="590">
        <f>D687*H687</f>
        <v>0</v>
      </c>
      <c r="J687" s="534"/>
    </row>
    <row r="688" spans="1:10" s="586" customFormat="1">
      <c r="A688" s="490">
        <f t="shared" si="28"/>
        <v>666</v>
      </c>
      <c r="B688" s="592"/>
      <c r="C688" s="518" t="s">
        <v>198</v>
      </c>
      <c r="D688" s="515">
        <v>5</v>
      </c>
      <c r="E688" s="515"/>
      <c r="F688" s="614"/>
      <c r="G688" s="516"/>
      <c r="H688" s="614"/>
      <c r="I688" s="516"/>
      <c r="J688" s="517" t="s">
        <v>89</v>
      </c>
    </row>
    <row r="689" spans="1:10" ht="25.5">
      <c r="A689" s="490">
        <f t="shared" si="28"/>
        <v>667</v>
      </c>
      <c r="C689" s="503" t="s">
        <v>204</v>
      </c>
      <c r="D689" s="490">
        <f>SUM(D690:D698)</f>
        <v>194</v>
      </c>
      <c r="E689" s="490" t="s">
        <v>630</v>
      </c>
      <c r="F689" s="619"/>
      <c r="G689" s="505">
        <f>D689*F689</f>
        <v>0</v>
      </c>
      <c r="H689" s="619"/>
      <c r="I689" s="505">
        <f>D689*H689</f>
        <v>0</v>
      </c>
      <c r="J689" s="534"/>
    </row>
    <row r="690" spans="1:10" s="518" customFormat="1" ht="12.75" customHeight="1">
      <c r="A690" s="490">
        <f t="shared" si="28"/>
        <v>668</v>
      </c>
      <c r="B690" s="513"/>
      <c r="C690" s="514" t="s">
        <v>1040</v>
      </c>
      <c r="D690" s="515">
        <f t="shared" ref="D690:D698" si="29">SUM(D670,D640)*2</f>
        <v>32</v>
      </c>
      <c r="E690" s="515"/>
      <c r="F690" s="614"/>
      <c r="G690" s="516"/>
      <c r="H690" s="614"/>
      <c r="I690" s="516"/>
      <c r="J690" s="517" t="s">
        <v>89</v>
      </c>
    </row>
    <row r="691" spans="1:10" s="518" customFormat="1" ht="12.75" customHeight="1">
      <c r="A691" s="490">
        <f t="shared" si="28"/>
        <v>669</v>
      </c>
      <c r="B691" s="513"/>
      <c r="C691" s="514" t="s">
        <v>1042</v>
      </c>
      <c r="D691" s="515">
        <f t="shared" si="29"/>
        <v>46</v>
      </c>
      <c r="E691" s="515"/>
      <c r="F691" s="614"/>
      <c r="G691" s="516"/>
      <c r="H691" s="614"/>
      <c r="I691" s="516"/>
      <c r="J691" s="517" t="s">
        <v>90</v>
      </c>
    </row>
    <row r="692" spans="1:10" s="518" customFormat="1" ht="12.75" customHeight="1">
      <c r="A692" s="490">
        <f t="shared" si="28"/>
        <v>670</v>
      </c>
      <c r="B692" s="513"/>
      <c r="C692" s="514" t="s">
        <v>1044</v>
      </c>
      <c r="D692" s="515">
        <f t="shared" si="29"/>
        <v>50</v>
      </c>
      <c r="E692" s="515"/>
      <c r="F692" s="614"/>
      <c r="G692" s="516"/>
      <c r="H692" s="614"/>
      <c r="I692" s="516"/>
      <c r="J692" s="517" t="s">
        <v>91</v>
      </c>
    </row>
    <row r="693" spans="1:10" s="518" customFormat="1" ht="12.75" customHeight="1">
      <c r="A693" s="490">
        <f t="shared" si="28"/>
        <v>671</v>
      </c>
      <c r="B693" s="513"/>
      <c r="C693" s="514" t="s">
        <v>92</v>
      </c>
      <c r="D693" s="515">
        <f t="shared" si="29"/>
        <v>42</v>
      </c>
      <c r="E693" s="515"/>
      <c r="F693" s="614"/>
      <c r="G693" s="516"/>
      <c r="H693" s="614"/>
      <c r="I693" s="516"/>
      <c r="J693" s="517" t="s">
        <v>93</v>
      </c>
    </row>
    <row r="694" spans="1:10" s="518" customFormat="1" ht="12.75" customHeight="1">
      <c r="A694" s="490">
        <f t="shared" si="28"/>
        <v>672</v>
      </c>
      <c r="B694" s="513"/>
      <c r="C694" s="514" t="s">
        <v>94</v>
      </c>
      <c r="D694" s="515">
        <f t="shared" si="29"/>
        <v>24</v>
      </c>
      <c r="E694" s="515"/>
      <c r="F694" s="614"/>
      <c r="G694" s="516"/>
      <c r="H694" s="614"/>
      <c r="I694" s="516"/>
      <c r="J694" s="517" t="s">
        <v>95</v>
      </c>
    </row>
    <row r="695" spans="1:10" s="518" customFormat="1" ht="12.75" customHeight="1">
      <c r="A695" s="490">
        <f t="shared" si="28"/>
        <v>673</v>
      </c>
      <c r="B695" s="513"/>
      <c r="C695" s="514" t="s">
        <v>1046</v>
      </c>
      <c r="D695" s="515">
        <f t="shared" si="29"/>
        <v>0</v>
      </c>
      <c r="E695" s="515"/>
      <c r="F695" s="614"/>
      <c r="G695" s="516"/>
      <c r="H695" s="614"/>
      <c r="I695" s="516"/>
      <c r="J695" s="517" t="s">
        <v>96</v>
      </c>
    </row>
    <row r="696" spans="1:10" s="518" customFormat="1" ht="12.75" customHeight="1">
      <c r="A696" s="490">
        <f t="shared" si="28"/>
        <v>674</v>
      </c>
      <c r="B696" s="513"/>
      <c r="C696" s="514" t="s">
        <v>1029</v>
      </c>
      <c r="D696" s="515">
        <f t="shared" si="29"/>
        <v>0</v>
      </c>
      <c r="E696" s="515"/>
      <c r="F696" s="614"/>
      <c r="G696" s="516"/>
      <c r="H696" s="614"/>
      <c r="I696" s="516"/>
      <c r="J696" s="517" t="s">
        <v>97</v>
      </c>
    </row>
    <row r="697" spans="1:10" s="518" customFormat="1" ht="12.75" customHeight="1">
      <c r="A697" s="490">
        <f t="shared" si="28"/>
        <v>675</v>
      </c>
      <c r="B697" s="513"/>
      <c r="C697" s="514" t="s">
        <v>153</v>
      </c>
      <c r="D697" s="515">
        <f t="shared" si="29"/>
        <v>0</v>
      </c>
      <c r="E697" s="515"/>
      <c r="F697" s="614"/>
      <c r="G697" s="516"/>
      <c r="H697" s="614"/>
      <c r="I697" s="516"/>
      <c r="J697" s="517"/>
    </row>
    <row r="698" spans="1:10" s="518" customFormat="1" ht="12.75" customHeight="1">
      <c r="A698" s="490">
        <f t="shared" si="28"/>
        <v>676</v>
      </c>
      <c r="B698" s="513"/>
      <c r="C698" s="514" t="s">
        <v>154</v>
      </c>
      <c r="D698" s="515">
        <f t="shared" si="29"/>
        <v>0</v>
      </c>
      <c r="E698" s="515"/>
      <c r="F698" s="614"/>
      <c r="G698" s="516"/>
      <c r="H698" s="614"/>
      <c r="I698" s="516"/>
      <c r="J698" s="517"/>
    </row>
    <row r="699" spans="1:10">
      <c r="A699" s="490">
        <f t="shared" si="28"/>
        <v>677</v>
      </c>
      <c r="C699" s="503" t="s">
        <v>205</v>
      </c>
      <c r="D699" s="490">
        <f>SUM(D700:D708)</f>
        <v>1704</v>
      </c>
      <c r="E699" s="490" t="s">
        <v>383</v>
      </c>
      <c r="F699" s="619"/>
      <c r="G699" s="505">
        <f>D699*F699</f>
        <v>0</v>
      </c>
      <c r="H699" s="619"/>
      <c r="I699" s="505">
        <f>D699*H699</f>
        <v>0</v>
      </c>
      <c r="J699" s="534"/>
    </row>
    <row r="700" spans="1:10" s="518" customFormat="1" ht="12.75" customHeight="1">
      <c r="A700" s="490">
        <f t="shared" si="28"/>
        <v>678</v>
      </c>
      <c r="B700" s="513"/>
      <c r="C700" s="514" t="s">
        <v>1040</v>
      </c>
      <c r="D700" s="515"/>
      <c r="E700" s="515"/>
      <c r="F700" s="614"/>
      <c r="G700" s="516"/>
      <c r="H700" s="614"/>
      <c r="I700" s="516"/>
      <c r="J700" s="517" t="s">
        <v>89</v>
      </c>
    </row>
    <row r="701" spans="1:10" s="518" customFormat="1" ht="12.75" customHeight="1">
      <c r="A701" s="490">
        <f t="shared" si="28"/>
        <v>679</v>
      </c>
      <c r="B701" s="513"/>
      <c r="C701" s="514" t="s">
        <v>1042</v>
      </c>
      <c r="D701" s="515">
        <v>740</v>
      </c>
      <c r="E701" s="515"/>
      <c r="F701" s="614"/>
      <c r="G701" s="516"/>
      <c r="H701" s="614"/>
      <c r="I701" s="516"/>
      <c r="J701" s="517" t="s">
        <v>90</v>
      </c>
    </row>
    <row r="702" spans="1:10" s="518" customFormat="1" ht="12.75" customHeight="1">
      <c r="A702" s="490">
        <f t="shared" si="28"/>
        <v>680</v>
      </c>
      <c r="B702" s="513"/>
      <c r="C702" s="514" t="s">
        <v>1044</v>
      </c>
      <c r="D702" s="515">
        <v>548</v>
      </c>
      <c r="E702" s="515"/>
      <c r="F702" s="614"/>
      <c r="G702" s="516"/>
      <c r="H702" s="614"/>
      <c r="I702" s="516"/>
      <c r="J702" s="517" t="s">
        <v>91</v>
      </c>
    </row>
    <row r="703" spans="1:10" s="518" customFormat="1" ht="12.75" customHeight="1">
      <c r="A703" s="490">
        <f t="shared" si="28"/>
        <v>681</v>
      </c>
      <c r="B703" s="513"/>
      <c r="C703" s="514" t="s">
        <v>92</v>
      </c>
      <c r="D703" s="515">
        <v>312</v>
      </c>
      <c r="E703" s="515"/>
      <c r="F703" s="614"/>
      <c r="G703" s="516"/>
      <c r="H703" s="614"/>
      <c r="I703" s="516"/>
      <c r="J703" s="517" t="s">
        <v>93</v>
      </c>
    </row>
    <row r="704" spans="1:10" s="518" customFormat="1" ht="12.75" customHeight="1">
      <c r="A704" s="490">
        <f t="shared" si="28"/>
        <v>682</v>
      </c>
      <c r="B704" s="513"/>
      <c r="C704" s="514" t="s">
        <v>94</v>
      </c>
      <c r="D704" s="515">
        <v>104</v>
      </c>
      <c r="E704" s="515"/>
      <c r="F704" s="614"/>
      <c r="G704" s="516"/>
      <c r="H704" s="614"/>
      <c r="I704" s="516"/>
      <c r="J704" s="517" t="s">
        <v>95</v>
      </c>
    </row>
    <row r="705" spans="1:10" s="518" customFormat="1" ht="12.75" customHeight="1">
      <c r="A705" s="490">
        <f t="shared" si="28"/>
        <v>683</v>
      </c>
      <c r="B705" s="513"/>
      <c r="C705" s="514" t="s">
        <v>1046</v>
      </c>
      <c r="D705" s="515"/>
      <c r="E705" s="515"/>
      <c r="F705" s="614"/>
      <c r="G705" s="516"/>
      <c r="H705" s="614"/>
      <c r="I705" s="516"/>
      <c r="J705" s="517" t="s">
        <v>96</v>
      </c>
    </row>
    <row r="706" spans="1:10" s="518" customFormat="1" ht="12.75" customHeight="1">
      <c r="A706" s="490">
        <f t="shared" si="28"/>
        <v>684</v>
      </c>
      <c r="B706" s="513"/>
      <c r="C706" s="514" t="s">
        <v>1029</v>
      </c>
      <c r="D706" s="515"/>
      <c r="E706" s="515"/>
      <c r="F706" s="614"/>
      <c r="G706" s="516"/>
      <c r="H706" s="614"/>
      <c r="I706" s="516"/>
      <c r="J706" s="517" t="s">
        <v>97</v>
      </c>
    </row>
    <row r="707" spans="1:10" s="518" customFormat="1" ht="12.75" customHeight="1">
      <c r="A707" s="490">
        <f t="shared" si="28"/>
        <v>685</v>
      </c>
      <c r="B707" s="513"/>
      <c r="C707" s="514" t="s">
        <v>153</v>
      </c>
      <c r="D707" s="515"/>
      <c r="E707" s="515"/>
      <c r="F707" s="614"/>
      <c r="G707" s="516"/>
      <c r="H707" s="614"/>
      <c r="I707" s="516"/>
      <c r="J707" s="517"/>
    </row>
    <row r="708" spans="1:10" s="518" customFormat="1" ht="12.75" customHeight="1">
      <c r="A708" s="490">
        <f t="shared" si="28"/>
        <v>686</v>
      </c>
      <c r="B708" s="513"/>
      <c r="C708" s="514" t="s">
        <v>154</v>
      </c>
      <c r="D708" s="515"/>
      <c r="E708" s="515"/>
      <c r="F708" s="614"/>
      <c r="G708" s="516"/>
      <c r="H708" s="614"/>
      <c r="I708" s="516"/>
      <c r="J708" s="517"/>
    </row>
    <row r="709" spans="1:10" s="537" customFormat="1">
      <c r="A709" s="490">
        <f t="shared" si="28"/>
        <v>687</v>
      </c>
      <c r="C709" s="538" t="s">
        <v>1089</v>
      </c>
      <c r="D709" s="539">
        <v>100</v>
      </c>
      <c r="E709" s="539" t="s">
        <v>630</v>
      </c>
      <c r="F709" s="620"/>
      <c r="G709" s="522">
        <f t="shared" ref="G709:G717" si="30">D709*F709</f>
        <v>0</v>
      </c>
      <c r="H709" s="620"/>
      <c r="I709" s="522">
        <f t="shared" ref="I709:I717" si="31">D709*H709</f>
        <v>0</v>
      </c>
      <c r="J709" s="534"/>
    </row>
    <row r="710" spans="1:10">
      <c r="A710" s="490">
        <f t="shared" si="28"/>
        <v>688</v>
      </c>
      <c r="C710" s="503" t="s">
        <v>1090</v>
      </c>
      <c r="D710" s="490">
        <v>50</v>
      </c>
      <c r="E710" s="490" t="s">
        <v>630</v>
      </c>
      <c r="F710" s="619"/>
      <c r="G710" s="505">
        <f t="shared" si="30"/>
        <v>0</v>
      </c>
      <c r="H710" s="619"/>
      <c r="I710" s="505">
        <f t="shared" si="31"/>
        <v>0</v>
      </c>
      <c r="J710" s="534"/>
    </row>
    <row r="711" spans="1:10">
      <c r="A711" s="490">
        <f t="shared" si="28"/>
        <v>689</v>
      </c>
      <c r="B711" s="495" t="s">
        <v>1091</v>
      </c>
      <c r="C711" s="503" t="s">
        <v>1092</v>
      </c>
      <c r="D711" s="490">
        <v>500</v>
      </c>
      <c r="E711" s="490" t="s">
        <v>630</v>
      </c>
      <c r="F711" s="619"/>
      <c r="G711" s="505">
        <f t="shared" si="30"/>
        <v>0</v>
      </c>
      <c r="H711" s="619"/>
      <c r="I711" s="505">
        <f t="shared" si="31"/>
        <v>0</v>
      </c>
      <c r="J711" s="534"/>
    </row>
    <row r="712" spans="1:10">
      <c r="A712" s="490">
        <f t="shared" si="28"/>
        <v>690</v>
      </c>
      <c r="B712" s="495" t="s">
        <v>1093</v>
      </c>
      <c r="C712" s="503" t="s">
        <v>1094</v>
      </c>
      <c r="D712" s="490">
        <v>770</v>
      </c>
      <c r="E712" s="490" t="s">
        <v>630</v>
      </c>
      <c r="F712" s="619"/>
      <c r="G712" s="505">
        <f t="shared" si="30"/>
        <v>0</v>
      </c>
      <c r="H712" s="619"/>
      <c r="I712" s="505">
        <f t="shared" si="31"/>
        <v>0</v>
      </c>
      <c r="J712" s="534"/>
    </row>
    <row r="713" spans="1:10">
      <c r="A713" s="490">
        <f t="shared" si="28"/>
        <v>691</v>
      </c>
      <c r="B713" s="495" t="s">
        <v>1095</v>
      </c>
      <c r="C713" s="503" t="s">
        <v>1096</v>
      </c>
      <c r="D713" s="490">
        <v>770</v>
      </c>
      <c r="E713" s="490" t="s">
        <v>630</v>
      </c>
      <c r="F713" s="619"/>
      <c r="G713" s="505">
        <f t="shared" si="30"/>
        <v>0</v>
      </c>
      <c r="H713" s="619"/>
      <c r="I713" s="505">
        <f t="shared" si="31"/>
        <v>0</v>
      </c>
      <c r="J713" s="534"/>
    </row>
    <row r="714" spans="1:10">
      <c r="A714" s="490">
        <f t="shared" si="28"/>
        <v>692</v>
      </c>
      <c r="C714" s="503" t="s">
        <v>1097</v>
      </c>
      <c r="D714" s="490">
        <v>770</v>
      </c>
      <c r="E714" s="490" t="s">
        <v>630</v>
      </c>
      <c r="F714" s="619"/>
      <c r="G714" s="505">
        <f t="shared" si="30"/>
        <v>0</v>
      </c>
      <c r="H714" s="619"/>
      <c r="I714" s="505">
        <f t="shared" si="31"/>
        <v>0</v>
      </c>
      <c r="J714" s="534"/>
    </row>
    <row r="715" spans="1:10">
      <c r="A715" s="490">
        <f t="shared" si="28"/>
        <v>693</v>
      </c>
      <c r="B715" s="495" t="s">
        <v>1098</v>
      </c>
      <c r="C715" s="503" t="s">
        <v>1099</v>
      </c>
      <c r="D715" s="490">
        <v>10</v>
      </c>
      <c r="E715" s="490" t="s">
        <v>630</v>
      </c>
      <c r="F715" s="619"/>
      <c r="G715" s="505">
        <f t="shared" si="30"/>
        <v>0</v>
      </c>
      <c r="H715" s="619"/>
      <c r="I715" s="505">
        <f t="shared" si="31"/>
        <v>0</v>
      </c>
      <c r="J715" s="534"/>
    </row>
    <row r="716" spans="1:10" s="537" customFormat="1" ht="25.5">
      <c r="A716" s="490">
        <f t="shared" si="28"/>
        <v>694</v>
      </c>
      <c r="C716" s="520" t="s">
        <v>1100</v>
      </c>
      <c r="D716" s="530">
        <v>3</v>
      </c>
      <c r="E716" s="530" t="s">
        <v>294</v>
      </c>
      <c r="F716" s="620"/>
      <c r="G716" s="522">
        <f t="shared" si="30"/>
        <v>0</v>
      </c>
      <c r="H716" s="620"/>
      <c r="I716" s="522">
        <f t="shared" si="31"/>
        <v>0</v>
      </c>
      <c r="J716" s="534"/>
    </row>
    <row r="717" spans="1:10" s="535" customFormat="1">
      <c r="A717" s="490">
        <f t="shared" si="28"/>
        <v>695</v>
      </c>
      <c r="C717" s="520" t="s">
        <v>1101</v>
      </c>
      <c r="D717" s="530">
        <v>3</v>
      </c>
      <c r="E717" s="530" t="s">
        <v>294</v>
      </c>
      <c r="F717" s="620"/>
      <c r="G717" s="522">
        <f t="shared" si="30"/>
        <v>0</v>
      </c>
      <c r="H717" s="620"/>
      <c r="I717" s="522">
        <f t="shared" si="31"/>
        <v>0</v>
      </c>
      <c r="J717" s="534"/>
    </row>
    <row r="718" spans="1:10">
      <c r="A718" s="490">
        <f t="shared" si="28"/>
        <v>696</v>
      </c>
      <c r="C718" s="503"/>
      <c r="D718" s="490"/>
      <c r="F718" s="619"/>
      <c r="G718" s="505"/>
      <c r="H718" s="619"/>
      <c r="I718" s="505"/>
      <c r="J718" s="534"/>
    </row>
    <row r="719" spans="1:10" s="594" customFormat="1">
      <c r="A719" s="490">
        <f t="shared" si="28"/>
        <v>697</v>
      </c>
      <c r="C719" s="595" t="s">
        <v>206</v>
      </c>
      <c r="D719" s="490"/>
      <c r="E719" s="490"/>
      <c r="F719" s="619"/>
      <c r="G719" s="505"/>
      <c r="H719" s="619"/>
      <c r="I719" s="505"/>
      <c r="J719" s="596"/>
    </row>
    <row r="720" spans="1:10" s="585" customFormat="1" ht="51" customHeight="1">
      <c r="A720" s="490">
        <f t="shared" si="28"/>
        <v>698</v>
      </c>
      <c r="B720" s="537" t="s">
        <v>207</v>
      </c>
      <c r="C720" s="582" t="s">
        <v>208</v>
      </c>
      <c r="D720" s="490">
        <f>SUM(D721:D721)</f>
        <v>15</v>
      </c>
      <c r="E720" s="539" t="s">
        <v>383</v>
      </c>
      <c r="F720" s="619"/>
      <c r="G720" s="583">
        <f>D720*F720</f>
        <v>0</v>
      </c>
      <c r="H720" s="626"/>
      <c r="I720" s="583">
        <f>D720*H720</f>
        <v>0</v>
      </c>
      <c r="J720" s="584"/>
    </row>
    <row r="721" spans="1:10" s="518" customFormat="1" ht="12.75" customHeight="1">
      <c r="A721" s="490">
        <f t="shared" si="28"/>
        <v>699</v>
      </c>
      <c r="B721" s="513"/>
      <c r="C721" s="514" t="s">
        <v>1040</v>
      </c>
      <c r="D721" s="515">
        <v>15</v>
      </c>
      <c r="E721" s="515"/>
      <c r="F721" s="614"/>
      <c r="G721" s="516"/>
      <c r="H721" s="614"/>
      <c r="I721" s="516"/>
      <c r="J721" s="517" t="s">
        <v>209</v>
      </c>
    </row>
    <row r="722" spans="1:10" s="585" customFormat="1" ht="51" customHeight="1">
      <c r="A722" s="490">
        <f t="shared" si="28"/>
        <v>700</v>
      </c>
      <c r="B722" s="537" t="s">
        <v>210</v>
      </c>
      <c r="C722" s="582" t="s">
        <v>208</v>
      </c>
      <c r="D722" s="490">
        <f>SUM(D723:D723)</f>
        <v>62</v>
      </c>
      <c r="E722" s="539" t="s">
        <v>383</v>
      </c>
      <c r="F722" s="619"/>
      <c r="G722" s="583">
        <f>D722*F722</f>
        <v>0</v>
      </c>
      <c r="H722" s="626"/>
      <c r="I722" s="583">
        <f>D722*H722</f>
        <v>0</v>
      </c>
      <c r="J722" s="584"/>
    </row>
    <row r="723" spans="1:10" s="518" customFormat="1" ht="12.75" customHeight="1">
      <c r="A723" s="490">
        <f t="shared" si="28"/>
        <v>701</v>
      </c>
      <c r="B723" s="513"/>
      <c r="C723" s="514" t="s">
        <v>1040</v>
      </c>
      <c r="D723" s="515">
        <v>62</v>
      </c>
      <c r="E723" s="515"/>
      <c r="F723" s="614"/>
      <c r="G723" s="516"/>
      <c r="H723" s="614"/>
      <c r="I723" s="516"/>
      <c r="J723" s="517" t="s">
        <v>209</v>
      </c>
    </row>
    <row r="724" spans="1:10" s="535" customFormat="1">
      <c r="A724" s="490">
        <f t="shared" si="28"/>
        <v>702</v>
      </c>
      <c r="C724" s="520" t="s">
        <v>1101</v>
      </c>
      <c r="D724" s="530">
        <v>3</v>
      </c>
      <c r="E724" s="530" t="s">
        <v>294</v>
      </c>
      <c r="F724" s="620"/>
      <c r="G724" s="522">
        <f>D724*F724</f>
        <v>0</v>
      </c>
      <c r="H724" s="620"/>
      <c r="I724" s="522">
        <f>D724*H724</f>
        <v>0</v>
      </c>
      <c r="J724" s="534"/>
    </row>
    <row r="725" spans="1:10" s="585" customFormat="1" ht="12.75" customHeight="1">
      <c r="A725" s="490">
        <f t="shared" si="28"/>
        <v>703</v>
      </c>
      <c r="C725" s="597"/>
      <c r="D725" s="539"/>
      <c r="E725" s="539"/>
      <c r="F725" s="619"/>
      <c r="G725" s="505"/>
      <c r="H725" s="619"/>
      <c r="I725" s="505"/>
      <c r="J725" s="598"/>
    </row>
    <row r="726" spans="1:10">
      <c r="A726" s="490">
        <f t="shared" si="28"/>
        <v>704</v>
      </c>
      <c r="C726" s="532" t="s">
        <v>1102</v>
      </c>
      <c r="D726" s="490"/>
      <c r="F726" s="619"/>
      <c r="G726" s="505"/>
      <c r="H726" s="619"/>
      <c r="I726" s="505"/>
    </row>
    <row r="727" spans="1:10">
      <c r="A727" s="490">
        <f t="shared" si="28"/>
        <v>705</v>
      </c>
      <c r="C727" s="503" t="s">
        <v>1103</v>
      </c>
      <c r="D727" s="490">
        <f>SUM(D728:D736)</f>
        <v>4146</v>
      </c>
      <c r="E727" s="490" t="s">
        <v>383</v>
      </c>
      <c r="F727" s="619"/>
      <c r="G727" s="505">
        <f>D727*F727</f>
        <v>0</v>
      </c>
      <c r="H727" s="619"/>
      <c r="I727" s="505">
        <f>D727*H727</f>
        <v>0</v>
      </c>
      <c r="J727" s="534"/>
    </row>
    <row r="728" spans="1:10" s="518" customFormat="1" ht="12.75" customHeight="1">
      <c r="A728" s="490">
        <f t="shared" si="28"/>
        <v>706</v>
      </c>
      <c r="B728" s="513"/>
      <c r="C728" s="514" t="s">
        <v>1040</v>
      </c>
      <c r="D728" s="515">
        <f t="shared" ref="D728:D736" si="32">SUM(D610,D600,D590,D580,D560,D550,D540,D530,D520)</f>
        <v>100</v>
      </c>
      <c r="E728" s="515"/>
      <c r="F728" s="614"/>
      <c r="G728" s="516"/>
      <c r="H728" s="614"/>
      <c r="I728" s="516"/>
      <c r="J728" s="517" t="s">
        <v>89</v>
      </c>
    </row>
    <row r="729" spans="1:10" s="518" customFormat="1" ht="12.75" customHeight="1">
      <c r="A729" s="490">
        <f t="shared" si="28"/>
        <v>707</v>
      </c>
      <c r="B729" s="513"/>
      <c r="C729" s="514" t="s">
        <v>1042</v>
      </c>
      <c r="D729" s="515">
        <f t="shared" si="32"/>
        <v>944</v>
      </c>
      <c r="E729" s="515"/>
      <c r="F729" s="614"/>
      <c r="G729" s="516"/>
      <c r="H729" s="614"/>
      <c r="I729" s="516"/>
      <c r="J729" s="517" t="s">
        <v>90</v>
      </c>
    </row>
    <row r="730" spans="1:10" s="518" customFormat="1" ht="12.75" customHeight="1">
      <c r="A730" s="490">
        <f t="shared" si="28"/>
        <v>708</v>
      </c>
      <c r="B730" s="513"/>
      <c r="C730" s="514" t="s">
        <v>1044</v>
      </c>
      <c r="D730" s="515">
        <f t="shared" si="32"/>
        <v>1058</v>
      </c>
      <c r="E730" s="515"/>
      <c r="F730" s="614"/>
      <c r="G730" s="516"/>
      <c r="H730" s="614"/>
      <c r="I730" s="516"/>
      <c r="J730" s="517" t="s">
        <v>91</v>
      </c>
    </row>
    <row r="731" spans="1:10" s="518" customFormat="1" ht="12.75" customHeight="1">
      <c r="A731" s="490">
        <f t="shared" si="28"/>
        <v>709</v>
      </c>
      <c r="B731" s="513"/>
      <c r="C731" s="514" t="s">
        <v>92</v>
      </c>
      <c r="D731" s="515">
        <f t="shared" si="32"/>
        <v>1417</v>
      </c>
      <c r="E731" s="515"/>
      <c r="F731" s="614"/>
      <c r="G731" s="516"/>
      <c r="H731" s="614"/>
      <c r="I731" s="516"/>
      <c r="J731" s="517" t="s">
        <v>93</v>
      </c>
    </row>
    <row r="732" spans="1:10" s="518" customFormat="1" ht="12.75" customHeight="1">
      <c r="A732" s="490">
        <f t="shared" si="28"/>
        <v>710</v>
      </c>
      <c r="B732" s="513"/>
      <c r="C732" s="514" t="s">
        <v>94</v>
      </c>
      <c r="D732" s="515">
        <f t="shared" si="32"/>
        <v>438</v>
      </c>
      <c r="E732" s="515"/>
      <c r="F732" s="614"/>
      <c r="G732" s="516"/>
      <c r="H732" s="614"/>
      <c r="I732" s="516"/>
      <c r="J732" s="517" t="s">
        <v>95</v>
      </c>
    </row>
    <row r="733" spans="1:10" s="518" customFormat="1" ht="12.75" customHeight="1">
      <c r="A733" s="490">
        <f t="shared" si="28"/>
        <v>711</v>
      </c>
      <c r="B733" s="513"/>
      <c r="C733" s="514" t="s">
        <v>1046</v>
      </c>
      <c r="D733" s="515">
        <f t="shared" si="32"/>
        <v>64</v>
      </c>
      <c r="E733" s="515"/>
      <c r="F733" s="614"/>
      <c r="G733" s="516"/>
      <c r="H733" s="614"/>
      <c r="I733" s="516"/>
      <c r="J733" s="517" t="s">
        <v>96</v>
      </c>
    </row>
    <row r="734" spans="1:10" s="518" customFormat="1" ht="12.75" customHeight="1">
      <c r="A734" s="490">
        <f t="shared" si="28"/>
        <v>712</v>
      </c>
      <c r="B734" s="513"/>
      <c r="C734" s="514" t="s">
        <v>1029</v>
      </c>
      <c r="D734" s="515">
        <f t="shared" si="32"/>
        <v>15</v>
      </c>
      <c r="E734" s="515"/>
      <c r="F734" s="614"/>
      <c r="G734" s="516"/>
      <c r="H734" s="614"/>
      <c r="I734" s="516"/>
      <c r="J734" s="517" t="s">
        <v>97</v>
      </c>
    </row>
    <row r="735" spans="1:10" s="518" customFormat="1" ht="12.75" customHeight="1">
      <c r="A735" s="490">
        <f t="shared" si="28"/>
        <v>713</v>
      </c>
      <c r="B735" s="513"/>
      <c r="C735" s="514" t="s">
        <v>153</v>
      </c>
      <c r="D735" s="515">
        <f t="shared" si="32"/>
        <v>70</v>
      </c>
      <c r="E735" s="515"/>
      <c r="F735" s="614"/>
      <c r="G735" s="516"/>
      <c r="H735" s="614"/>
      <c r="I735" s="516"/>
      <c r="J735" s="517"/>
    </row>
    <row r="736" spans="1:10" s="518" customFormat="1" ht="12.75" customHeight="1">
      <c r="A736" s="490">
        <f t="shared" si="28"/>
        <v>714</v>
      </c>
      <c r="B736" s="513"/>
      <c r="C736" s="514" t="s">
        <v>154</v>
      </c>
      <c r="D736" s="515">
        <f t="shared" si="32"/>
        <v>40</v>
      </c>
      <c r="E736" s="515"/>
      <c r="F736" s="614"/>
      <c r="G736" s="516"/>
      <c r="H736" s="614"/>
      <c r="I736" s="516"/>
      <c r="J736" s="517"/>
    </row>
    <row r="737" spans="1:10">
      <c r="A737" s="490">
        <f t="shared" si="28"/>
        <v>715</v>
      </c>
      <c r="C737" s="503" t="s">
        <v>1104</v>
      </c>
      <c r="D737" s="490">
        <f>SUM(D738:D746)</f>
        <v>3</v>
      </c>
      <c r="E737" s="490" t="s">
        <v>630</v>
      </c>
      <c r="F737" s="619"/>
      <c r="G737" s="505">
        <f>D737*F737</f>
        <v>0</v>
      </c>
      <c r="H737" s="619"/>
      <c r="I737" s="505">
        <f>D737*H737</f>
        <v>0</v>
      </c>
      <c r="J737" s="534"/>
    </row>
    <row r="738" spans="1:10" s="518" customFormat="1" ht="12.75" customHeight="1">
      <c r="A738" s="490">
        <f t="shared" si="28"/>
        <v>716</v>
      </c>
      <c r="B738" s="513"/>
      <c r="C738" s="514" t="s">
        <v>1040</v>
      </c>
      <c r="D738" s="515">
        <v>2</v>
      </c>
      <c r="E738" s="515"/>
      <c r="F738" s="614"/>
      <c r="G738" s="516"/>
      <c r="H738" s="614"/>
      <c r="I738" s="516"/>
      <c r="J738" s="517" t="s">
        <v>89</v>
      </c>
    </row>
    <row r="739" spans="1:10" s="518" customFormat="1" ht="12.75" customHeight="1">
      <c r="A739" s="490">
        <f t="shared" si="28"/>
        <v>717</v>
      </c>
      <c r="B739" s="513"/>
      <c r="C739" s="514" t="s">
        <v>1042</v>
      </c>
      <c r="D739" s="515"/>
      <c r="E739" s="515"/>
      <c r="F739" s="614"/>
      <c r="G739" s="516"/>
      <c r="H739" s="614"/>
      <c r="I739" s="516"/>
      <c r="J739" s="517" t="s">
        <v>90</v>
      </c>
    </row>
    <row r="740" spans="1:10" s="518" customFormat="1" ht="12.75" customHeight="1">
      <c r="A740" s="490">
        <f t="shared" si="28"/>
        <v>718</v>
      </c>
      <c r="B740" s="513"/>
      <c r="C740" s="514" t="s">
        <v>1044</v>
      </c>
      <c r="D740" s="515"/>
      <c r="E740" s="515"/>
      <c r="F740" s="614"/>
      <c r="G740" s="516"/>
      <c r="H740" s="614"/>
      <c r="I740" s="516"/>
      <c r="J740" s="517" t="s">
        <v>91</v>
      </c>
    </row>
    <row r="741" spans="1:10" s="518" customFormat="1" ht="12.75" customHeight="1">
      <c r="A741" s="490">
        <f t="shared" si="28"/>
        <v>719</v>
      </c>
      <c r="B741" s="513"/>
      <c r="C741" s="514" t="s">
        <v>92</v>
      </c>
      <c r="D741" s="515">
        <v>1</v>
      </c>
      <c r="E741" s="515"/>
      <c r="F741" s="614"/>
      <c r="G741" s="516"/>
      <c r="H741" s="614"/>
      <c r="I741" s="516"/>
      <c r="J741" s="517" t="s">
        <v>93</v>
      </c>
    </row>
    <row r="742" spans="1:10" s="518" customFormat="1" ht="12.75" customHeight="1">
      <c r="A742" s="490">
        <f t="shared" si="28"/>
        <v>720</v>
      </c>
      <c r="B742" s="513"/>
      <c r="C742" s="514" t="s">
        <v>94</v>
      </c>
      <c r="D742" s="515"/>
      <c r="E742" s="515"/>
      <c r="F742" s="614"/>
      <c r="G742" s="516"/>
      <c r="H742" s="614"/>
      <c r="I742" s="516"/>
      <c r="J742" s="517" t="s">
        <v>95</v>
      </c>
    </row>
    <row r="743" spans="1:10" s="518" customFormat="1" ht="12.75" customHeight="1">
      <c r="A743" s="490">
        <f t="shared" si="28"/>
        <v>721</v>
      </c>
      <c r="B743" s="513"/>
      <c r="C743" s="514" t="s">
        <v>1046</v>
      </c>
      <c r="D743" s="515"/>
      <c r="E743" s="515"/>
      <c r="F743" s="614"/>
      <c r="G743" s="516"/>
      <c r="H743" s="614"/>
      <c r="I743" s="516"/>
      <c r="J743" s="517" t="s">
        <v>96</v>
      </c>
    </row>
    <row r="744" spans="1:10" s="518" customFormat="1" ht="12.75" customHeight="1">
      <c r="A744" s="490">
        <f t="shared" si="28"/>
        <v>722</v>
      </c>
      <c r="B744" s="513"/>
      <c r="C744" s="514" t="s">
        <v>1029</v>
      </c>
      <c r="D744" s="515"/>
      <c r="E744" s="515"/>
      <c r="F744" s="614"/>
      <c r="G744" s="516"/>
      <c r="H744" s="614"/>
      <c r="I744" s="516"/>
      <c r="J744" s="517" t="s">
        <v>97</v>
      </c>
    </row>
    <row r="745" spans="1:10" s="518" customFormat="1" ht="12.75" customHeight="1">
      <c r="A745" s="490">
        <f t="shared" ref="A745:A808" si="33">A744+1</f>
        <v>723</v>
      </c>
      <c r="B745" s="513"/>
      <c r="C745" s="514" t="s">
        <v>153</v>
      </c>
      <c r="D745" s="515"/>
      <c r="E745" s="515"/>
      <c r="F745" s="614"/>
      <c r="G745" s="516"/>
      <c r="H745" s="614"/>
      <c r="I745" s="516"/>
      <c r="J745" s="517"/>
    </row>
    <row r="746" spans="1:10" s="518" customFormat="1" ht="12.75" customHeight="1">
      <c r="A746" s="490">
        <f t="shared" si="33"/>
        <v>724</v>
      </c>
      <c r="B746" s="513"/>
      <c r="C746" s="514" t="s">
        <v>154</v>
      </c>
      <c r="D746" s="515"/>
      <c r="E746" s="515"/>
      <c r="F746" s="614"/>
      <c r="G746" s="516"/>
      <c r="H746" s="614"/>
      <c r="I746" s="516"/>
      <c r="J746" s="517"/>
    </row>
    <row r="747" spans="1:10">
      <c r="A747" s="490">
        <f t="shared" si="33"/>
        <v>725</v>
      </c>
      <c r="C747" s="503" t="s">
        <v>211</v>
      </c>
      <c r="D747" s="490">
        <f>SUM(D748:D756)</f>
        <v>2</v>
      </c>
      <c r="E747" s="490" t="s">
        <v>630</v>
      </c>
      <c r="F747" s="619"/>
      <c r="G747" s="505">
        <f>D747*F747</f>
        <v>0</v>
      </c>
      <c r="H747" s="619"/>
      <c r="I747" s="505">
        <f>D747*H747</f>
        <v>0</v>
      </c>
      <c r="J747" s="534"/>
    </row>
    <row r="748" spans="1:10" s="518" customFormat="1" ht="12.75" customHeight="1">
      <c r="A748" s="490">
        <f t="shared" si="33"/>
        <v>726</v>
      </c>
      <c r="B748" s="513"/>
      <c r="C748" s="514" t="s">
        <v>1040</v>
      </c>
      <c r="D748" s="515">
        <v>1</v>
      </c>
      <c r="E748" s="515"/>
      <c r="F748" s="614"/>
      <c r="G748" s="516"/>
      <c r="H748" s="614"/>
      <c r="I748" s="516"/>
      <c r="J748" s="517" t="s">
        <v>89</v>
      </c>
    </row>
    <row r="749" spans="1:10" s="518" customFormat="1" ht="12.75" customHeight="1">
      <c r="A749" s="490">
        <f t="shared" si="33"/>
        <v>727</v>
      </c>
      <c r="B749" s="513"/>
      <c r="C749" s="514" t="s">
        <v>1042</v>
      </c>
      <c r="D749" s="515"/>
      <c r="E749" s="515"/>
      <c r="F749" s="614"/>
      <c r="G749" s="516"/>
      <c r="H749" s="614"/>
      <c r="I749" s="516"/>
      <c r="J749" s="517" t="s">
        <v>90</v>
      </c>
    </row>
    <row r="750" spans="1:10" s="518" customFormat="1" ht="12.75" customHeight="1">
      <c r="A750" s="490">
        <f t="shared" si="33"/>
        <v>728</v>
      </c>
      <c r="B750" s="513"/>
      <c r="C750" s="514" t="s">
        <v>1044</v>
      </c>
      <c r="D750" s="515"/>
      <c r="E750" s="515"/>
      <c r="F750" s="614"/>
      <c r="G750" s="516"/>
      <c r="H750" s="614"/>
      <c r="I750" s="516"/>
      <c r="J750" s="517" t="s">
        <v>91</v>
      </c>
    </row>
    <row r="751" spans="1:10" s="518" customFormat="1" ht="12.75" customHeight="1">
      <c r="A751" s="490">
        <f t="shared" si="33"/>
        <v>729</v>
      </c>
      <c r="B751" s="513"/>
      <c r="C751" s="514" t="s">
        <v>92</v>
      </c>
      <c r="D751" s="515">
        <v>1</v>
      </c>
      <c r="E751" s="515"/>
      <c r="F751" s="614"/>
      <c r="G751" s="516"/>
      <c r="H751" s="614"/>
      <c r="I751" s="516"/>
      <c r="J751" s="517" t="s">
        <v>93</v>
      </c>
    </row>
    <row r="752" spans="1:10" s="518" customFormat="1" ht="12.75" customHeight="1">
      <c r="A752" s="490">
        <f t="shared" si="33"/>
        <v>730</v>
      </c>
      <c r="B752" s="513"/>
      <c r="C752" s="514" t="s">
        <v>94</v>
      </c>
      <c r="D752" s="515"/>
      <c r="E752" s="515"/>
      <c r="F752" s="614"/>
      <c r="G752" s="516"/>
      <c r="H752" s="614"/>
      <c r="I752" s="516"/>
      <c r="J752" s="517" t="s">
        <v>95</v>
      </c>
    </row>
    <row r="753" spans="1:10" s="518" customFormat="1" ht="12.75" customHeight="1">
      <c r="A753" s="490">
        <f t="shared" si="33"/>
        <v>731</v>
      </c>
      <c r="B753" s="513"/>
      <c r="C753" s="514" t="s">
        <v>1046</v>
      </c>
      <c r="D753" s="515"/>
      <c r="E753" s="515"/>
      <c r="F753" s="614"/>
      <c r="G753" s="516"/>
      <c r="H753" s="614"/>
      <c r="I753" s="516"/>
      <c r="J753" s="517" t="s">
        <v>96</v>
      </c>
    </row>
    <row r="754" spans="1:10" s="518" customFormat="1" ht="12.75" customHeight="1">
      <c r="A754" s="490">
        <f t="shared" si="33"/>
        <v>732</v>
      </c>
      <c r="B754" s="513"/>
      <c r="C754" s="514" t="s">
        <v>1029</v>
      </c>
      <c r="D754" s="515"/>
      <c r="E754" s="515"/>
      <c r="F754" s="614"/>
      <c r="G754" s="516"/>
      <c r="H754" s="614"/>
      <c r="I754" s="516"/>
      <c r="J754" s="517" t="s">
        <v>97</v>
      </c>
    </row>
    <row r="755" spans="1:10" s="518" customFormat="1" ht="12.75" customHeight="1">
      <c r="A755" s="490">
        <f t="shared" si="33"/>
        <v>733</v>
      </c>
      <c r="B755" s="513"/>
      <c r="C755" s="514" t="s">
        <v>153</v>
      </c>
      <c r="D755" s="515"/>
      <c r="E755" s="515"/>
      <c r="F755" s="614"/>
      <c r="G755" s="516"/>
      <c r="H755" s="614"/>
      <c r="I755" s="516"/>
      <c r="J755" s="517"/>
    </row>
    <row r="756" spans="1:10" s="518" customFormat="1" ht="12.75" customHeight="1">
      <c r="A756" s="490">
        <f t="shared" si="33"/>
        <v>734</v>
      </c>
      <c r="B756" s="513"/>
      <c r="C756" s="514" t="s">
        <v>154</v>
      </c>
      <c r="D756" s="515"/>
      <c r="E756" s="515"/>
      <c r="F756" s="614"/>
      <c r="G756" s="516"/>
      <c r="H756" s="614"/>
      <c r="I756" s="516"/>
      <c r="J756" s="517"/>
    </row>
    <row r="757" spans="1:10">
      <c r="A757" s="490">
        <f t="shared" si="33"/>
        <v>735</v>
      </c>
      <c r="C757" s="503" t="s">
        <v>1105</v>
      </c>
      <c r="D757" s="490">
        <f>SUM(D758:D766)</f>
        <v>75</v>
      </c>
      <c r="E757" s="490" t="s">
        <v>630</v>
      </c>
      <c r="F757" s="619"/>
      <c r="G757" s="505">
        <f>D757*F757</f>
        <v>0</v>
      </c>
      <c r="H757" s="619"/>
      <c r="I757" s="505">
        <f>D757*H757</f>
        <v>0</v>
      </c>
      <c r="J757" s="534"/>
    </row>
    <row r="758" spans="1:10" s="518" customFormat="1" ht="12.75" customHeight="1">
      <c r="A758" s="490">
        <f t="shared" si="33"/>
        <v>736</v>
      </c>
      <c r="B758" s="513"/>
      <c r="C758" s="514" t="s">
        <v>1040</v>
      </c>
      <c r="D758" s="515">
        <f t="shared" ref="D758:D764" si="34">SUM(D274,D341)</f>
        <v>8</v>
      </c>
      <c r="E758" s="515"/>
      <c r="F758" s="614"/>
      <c r="G758" s="516"/>
      <c r="H758" s="614"/>
      <c r="I758" s="516"/>
      <c r="J758" s="517" t="s">
        <v>89</v>
      </c>
    </row>
    <row r="759" spans="1:10" s="518" customFormat="1" ht="12.75" customHeight="1">
      <c r="A759" s="490">
        <f t="shared" si="33"/>
        <v>737</v>
      </c>
      <c r="B759" s="513"/>
      <c r="C759" s="514" t="s">
        <v>1042</v>
      </c>
      <c r="D759" s="515">
        <f t="shared" si="34"/>
        <v>17</v>
      </c>
      <c r="E759" s="515"/>
      <c r="F759" s="614"/>
      <c r="G759" s="516"/>
      <c r="H759" s="614"/>
      <c r="I759" s="516"/>
      <c r="J759" s="517" t="s">
        <v>90</v>
      </c>
    </row>
    <row r="760" spans="1:10" s="518" customFormat="1" ht="12.75" customHeight="1">
      <c r="A760" s="490">
        <f t="shared" si="33"/>
        <v>738</v>
      </c>
      <c r="B760" s="513"/>
      <c r="C760" s="514" t="s">
        <v>1044</v>
      </c>
      <c r="D760" s="515">
        <f t="shared" si="34"/>
        <v>20</v>
      </c>
      <c r="E760" s="515"/>
      <c r="F760" s="614"/>
      <c r="G760" s="516"/>
      <c r="H760" s="614"/>
      <c r="I760" s="516"/>
      <c r="J760" s="517" t="s">
        <v>91</v>
      </c>
    </row>
    <row r="761" spans="1:10" s="518" customFormat="1" ht="12.75" customHeight="1">
      <c r="A761" s="490">
        <f t="shared" si="33"/>
        <v>739</v>
      </c>
      <c r="B761" s="513"/>
      <c r="C761" s="514" t="s">
        <v>92</v>
      </c>
      <c r="D761" s="515">
        <f t="shared" si="34"/>
        <v>19</v>
      </c>
      <c r="E761" s="515"/>
      <c r="F761" s="614"/>
      <c r="G761" s="516"/>
      <c r="H761" s="614"/>
      <c r="I761" s="516"/>
      <c r="J761" s="517" t="s">
        <v>93</v>
      </c>
    </row>
    <row r="762" spans="1:10" s="518" customFormat="1" ht="12.75" customHeight="1">
      <c r="A762" s="490">
        <f t="shared" si="33"/>
        <v>740</v>
      </c>
      <c r="B762" s="513"/>
      <c r="C762" s="514" t="s">
        <v>94</v>
      </c>
      <c r="D762" s="515">
        <f t="shared" si="34"/>
        <v>11</v>
      </c>
      <c r="E762" s="515"/>
      <c r="F762" s="614"/>
      <c r="G762" s="516"/>
      <c r="H762" s="614"/>
      <c r="I762" s="516"/>
      <c r="J762" s="517" t="s">
        <v>95</v>
      </c>
    </row>
    <row r="763" spans="1:10" s="518" customFormat="1" ht="12.75" customHeight="1">
      <c r="A763" s="490">
        <f t="shared" si="33"/>
        <v>741</v>
      </c>
      <c r="B763" s="513"/>
      <c r="C763" s="514" t="s">
        <v>1046</v>
      </c>
      <c r="D763" s="515">
        <f t="shared" si="34"/>
        <v>0</v>
      </c>
      <c r="E763" s="515"/>
      <c r="F763" s="614"/>
      <c r="G763" s="516"/>
      <c r="H763" s="614"/>
      <c r="I763" s="516"/>
      <c r="J763" s="517" t="s">
        <v>96</v>
      </c>
    </row>
    <row r="764" spans="1:10" s="518" customFormat="1" ht="12.75" customHeight="1">
      <c r="A764" s="490">
        <f t="shared" si="33"/>
        <v>742</v>
      </c>
      <c r="B764" s="513"/>
      <c r="C764" s="514" t="s">
        <v>1029</v>
      </c>
      <c r="D764" s="566">
        <f t="shared" si="34"/>
        <v>0</v>
      </c>
      <c r="E764" s="515"/>
      <c r="F764" s="614"/>
      <c r="G764" s="516"/>
      <c r="H764" s="614"/>
      <c r="I764" s="516"/>
      <c r="J764" s="517" t="s">
        <v>97</v>
      </c>
    </row>
    <row r="765" spans="1:10" s="518" customFormat="1" ht="12.75" customHeight="1">
      <c r="A765" s="490">
        <f t="shared" si="33"/>
        <v>743</v>
      </c>
      <c r="B765" s="513"/>
      <c r="C765" s="514" t="s">
        <v>153</v>
      </c>
      <c r="D765" s="515"/>
      <c r="E765" s="515"/>
      <c r="F765" s="614"/>
      <c r="G765" s="516"/>
      <c r="H765" s="614"/>
      <c r="I765" s="516"/>
      <c r="J765" s="517"/>
    </row>
    <row r="766" spans="1:10" s="518" customFormat="1" ht="12.75" customHeight="1">
      <c r="A766" s="490">
        <f t="shared" si="33"/>
        <v>744</v>
      </c>
      <c r="B766" s="513"/>
      <c r="C766" s="514" t="s">
        <v>154</v>
      </c>
      <c r="D766" s="515"/>
      <c r="E766" s="515"/>
      <c r="F766" s="614"/>
      <c r="G766" s="516"/>
      <c r="H766" s="614"/>
      <c r="I766" s="516"/>
      <c r="J766" s="517"/>
    </row>
    <row r="767" spans="1:10">
      <c r="A767" s="490">
        <f t="shared" si="33"/>
        <v>745</v>
      </c>
      <c r="C767" s="503" t="s">
        <v>212</v>
      </c>
      <c r="D767" s="490">
        <f>SUM(D768:D776)</f>
        <v>582</v>
      </c>
      <c r="E767" s="490" t="s">
        <v>630</v>
      </c>
      <c r="F767" s="619"/>
      <c r="G767" s="505">
        <f>D767*F767</f>
        <v>0</v>
      </c>
      <c r="H767" s="619"/>
      <c r="I767" s="505">
        <f>D767*H767</f>
        <v>0</v>
      </c>
      <c r="J767" s="534"/>
    </row>
    <row r="768" spans="1:10" s="518" customFormat="1" ht="12.75" customHeight="1">
      <c r="A768" s="490">
        <f t="shared" si="33"/>
        <v>746</v>
      </c>
      <c r="B768" s="513"/>
      <c r="C768" s="514" t="s">
        <v>1040</v>
      </c>
      <c r="D768" s="515">
        <f t="shared" ref="D768:D776" si="35">SUM(D690)*3</f>
        <v>96</v>
      </c>
      <c r="E768" s="515"/>
      <c r="F768" s="614"/>
      <c r="G768" s="516"/>
      <c r="H768" s="614"/>
      <c r="I768" s="516"/>
      <c r="J768" s="517" t="s">
        <v>89</v>
      </c>
    </row>
    <row r="769" spans="1:10" s="518" customFormat="1" ht="12.75" customHeight="1">
      <c r="A769" s="490">
        <f t="shared" si="33"/>
        <v>747</v>
      </c>
      <c r="B769" s="513"/>
      <c r="C769" s="514" t="s">
        <v>1042</v>
      </c>
      <c r="D769" s="515">
        <f t="shared" si="35"/>
        <v>138</v>
      </c>
      <c r="E769" s="515"/>
      <c r="F769" s="614"/>
      <c r="G769" s="516"/>
      <c r="H769" s="614"/>
      <c r="I769" s="516"/>
      <c r="J769" s="517" t="s">
        <v>90</v>
      </c>
    </row>
    <row r="770" spans="1:10" s="518" customFormat="1" ht="12.75" customHeight="1">
      <c r="A770" s="490">
        <f t="shared" si="33"/>
        <v>748</v>
      </c>
      <c r="B770" s="513"/>
      <c r="C770" s="514" t="s">
        <v>1044</v>
      </c>
      <c r="D770" s="515">
        <f t="shared" si="35"/>
        <v>150</v>
      </c>
      <c r="E770" s="515"/>
      <c r="F770" s="614"/>
      <c r="G770" s="516"/>
      <c r="H770" s="614"/>
      <c r="I770" s="516"/>
      <c r="J770" s="517" t="s">
        <v>91</v>
      </c>
    </row>
    <row r="771" spans="1:10" s="518" customFormat="1" ht="12.75" customHeight="1">
      <c r="A771" s="490">
        <f t="shared" si="33"/>
        <v>749</v>
      </c>
      <c r="B771" s="513"/>
      <c r="C771" s="514" t="s">
        <v>92</v>
      </c>
      <c r="D771" s="515">
        <f t="shared" si="35"/>
        <v>126</v>
      </c>
      <c r="E771" s="515"/>
      <c r="F771" s="614"/>
      <c r="G771" s="516"/>
      <c r="H771" s="614"/>
      <c r="I771" s="516"/>
      <c r="J771" s="517" t="s">
        <v>93</v>
      </c>
    </row>
    <row r="772" spans="1:10" s="518" customFormat="1" ht="12.75" customHeight="1">
      <c r="A772" s="490">
        <f t="shared" si="33"/>
        <v>750</v>
      </c>
      <c r="B772" s="513"/>
      <c r="C772" s="514" t="s">
        <v>94</v>
      </c>
      <c r="D772" s="515">
        <f t="shared" si="35"/>
        <v>72</v>
      </c>
      <c r="E772" s="515"/>
      <c r="F772" s="614"/>
      <c r="G772" s="516"/>
      <c r="H772" s="614"/>
      <c r="I772" s="516"/>
      <c r="J772" s="517" t="s">
        <v>95</v>
      </c>
    </row>
    <row r="773" spans="1:10" s="518" customFormat="1" ht="12.75" customHeight="1">
      <c r="A773" s="490">
        <f t="shared" si="33"/>
        <v>751</v>
      </c>
      <c r="B773" s="513"/>
      <c r="C773" s="514" t="s">
        <v>1046</v>
      </c>
      <c r="D773" s="515">
        <f t="shared" si="35"/>
        <v>0</v>
      </c>
      <c r="E773" s="515"/>
      <c r="F773" s="614"/>
      <c r="G773" s="516"/>
      <c r="H773" s="614"/>
      <c r="I773" s="516"/>
      <c r="J773" s="517" t="s">
        <v>96</v>
      </c>
    </row>
    <row r="774" spans="1:10" s="518" customFormat="1" ht="12.75" customHeight="1">
      <c r="A774" s="490">
        <f t="shared" si="33"/>
        <v>752</v>
      </c>
      <c r="B774" s="513"/>
      <c r="C774" s="514" t="s">
        <v>1029</v>
      </c>
      <c r="D774" s="515">
        <f t="shared" si="35"/>
        <v>0</v>
      </c>
      <c r="E774" s="515"/>
      <c r="F774" s="614"/>
      <c r="G774" s="516"/>
      <c r="H774" s="614"/>
      <c r="I774" s="516"/>
      <c r="J774" s="517" t="s">
        <v>97</v>
      </c>
    </row>
    <row r="775" spans="1:10" s="518" customFormat="1" ht="12.75" customHeight="1">
      <c r="A775" s="490">
        <f t="shared" si="33"/>
        <v>753</v>
      </c>
      <c r="B775" s="513"/>
      <c r="C775" s="514" t="s">
        <v>153</v>
      </c>
      <c r="D775" s="515">
        <f t="shared" si="35"/>
        <v>0</v>
      </c>
      <c r="E775" s="515"/>
      <c r="F775" s="614"/>
      <c r="G775" s="516"/>
      <c r="H775" s="614"/>
      <c r="I775" s="516"/>
      <c r="J775" s="517"/>
    </row>
    <row r="776" spans="1:10" s="518" customFormat="1" ht="12.75" customHeight="1">
      <c r="A776" s="490">
        <f t="shared" si="33"/>
        <v>754</v>
      </c>
      <c r="B776" s="513"/>
      <c r="C776" s="514" t="s">
        <v>154</v>
      </c>
      <c r="D776" s="515">
        <f t="shared" si="35"/>
        <v>0</v>
      </c>
      <c r="E776" s="515"/>
      <c r="F776" s="614"/>
      <c r="G776" s="516"/>
      <c r="H776" s="614"/>
      <c r="I776" s="516"/>
      <c r="J776" s="517"/>
    </row>
    <row r="777" spans="1:10">
      <c r="A777" s="490">
        <f t="shared" si="33"/>
        <v>755</v>
      </c>
      <c r="C777" s="503" t="s">
        <v>213</v>
      </c>
      <c r="D777" s="490">
        <v>3</v>
      </c>
      <c r="E777" s="490" t="s">
        <v>630</v>
      </c>
      <c r="F777" s="619"/>
      <c r="G777" s="505">
        <f t="shared" ref="G777:G782" si="36">D777*F777</f>
        <v>0</v>
      </c>
      <c r="H777" s="619"/>
      <c r="I777" s="505">
        <f t="shared" ref="I777:I782" si="37">D777*H777</f>
        <v>0</v>
      </c>
      <c r="J777" s="534"/>
    </row>
    <row r="778" spans="1:10">
      <c r="A778" s="490">
        <f t="shared" si="33"/>
        <v>756</v>
      </c>
      <c r="C778" s="503" t="s">
        <v>214</v>
      </c>
      <c r="D778" s="490">
        <v>1</v>
      </c>
      <c r="E778" s="490" t="s">
        <v>630</v>
      </c>
      <c r="F778" s="619"/>
      <c r="G778" s="505">
        <f t="shared" si="36"/>
        <v>0</v>
      </c>
      <c r="H778" s="619"/>
      <c r="I778" s="505">
        <f t="shared" si="37"/>
        <v>0</v>
      </c>
      <c r="J778" s="534"/>
    </row>
    <row r="779" spans="1:10">
      <c r="A779" s="490">
        <f t="shared" si="33"/>
        <v>757</v>
      </c>
      <c r="C779" s="503" t="s">
        <v>215</v>
      </c>
      <c r="D779" s="490">
        <v>5</v>
      </c>
      <c r="E779" s="490" t="s">
        <v>630</v>
      </c>
      <c r="F779" s="619"/>
      <c r="G779" s="505">
        <f t="shared" si="36"/>
        <v>0</v>
      </c>
      <c r="H779" s="619"/>
      <c r="I779" s="505">
        <f t="shared" si="37"/>
        <v>0</v>
      </c>
      <c r="J779" s="534"/>
    </row>
    <row r="780" spans="1:10">
      <c r="A780" s="490">
        <f t="shared" si="33"/>
        <v>758</v>
      </c>
      <c r="C780" s="503" t="s">
        <v>216</v>
      </c>
      <c r="D780" s="490">
        <v>50</v>
      </c>
      <c r="E780" s="490" t="s">
        <v>62</v>
      </c>
      <c r="F780" s="619"/>
      <c r="G780" s="505">
        <f t="shared" si="36"/>
        <v>0</v>
      </c>
      <c r="H780" s="619"/>
      <c r="I780" s="505">
        <f t="shared" si="37"/>
        <v>0</v>
      </c>
      <c r="J780" s="534"/>
    </row>
    <row r="781" spans="1:10">
      <c r="A781" s="490">
        <f t="shared" si="33"/>
        <v>759</v>
      </c>
      <c r="C781" s="503" t="s">
        <v>1108</v>
      </c>
      <c r="D781" s="490">
        <v>20</v>
      </c>
      <c r="E781" s="490" t="s">
        <v>1109</v>
      </c>
      <c r="F781" s="619"/>
      <c r="G781" s="505">
        <f t="shared" si="36"/>
        <v>0</v>
      </c>
      <c r="H781" s="619"/>
      <c r="I781" s="505">
        <f t="shared" si="37"/>
        <v>0</v>
      </c>
      <c r="J781" s="534"/>
    </row>
    <row r="782" spans="1:10">
      <c r="A782" s="490">
        <f t="shared" si="33"/>
        <v>760</v>
      </c>
      <c r="C782" s="503" t="s">
        <v>1110</v>
      </c>
      <c r="D782" s="490">
        <f>D710*50</f>
        <v>2500</v>
      </c>
      <c r="E782" s="490" t="s">
        <v>360</v>
      </c>
      <c r="F782" s="619"/>
      <c r="G782" s="505">
        <f t="shared" si="36"/>
        <v>0</v>
      </c>
      <c r="H782" s="619"/>
      <c r="I782" s="505">
        <f t="shared" si="37"/>
        <v>0</v>
      </c>
      <c r="J782" s="534"/>
    </row>
    <row r="783" spans="1:10">
      <c r="A783" s="490">
        <f t="shared" si="33"/>
        <v>761</v>
      </c>
      <c r="C783" s="503"/>
      <c r="D783" s="490"/>
      <c r="F783" s="619"/>
      <c r="G783" s="505"/>
      <c r="H783" s="619"/>
      <c r="I783" s="505"/>
      <c r="J783" s="534"/>
    </row>
    <row r="784" spans="1:10">
      <c r="A784" s="490">
        <f t="shared" si="33"/>
        <v>762</v>
      </c>
      <c r="C784" s="532" t="s">
        <v>0</v>
      </c>
      <c r="D784" s="490"/>
      <c r="F784" s="619"/>
      <c r="G784" s="505"/>
      <c r="H784" s="619"/>
      <c r="I784" s="505"/>
    </row>
    <row r="785" spans="1:10" s="512" customFormat="1">
      <c r="A785" s="490">
        <f t="shared" si="33"/>
        <v>763</v>
      </c>
      <c r="C785" s="508" t="s">
        <v>217</v>
      </c>
      <c r="D785" s="490">
        <f>SUM(D786:D794)</f>
        <v>32.5</v>
      </c>
      <c r="E785" s="530" t="s">
        <v>383</v>
      </c>
      <c r="F785" s="620"/>
      <c r="G785" s="522">
        <f>D785*F785</f>
        <v>0</v>
      </c>
      <c r="H785" s="620"/>
      <c r="I785" s="522">
        <f>D785*H785</f>
        <v>0</v>
      </c>
      <c r="J785" s="534"/>
    </row>
    <row r="786" spans="1:10" s="518" customFormat="1" ht="12.75" customHeight="1">
      <c r="A786" s="490">
        <f t="shared" si="33"/>
        <v>764</v>
      </c>
      <c r="B786" s="513"/>
      <c r="C786" s="514" t="s">
        <v>1040</v>
      </c>
      <c r="D786" s="515"/>
      <c r="E786" s="515"/>
      <c r="F786" s="614"/>
      <c r="G786" s="516"/>
      <c r="H786" s="614"/>
      <c r="I786" s="516"/>
      <c r="J786" s="517" t="s">
        <v>89</v>
      </c>
    </row>
    <row r="787" spans="1:10" s="518" customFormat="1" ht="12.75" customHeight="1">
      <c r="A787" s="490">
        <f t="shared" si="33"/>
        <v>765</v>
      </c>
      <c r="B787" s="513"/>
      <c r="C787" s="514" t="s">
        <v>1042</v>
      </c>
      <c r="D787" s="515">
        <v>5</v>
      </c>
      <c r="E787" s="515"/>
      <c r="F787" s="614"/>
      <c r="G787" s="516"/>
      <c r="H787" s="614"/>
      <c r="I787" s="516"/>
      <c r="J787" s="517" t="s">
        <v>90</v>
      </c>
    </row>
    <row r="788" spans="1:10" s="518" customFormat="1" ht="12.75" customHeight="1">
      <c r="A788" s="490">
        <f t="shared" si="33"/>
        <v>766</v>
      </c>
      <c r="B788" s="513"/>
      <c r="C788" s="514" t="s">
        <v>1044</v>
      </c>
      <c r="D788" s="515">
        <v>12.5</v>
      </c>
      <c r="E788" s="515"/>
      <c r="F788" s="614"/>
      <c r="G788" s="516"/>
      <c r="H788" s="614"/>
      <c r="I788" s="516"/>
      <c r="J788" s="517" t="s">
        <v>91</v>
      </c>
    </row>
    <row r="789" spans="1:10" s="518" customFormat="1" ht="12.75" customHeight="1">
      <c r="A789" s="490">
        <f t="shared" si="33"/>
        <v>767</v>
      </c>
      <c r="B789" s="513"/>
      <c r="C789" s="514" t="s">
        <v>92</v>
      </c>
      <c r="D789" s="515">
        <v>10</v>
      </c>
      <c r="E789" s="515"/>
      <c r="F789" s="614"/>
      <c r="G789" s="516"/>
      <c r="H789" s="614"/>
      <c r="I789" s="516"/>
      <c r="J789" s="517" t="s">
        <v>93</v>
      </c>
    </row>
    <row r="790" spans="1:10" s="518" customFormat="1" ht="12.75" customHeight="1">
      <c r="A790" s="490">
        <f t="shared" si="33"/>
        <v>768</v>
      </c>
      <c r="B790" s="513"/>
      <c r="C790" s="514" t="s">
        <v>94</v>
      </c>
      <c r="D790" s="515">
        <v>5</v>
      </c>
      <c r="E790" s="515"/>
      <c r="F790" s="614"/>
      <c r="G790" s="516"/>
      <c r="H790" s="614"/>
      <c r="I790" s="516"/>
      <c r="J790" s="517" t="s">
        <v>95</v>
      </c>
    </row>
    <row r="791" spans="1:10" s="518" customFormat="1" ht="12.75" customHeight="1">
      <c r="A791" s="490">
        <f t="shared" si="33"/>
        <v>769</v>
      </c>
      <c r="B791" s="513"/>
      <c r="C791" s="514" t="s">
        <v>1046</v>
      </c>
      <c r="D791" s="515"/>
      <c r="E791" s="515"/>
      <c r="F791" s="614"/>
      <c r="G791" s="516"/>
      <c r="H791" s="614"/>
      <c r="I791" s="516"/>
      <c r="J791" s="517" t="s">
        <v>96</v>
      </c>
    </row>
    <row r="792" spans="1:10" s="518" customFormat="1" ht="12.75" customHeight="1">
      <c r="A792" s="490">
        <f t="shared" si="33"/>
        <v>770</v>
      </c>
      <c r="B792" s="513"/>
      <c r="C792" s="514" t="s">
        <v>1029</v>
      </c>
      <c r="D792" s="515"/>
      <c r="E792" s="515"/>
      <c r="F792" s="614"/>
      <c r="G792" s="516"/>
      <c r="H792" s="614"/>
      <c r="I792" s="516"/>
      <c r="J792" s="517" t="s">
        <v>97</v>
      </c>
    </row>
    <row r="793" spans="1:10" s="518" customFormat="1" ht="12.75" customHeight="1">
      <c r="A793" s="490">
        <f t="shared" si="33"/>
        <v>771</v>
      </c>
      <c r="B793" s="513"/>
      <c r="C793" s="514" t="s">
        <v>153</v>
      </c>
      <c r="D793" s="515"/>
      <c r="E793" s="515"/>
      <c r="F793" s="614"/>
      <c r="G793" s="516"/>
      <c r="H793" s="614"/>
      <c r="I793" s="516"/>
      <c r="J793" s="517"/>
    </row>
    <row r="794" spans="1:10" s="518" customFormat="1" ht="12.75" customHeight="1">
      <c r="A794" s="490">
        <f t="shared" si="33"/>
        <v>772</v>
      </c>
      <c r="B794" s="513"/>
      <c r="C794" s="514" t="s">
        <v>154</v>
      </c>
      <c r="D794" s="515"/>
      <c r="E794" s="515"/>
      <c r="F794" s="614"/>
      <c r="G794" s="516"/>
      <c r="H794" s="614"/>
      <c r="I794" s="516"/>
      <c r="J794" s="517"/>
    </row>
    <row r="795" spans="1:10" s="512" customFormat="1">
      <c r="A795" s="490">
        <f t="shared" si="33"/>
        <v>773</v>
      </c>
      <c r="C795" s="508" t="s">
        <v>1</v>
      </c>
      <c r="D795" s="490">
        <f>SUM(D796:D804)</f>
        <v>689</v>
      </c>
      <c r="E795" s="530" t="s">
        <v>383</v>
      </c>
      <c r="F795" s="620"/>
      <c r="G795" s="522">
        <f>D795*F795</f>
        <v>0</v>
      </c>
      <c r="H795" s="620"/>
      <c r="I795" s="522">
        <f>D795*H795</f>
        <v>0</v>
      </c>
      <c r="J795" s="534"/>
    </row>
    <row r="796" spans="1:10" s="518" customFormat="1" ht="12.75" customHeight="1">
      <c r="A796" s="490">
        <f t="shared" si="33"/>
        <v>774</v>
      </c>
      <c r="B796" s="513"/>
      <c r="C796" s="514" t="s">
        <v>1040</v>
      </c>
      <c r="D796" s="566">
        <f t="shared" ref="D796:D804" si="38">SUM(D520)*20%</f>
        <v>0</v>
      </c>
      <c r="E796" s="515"/>
      <c r="F796" s="614"/>
      <c r="G796" s="516"/>
      <c r="H796" s="614"/>
      <c r="I796" s="516"/>
      <c r="J796" s="517" t="s">
        <v>89</v>
      </c>
    </row>
    <row r="797" spans="1:10" s="518" customFormat="1" ht="12.75" customHeight="1">
      <c r="A797" s="490">
        <f t="shared" si="33"/>
        <v>775</v>
      </c>
      <c r="B797" s="513"/>
      <c r="C797" s="514" t="s">
        <v>1042</v>
      </c>
      <c r="D797" s="566">
        <f t="shared" si="38"/>
        <v>168</v>
      </c>
      <c r="E797" s="515"/>
      <c r="F797" s="614"/>
      <c r="G797" s="516"/>
      <c r="H797" s="614"/>
      <c r="I797" s="516"/>
      <c r="J797" s="517" t="s">
        <v>90</v>
      </c>
    </row>
    <row r="798" spans="1:10" s="518" customFormat="1" ht="12.75" customHeight="1">
      <c r="A798" s="490">
        <f t="shared" si="33"/>
        <v>776</v>
      </c>
      <c r="B798" s="513"/>
      <c r="C798" s="514" t="s">
        <v>1044</v>
      </c>
      <c r="D798" s="566">
        <f t="shared" si="38"/>
        <v>192</v>
      </c>
      <c r="E798" s="515"/>
      <c r="F798" s="614"/>
      <c r="G798" s="516"/>
      <c r="H798" s="614"/>
      <c r="I798" s="516"/>
      <c r="J798" s="517" t="s">
        <v>91</v>
      </c>
    </row>
    <row r="799" spans="1:10" s="518" customFormat="1" ht="12.75" customHeight="1">
      <c r="A799" s="490">
        <f t="shared" si="33"/>
        <v>777</v>
      </c>
      <c r="B799" s="513"/>
      <c r="C799" s="514" t="s">
        <v>92</v>
      </c>
      <c r="D799" s="566">
        <f t="shared" si="38"/>
        <v>259</v>
      </c>
      <c r="E799" s="515"/>
      <c r="F799" s="614"/>
      <c r="G799" s="516"/>
      <c r="H799" s="614"/>
      <c r="I799" s="516"/>
      <c r="J799" s="517" t="s">
        <v>93</v>
      </c>
    </row>
    <row r="800" spans="1:10" s="518" customFormat="1" ht="12.75" customHeight="1">
      <c r="A800" s="490">
        <f t="shared" si="33"/>
        <v>778</v>
      </c>
      <c r="B800" s="513"/>
      <c r="C800" s="514" t="s">
        <v>94</v>
      </c>
      <c r="D800" s="566">
        <f t="shared" si="38"/>
        <v>70</v>
      </c>
      <c r="E800" s="515"/>
      <c r="F800" s="614"/>
      <c r="G800" s="516"/>
      <c r="H800" s="614"/>
      <c r="I800" s="516"/>
      <c r="J800" s="517" t="s">
        <v>95</v>
      </c>
    </row>
    <row r="801" spans="1:10" s="518" customFormat="1" ht="12.75" customHeight="1">
      <c r="A801" s="490">
        <f t="shared" si="33"/>
        <v>779</v>
      </c>
      <c r="B801" s="513"/>
      <c r="C801" s="514" t="s">
        <v>1046</v>
      </c>
      <c r="D801" s="566">
        <f t="shared" si="38"/>
        <v>0</v>
      </c>
      <c r="E801" s="515"/>
      <c r="F801" s="614"/>
      <c r="G801" s="516"/>
      <c r="H801" s="614"/>
      <c r="I801" s="516"/>
      <c r="J801" s="517" t="s">
        <v>96</v>
      </c>
    </row>
    <row r="802" spans="1:10" s="518" customFormat="1" ht="12.75" customHeight="1">
      <c r="A802" s="490">
        <f t="shared" si="33"/>
        <v>780</v>
      </c>
      <c r="B802" s="513"/>
      <c r="C802" s="514" t="s">
        <v>1029</v>
      </c>
      <c r="D802" s="566">
        <f t="shared" si="38"/>
        <v>0</v>
      </c>
      <c r="E802" s="515"/>
      <c r="F802" s="614"/>
      <c r="G802" s="516"/>
      <c r="H802" s="614"/>
      <c r="I802" s="516"/>
      <c r="J802" s="517" t="s">
        <v>97</v>
      </c>
    </row>
    <row r="803" spans="1:10" s="518" customFormat="1" ht="12.75" customHeight="1">
      <c r="A803" s="490">
        <f t="shared" si="33"/>
        <v>781</v>
      </c>
      <c r="B803" s="513"/>
      <c r="C803" s="514" t="s">
        <v>153</v>
      </c>
      <c r="D803" s="566">
        <f t="shared" si="38"/>
        <v>0</v>
      </c>
      <c r="E803" s="515"/>
      <c r="F803" s="614"/>
      <c r="G803" s="516"/>
      <c r="H803" s="614"/>
      <c r="I803" s="516"/>
      <c r="J803" s="517"/>
    </row>
    <row r="804" spans="1:10" s="518" customFormat="1" ht="12.75" customHeight="1">
      <c r="A804" s="490">
        <f t="shared" si="33"/>
        <v>782</v>
      </c>
      <c r="B804" s="513"/>
      <c r="C804" s="514" t="s">
        <v>154</v>
      </c>
      <c r="D804" s="566">
        <f t="shared" si="38"/>
        <v>0</v>
      </c>
      <c r="E804" s="515"/>
      <c r="F804" s="614"/>
      <c r="G804" s="516"/>
      <c r="H804" s="614"/>
      <c r="I804" s="516"/>
      <c r="J804" s="517"/>
    </row>
    <row r="805" spans="1:10" s="512" customFormat="1">
      <c r="A805" s="490">
        <f t="shared" si="33"/>
        <v>783</v>
      </c>
      <c r="C805" s="508" t="s">
        <v>218</v>
      </c>
      <c r="D805" s="490">
        <f>SUM(D806:D814)</f>
        <v>1269.5</v>
      </c>
      <c r="E805" s="530" t="s">
        <v>383</v>
      </c>
      <c r="F805" s="620"/>
      <c r="G805" s="522">
        <f>D805*F805</f>
        <v>0</v>
      </c>
      <c r="H805" s="620"/>
      <c r="I805" s="522">
        <f>D805*H805</f>
        <v>0</v>
      </c>
      <c r="J805" s="534"/>
    </row>
    <row r="806" spans="1:10" s="518" customFormat="1" ht="12.75" customHeight="1">
      <c r="A806" s="490">
        <f t="shared" si="33"/>
        <v>784</v>
      </c>
      <c r="B806" s="513"/>
      <c r="C806" s="514" t="s">
        <v>1040</v>
      </c>
      <c r="D806" s="566">
        <f t="shared" ref="D806:D814" si="39">SUM(D530,D540)+SUM(D520)*30%</f>
        <v>0</v>
      </c>
      <c r="E806" s="515"/>
      <c r="F806" s="614"/>
      <c r="G806" s="516"/>
      <c r="H806" s="614"/>
      <c r="I806" s="516"/>
      <c r="J806" s="517" t="s">
        <v>89</v>
      </c>
    </row>
    <row r="807" spans="1:10" s="518" customFormat="1" ht="12.75" customHeight="1">
      <c r="A807" s="490">
        <f t="shared" si="33"/>
        <v>785</v>
      </c>
      <c r="B807" s="513"/>
      <c r="C807" s="514" t="s">
        <v>1042</v>
      </c>
      <c r="D807" s="566">
        <f t="shared" si="39"/>
        <v>276</v>
      </c>
      <c r="E807" s="515"/>
      <c r="F807" s="614"/>
      <c r="G807" s="516"/>
      <c r="H807" s="614"/>
      <c r="I807" s="516"/>
      <c r="J807" s="517" t="s">
        <v>90</v>
      </c>
    </row>
    <row r="808" spans="1:10" s="518" customFormat="1" ht="12.75" customHeight="1">
      <c r="A808" s="490">
        <f t="shared" si="33"/>
        <v>786</v>
      </c>
      <c r="B808" s="513"/>
      <c r="C808" s="514" t="s">
        <v>1044</v>
      </c>
      <c r="D808" s="566">
        <f t="shared" si="39"/>
        <v>350</v>
      </c>
      <c r="E808" s="515"/>
      <c r="F808" s="614"/>
      <c r="G808" s="516"/>
      <c r="H808" s="614"/>
      <c r="I808" s="516"/>
      <c r="J808" s="517" t="s">
        <v>91</v>
      </c>
    </row>
    <row r="809" spans="1:10" s="518" customFormat="1" ht="12.75" customHeight="1">
      <c r="A809" s="490">
        <f t="shared" ref="A809:A872" si="40">A808+1</f>
        <v>787</v>
      </c>
      <c r="B809" s="513"/>
      <c r="C809" s="514" t="s">
        <v>92</v>
      </c>
      <c r="D809" s="566">
        <f t="shared" si="39"/>
        <v>491.5</v>
      </c>
      <c r="E809" s="515"/>
      <c r="F809" s="614"/>
      <c r="G809" s="516"/>
      <c r="H809" s="614"/>
      <c r="I809" s="516"/>
      <c r="J809" s="517" t="s">
        <v>93</v>
      </c>
    </row>
    <row r="810" spans="1:10" s="518" customFormat="1" ht="12.75" customHeight="1">
      <c r="A810" s="490">
        <f t="shared" si="40"/>
        <v>788</v>
      </c>
      <c r="B810" s="513"/>
      <c r="C810" s="514" t="s">
        <v>94</v>
      </c>
      <c r="D810" s="566">
        <f t="shared" si="39"/>
        <v>152</v>
      </c>
      <c r="E810" s="515"/>
      <c r="F810" s="614"/>
      <c r="G810" s="516"/>
      <c r="H810" s="614"/>
      <c r="I810" s="516"/>
      <c r="J810" s="517" t="s">
        <v>95</v>
      </c>
    </row>
    <row r="811" spans="1:10" s="518" customFormat="1" ht="12.75" customHeight="1">
      <c r="A811" s="490">
        <f t="shared" si="40"/>
        <v>789</v>
      </c>
      <c r="B811" s="513"/>
      <c r="C811" s="514" t="s">
        <v>1046</v>
      </c>
      <c r="D811" s="566">
        <f t="shared" si="39"/>
        <v>0</v>
      </c>
      <c r="E811" s="515"/>
      <c r="F811" s="614"/>
      <c r="G811" s="516"/>
      <c r="H811" s="614"/>
      <c r="I811" s="516"/>
      <c r="J811" s="517" t="s">
        <v>96</v>
      </c>
    </row>
    <row r="812" spans="1:10" s="518" customFormat="1" ht="12.75" customHeight="1">
      <c r="A812" s="490">
        <f t="shared" si="40"/>
        <v>790</v>
      </c>
      <c r="B812" s="513"/>
      <c r="C812" s="514" t="s">
        <v>1029</v>
      </c>
      <c r="D812" s="566">
        <f t="shared" si="39"/>
        <v>0</v>
      </c>
      <c r="E812" s="515"/>
      <c r="F812" s="614"/>
      <c r="G812" s="516"/>
      <c r="H812" s="614"/>
      <c r="I812" s="516"/>
      <c r="J812" s="517" t="s">
        <v>97</v>
      </c>
    </row>
    <row r="813" spans="1:10" s="518" customFormat="1" ht="12.75" customHeight="1">
      <c r="A813" s="490">
        <f t="shared" si="40"/>
        <v>791</v>
      </c>
      <c r="B813" s="513"/>
      <c r="C813" s="514" t="s">
        <v>153</v>
      </c>
      <c r="D813" s="566">
        <f t="shared" si="39"/>
        <v>0</v>
      </c>
      <c r="E813" s="515"/>
      <c r="F813" s="614"/>
      <c r="G813" s="516"/>
      <c r="H813" s="614"/>
      <c r="I813" s="516"/>
      <c r="J813" s="517"/>
    </row>
    <row r="814" spans="1:10" s="518" customFormat="1" ht="12.75" customHeight="1">
      <c r="A814" s="490">
        <f t="shared" si="40"/>
        <v>792</v>
      </c>
      <c r="B814" s="513"/>
      <c r="C814" s="514" t="s">
        <v>154</v>
      </c>
      <c r="D814" s="566">
        <f t="shared" si="39"/>
        <v>0</v>
      </c>
      <c r="E814" s="515"/>
      <c r="F814" s="614"/>
      <c r="G814" s="516"/>
      <c r="H814" s="614"/>
      <c r="I814" s="516"/>
      <c r="J814" s="517"/>
    </row>
    <row r="815" spans="1:10" s="512" customFormat="1" ht="25.5">
      <c r="A815" s="490">
        <f t="shared" si="40"/>
        <v>793</v>
      </c>
      <c r="C815" s="508" t="s">
        <v>2</v>
      </c>
      <c r="D815" s="490">
        <f>SUM(D816:D824)</f>
        <v>109</v>
      </c>
      <c r="E815" s="530" t="s">
        <v>630</v>
      </c>
      <c r="F815" s="620"/>
      <c r="G815" s="522">
        <f>D815*F815</f>
        <v>0</v>
      </c>
      <c r="H815" s="620"/>
      <c r="I815" s="522">
        <f>D815*H815</f>
        <v>0</v>
      </c>
      <c r="J815" s="534"/>
    </row>
    <row r="816" spans="1:10" s="518" customFormat="1" ht="12.75" customHeight="1">
      <c r="A816" s="490">
        <f t="shared" si="40"/>
        <v>794</v>
      </c>
      <c r="B816" s="513"/>
      <c r="C816" s="514" t="s">
        <v>1040</v>
      </c>
      <c r="D816" s="515">
        <v>10</v>
      </c>
      <c r="E816" s="515"/>
      <c r="F816" s="614"/>
      <c r="G816" s="516"/>
      <c r="H816" s="614"/>
      <c r="I816" s="516"/>
      <c r="J816" s="517" t="s">
        <v>89</v>
      </c>
    </row>
    <row r="817" spans="1:10" s="518" customFormat="1" ht="12.75" customHeight="1">
      <c r="A817" s="490">
        <f t="shared" si="40"/>
        <v>795</v>
      </c>
      <c r="B817" s="513"/>
      <c r="C817" s="514" t="s">
        <v>1042</v>
      </c>
      <c r="D817" s="515">
        <v>25</v>
      </c>
      <c r="E817" s="515"/>
      <c r="F817" s="614"/>
      <c r="G817" s="516"/>
      <c r="H817" s="614"/>
      <c r="I817" s="516"/>
      <c r="J817" s="517" t="s">
        <v>90</v>
      </c>
    </row>
    <row r="818" spans="1:10" s="518" customFormat="1" ht="12.75" customHeight="1">
      <c r="A818" s="490">
        <f t="shared" si="40"/>
        <v>796</v>
      </c>
      <c r="B818" s="513"/>
      <c r="C818" s="514" t="s">
        <v>1044</v>
      </c>
      <c r="D818" s="515">
        <v>28</v>
      </c>
      <c r="E818" s="515"/>
      <c r="F818" s="614"/>
      <c r="G818" s="516"/>
      <c r="H818" s="614"/>
      <c r="I818" s="516"/>
      <c r="J818" s="517" t="s">
        <v>91</v>
      </c>
    </row>
    <row r="819" spans="1:10" s="518" customFormat="1" ht="12.75" customHeight="1">
      <c r="A819" s="490">
        <f t="shared" si="40"/>
        <v>797</v>
      </c>
      <c r="B819" s="513"/>
      <c r="C819" s="514" t="s">
        <v>92</v>
      </c>
      <c r="D819" s="515">
        <v>29</v>
      </c>
      <c r="E819" s="515"/>
      <c r="F819" s="614"/>
      <c r="G819" s="516"/>
      <c r="H819" s="614"/>
      <c r="I819" s="516"/>
      <c r="J819" s="517" t="s">
        <v>93</v>
      </c>
    </row>
    <row r="820" spans="1:10" s="518" customFormat="1" ht="12.75" customHeight="1">
      <c r="A820" s="490">
        <f t="shared" si="40"/>
        <v>798</v>
      </c>
      <c r="B820" s="513"/>
      <c r="C820" s="514" t="s">
        <v>94</v>
      </c>
      <c r="D820" s="515">
        <v>12</v>
      </c>
      <c r="E820" s="515"/>
      <c r="F820" s="614"/>
      <c r="G820" s="516"/>
      <c r="H820" s="614"/>
      <c r="I820" s="516"/>
      <c r="J820" s="517" t="s">
        <v>95</v>
      </c>
    </row>
    <row r="821" spans="1:10" s="518" customFormat="1" ht="12.75" customHeight="1">
      <c r="A821" s="490">
        <f t="shared" si="40"/>
        <v>799</v>
      </c>
      <c r="B821" s="513"/>
      <c r="C821" s="514" t="s">
        <v>1046</v>
      </c>
      <c r="D821" s="515">
        <v>3</v>
      </c>
      <c r="E821" s="515"/>
      <c r="F821" s="614"/>
      <c r="G821" s="516"/>
      <c r="H821" s="614"/>
      <c r="I821" s="516"/>
      <c r="J821" s="517" t="s">
        <v>96</v>
      </c>
    </row>
    <row r="822" spans="1:10" s="518" customFormat="1" ht="12.75" customHeight="1">
      <c r="A822" s="490">
        <f t="shared" si="40"/>
        <v>800</v>
      </c>
      <c r="B822" s="513"/>
      <c r="C822" s="514" t="s">
        <v>1029</v>
      </c>
      <c r="D822" s="515"/>
      <c r="E822" s="515"/>
      <c r="F822" s="614"/>
      <c r="G822" s="516"/>
      <c r="H822" s="614"/>
      <c r="I822" s="516"/>
      <c r="J822" s="517" t="s">
        <v>97</v>
      </c>
    </row>
    <row r="823" spans="1:10" s="518" customFormat="1" ht="12.75" customHeight="1">
      <c r="A823" s="490">
        <f t="shared" si="40"/>
        <v>801</v>
      </c>
      <c r="B823" s="513"/>
      <c r="C823" s="514" t="s">
        <v>153</v>
      </c>
      <c r="D823" s="515">
        <v>1</v>
      </c>
      <c r="E823" s="515"/>
      <c r="F823" s="614"/>
      <c r="G823" s="516"/>
      <c r="H823" s="614"/>
      <c r="I823" s="516"/>
      <c r="J823" s="517"/>
    </row>
    <row r="824" spans="1:10" s="518" customFormat="1" ht="12.75" customHeight="1">
      <c r="A824" s="490">
        <f t="shared" si="40"/>
        <v>802</v>
      </c>
      <c r="B824" s="513"/>
      <c r="C824" s="514" t="s">
        <v>154</v>
      </c>
      <c r="D824" s="515">
        <v>1</v>
      </c>
      <c r="E824" s="515"/>
      <c r="F824" s="614"/>
      <c r="G824" s="516"/>
      <c r="H824" s="614"/>
      <c r="I824" s="516"/>
      <c r="J824" s="517"/>
    </row>
    <row r="825" spans="1:10" s="512" customFormat="1" ht="25.5">
      <c r="A825" s="490">
        <f t="shared" si="40"/>
        <v>803</v>
      </c>
      <c r="C825" s="508" t="s">
        <v>3</v>
      </c>
      <c r="D825" s="490">
        <f>SUM(D826:D834)</f>
        <v>5</v>
      </c>
      <c r="E825" s="530" t="s">
        <v>630</v>
      </c>
      <c r="F825" s="620"/>
      <c r="G825" s="522">
        <f>D825*F825</f>
        <v>0</v>
      </c>
      <c r="H825" s="620"/>
      <c r="I825" s="522">
        <f>D825*H825</f>
        <v>0</v>
      </c>
      <c r="J825" s="534"/>
    </row>
    <row r="826" spans="1:10" s="518" customFormat="1" ht="12.75" customHeight="1">
      <c r="A826" s="490">
        <f t="shared" si="40"/>
        <v>804</v>
      </c>
      <c r="B826" s="513"/>
      <c r="C826" s="514" t="s">
        <v>1040</v>
      </c>
      <c r="D826" s="515"/>
      <c r="E826" s="515"/>
      <c r="F826" s="614"/>
      <c r="G826" s="516"/>
      <c r="H826" s="614"/>
      <c r="I826" s="516"/>
      <c r="J826" s="517" t="s">
        <v>89</v>
      </c>
    </row>
    <row r="827" spans="1:10" s="518" customFormat="1" ht="12.75" customHeight="1">
      <c r="A827" s="490">
        <f t="shared" si="40"/>
        <v>805</v>
      </c>
      <c r="B827" s="513"/>
      <c r="C827" s="514" t="s">
        <v>1042</v>
      </c>
      <c r="D827" s="515">
        <v>2</v>
      </c>
      <c r="E827" s="515"/>
      <c r="F827" s="614"/>
      <c r="G827" s="516"/>
      <c r="H827" s="614"/>
      <c r="I827" s="516"/>
      <c r="J827" s="517" t="s">
        <v>90</v>
      </c>
    </row>
    <row r="828" spans="1:10" s="518" customFormat="1" ht="12.75" customHeight="1">
      <c r="A828" s="490">
        <f t="shared" si="40"/>
        <v>806</v>
      </c>
      <c r="B828" s="513"/>
      <c r="C828" s="514" t="s">
        <v>1044</v>
      </c>
      <c r="D828" s="515"/>
      <c r="E828" s="515"/>
      <c r="F828" s="614"/>
      <c r="G828" s="516"/>
      <c r="H828" s="614"/>
      <c r="I828" s="516"/>
      <c r="J828" s="517" t="s">
        <v>91</v>
      </c>
    </row>
    <row r="829" spans="1:10" s="518" customFormat="1" ht="12.75" customHeight="1">
      <c r="A829" s="490">
        <f t="shared" si="40"/>
        <v>807</v>
      </c>
      <c r="B829" s="513"/>
      <c r="C829" s="514" t="s">
        <v>92</v>
      </c>
      <c r="D829" s="515">
        <v>1</v>
      </c>
      <c r="E829" s="515"/>
      <c r="F829" s="614"/>
      <c r="G829" s="516"/>
      <c r="H829" s="614"/>
      <c r="I829" s="516"/>
      <c r="J829" s="517" t="s">
        <v>93</v>
      </c>
    </row>
    <row r="830" spans="1:10" s="518" customFormat="1" ht="12.75" customHeight="1">
      <c r="A830" s="490">
        <f t="shared" si="40"/>
        <v>808</v>
      </c>
      <c r="B830" s="513"/>
      <c r="C830" s="514" t="s">
        <v>94</v>
      </c>
      <c r="D830" s="515"/>
      <c r="E830" s="515"/>
      <c r="F830" s="614"/>
      <c r="G830" s="516"/>
      <c r="H830" s="614"/>
      <c r="I830" s="516"/>
      <c r="J830" s="517" t="s">
        <v>95</v>
      </c>
    </row>
    <row r="831" spans="1:10" s="518" customFormat="1" ht="12.75" customHeight="1">
      <c r="A831" s="490">
        <f t="shared" si="40"/>
        <v>809</v>
      </c>
      <c r="B831" s="513"/>
      <c r="C831" s="514" t="s">
        <v>1046</v>
      </c>
      <c r="D831" s="515">
        <v>2</v>
      </c>
      <c r="E831" s="515"/>
      <c r="F831" s="614"/>
      <c r="G831" s="516"/>
      <c r="H831" s="614"/>
      <c r="I831" s="516"/>
      <c r="J831" s="517" t="s">
        <v>96</v>
      </c>
    </row>
    <row r="832" spans="1:10" s="518" customFormat="1" ht="12.75" customHeight="1">
      <c r="A832" s="490">
        <f t="shared" si="40"/>
        <v>810</v>
      </c>
      <c r="B832" s="513"/>
      <c r="C832" s="514" t="s">
        <v>1029</v>
      </c>
      <c r="D832" s="515"/>
      <c r="E832" s="515"/>
      <c r="F832" s="614"/>
      <c r="G832" s="516"/>
      <c r="H832" s="614"/>
      <c r="I832" s="516"/>
      <c r="J832" s="517" t="s">
        <v>97</v>
      </c>
    </row>
    <row r="833" spans="1:10" s="518" customFormat="1" ht="12.75" customHeight="1">
      <c r="A833" s="490">
        <f t="shared" si="40"/>
        <v>811</v>
      </c>
      <c r="B833" s="513"/>
      <c r="C833" s="514" t="s">
        <v>153</v>
      </c>
      <c r="D833" s="515"/>
      <c r="E833" s="515"/>
      <c r="F833" s="614"/>
      <c r="G833" s="516"/>
      <c r="H833" s="614"/>
      <c r="I833" s="516"/>
      <c r="J833" s="517"/>
    </row>
    <row r="834" spans="1:10" s="518" customFormat="1" ht="12.75" customHeight="1">
      <c r="A834" s="490">
        <f t="shared" si="40"/>
        <v>812</v>
      </c>
      <c r="B834" s="513"/>
      <c r="C834" s="514" t="s">
        <v>154</v>
      </c>
      <c r="D834" s="515"/>
      <c r="E834" s="515"/>
      <c r="F834" s="614"/>
      <c r="G834" s="516"/>
      <c r="H834" s="614"/>
      <c r="I834" s="516"/>
      <c r="J834" s="517"/>
    </row>
    <row r="835" spans="1:10" s="512" customFormat="1">
      <c r="A835" s="490">
        <f t="shared" si="40"/>
        <v>813</v>
      </c>
      <c r="C835" s="508"/>
      <c r="D835" s="530"/>
      <c r="E835" s="530"/>
      <c r="F835" s="620"/>
      <c r="G835" s="522"/>
      <c r="H835" s="620"/>
      <c r="I835" s="522"/>
      <c r="J835" s="534"/>
    </row>
    <row r="836" spans="1:10">
      <c r="A836" s="490">
        <f t="shared" si="40"/>
        <v>814</v>
      </c>
      <c r="C836" s="540" t="s">
        <v>4</v>
      </c>
      <c r="D836" s="536"/>
      <c r="E836" s="536"/>
      <c r="F836" s="619"/>
      <c r="G836" s="505"/>
      <c r="H836" s="619"/>
      <c r="I836" s="505"/>
      <c r="J836" s="541"/>
    </row>
    <row r="837" spans="1:10" s="535" customFormat="1">
      <c r="A837" s="490">
        <f t="shared" si="40"/>
        <v>815</v>
      </c>
      <c r="C837" s="520" t="s">
        <v>219</v>
      </c>
      <c r="D837" s="490">
        <f>SUM(D838:D846)</f>
        <v>176</v>
      </c>
      <c r="E837" s="530" t="s">
        <v>630</v>
      </c>
      <c r="F837" s="620"/>
      <c r="G837" s="522">
        <f>D837*F837</f>
        <v>0</v>
      </c>
      <c r="H837" s="620"/>
      <c r="I837" s="522">
        <f>D837*H837</f>
        <v>0</v>
      </c>
      <c r="J837" s="534"/>
    </row>
    <row r="838" spans="1:10" s="518" customFormat="1" ht="12.75" customHeight="1">
      <c r="A838" s="490">
        <f t="shared" si="40"/>
        <v>816</v>
      </c>
      <c r="B838" s="513"/>
      <c r="C838" s="514" t="s">
        <v>1040</v>
      </c>
      <c r="D838" s="515">
        <f t="shared" ref="D838:D846" si="41">SUM(D640,D630)</f>
        <v>10</v>
      </c>
      <c r="E838" s="515"/>
      <c r="F838" s="614"/>
      <c r="G838" s="516"/>
      <c r="H838" s="614"/>
      <c r="I838" s="516"/>
      <c r="J838" s="517" t="s">
        <v>89</v>
      </c>
    </row>
    <row r="839" spans="1:10" s="518" customFormat="1" ht="12.75" customHeight="1">
      <c r="A839" s="490">
        <f t="shared" si="40"/>
        <v>817</v>
      </c>
      <c r="B839" s="513"/>
      <c r="C839" s="514" t="s">
        <v>1042</v>
      </c>
      <c r="D839" s="515">
        <f t="shared" si="41"/>
        <v>46</v>
      </c>
      <c r="E839" s="515"/>
      <c r="F839" s="614"/>
      <c r="G839" s="516"/>
      <c r="H839" s="614"/>
      <c r="I839" s="516"/>
      <c r="J839" s="517" t="s">
        <v>90</v>
      </c>
    </row>
    <row r="840" spans="1:10" s="518" customFormat="1" ht="12.75" customHeight="1">
      <c r="A840" s="490">
        <f t="shared" si="40"/>
        <v>818</v>
      </c>
      <c r="B840" s="513"/>
      <c r="C840" s="514" t="s">
        <v>1044</v>
      </c>
      <c r="D840" s="515">
        <f t="shared" si="41"/>
        <v>53</v>
      </c>
      <c r="E840" s="515"/>
      <c r="F840" s="614"/>
      <c r="G840" s="516"/>
      <c r="H840" s="614"/>
      <c r="I840" s="516"/>
      <c r="J840" s="517" t="s">
        <v>91</v>
      </c>
    </row>
    <row r="841" spans="1:10" s="518" customFormat="1" ht="12.75" customHeight="1">
      <c r="A841" s="490">
        <f t="shared" si="40"/>
        <v>819</v>
      </c>
      <c r="B841" s="513"/>
      <c r="C841" s="514" t="s">
        <v>92</v>
      </c>
      <c r="D841" s="515">
        <f t="shared" si="41"/>
        <v>45</v>
      </c>
      <c r="E841" s="515"/>
      <c r="F841" s="614"/>
      <c r="G841" s="516"/>
      <c r="H841" s="614"/>
      <c r="I841" s="516"/>
      <c r="J841" s="517" t="s">
        <v>93</v>
      </c>
    </row>
    <row r="842" spans="1:10" s="518" customFormat="1" ht="12.75" customHeight="1">
      <c r="A842" s="490">
        <f t="shared" si="40"/>
        <v>820</v>
      </c>
      <c r="B842" s="513"/>
      <c r="C842" s="514" t="s">
        <v>94</v>
      </c>
      <c r="D842" s="515">
        <f t="shared" si="41"/>
        <v>22</v>
      </c>
      <c r="E842" s="515"/>
      <c r="F842" s="614"/>
      <c r="G842" s="516"/>
      <c r="H842" s="614"/>
      <c r="I842" s="516"/>
      <c r="J842" s="517" t="s">
        <v>95</v>
      </c>
    </row>
    <row r="843" spans="1:10" s="518" customFormat="1" ht="12.75" customHeight="1">
      <c r="A843" s="490">
        <f t="shared" si="40"/>
        <v>821</v>
      </c>
      <c r="B843" s="513"/>
      <c r="C843" s="514" t="s">
        <v>1046</v>
      </c>
      <c r="D843" s="515">
        <f t="shared" si="41"/>
        <v>0</v>
      </c>
      <c r="E843" s="515"/>
      <c r="F843" s="614"/>
      <c r="G843" s="516"/>
      <c r="H843" s="614"/>
      <c r="I843" s="516"/>
      <c r="J843" s="517" t="s">
        <v>96</v>
      </c>
    </row>
    <row r="844" spans="1:10" s="518" customFormat="1" ht="12.75" customHeight="1">
      <c r="A844" s="490">
        <f t="shared" si="40"/>
        <v>822</v>
      </c>
      <c r="B844" s="513"/>
      <c r="C844" s="514" t="s">
        <v>1029</v>
      </c>
      <c r="D844" s="515">
        <f t="shared" si="41"/>
        <v>0</v>
      </c>
      <c r="E844" s="515"/>
      <c r="F844" s="614"/>
      <c r="G844" s="516"/>
      <c r="H844" s="614"/>
      <c r="I844" s="516"/>
      <c r="J844" s="517" t="s">
        <v>97</v>
      </c>
    </row>
    <row r="845" spans="1:10" s="518" customFormat="1" ht="12.75" customHeight="1">
      <c r="A845" s="490">
        <f t="shared" si="40"/>
        <v>823</v>
      </c>
      <c r="B845" s="513"/>
      <c r="C845" s="514" t="s">
        <v>153</v>
      </c>
      <c r="D845" s="515">
        <f t="shared" si="41"/>
        <v>0</v>
      </c>
      <c r="E845" s="515"/>
      <c r="F845" s="614"/>
      <c r="G845" s="516"/>
      <c r="H845" s="614"/>
      <c r="I845" s="516"/>
      <c r="J845" s="517"/>
    </row>
    <row r="846" spans="1:10" s="518" customFormat="1" ht="12.75" customHeight="1">
      <c r="A846" s="490">
        <f t="shared" si="40"/>
        <v>824</v>
      </c>
      <c r="B846" s="513"/>
      <c r="C846" s="514" t="s">
        <v>154</v>
      </c>
      <c r="D846" s="515">
        <f t="shared" si="41"/>
        <v>0</v>
      </c>
      <c r="E846" s="515"/>
      <c r="F846" s="614"/>
      <c r="G846" s="516"/>
      <c r="H846" s="614"/>
      <c r="I846" s="516"/>
      <c r="J846" s="517"/>
    </row>
    <row r="847" spans="1:10" s="535" customFormat="1">
      <c r="A847" s="490">
        <f t="shared" si="40"/>
        <v>825</v>
      </c>
      <c r="C847" s="520" t="s">
        <v>220</v>
      </c>
      <c r="D847" s="490">
        <f>SUM(D848:D856)</f>
        <v>28</v>
      </c>
      <c r="E847" s="530" t="s">
        <v>630</v>
      </c>
      <c r="F847" s="620"/>
      <c r="G847" s="522">
        <f>D847*F847</f>
        <v>0</v>
      </c>
      <c r="H847" s="620"/>
      <c r="I847" s="522">
        <f>D847*H847</f>
        <v>0</v>
      </c>
      <c r="J847" s="534"/>
    </row>
    <row r="848" spans="1:10" s="518" customFormat="1" ht="12.75" customHeight="1">
      <c r="A848" s="490">
        <f t="shared" si="40"/>
        <v>826</v>
      </c>
      <c r="B848" s="513"/>
      <c r="C848" s="514" t="s">
        <v>1040</v>
      </c>
      <c r="D848" s="515">
        <f t="shared" ref="D848:D856" si="42">SUM(D650)</f>
        <v>0</v>
      </c>
      <c r="E848" s="515"/>
      <c r="F848" s="614"/>
      <c r="G848" s="516"/>
      <c r="H848" s="614"/>
      <c r="I848" s="516"/>
      <c r="J848" s="517" t="s">
        <v>89</v>
      </c>
    </row>
    <row r="849" spans="1:10" s="518" customFormat="1" ht="12.75" customHeight="1">
      <c r="A849" s="490">
        <f t="shared" si="40"/>
        <v>827</v>
      </c>
      <c r="B849" s="513"/>
      <c r="C849" s="514" t="s">
        <v>1042</v>
      </c>
      <c r="D849" s="515">
        <f t="shared" si="42"/>
        <v>6</v>
      </c>
      <c r="E849" s="515"/>
      <c r="F849" s="614"/>
      <c r="G849" s="516"/>
      <c r="H849" s="614"/>
      <c r="I849" s="516"/>
      <c r="J849" s="517" t="s">
        <v>90</v>
      </c>
    </row>
    <row r="850" spans="1:10" s="518" customFormat="1" ht="12.75" customHeight="1">
      <c r="A850" s="490">
        <f t="shared" si="40"/>
        <v>828</v>
      </c>
      <c r="B850" s="513"/>
      <c r="C850" s="514" t="s">
        <v>1044</v>
      </c>
      <c r="D850" s="515">
        <f t="shared" si="42"/>
        <v>8</v>
      </c>
      <c r="E850" s="515"/>
      <c r="F850" s="614"/>
      <c r="G850" s="516"/>
      <c r="H850" s="614"/>
      <c r="I850" s="516"/>
      <c r="J850" s="517" t="s">
        <v>91</v>
      </c>
    </row>
    <row r="851" spans="1:10" s="518" customFormat="1" ht="12.75" customHeight="1">
      <c r="A851" s="490">
        <f t="shared" si="40"/>
        <v>829</v>
      </c>
      <c r="B851" s="513"/>
      <c r="C851" s="514" t="s">
        <v>92</v>
      </c>
      <c r="D851" s="515">
        <f t="shared" si="42"/>
        <v>10</v>
      </c>
      <c r="E851" s="515"/>
      <c r="F851" s="614"/>
      <c r="G851" s="516"/>
      <c r="H851" s="614"/>
      <c r="I851" s="516"/>
      <c r="J851" s="517" t="s">
        <v>93</v>
      </c>
    </row>
    <row r="852" spans="1:10" s="518" customFormat="1" ht="12.75" customHeight="1">
      <c r="A852" s="490">
        <f t="shared" si="40"/>
        <v>830</v>
      </c>
      <c r="B852" s="513"/>
      <c r="C852" s="514" t="s">
        <v>94</v>
      </c>
      <c r="D852" s="515">
        <f t="shared" si="42"/>
        <v>4</v>
      </c>
      <c r="E852" s="515"/>
      <c r="F852" s="614"/>
      <c r="G852" s="516"/>
      <c r="H852" s="614"/>
      <c r="I852" s="516"/>
      <c r="J852" s="517" t="s">
        <v>95</v>
      </c>
    </row>
    <row r="853" spans="1:10" s="518" customFormat="1" ht="12.75" customHeight="1">
      <c r="A853" s="490">
        <f t="shared" si="40"/>
        <v>831</v>
      </c>
      <c r="B853" s="513"/>
      <c r="C853" s="514" t="s">
        <v>1046</v>
      </c>
      <c r="D853" s="515">
        <f t="shared" si="42"/>
        <v>0</v>
      </c>
      <c r="E853" s="515"/>
      <c r="F853" s="614"/>
      <c r="G853" s="516"/>
      <c r="H853" s="614"/>
      <c r="I853" s="516"/>
      <c r="J853" s="517" t="s">
        <v>96</v>
      </c>
    </row>
    <row r="854" spans="1:10" s="518" customFormat="1" ht="12.75" customHeight="1">
      <c r="A854" s="490">
        <f t="shared" si="40"/>
        <v>832</v>
      </c>
      <c r="B854" s="513"/>
      <c r="C854" s="514" t="s">
        <v>1029</v>
      </c>
      <c r="D854" s="515">
        <f t="shared" si="42"/>
        <v>0</v>
      </c>
      <c r="E854" s="515"/>
      <c r="F854" s="614"/>
      <c r="G854" s="516"/>
      <c r="H854" s="614"/>
      <c r="I854" s="516"/>
      <c r="J854" s="517" t="s">
        <v>97</v>
      </c>
    </row>
    <row r="855" spans="1:10" s="518" customFormat="1" ht="12.75" customHeight="1">
      <c r="A855" s="490">
        <f t="shared" si="40"/>
        <v>833</v>
      </c>
      <c r="B855" s="513"/>
      <c r="C855" s="514" t="s">
        <v>153</v>
      </c>
      <c r="D855" s="515">
        <f t="shared" si="42"/>
        <v>0</v>
      </c>
      <c r="E855" s="515"/>
      <c r="F855" s="614"/>
      <c r="G855" s="516"/>
      <c r="H855" s="614"/>
      <c r="I855" s="516"/>
      <c r="J855" s="517"/>
    </row>
    <row r="856" spans="1:10" s="518" customFormat="1" ht="12.75" customHeight="1">
      <c r="A856" s="490">
        <f t="shared" si="40"/>
        <v>834</v>
      </c>
      <c r="B856" s="513"/>
      <c r="C856" s="514" t="s">
        <v>154</v>
      </c>
      <c r="D856" s="515">
        <f t="shared" si="42"/>
        <v>0</v>
      </c>
      <c r="E856" s="515"/>
      <c r="F856" s="614"/>
      <c r="G856" s="516"/>
      <c r="H856" s="614"/>
      <c r="I856" s="516"/>
      <c r="J856" s="517"/>
    </row>
    <row r="857" spans="1:10" s="535" customFormat="1">
      <c r="A857" s="490">
        <f t="shared" si="40"/>
        <v>835</v>
      </c>
      <c r="C857" s="520" t="s">
        <v>221</v>
      </c>
      <c r="D857" s="490">
        <f>SUM(D858:D866)</f>
        <v>13</v>
      </c>
      <c r="E857" s="530" t="s">
        <v>630</v>
      </c>
      <c r="F857" s="620"/>
      <c r="G857" s="522">
        <f>D857*F857</f>
        <v>0</v>
      </c>
      <c r="H857" s="620"/>
      <c r="I857" s="522">
        <f>D857*H857</f>
        <v>0</v>
      </c>
      <c r="J857" s="534"/>
    </row>
    <row r="858" spans="1:10" s="518" customFormat="1" ht="12.75" customHeight="1">
      <c r="A858" s="490">
        <f t="shared" si="40"/>
        <v>836</v>
      </c>
      <c r="B858" s="513"/>
      <c r="C858" s="514" t="s">
        <v>1040</v>
      </c>
      <c r="D858" s="515">
        <f t="shared" ref="D858:D866" si="43">SUM(D660)</f>
        <v>0</v>
      </c>
      <c r="E858" s="515"/>
      <c r="F858" s="614"/>
      <c r="G858" s="516"/>
      <c r="H858" s="614"/>
      <c r="I858" s="516"/>
      <c r="J858" s="517" t="s">
        <v>89</v>
      </c>
    </row>
    <row r="859" spans="1:10" s="518" customFormat="1" ht="12.75" customHeight="1">
      <c r="A859" s="490">
        <f t="shared" si="40"/>
        <v>837</v>
      </c>
      <c r="B859" s="513"/>
      <c r="C859" s="514" t="s">
        <v>1042</v>
      </c>
      <c r="D859" s="515">
        <f t="shared" si="43"/>
        <v>3</v>
      </c>
      <c r="E859" s="515"/>
      <c r="F859" s="614"/>
      <c r="G859" s="516"/>
      <c r="H859" s="614"/>
      <c r="I859" s="516"/>
      <c r="J859" s="517" t="s">
        <v>90</v>
      </c>
    </row>
    <row r="860" spans="1:10" s="518" customFormat="1" ht="12.75" customHeight="1">
      <c r="A860" s="490">
        <f t="shared" si="40"/>
        <v>838</v>
      </c>
      <c r="B860" s="513"/>
      <c r="C860" s="514" t="s">
        <v>1044</v>
      </c>
      <c r="D860" s="515">
        <f t="shared" si="43"/>
        <v>4</v>
      </c>
      <c r="E860" s="515"/>
      <c r="F860" s="614"/>
      <c r="G860" s="516"/>
      <c r="H860" s="614"/>
      <c r="I860" s="516"/>
      <c r="J860" s="517" t="s">
        <v>91</v>
      </c>
    </row>
    <row r="861" spans="1:10" s="518" customFormat="1" ht="12.75" customHeight="1">
      <c r="A861" s="490">
        <f t="shared" si="40"/>
        <v>839</v>
      </c>
      <c r="B861" s="513"/>
      <c r="C861" s="514" t="s">
        <v>92</v>
      </c>
      <c r="D861" s="515">
        <f t="shared" si="43"/>
        <v>4</v>
      </c>
      <c r="E861" s="515"/>
      <c r="F861" s="614"/>
      <c r="G861" s="516"/>
      <c r="H861" s="614"/>
      <c r="I861" s="516"/>
      <c r="J861" s="517" t="s">
        <v>93</v>
      </c>
    </row>
    <row r="862" spans="1:10" s="518" customFormat="1" ht="12.75" customHeight="1">
      <c r="A862" s="490">
        <f t="shared" si="40"/>
        <v>840</v>
      </c>
      <c r="B862" s="513"/>
      <c r="C862" s="514" t="s">
        <v>94</v>
      </c>
      <c r="D862" s="515">
        <f t="shared" si="43"/>
        <v>2</v>
      </c>
      <c r="E862" s="515"/>
      <c r="F862" s="614"/>
      <c r="G862" s="516"/>
      <c r="H862" s="614"/>
      <c r="I862" s="516"/>
      <c r="J862" s="517" t="s">
        <v>95</v>
      </c>
    </row>
    <row r="863" spans="1:10" s="518" customFormat="1" ht="12.75" customHeight="1">
      <c r="A863" s="490">
        <f t="shared" si="40"/>
        <v>841</v>
      </c>
      <c r="B863" s="513"/>
      <c r="C863" s="514" t="s">
        <v>1046</v>
      </c>
      <c r="D863" s="515">
        <f t="shared" si="43"/>
        <v>0</v>
      </c>
      <c r="E863" s="515"/>
      <c r="F863" s="614"/>
      <c r="G863" s="516"/>
      <c r="H863" s="614"/>
      <c r="I863" s="516"/>
      <c r="J863" s="517" t="s">
        <v>96</v>
      </c>
    </row>
    <row r="864" spans="1:10" s="518" customFormat="1" ht="12.75" customHeight="1">
      <c r="A864" s="490">
        <f t="shared" si="40"/>
        <v>842</v>
      </c>
      <c r="B864" s="513"/>
      <c r="C864" s="514" t="s">
        <v>1029</v>
      </c>
      <c r="D864" s="515">
        <f t="shared" si="43"/>
        <v>0</v>
      </c>
      <c r="E864" s="515"/>
      <c r="F864" s="614"/>
      <c r="G864" s="516"/>
      <c r="H864" s="614"/>
      <c r="I864" s="516"/>
      <c r="J864" s="517" t="s">
        <v>97</v>
      </c>
    </row>
    <row r="865" spans="1:10" s="518" customFormat="1" ht="12.75" customHeight="1">
      <c r="A865" s="490">
        <f t="shared" si="40"/>
        <v>843</v>
      </c>
      <c r="B865" s="513"/>
      <c r="C865" s="514" t="s">
        <v>153</v>
      </c>
      <c r="D865" s="515">
        <f t="shared" si="43"/>
        <v>0</v>
      </c>
      <c r="E865" s="515"/>
      <c r="F865" s="614"/>
      <c r="G865" s="516"/>
      <c r="H865" s="614"/>
      <c r="I865" s="516"/>
      <c r="J865" s="517"/>
    </row>
    <row r="866" spans="1:10" s="518" customFormat="1" ht="12.75" customHeight="1">
      <c r="A866" s="490">
        <f t="shared" si="40"/>
        <v>844</v>
      </c>
      <c r="B866" s="513"/>
      <c r="C866" s="514" t="s">
        <v>154</v>
      </c>
      <c r="D866" s="515">
        <f t="shared" si="43"/>
        <v>0</v>
      </c>
      <c r="E866" s="515"/>
      <c r="F866" s="614"/>
      <c r="G866" s="516"/>
      <c r="H866" s="614"/>
      <c r="I866" s="516"/>
      <c r="J866" s="517"/>
    </row>
    <row r="867" spans="1:10" s="535" customFormat="1">
      <c r="A867" s="490">
        <f t="shared" si="40"/>
        <v>845</v>
      </c>
      <c r="C867" s="520" t="s">
        <v>222</v>
      </c>
      <c r="D867" s="490">
        <f>SUM(D868:D876)</f>
        <v>46</v>
      </c>
      <c r="E867" s="530" t="s">
        <v>630</v>
      </c>
      <c r="F867" s="620"/>
      <c r="G867" s="522">
        <f>D867*F867</f>
        <v>0</v>
      </c>
      <c r="H867" s="620"/>
      <c r="I867" s="522">
        <f>D867*H867</f>
        <v>0</v>
      </c>
      <c r="J867" s="534"/>
    </row>
    <row r="868" spans="1:10" s="518" customFormat="1" ht="12.75" customHeight="1">
      <c r="A868" s="490">
        <f t="shared" si="40"/>
        <v>846</v>
      </c>
      <c r="B868" s="513"/>
      <c r="C868" s="514" t="s">
        <v>1040</v>
      </c>
      <c r="D868" s="515">
        <f t="shared" ref="D868:D874" si="44">SUM(D150,D158,D166)</f>
        <v>0</v>
      </c>
      <c r="E868" s="515"/>
      <c r="F868" s="614"/>
      <c r="G868" s="516"/>
      <c r="H868" s="614"/>
      <c r="I868" s="516"/>
      <c r="J868" s="517" t="s">
        <v>89</v>
      </c>
    </row>
    <row r="869" spans="1:10" s="518" customFormat="1" ht="12.75" customHeight="1">
      <c r="A869" s="490">
        <f t="shared" si="40"/>
        <v>847</v>
      </c>
      <c r="B869" s="513"/>
      <c r="C869" s="514" t="s">
        <v>1042</v>
      </c>
      <c r="D869" s="515">
        <f t="shared" si="44"/>
        <v>6</v>
      </c>
      <c r="E869" s="515"/>
      <c r="F869" s="614"/>
      <c r="G869" s="516"/>
      <c r="H869" s="614"/>
      <c r="I869" s="516"/>
      <c r="J869" s="517" t="s">
        <v>90</v>
      </c>
    </row>
    <row r="870" spans="1:10" s="518" customFormat="1" ht="12.75" customHeight="1">
      <c r="A870" s="490">
        <f t="shared" si="40"/>
        <v>848</v>
      </c>
      <c r="B870" s="513"/>
      <c r="C870" s="514" t="s">
        <v>1044</v>
      </c>
      <c r="D870" s="515">
        <f t="shared" si="44"/>
        <v>12</v>
      </c>
      <c r="E870" s="515"/>
      <c r="F870" s="614"/>
      <c r="G870" s="516"/>
      <c r="H870" s="614"/>
      <c r="I870" s="516"/>
      <c r="J870" s="517" t="s">
        <v>91</v>
      </c>
    </row>
    <row r="871" spans="1:10" s="518" customFormat="1" ht="12.75" customHeight="1">
      <c r="A871" s="490">
        <f t="shared" si="40"/>
        <v>849</v>
      </c>
      <c r="B871" s="513"/>
      <c r="C871" s="514" t="s">
        <v>92</v>
      </c>
      <c r="D871" s="515">
        <f t="shared" si="44"/>
        <v>18</v>
      </c>
      <c r="E871" s="515"/>
      <c r="F871" s="614"/>
      <c r="G871" s="516"/>
      <c r="H871" s="614"/>
      <c r="I871" s="516"/>
      <c r="J871" s="517" t="s">
        <v>93</v>
      </c>
    </row>
    <row r="872" spans="1:10" s="518" customFormat="1" ht="12.75" customHeight="1">
      <c r="A872" s="490">
        <f t="shared" si="40"/>
        <v>850</v>
      </c>
      <c r="B872" s="513"/>
      <c r="C872" s="514" t="s">
        <v>94</v>
      </c>
      <c r="D872" s="515">
        <f t="shared" si="44"/>
        <v>10</v>
      </c>
      <c r="E872" s="515"/>
      <c r="F872" s="614"/>
      <c r="G872" s="516"/>
      <c r="H872" s="614"/>
      <c r="I872" s="516"/>
      <c r="J872" s="517" t="s">
        <v>95</v>
      </c>
    </row>
    <row r="873" spans="1:10" s="518" customFormat="1" ht="12.75" customHeight="1">
      <c r="A873" s="490">
        <f t="shared" ref="A873:A936" si="45">A872+1</f>
        <v>851</v>
      </c>
      <c r="B873" s="513"/>
      <c r="C873" s="514" t="s">
        <v>1046</v>
      </c>
      <c r="D873" s="515">
        <f t="shared" si="44"/>
        <v>0</v>
      </c>
      <c r="E873" s="515"/>
      <c r="F873" s="614"/>
      <c r="G873" s="516"/>
      <c r="H873" s="614"/>
      <c r="I873" s="516"/>
      <c r="J873" s="517" t="s">
        <v>96</v>
      </c>
    </row>
    <row r="874" spans="1:10" s="518" customFormat="1" ht="12.75" customHeight="1">
      <c r="A874" s="490">
        <f t="shared" si="45"/>
        <v>852</v>
      </c>
      <c r="B874" s="513"/>
      <c r="C874" s="514" t="s">
        <v>1029</v>
      </c>
      <c r="D874" s="515">
        <f t="shared" si="44"/>
        <v>0</v>
      </c>
      <c r="E874" s="515"/>
      <c r="F874" s="614"/>
      <c r="G874" s="516"/>
      <c r="H874" s="614"/>
      <c r="I874" s="516"/>
      <c r="J874" s="517" t="s">
        <v>97</v>
      </c>
    </row>
    <row r="875" spans="1:10" s="518" customFormat="1" ht="12.75" customHeight="1">
      <c r="A875" s="490">
        <f t="shared" si="45"/>
        <v>853</v>
      </c>
      <c r="B875" s="513"/>
      <c r="C875" s="514" t="s">
        <v>153</v>
      </c>
      <c r="D875" s="515"/>
      <c r="E875" s="515"/>
      <c r="F875" s="614"/>
      <c r="G875" s="516"/>
      <c r="H875" s="614"/>
      <c r="I875" s="516"/>
      <c r="J875" s="517"/>
    </row>
    <row r="876" spans="1:10" s="518" customFormat="1" ht="12.75" customHeight="1">
      <c r="A876" s="490">
        <f t="shared" si="45"/>
        <v>854</v>
      </c>
      <c r="B876" s="513"/>
      <c r="C876" s="514" t="s">
        <v>154</v>
      </c>
      <c r="D876" s="515"/>
      <c r="E876" s="515"/>
      <c r="F876" s="614"/>
      <c r="G876" s="516"/>
      <c r="H876" s="614"/>
      <c r="I876" s="516"/>
      <c r="J876" s="517"/>
    </row>
    <row r="877" spans="1:10" s="512" customFormat="1" ht="12.75" customHeight="1">
      <c r="A877" s="490">
        <f t="shared" si="45"/>
        <v>855</v>
      </c>
      <c r="C877" s="508" t="s">
        <v>223</v>
      </c>
      <c r="D877" s="490">
        <f>SUM(D878:D886)</f>
        <v>1</v>
      </c>
      <c r="E877" s="530" t="s">
        <v>630</v>
      </c>
      <c r="F877" s="620"/>
      <c r="G877" s="522">
        <f>D877*F877</f>
        <v>0</v>
      </c>
      <c r="H877" s="620"/>
      <c r="I877" s="522">
        <f>D877*H877</f>
        <v>0</v>
      </c>
      <c r="J877" s="534"/>
    </row>
    <row r="878" spans="1:10" s="518" customFormat="1" ht="12.75" customHeight="1">
      <c r="A878" s="490">
        <f t="shared" si="45"/>
        <v>856</v>
      </c>
      <c r="B878" s="513"/>
      <c r="C878" s="514" t="s">
        <v>1040</v>
      </c>
      <c r="D878" s="515">
        <v>1</v>
      </c>
      <c r="E878" s="515"/>
      <c r="F878" s="614"/>
      <c r="G878" s="516"/>
      <c r="H878" s="614"/>
      <c r="I878" s="516"/>
      <c r="J878" s="517" t="s">
        <v>89</v>
      </c>
    </row>
    <row r="879" spans="1:10" s="518" customFormat="1" ht="12.75" customHeight="1">
      <c r="A879" s="490">
        <f t="shared" si="45"/>
        <v>857</v>
      </c>
      <c r="B879" s="513"/>
      <c r="C879" s="514" t="s">
        <v>1042</v>
      </c>
      <c r="D879" s="515"/>
      <c r="E879" s="515"/>
      <c r="F879" s="614"/>
      <c r="G879" s="516"/>
      <c r="H879" s="614"/>
      <c r="I879" s="516"/>
      <c r="J879" s="517" t="s">
        <v>90</v>
      </c>
    </row>
    <row r="880" spans="1:10" s="518" customFormat="1" ht="12.75" customHeight="1">
      <c r="A880" s="490">
        <f t="shared" si="45"/>
        <v>858</v>
      </c>
      <c r="B880" s="513"/>
      <c r="C880" s="514" t="s">
        <v>1044</v>
      </c>
      <c r="D880" s="515"/>
      <c r="E880" s="515"/>
      <c r="F880" s="614"/>
      <c r="G880" s="516"/>
      <c r="H880" s="614"/>
      <c r="I880" s="516"/>
      <c r="J880" s="517" t="s">
        <v>91</v>
      </c>
    </row>
    <row r="881" spans="1:10" s="518" customFormat="1" ht="12.75" customHeight="1">
      <c r="A881" s="490">
        <f t="shared" si="45"/>
        <v>859</v>
      </c>
      <c r="B881" s="513"/>
      <c r="C881" s="514" t="s">
        <v>92</v>
      </c>
      <c r="D881" s="515"/>
      <c r="E881" s="515"/>
      <c r="F881" s="614"/>
      <c r="G881" s="516"/>
      <c r="H881" s="614"/>
      <c r="I881" s="516"/>
      <c r="J881" s="517" t="s">
        <v>93</v>
      </c>
    </row>
    <row r="882" spans="1:10" s="518" customFormat="1" ht="12.75" customHeight="1">
      <c r="A882" s="490">
        <f t="shared" si="45"/>
        <v>860</v>
      </c>
      <c r="B882" s="513"/>
      <c r="C882" s="514" t="s">
        <v>94</v>
      </c>
      <c r="D882" s="515"/>
      <c r="E882" s="515"/>
      <c r="F882" s="614"/>
      <c r="G882" s="516"/>
      <c r="H882" s="614"/>
      <c r="I882" s="516"/>
      <c r="J882" s="517" t="s">
        <v>95</v>
      </c>
    </row>
    <row r="883" spans="1:10" s="518" customFormat="1" ht="12.75" customHeight="1">
      <c r="A883" s="490">
        <f t="shared" si="45"/>
        <v>861</v>
      </c>
      <c r="B883" s="513"/>
      <c r="C883" s="514" t="s">
        <v>1046</v>
      </c>
      <c r="D883" s="515"/>
      <c r="E883" s="515"/>
      <c r="F883" s="614"/>
      <c r="G883" s="516"/>
      <c r="H883" s="614"/>
      <c r="I883" s="516"/>
      <c r="J883" s="517" t="s">
        <v>96</v>
      </c>
    </row>
    <row r="884" spans="1:10" s="518" customFormat="1" ht="12.75" customHeight="1">
      <c r="A884" s="490">
        <f t="shared" si="45"/>
        <v>862</v>
      </c>
      <c r="B884" s="513"/>
      <c r="C884" s="514" t="s">
        <v>1029</v>
      </c>
      <c r="D884" s="515"/>
      <c r="E884" s="515"/>
      <c r="F884" s="614"/>
      <c r="G884" s="516"/>
      <c r="H884" s="614"/>
      <c r="I884" s="516"/>
      <c r="J884" s="517" t="s">
        <v>97</v>
      </c>
    </row>
    <row r="885" spans="1:10" s="518" customFormat="1" ht="12.75" customHeight="1">
      <c r="A885" s="490">
        <f t="shared" si="45"/>
        <v>863</v>
      </c>
      <c r="B885" s="513"/>
      <c r="C885" s="514" t="s">
        <v>153</v>
      </c>
      <c r="D885" s="515"/>
      <c r="E885" s="515"/>
      <c r="F885" s="614"/>
      <c r="G885" s="516"/>
      <c r="H885" s="614"/>
      <c r="I885" s="516"/>
      <c r="J885" s="517"/>
    </row>
    <row r="886" spans="1:10" s="518" customFormat="1" ht="12.75" customHeight="1">
      <c r="A886" s="490">
        <f t="shared" si="45"/>
        <v>864</v>
      </c>
      <c r="B886" s="513"/>
      <c r="C886" s="514" t="s">
        <v>154</v>
      </c>
      <c r="D886" s="515"/>
      <c r="E886" s="515"/>
      <c r="F886" s="614"/>
      <c r="G886" s="516"/>
      <c r="H886" s="614"/>
      <c r="I886" s="516"/>
      <c r="J886" s="517"/>
    </row>
    <row r="887" spans="1:10" ht="25.5">
      <c r="A887" s="490">
        <f t="shared" si="45"/>
        <v>865</v>
      </c>
      <c r="C887" s="503" t="s">
        <v>224</v>
      </c>
      <c r="D887" s="490">
        <f>SUM(D888:D896)</f>
        <v>1.625</v>
      </c>
      <c r="E887" s="490" t="s">
        <v>360</v>
      </c>
      <c r="F887" s="619"/>
      <c r="G887" s="505">
        <f>D887*F887</f>
        <v>0</v>
      </c>
      <c r="H887" s="619"/>
      <c r="I887" s="505">
        <f>D887*H887</f>
        <v>0</v>
      </c>
      <c r="J887" s="534"/>
    </row>
    <row r="888" spans="1:10" s="518" customFormat="1" ht="12.75" customHeight="1">
      <c r="A888" s="490">
        <f t="shared" si="45"/>
        <v>866</v>
      </c>
      <c r="B888" s="513"/>
      <c r="C888" s="514" t="s">
        <v>1040</v>
      </c>
      <c r="D888" s="515">
        <f t="shared" ref="D888:D896" si="46">SUM(D786)*0.05</f>
        <v>0</v>
      </c>
      <c r="E888" s="515"/>
      <c r="F888" s="614"/>
      <c r="G888" s="516"/>
      <c r="H888" s="614"/>
      <c r="I888" s="516"/>
      <c r="J888" s="517" t="s">
        <v>89</v>
      </c>
    </row>
    <row r="889" spans="1:10" s="518" customFormat="1" ht="12.75" customHeight="1">
      <c r="A889" s="490">
        <f t="shared" si="45"/>
        <v>867</v>
      </c>
      <c r="B889" s="513"/>
      <c r="C889" s="514" t="s">
        <v>1042</v>
      </c>
      <c r="D889" s="515">
        <f t="shared" si="46"/>
        <v>0.25</v>
      </c>
      <c r="E889" s="515"/>
      <c r="F889" s="614"/>
      <c r="G889" s="516"/>
      <c r="H889" s="614"/>
      <c r="I889" s="516"/>
      <c r="J889" s="517" t="s">
        <v>90</v>
      </c>
    </row>
    <row r="890" spans="1:10" s="518" customFormat="1" ht="12.75" customHeight="1">
      <c r="A890" s="490">
        <f t="shared" si="45"/>
        <v>868</v>
      </c>
      <c r="B890" s="513"/>
      <c r="C890" s="514" t="s">
        <v>1044</v>
      </c>
      <c r="D890" s="515">
        <f t="shared" si="46"/>
        <v>0.625</v>
      </c>
      <c r="E890" s="515"/>
      <c r="F890" s="614"/>
      <c r="G890" s="516"/>
      <c r="H890" s="614"/>
      <c r="I890" s="516"/>
      <c r="J890" s="517" t="s">
        <v>91</v>
      </c>
    </row>
    <row r="891" spans="1:10" s="518" customFormat="1" ht="12.75" customHeight="1">
      <c r="A891" s="490">
        <f t="shared" si="45"/>
        <v>869</v>
      </c>
      <c r="B891" s="513"/>
      <c r="C891" s="514" t="s">
        <v>92</v>
      </c>
      <c r="D891" s="515">
        <f t="shared" si="46"/>
        <v>0.5</v>
      </c>
      <c r="E891" s="515"/>
      <c r="F891" s="614"/>
      <c r="G891" s="516"/>
      <c r="H891" s="614"/>
      <c r="I891" s="516"/>
      <c r="J891" s="517" t="s">
        <v>93</v>
      </c>
    </row>
    <row r="892" spans="1:10" s="518" customFormat="1" ht="12.75" customHeight="1">
      <c r="A892" s="490">
        <f t="shared" si="45"/>
        <v>870</v>
      </c>
      <c r="B892" s="513"/>
      <c r="C892" s="514" t="s">
        <v>94</v>
      </c>
      <c r="D892" s="515">
        <f t="shared" si="46"/>
        <v>0.25</v>
      </c>
      <c r="E892" s="515"/>
      <c r="F892" s="614"/>
      <c r="G892" s="516"/>
      <c r="H892" s="614"/>
      <c r="I892" s="516"/>
      <c r="J892" s="517" t="s">
        <v>95</v>
      </c>
    </row>
    <row r="893" spans="1:10" s="518" customFormat="1" ht="12.75" customHeight="1">
      <c r="A893" s="490">
        <f t="shared" si="45"/>
        <v>871</v>
      </c>
      <c r="B893" s="513"/>
      <c r="C893" s="514" t="s">
        <v>1046</v>
      </c>
      <c r="D893" s="515">
        <f t="shared" si="46"/>
        <v>0</v>
      </c>
      <c r="E893" s="515"/>
      <c r="F893" s="614"/>
      <c r="G893" s="516"/>
      <c r="H893" s="614"/>
      <c r="I893" s="516"/>
      <c r="J893" s="517" t="s">
        <v>96</v>
      </c>
    </row>
    <row r="894" spans="1:10" s="518" customFormat="1" ht="12.75" customHeight="1">
      <c r="A894" s="490">
        <f t="shared" si="45"/>
        <v>872</v>
      </c>
      <c r="B894" s="513"/>
      <c r="C894" s="514" t="s">
        <v>1029</v>
      </c>
      <c r="D894" s="515">
        <f t="shared" si="46"/>
        <v>0</v>
      </c>
      <c r="E894" s="515"/>
      <c r="F894" s="614"/>
      <c r="G894" s="516"/>
      <c r="H894" s="614"/>
      <c r="I894" s="516"/>
      <c r="J894" s="517" t="s">
        <v>97</v>
      </c>
    </row>
    <row r="895" spans="1:10" s="518" customFormat="1" ht="12.75" customHeight="1">
      <c r="A895" s="490">
        <f t="shared" si="45"/>
        <v>873</v>
      </c>
      <c r="B895" s="513"/>
      <c r="C895" s="514" t="s">
        <v>153</v>
      </c>
      <c r="D895" s="515">
        <f t="shared" si="46"/>
        <v>0</v>
      </c>
      <c r="E895" s="515"/>
      <c r="F895" s="614"/>
      <c r="G895" s="516"/>
      <c r="H895" s="614"/>
      <c r="I895" s="516"/>
      <c r="J895" s="517"/>
    </row>
    <row r="896" spans="1:10" s="518" customFormat="1" ht="12.75" customHeight="1">
      <c r="A896" s="490">
        <f t="shared" si="45"/>
        <v>874</v>
      </c>
      <c r="B896" s="513"/>
      <c r="C896" s="514" t="s">
        <v>154</v>
      </c>
      <c r="D896" s="515">
        <f t="shared" si="46"/>
        <v>0</v>
      </c>
      <c r="E896" s="515"/>
      <c r="F896" s="614"/>
      <c r="G896" s="516"/>
      <c r="H896" s="614"/>
      <c r="I896" s="516"/>
      <c r="J896" s="517"/>
    </row>
    <row r="897" spans="1:10" ht="25.5">
      <c r="A897" s="490">
        <f t="shared" si="45"/>
        <v>875</v>
      </c>
      <c r="C897" s="503" t="s">
        <v>5</v>
      </c>
      <c r="D897" s="490">
        <f>SUM(D898:D906)</f>
        <v>161.39999999999998</v>
      </c>
      <c r="E897" s="490" t="s">
        <v>360</v>
      </c>
      <c r="F897" s="619"/>
      <c r="G897" s="505">
        <f>D897*F897</f>
        <v>0</v>
      </c>
      <c r="H897" s="619"/>
      <c r="I897" s="505">
        <f>D897*H897</f>
        <v>0</v>
      </c>
      <c r="J897" s="534"/>
    </row>
    <row r="898" spans="1:10" s="518" customFormat="1" ht="12.75" customHeight="1">
      <c r="A898" s="490">
        <f t="shared" si="45"/>
        <v>876</v>
      </c>
      <c r="B898" s="513"/>
      <c r="C898" s="514" t="s">
        <v>1040</v>
      </c>
      <c r="D898" s="566">
        <f t="shared" ref="D898:D906" si="47">SUM(D796)*0.05+SUM(D806)*0.1</f>
        <v>0</v>
      </c>
      <c r="E898" s="515"/>
      <c r="F898" s="614"/>
      <c r="G898" s="516"/>
      <c r="H898" s="614"/>
      <c r="I898" s="516"/>
      <c r="J898" s="517" t="s">
        <v>89</v>
      </c>
    </row>
    <row r="899" spans="1:10" s="518" customFormat="1" ht="12.75" customHeight="1">
      <c r="A899" s="490">
        <f t="shared" si="45"/>
        <v>877</v>
      </c>
      <c r="B899" s="513"/>
      <c r="C899" s="514" t="s">
        <v>1042</v>
      </c>
      <c r="D899" s="566">
        <f t="shared" si="47"/>
        <v>36</v>
      </c>
      <c r="E899" s="515"/>
      <c r="F899" s="614"/>
      <c r="G899" s="516"/>
      <c r="H899" s="614"/>
      <c r="I899" s="516"/>
      <c r="J899" s="517" t="s">
        <v>90</v>
      </c>
    </row>
    <row r="900" spans="1:10" s="518" customFormat="1" ht="12.75" customHeight="1">
      <c r="A900" s="490">
        <f t="shared" si="45"/>
        <v>878</v>
      </c>
      <c r="B900" s="513"/>
      <c r="C900" s="514" t="s">
        <v>1044</v>
      </c>
      <c r="D900" s="566">
        <f t="shared" si="47"/>
        <v>44.6</v>
      </c>
      <c r="E900" s="515"/>
      <c r="F900" s="614"/>
      <c r="G900" s="516"/>
      <c r="H900" s="614"/>
      <c r="I900" s="516"/>
      <c r="J900" s="517" t="s">
        <v>91</v>
      </c>
    </row>
    <row r="901" spans="1:10" s="518" customFormat="1" ht="12.75" customHeight="1">
      <c r="A901" s="490">
        <f t="shared" si="45"/>
        <v>879</v>
      </c>
      <c r="B901" s="513"/>
      <c r="C901" s="514" t="s">
        <v>92</v>
      </c>
      <c r="D901" s="566">
        <f t="shared" si="47"/>
        <v>62.100000000000009</v>
      </c>
      <c r="E901" s="515"/>
      <c r="F901" s="614"/>
      <c r="G901" s="516"/>
      <c r="H901" s="614"/>
      <c r="I901" s="516"/>
      <c r="J901" s="517" t="s">
        <v>93</v>
      </c>
    </row>
    <row r="902" spans="1:10" s="518" customFormat="1" ht="12.75" customHeight="1">
      <c r="A902" s="490">
        <f t="shared" si="45"/>
        <v>880</v>
      </c>
      <c r="B902" s="513"/>
      <c r="C902" s="514" t="s">
        <v>94</v>
      </c>
      <c r="D902" s="566">
        <f t="shared" si="47"/>
        <v>18.700000000000003</v>
      </c>
      <c r="E902" s="515"/>
      <c r="F902" s="614"/>
      <c r="G902" s="516"/>
      <c r="H902" s="614"/>
      <c r="I902" s="516"/>
      <c r="J902" s="517" t="s">
        <v>95</v>
      </c>
    </row>
    <row r="903" spans="1:10" s="518" customFormat="1" ht="12.75" customHeight="1">
      <c r="A903" s="490">
        <f t="shared" si="45"/>
        <v>881</v>
      </c>
      <c r="B903" s="513"/>
      <c r="C903" s="514" t="s">
        <v>1046</v>
      </c>
      <c r="D903" s="566">
        <f t="shared" si="47"/>
        <v>0</v>
      </c>
      <c r="E903" s="515"/>
      <c r="F903" s="614"/>
      <c r="G903" s="516"/>
      <c r="H903" s="614"/>
      <c r="I903" s="516"/>
      <c r="J903" s="517" t="s">
        <v>96</v>
      </c>
    </row>
    <row r="904" spans="1:10" s="518" customFormat="1" ht="12.75" customHeight="1">
      <c r="A904" s="490">
        <f t="shared" si="45"/>
        <v>882</v>
      </c>
      <c r="B904" s="513"/>
      <c r="C904" s="514" t="s">
        <v>1029</v>
      </c>
      <c r="D904" s="566">
        <f t="shared" si="47"/>
        <v>0</v>
      </c>
      <c r="E904" s="515"/>
      <c r="F904" s="614"/>
      <c r="G904" s="516"/>
      <c r="H904" s="614"/>
      <c r="I904" s="516"/>
      <c r="J904" s="517" t="s">
        <v>97</v>
      </c>
    </row>
    <row r="905" spans="1:10" s="518" customFormat="1" ht="12.75" customHeight="1">
      <c r="A905" s="490">
        <f t="shared" si="45"/>
        <v>883</v>
      </c>
      <c r="B905" s="513"/>
      <c r="C905" s="514" t="s">
        <v>153</v>
      </c>
      <c r="D905" s="566">
        <f t="shared" si="47"/>
        <v>0</v>
      </c>
      <c r="E905" s="515"/>
      <c r="F905" s="614"/>
      <c r="G905" s="516"/>
      <c r="H905" s="614"/>
      <c r="I905" s="516"/>
      <c r="J905" s="517"/>
    </row>
    <row r="906" spans="1:10" s="518" customFormat="1" ht="12.75" customHeight="1">
      <c r="A906" s="490">
        <f t="shared" si="45"/>
        <v>884</v>
      </c>
      <c r="B906" s="513"/>
      <c r="C906" s="514" t="s">
        <v>154</v>
      </c>
      <c r="D906" s="566">
        <f t="shared" si="47"/>
        <v>0</v>
      </c>
      <c r="E906" s="515"/>
      <c r="F906" s="614"/>
      <c r="G906" s="516"/>
      <c r="H906" s="614"/>
      <c r="I906" s="516"/>
      <c r="J906" s="517"/>
    </row>
    <row r="907" spans="1:10" ht="25.5" customHeight="1">
      <c r="A907" s="490">
        <f t="shared" si="45"/>
        <v>885</v>
      </c>
      <c r="C907" s="503" t="s">
        <v>6</v>
      </c>
      <c r="D907" s="490">
        <f>SUM(D908:D916)</f>
        <v>7.5599999999999987</v>
      </c>
      <c r="E907" s="490" t="s">
        <v>360</v>
      </c>
      <c r="F907" s="619"/>
      <c r="G907" s="505">
        <f>D907*F907</f>
        <v>0</v>
      </c>
      <c r="H907" s="619"/>
      <c r="I907" s="505">
        <f>D907*H907</f>
        <v>0</v>
      </c>
      <c r="J907" s="534"/>
    </row>
    <row r="908" spans="1:10" s="518" customFormat="1" ht="12.75" customHeight="1">
      <c r="A908" s="490">
        <f t="shared" si="45"/>
        <v>886</v>
      </c>
      <c r="B908" s="513"/>
      <c r="C908" s="514" t="s">
        <v>1040</v>
      </c>
      <c r="D908" s="515">
        <f t="shared" ref="D908:D916" si="48">SUM(D878,D868,D858,D848,D838,D826,D816)*0.02</f>
        <v>0.42</v>
      </c>
      <c r="E908" s="515"/>
      <c r="F908" s="614"/>
      <c r="G908" s="516"/>
      <c r="H908" s="614"/>
      <c r="I908" s="516"/>
      <c r="J908" s="517" t="s">
        <v>89</v>
      </c>
    </row>
    <row r="909" spans="1:10" s="518" customFormat="1" ht="12.75" customHeight="1">
      <c r="A909" s="490">
        <f t="shared" si="45"/>
        <v>887</v>
      </c>
      <c r="B909" s="513"/>
      <c r="C909" s="514" t="s">
        <v>1042</v>
      </c>
      <c r="D909" s="515">
        <f t="shared" si="48"/>
        <v>1.76</v>
      </c>
      <c r="E909" s="515"/>
      <c r="F909" s="614"/>
      <c r="G909" s="516"/>
      <c r="H909" s="614"/>
      <c r="I909" s="516"/>
      <c r="J909" s="517" t="s">
        <v>90</v>
      </c>
    </row>
    <row r="910" spans="1:10" s="518" customFormat="1" ht="12.75" customHeight="1">
      <c r="A910" s="490">
        <f t="shared" si="45"/>
        <v>888</v>
      </c>
      <c r="B910" s="513"/>
      <c r="C910" s="514" t="s">
        <v>1044</v>
      </c>
      <c r="D910" s="515">
        <f t="shared" si="48"/>
        <v>2.1</v>
      </c>
      <c r="E910" s="515"/>
      <c r="F910" s="614"/>
      <c r="G910" s="516"/>
      <c r="H910" s="614"/>
      <c r="I910" s="516"/>
      <c r="J910" s="517" t="s">
        <v>91</v>
      </c>
    </row>
    <row r="911" spans="1:10" s="518" customFormat="1" ht="12.75" customHeight="1">
      <c r="A911" s="490">
        <f t="shared" si="45"/>
        <v>889</v>
      </c>
      <c r="B911" s="513"/>
      <c r="C911" s="514" t="s">
        <v>92</v>
      </c>
      <c r="D911" s="515">
        <f t="shared" si="48"/>
        <v>2.14</v>
      </c>
      <c r="E911" s="515"/>
      <c r="F911" s="614"/>
      <c r="G911" s="516"/>
      <c r="H911" s="614"/>
      <c r="I911" s="516"/>
      <c r="J911" s="517" t="s">
        <v>93</v>
      </c>
    </row>
    <row r="912" spans="1:10" s="518" customFormat="1" ht="12.75" customHeight="1">
      <c r="A912" s="490">
        <f t="shared" si="45"/>
        <v>890</v>
      </c>
      <c r="B912" s="513"/>
      <c r="C912" s="514" t="s">
        <v>94</v>
      </c>
      <c r="D912" s="515">
        <f t="shared" si="48"/>
        <v>1</v>
      </c>
      <c r="E912" s="515"/>
      <c r="F912" s="614"/>
      <c r="G912" s="516"/>
      <c r="H912" s="614"/>
      <c r="I912" s="516"/>
      <c r="J912" s="517" t="s">
        <v>95</v>
      </c>
    </row>
    <row r="913" spans="1:10" s="518" customFormat="1" ht="12.75" customHeight="1">
      <c r="A913" s="490">
        <f t="shared" si="45"/>
        <v>891</v>
      </c>
      <c r="B913" s="513"/>
      <c r="C913" s="514" t="s">
        <v>1046</v>
      </c>
      <c r="D913" s="515">
        <f t="shared" si="48"/>
        <v>0.1</v>
      </c>
      <c r="E913" s="515"/>
      <c r="F913" s="614"/>
      <c r="G913" s="516"/>
      <c r="H913" s="614"/>
      <c r="I913" s="516"/>
      <c r="J913" s="517" t="s">
        <v>96</v>
      </c>
    </row>
    <row r="914" spans="1:10" s="518" customFormat="1" ht="12.75" customHeight="1">
      <c r="A914" s="490">
        <f t="shared" si="45"/>
        <v>892</v>
      </c>
      <c r="B914" s="513"/>
      <c r="C914" s="514" t="s">
        <v>1029</v>
      </c>
      <c r="D914" s="515">
        <f t="shared" si="48"/>
        <v>0</v>
      </c>
      <c r="E914" s="515"/>
      <c r="F914" s="614"/>
      <c r="G914" s="516"/>
      <c r="H914" s="614"/>
      <c r="I914" s="516"/>
      <c r="J914" s="517" t="s">
        <v>97</v>
      </c>
    </row>
    <row r="915" spans="1:10" s="518" customFormat="1" ht="12.75" customHeight="1">
      <c r="A915" s="490">
        <f t="shared" si="45"/>
        <v>893</v>
      </c>
      <c r="B915" s="513"/>
      <c r="C915" s="514" t="s">
        <v>153</v>
      </c>
      <c r="D915" s="515">
        <f t="shared" si="48"/>
        <v>0.02</v>
      </c>
      <c r="E915" s="515"/>
      <c r="F915" s="614"/>
      <c r="G915" s="516"/>
      <c r="H915" s="614"/>
      <c r="I915" s="516"/>
      <c r="J915" s="517"/>
    </row>
    <row r="916" spans="1:10" s="518" customFormat="1" ht="12.75" customHeight="1">
      <c r="A916" s="490">
        <f t="shared" si="45"/>
        <v>894</v>
      </c>
      <c r="B916" s="513"/>
      <c r="C916" s="514" t="s">
        <v>154</v>
      </c>
      <c r="D916" s="515">
        <f t="shared" si="48"/>
        <v>0.02</v>
      </c>
      <c r="E916" s="515"/>
      <c r="F916" s="614"/>
      <c r="G916" s="516"/>
      <c r="H916" s="614"/>
      <c r="I916" s="516"/>
      <c r="J916" s="517"/>
    </row>
    <row r="917" spans="1:10" ht="12.75" customHeight="1">
      <c r="A917" s="490">
        <f t="shared" si="45"/>
        <v>895</v>
      </c>
      <c r="C917" s="503"/>
      <c r="D917" s="490"/>
      <c r="F917" s="619"/>
      <c r="G917" s="505"/>
      <c r="H917" s="619"/>
      <c r="I917" s="505"/>
      <c r="J917" s="534"/>
    </row>
    <row r="918" spans="1:10">
      <c r="A918" s="490">
        <f t="shared" si="45"/>
        <v>896</v>
      </c>
      <c r="C918" s="532" t="s">
        <v>7</v>
      </c>
      <c r="D918" s="490"/>
      <c r="E918" s="542"/>
      <c r="F918" s="619"/>
      <c r="G918" s="505"/>
      <c r="H918" s="619"/>
      <c r="I918" s="505"/>
      <c r="J918" s="543"/>
    </row>
    <row r="919" spans="1:10">
      <c r="A919" s="490">
        <f t="shared" si="45"/>
        <v>897</v>
      </c>
      <c r="C919" s="503" t="s">
        <v>8</v>
      </c>
      <c r="D919" s="530">
        <v>96</v>
      </c>
      <c r="E919" s="490" t="s">
        <v>504</v>
      </c>
      <c r="F919" s="619"/>
      <c r="G919" s="505">
        <f t="shared" ref="G919:G937" si="49">D919*F919</f>
        <v>0</v>
      </c>
      <c r="H919" s="619"/>
      <c r="I919" s="505">
        <f t="shared" ref="I919:I937" si="50">D919*H919</f>
        <v>0</v>
      </c>
      <c r="J919" s="534"/>
    </row>
    <row r="920" spans="1:10" s="535" customFormat="1" ht="25.5" customHeight="1">
      <c r="A920" s="490">
        <f t="shared" si="45"/>
        <v>898</v>
      </c>
      <c r="C920" s="520" t="s">
        <v>9</v>
      </c>
      <c r="D920" s="530">
        <v>80</v>
      </c>
      <c r="E920" s="530" t="s">
        <v>504</v>
      </c>
      <c r="F920" s="620"/>
      <c r="G920" s="522">
        <f t="shared" si="49"/>
        <v>0</v>
      </c>
      <c r="H920" s="620"/>
      <c r="I920" s="522">
        <f t="shared" si="50"/>
        <v>0</v>
      </c>
      <c r="J920" s="534"/>
    </row>
    <row r="921" spans="1:10">
      <c r="A921" s="490">
        <f t="shared" si="45"/>
        <v>899</v>
      </c>
      <c r="C921" s="503" t="s">
        <v>10</v>
      </c>
      <c r="D921" s="530">
        <v>40</v>
      </c>
      <c r="E921" s="490" t="s">
        <v>504</v>
      </c>
      <c r="F921" s="619"/>
      <c r="G921" s="505">
        <f t="shared" si="49"/>
        <v>0</v>
      </c>
      <c r="H921" s="619"/>
      <c r="I921" s="505">
        <f t="shared" si="50"/>
        <v>0</v>
      </c>
      <c r="J921" s="534"/>
    </row>
    <row r="922" spans="1:10" ht="25.5">
      <c r="A922" s="490">
        <f t="shared" si="45"/>
        <v>900</v>
      </c>
      <c r="C922" s="503" t="s">
        <v>225</v>
      </c>
      <c r="D922" s="530">
        <v>16</v>
      </c>
      <c r="E922" s="490" t="s">
        <v>504</v>
      </c>
      <c r="F922" s="619"/>
      <c r="G922" s="505">
        <f t="shared" si="49"/>
        <v>0</v>
      </c>
      <c r="H922" s="619"/>
      <c r="I922" s="505">
        <f t="shared" si="50"/>
        <v>0</v>
      </c>
      <c r="J922" s="534"/>
    </row>
    <row r="923" spans="1:10" ht="25.5">
      <c r="A923" s="490">
        <f t="shared" si="45"/>
        <v>901</v>
      </c>
      <c r="C923" s="503" t="s">
        <v>226</v>
      </c>
      <c r="D923" s="530">
        <v>16</v>
      </c>
      <c r="E923" s="490" t="s">
        <v>504</v>
      </c>
      <c r="F923" s="619"/>
      <c r="G923" s="505">
        <f>D923*F923</f>
        <v>0</v>
      </c>
      <c r="H923" s="619"/>
      <c r="I923" s="505">
        <f>D923*H923</f>
        <v>0</v>
      </c>
      <c r="J923" s="534"/>
    </row>
    <row r="924" spans="1:10" ht="25.5" customHeight="1">
      <c r="A924" s="490">
        <f t="shared" si="45"/>
        <v>902</v>
      </c>
      <c r="C924" s="503" t="s">
        <v>227</v>
      </c>
      <c r="D924" s="530">
        <v>16</v>
      </c>
      <c r="E924" s="490" t="s">
        <v>504</v>
      </c>
      <c r="F924" s="619"/>
      <c r="G924" s="505">
        <f t="shared" si="49"/>
        <v>0</v>
      </c>
      <c r="H924" s="619"/>
      <c r="I924" s="505">
        <f t="shared" si="50"/>
        <v>0</v>
      </c>
      <c r="J924" s="534"/>
    </row>
    <row r="925" spans="1:10" ht="51">
      <c r="A925" s="490">
        <f t="shared" si="45"/>
        <v>903</v>
      </c>
      <c r="C925" s="503" t="s">
        <v>228</v>
      </c>
      <c r="D925" s="530">
        <v>48</v>
      </c>
      <c r="E925" s="490" t="s">
        <v>504</v>
      </c>
      <c r="F925" s="619"/>
      <c r="G925" s="505">
        <f>D925*F925</f>
        <v>0</v>
      </c>
      <c r="H925" s="619"/>
      <c r="I925" s="505">
        <f>D925*H925</f>
        <v>0</v>
      </c>
      <c r="J925" s="534"/>
    </row>
    <row r="926" spans="1:10" ht="51">
      <c r="A926" s="490">
        <f t="shared" si="45"/>
        <v>904</v>
      </c>
      <c r="C926" s="503" t="s">
        <v>229</v>
      </c>
      <c r="D926" s="530">
        <v>48</v>
      </c>
      <c r="E926" s="490" t="s">
        <v>504</v>
      </c>
      <c r="F926" s="619"/>
      <c r="G926" s="505">
        <f t="shared" si="49"/>
        <v>0</v>
      </c>
      <c r="H926" s="619"/>
      <c r="I926" s="505">
        <f t="shared" si="50"/>
        <v>0</v>
      </c>
      <c r="J926" s="534"/>
    </row>
    <row r="927" spans="1:10" ht="51">
      <c r="A927" s="490">
        <f t="shared" si="45"/>
        <v>905</v>
      </c>
      <c r="C927" s="503" t="s">
        <v>230</v>
      </c>
      <c r="D927" s="490">
        <v>2</v>
      </c>
      <c r="E927" s="490" t="s">
        <v>504</v>
      </c>
      <c r="F927" s="619"/>
      <c r="G927" s="505">
        <f t="shared" si="49"/>
        <v>0</v>
      </c>
      <c r="H927" s="619"/>
      <c r="I927" s="505">
        <f t="shared" si="50"/>
        <v>0</v>
      </c>
      <c r="J927" s="534"/>
    </row>
    <row r="928" spans="1:10" ht="76.5">
      <c r="A928" s="490">
        <f t="shared" si="45"/>
        <v>906</v>
      </c>
      <c r="C928" s="503" t="s">
        <v>231</v>
      </c>
      <c r="D928" s="490">
        <v>64</v>
      </c>
      <c r="E928" s="490" t="s">
        <v>504</v>
      </c>
      <c r="F928" s="619"/>
      <c r="G928" s="505">
        <f t="shared" si="49"/>
        <v>0</v>
      </c>
      <c r="H928" s="619"/>
      <c r="I928" s="505">
        <f t="shared" si="50"/>
        <v>0</v>
      </c>
      <c r="J928" s="534"/>
    </row>
    <row r="929" spans="1:10" ht="89.25">
      <c r="A929" s="490">
        <f t="shared" si="45"/>
        <v>907</v>
      </c>
      <c r="C929" s="503" t="s">
        <v>232</v>
      </c>
      <c r="D929" s="490">
        <v>6</v>
      </c>
      <c r="E929" s="490" t="s">
        <v>504</v>
      </c>
      <c r="F929" s="619"/>
      <c r="G929" s="505">
        <f>D929*F929</f>
        <v>0</v>
      </c>
      <c r="H929" s="619"/>
      <c r="I929" s="505">
        <f>D929*H929</f>
        <v>0</v>
      </c>
      <c r="J929" s="534"/>
    </row>
    <row r="930" spans="1:10" ht="38.25">
      <c r="A930" s="490">
        <f t="shared" si="45"/>
        <v>908</v>
      </c>
      <c r="C930" s="503" t="s">
        <v>233</v>
      </c>
      <c r="D930" s="490">
        <v>10</v>
      </c>
      <c r="E930" s="490" t="s">
        <v>504</v>
      </c>
      <c r="F930" s="619"/>
      <c r="G930" s="505">
        <f t="shared" si="49"/>
        <v>0</v>
      </c>
      <c r="H930" s="619"/>
      <c r="I930" s="505">
        <f t="shared" si="50"/>
        <v>0</v>
      </c>
      <c r="J930" s="534"/>
    </row>
    <row r="931" spans="1:10" ht="38.25">
      <c r="A931" s="490">
        <f t="shared" si="45"/>
        <v>909</v>
      </c>
      <c r="C931" s="503" t="s">
        <v>234</v>
      </c>
      <c r="D931" s="490">
        <v>4</v>
      </c>
      <c r="E931" s="490" t="s">
        <v>504</v>
      </c>
      <c r="F931" s="619"/>
      <c r="G931" s="505">
        <f t="shared" si="49"/>
        <v>0</v>
      </c>
      <c r="H931" s="619"/>
      <c r="I931" s="505">
        <f t="shared" si="50"/>
        <v>0</v>
      </c>
      <c r="J931" s="534"/>
    </row>
    <row r="932" spans="1:10" ht="38.25">
      <c r="A932" s="490">
        <f t="shared" si="45"/>
        <v>910</v>
      </c>
      <c r="C932" s="503" t="s">
        <v>235</v>
      </c>
      <c r="D932" s="490">
        <v>7</v>
      </c>
      <c r="E932" s="490" t="s">
        <v>504</v>
      </c>
      <c r="F932" s="619"/>
      <c r="G932" s="505">
        <f t="shared" si="49"/>
        <v>0</v>
      </c>
      <c r="H932" s="619"/>
      <c r="I932" s="505">
        <f t="shared" si="50"/>
        <v>0</v>
      </c>
      <c r="J932" s="534"/>
    </row>
    <row r="933" spans="1:10" ht="54.95" customHeight="1">
      <c r="A933" s="490">
        <f t="shared" si="45"/>
        <v>911</v>
      </c>
      <c r="C933" s="503" t="s">
        <v>236</v>
      </c>
      <c r="D933" s="490">
        <v>4</v>
      </c>
      <c r="E933" s="490" t="s">
        <v>504</v>
      </c>
      <c r="F933" s="619"/>
      <c r="G933" s="505">
        <f t="shared" si="49"/>
        <v>0</v>
      </c>
      <c r="H933" s="619"/>
      <c r="I933" s="505">
        <f t="shared" si="50"/>
        <v>0</v>
      </c>
      <c r="J933" s="534"/>
    </row>
    <row r="934" spans="1:10" ht="54.95" customHeight="1">
      <c r="A934" s="490">
        <f t="shared" si="45"/>
        <v>912</v>
      </c>
      <c r="C934" s="503" t="s">
        <v>237</v>
      </c>
      <c r="D934" s="490">
        <v>4</v>
      </c>
      <c r="E934" s="490" t="s">
        <v>504</v>
      </c>
      <c r="F934" s="619"/>
      <c r="G934" s="505">
        <f t="shared" si="49"/>
        <v>0</v>
      </c>
      <c r="H934" s="619"/>
      <c r="I934" s="505">
        <f t="shared" si="50"/>
        <v>0</v>
      </c>
      <c r="J934" s="534"/>
    </row>
    <row r="935" spans="1:10" ht="12.75" customHeight="1">
      <c r="A935" s="490">
        <f t="shared" si="45"/>
        <v>913</v>
      </c>
      <c r="C935" s="503" t="s">
        <v>238</v>
      </c>
      <c r="D935" s="490">
        <v>8</v>
      </c>
      <c r="E935" s="490" t="s">
        <v>504</v>
      </c>
      <c r="F935" s="619"/>
      <c r="G935" s="505">
        <f t="shared" si="49"/>
        <v>0</v>
      </c>
      <c r="H935" s="619"/>
      <c r="I935" s="505">
        <f t="shared" si="50"/>
        <v>0</v>
      </c>
      <c r="J935" s="534"/>
    </row>
    <row r="936" spans="1:10">
      <c r="A936" s="490">
        <f t="shared" si="45"/>
        <v>914</v>
      </c>
      <c r="C936" s="503" t="s">
        <v>13</v>
      </c>
      <c r="D936" s="490">
        <v>20</v>
      </c>
      <c r="E936" s="490" t="s">
        <v>504</v>
      </c>
      <c r="F936" s="619"/>
      <c r="G936" s="505">
        <f t="shared" si="49"/>
        <v>0</v>
      </c>
      <c r="H936" s="619"/>
      <c r="I936" s="505">
        <f t="shared" si="50"/>
        <v>0</v>
      </c>
      <c r="J936" s="534"/>
    </row>
    <row r="937" spans="1:10">
      <c r="A937" s="490">
        <f>A936+1</f>
        <v>915</v>
      </c>
      <c r="C937" s="503" t="s">
        <v>14</v>
      </c>
      <c r="D937" s="490">
        <v>40</v>
      </c>
      <c r="E937" s="490" t="s">
        <v>504</v>
      </c>
      <c r="F937" s="619"/>
      <c r="G937" s="505">
        <f t="shared" si="49"/>
        <v>0</v>
      </c>
      <c r="H937" s="619"/>
      <c r="I937" s="505">
        <f t="shared" si="50"/>
        <v>0</v>
      </c>
      <c r="J937" s="534"/>
    </row>
    <row r="938" spans="1:10">
      <c r="A938" s="490">
        <f>A937+1</f>
        <v>916</v>
      </c>
      <c r="C938" s="503"/>
      <c r="D938" s="490"/>
      <c r="F938" s="619"/>
      <c r="G938" s="505"/>
      <c r="H938" s="619"/>
      <c r="I938" s="505"/>
      <c r="J938" s="534"/>
    </row>
    <row r="939" spans="1:10" s="497" customFormat="1" ht="15.75">
      <c r="A939" s="496"/>
      <c r="C939" s="544" t="s">
        <v>997</v>
      </c>
      <c r="D939" s="496"/>
      <c r="E939" s="498"/>
      <c r="F939" s="618"/>
      <c r="G939" s="500">
        <f>SUM(G940:G943)</f>
        <v>0</v>
      </c>
      <c r="H939" s="621"/>
      <c r="I939" s="500">
        <f>SUM(I940:I943)</f>
        <v>0</v>
      </c>
      <c r="J939" s="545"/>
    </row>
    <row r="940" spans="1:10">
      <c r="A940" s="490">
        <f>A938+1</f>
        <v>917</v>
      </c>
      <c r="C940" s="503" t="s">
        <v>15</v>
      </c>
      <c r="D940" s="490">
        <v>1</v>
      </c>
      <c r="E940" s="490" t="s">
        <v>1062</v>
      </c>
      <c r="F940" s="619"/>
      <c r="G940" s="505">
        <f>D940*F940</f>
        <v>0</v>
      </c>
      <c r="H940" s="619"/>
      <c r="I940" s="505">
        <f>D940*H940</f>
        <v>0</v>
      </c>
    </row>
    <row r="941" spans="1:10">
      <c r="A941" s="490">
        <f>A940+1</f>
        <v>918</v>
      </c>
      <c r="C941" s="503" t="s">
        <v>16</v>
      </c>
      <c r="D941" s="490">
        <v>1</v>
      </c>
      <c r="E941" s="490" t="s">
        <v>1062</v>
      </c>
      <c r="F941" s="619"/>
      <c r="G941" s="505">
        <f>D941*F941</f>
        <v>0</v>
      </c>
      <c r="H941" s="619"/>
      <c r="I941" s="505">
        <f>D941*H941</f>
        <v>0</v>
      </c>
    </row>
    <row r="942" spans="1:10">
      <c r="A942" s="490">
        <f>A941+1</f>
        <v>919</v>
      </c>
      <c r="C942" s="503" t="s">
        <v>239</v>
      </c>
      <c r="D942" s="490">
        <v>1</v>
      </c>
      <c r="E942" s="490" t="s">
        <v>1062</v>
      </c>
      <c r="F942" s="619"/>
      <c r="G942" s="505">
        <f>D942*F942</f>
        <v>0</v>
      </c>
      <c r="H942" s="619"/>
      <c r="I942" s="505">
        <f>D942*H942</f>
        <v>0</v>
      </c>
    </row>
    <row r="943" spans="1:10">
      <c r="A943" s="490">
        <f>A942+1</f>
        <v>920</v>
      </c>
      <c r="D943" s="490"/>
      <c r="E943" s="542"/>
      <c r="F943" s="619"/>
      <c r="G943" s="505"/>
      <c r="H943" s="619"/>
      <c r="I943" s="505"/>
      <c r="J943" s="543"/>
    </row>
    <row r="944" spans="1:10" s="497" customFormat="1" ht="15.75">
      <c r="A944" s="496"/>
      <c r="C944" s="544" t="s">
        <v>998</v>
      </c>
      <c r="D944" s="496"/>
      <c r="E944" s="498"/>
      <c r="F944" s="618"/>
      <c r="G944" s="500">
        <f>SUM(G945:G951)</f>
        <v>0</v>
      </c>
      <c r="H944" s="621"/>
      <c r="I944" s="500">
        <f>SUM(I945:I951)</f>
        <v>0</v>
      </c>
      <c r="J944" s="545"/>
    </row>
    <row r="945" spans="1:10">
      <c r="A945" s="490">
        <f>A943+1</f>
        <v>921</v>
      </c>
      <c r="C945" s="503" t="s">
        <v>538</v>
      </c>
      <c r="D945" s="490">
        <v>3.6</v>
      </c>
      <c r="E945" s="546" t="s">
        <v>294</v>
      </c>
      <c r="F945" s="613"/>
      <c r="G945" s="505">
        <f t="shared" ref="G945:G951" si="51">D945*F945</f>
        <v>0</v>
      </c>
      <c r="H945" s="613"/>
      <c r="I945" s="505">
        <f t="shared" ref="I945:I951" si="52">D945*H945</f>
        <v>0</v>
      </c>
    </row>
    <row r="946" spans="1:10">
      <c r="A946" s="490">
        <f>A945+1</f>
        <v>922</v>
      </c>
      <c r="C946" s="503" t="s">
        <v>17</v>
      </c>
      <c r="D946" s="490">
        <v>1.6</v>
      </c>
      <c r="E946" s="546" t="s">
        <v>294</v>
      </c>
      <c r="F946" s="613"/>
      <c r="G946" s="505">
        <f t="shared" si="51"/>
        <v>0</v>
      </c>
      <c r="H946" s="619"/>
      <c r="I946" s="505">
        <f t="shared" si="52"/>
        <v>0</v>
      </c>
    </row>
    <row r="947" spans="1:10">
      <c r="A947" s="490">
        <f>A946+1</f>
        <v>923</v>
      </c>
      <c r="C947" s="503" t="s">
        <v>18</v>
      </c>
      <c r="D947" s="490">
        <v>6</v>
      </c>
      <c r="E947" s="546" t="s">
        <v>294</v>
      </c>
      <c r="F947" s="613"/>
      <c r="G947" s="505">
        <f t="shared" si="51"/>
        <v>0</v>
      </c>
      <c r="H947" s="619"/>
      <c r="I947" s="505">
        <f t="shared" si="52"/>
        <v>0</v>
      </c>
    </row>
    <row r="948" spans="1:10">
      <c r="A948" s="490">
        <f>A947+1</f>
        <v>924</v>
      </c>
      <c r="C948" s="503" t="s">
        <v>19</v>
      </c>
      <c r="D948" s="490">
        <v>0.5</v>
      </c>
      <c r="E948" s="546" t="s">
        <v>294</v>
      </c>
      <c r="F948" s="613"/>
      <c r="G948" s="505">
        <f t="shared" si="51"/>
        <v>0</v>
      </c>
      <c r="H948" s="619"/>
      <c r="I948" s="505">
        <f t="shared" si="52"/>
        <v>0</v>
      </c>
    </row>
    <row r="949" spans="1:10">
      <c r="A949" s="490">
        <f>A947+1</f>
        <v>924</v>
      </c>
      <c r="C949" s="503" t="s">
        <v>20</v>
      </c>
      <c r="D949" s="490">
        <v>2.5</v>
      </c>
      <c r="E949" s="546" t="s">
        <v>294</v>
      </c>
      <c r="F949" s="613"/>
      <c r="G949" s="505">
        <f t="shared" si="51"/>
        <v>0</v>
      </c>
      <c r="H949" s="619"/>
      <c r="I949" s="505">
        <f t="shared" si="52"/>
        <v>0</v>
      </c>
    </row>
    <row r="950" spans="1:10" ht="12.75" customHeight="1">
      <c r="A950" s="490">
        <f>A949+1</f>
        <v>925</v>
      </c>
      <c r="C950" s="503" t="s">
        <v>21</v>
      </c>
      <c r="D950" s="490">
        <v>0.9</v>
      </c>
      <c r="E950" s="546" t="s">
        <v>294</v>
      </c>
      <c r="F950" s="613"/>
      <c r="G950" s="505">
        <f t="shared" si="51"/>
        <v>0</v>
      </c>
      <c r="H950" s="619"/>
      <c r="I950" s="505">
        <f t="shared" si="52"/>
        <v>0</v>
      </c>
    </row>
    <row r="951" spans="1:10">
      <c r="A951" s="490">
        <f>A947+1</f>
        <v>924</v>
      </c>
      <c r="C951" s="503" t="s">
        <v>22</v>
      </c>
      <c r="D951" s="490">
        <v>1</v>
      </c>
      <c r="E951" s="546" t="s">
        <v>294</v>
      </c>
      <c r="F951" s="613"/>
      <c r="G951" s="505">
        <f t="shared" si="51"/>
        <v>0</v>
      </c>
      <c r="H951" s="619"/>
      <c r="I951" s="505">
        <f t="shared" si="52"/>
        <v>0</v>
      </c>
    </row>
    <row r="952" spans="1:10">
      <c r="D952" s="490"/>
      <c r="E952" s="542"/>
      <c r="F952" s="505"/>
      <c r="G952" s="505"/>
      <c r="H952" s="505"/>
      <c r="I952" s="505"/>
      <c r="J952" s="543"/>
    </row>
    <row r="953" spans="1:10" s="548" customFormat="1" ht="12.75" customHeight="1">
      <c r="A953" s="547"/>
      <c r="C953" s="685" t="s">
        <v>250</v>
      </c>
      <c r="D953" s="686"/>
      <c r="E953" s="686"/>
      <c r="F953" s="686"/>
      <c r="G953" s="686"/>
      <c r="H953" s="686"/>
      <c r="I953" s="686"/>
      <c r="J953" s="534"/>
    </row>
    <row r="954" spans="1:10" s="548" customFormat="1">
      <c r="A954" s="490"/>
      <c r="C954" s="686"/>
      <c r="D954" s="686"/>
      <c r="E954" s="686"/>
      <c r="F954" s="686"/>
      <c r="G954" s="686"/>
      <c r="H954" s="686"/>
      <c r="I954" s="686"/>
      <c r="J954" s="534"/>
    </row>
    <row r="955" spans="1:10" s="548" customFormat="1">
      <c r="A955" s="490"/>
      <c r="C955" s="686"/>
      <c r="D955" s="686"/>
      <c r="E955" s="686"/>
      <c r="F955" s="686"/>
      <c r="G955" s="686"/>
      <c r="H955" s="686"/>
      <c r="I955" s="686"/>
      <c r="J955" s="534"/>
    </row>
    <row r="956" spans="1:10" s="548" customFormat="1">
      <c r="A956" s="490"/>
      <c r="C956" s="686"/>
      <c r="D956" s="686"/>
      <c r="E956" s="686"/>
      <c r="F956" s="686"/>
      <c r="G956" s="686"/>
      <c r="H956" s="686"/>
      <c r="I956" s="686"/>
      <c r="J956" s="534"/>
    </row>
    <row r="957" spans="1:10" s="548" customFormat="1">
      <c r="A957" s="490"/>
      <c r="C957" s="687"/>
      <c r="D957" s="687"/>
      <c r="E957" s="687"/>
      <c r="F957" s="687"/>
      <c r="G957" s="687"/>
      <c r="H957" s="687"/>
      <c r="I957" s="687"/>
      <c r="J957" s="534"/>
    </row>
    <row r="958" spans="1:10" s="548" customFormat="1" ht="13.5" thickBot="1">
      <c r="A958" s="490"/>
      <c r="C958" s="549"/>
      <c r="D958" s="547"/>
      <c r="E958" s="547"/>
      <c r="F958" s="550"/>
      <c r="G958" s="550"/>
      <c r="H958" s="550"/>
      <c r="I958" s="550"/>
      <c r="J958" s="534"/>
    </row>
    <row r="959" spans="1:10" s="548" customFormat="1" ht="16.5" thickBot="1">
      <c r="A959" s="490"/>
      <c r="B959" s="551"/>
      <c r="C959" s="552" t="s">
        <v>23</v>
      </c>
      <c r="D959" s="553"/>
      <c r="E959" s="553"/>
      <c r="F959" s="554"/>
      <c r="G959" s="554"/>
      <c r="H959" s="688">
        <f>SUM(G944:I944,G939:I939,G357:I357,G324:I324,G282:I282,G259:I259,G206:I206,G9:I9)</f>
        <v>0</v>
      </c>
      <c r="I959" s="689"/>
      <c r="J959" s="555"/>
    </row>
    <row r="960" spans="1:10">
      <c r="D960" s="490"/>
      <c r="E960" s="542"/>
      <c r="F960" s="505"/>
      <c r="G960" s="505"/>
      <c r="H960" s="505"/>
      <c r="I960" s="505"/>
      <c r="J960" s="543"/>
    </row>
    <row r="961" spans="4:12">
      <c r="D961" s="490"/>
      <c r="E961" s="542"/>
      <c r="F961" s="505"/>
      <c r="G961" s="505"/>
      <c r="H961" s="505"/>
      <c r="I961" s="505"/>
      <c r="J961" s="556"/>
    </row>
    <row r="962" spans="4:12">
      <c r="D962" s="490"/>
      <c r="E962" s="542"/>
      <c r="F962" s="505"/>
      <c r="G962" s="505"/>
      <c r="H962" s="505"/>
      <c r="I962" s="505"/>
      <c r="J962" s="543"/>
    </row>
    <row r="963" spans="4:12">
      <c r="D963" s="490"/>
      <c r="E963" s="542"/>
      <c r="F963" s="505"/>
      <c r="G963" s="505"/>
      <c r="H963" s="505"/>
      <c r="I963" s="505"/>
      <c r="J963" s="557"/>
      <c r="L963" s="558"/>
    </row>
    <row r="964" spans="4:12">
      <c r="D964" s="490"/>
      <c r="E964" s="542"/>
      <c r="F964" s="505"/>
      <c r="G964" s="505"/>
      <c r="H964" s="505"/>
      <c r="I964" s="505"/>
      <c r="J964" s="543"/>
      <c r="K964" s="505"/>
    </row>
    <row r="965" spans="4:12">
      <c r="D965" s="490"/>
      <c r="E965" s="542"/>
      <c r="F965" s="505"/>
      <c r="G965" s="505"/>
      <c r="H965" s="505"/>
      <c r="I965" s="505"/>
      <c r="J965" s="543"/>
    </row>
    <row r="966" spans="4:12">
      <c r="D966" s="490"/>
      <c r="E966" s="542"/>
      <c r="F966" s="505"/>
      <c r="G966" s="505"/>
      <c r="H966" s="505"/>
      <c r="I966" s="505"/>
      <c r="J966" s="543"/>
    </row>
    <row r="967" spans="4:12">
      <c r="D967" s="490"/>
      <c r="E967" s="542"/>
      <c r="F967" s="505"/>
      <c r="G967" s="505"/>
      <c r="H967" s="505"/>
      <c r="I967" s="505"/>
      <c r="J967" s="543"/>
    </row>
    <row r="968" spans="4:12">
      <c r="D968" s="490"/>
      <c r="E968" s="495"/>
    </row>
    <row r="969" spans="4:12">
      <c r="D969" s="490"/>
      <c r="E969" s="495"/>
    </row>
    <row r="970" spans="4:12">
      <c r="D970" s="490"/>
      <c r="E970" s="495"/>
    </row>
    <row r="971" spans="4:12">
      <c r="D971" s="490"/>
      <c r="E971" s="495"/>
    </row>
    <row r="972" spans="4:12">
      <c r="D972" s="490"/>
      <c r="E972" s="495"/>
    </row>
    <row r="973" spans="4:12">
      <c r="D973" s="490"/>
      <c r="E973" s="495"/>
    </row>
    <row r="974" spans="4:12">
      <c r="D974" s="490"/>
      <c r="E974" s="495"/>
    </row>
    <row r="975" spans="4:12">
      <c r="D975" s="490"/>
      <c r="E975" s="495"/>
    </row>
    <row r="976" spans="4:12">
      <c r="D976" s="490"/>
      <c r="E976" s="495"/>
    </row>
    <row r="977" spans="4:5">
      <c r="D977" s="490"/>
      <c r="E977" s="495"/>
    </row>
    <row r="978" spans="4:5">
      <c r="D978" s="490"/>
      <c r="E978" s="495"/>
    </row>
    <row r="979" spans="4:5">
      <c r="D979" s="490"/>
      <c r="E979" s="495"/>
    </row>
    <row r="980" spans="4:5">
      <c r="D980" s="490"/>
      <c r="E980" s="495"/>
    </row>
    <row r="981" spans="4:5">
      <c r="D981" s="490"/>
      <c r="E981" s="495"/>
    </row>
    <row r="982" spans="4:5">
      <c r="D982" s="490"/>
      <c r="E982" s="495"/>
    </row>
    <row r="983" spans="4:5">
      <c r="D983" s="490"/>
      <c r="E983" s="495"/>
    </row>
    <row r="984" spans="4:5">
      <c r="D984" s="490"/>
      <c r="E984" s="495"/>
    </row>
    <row r="985" spans="4:5">
      <c r="D985" s="490"/>
      <c r="E985" s="495"/>
    </row>
    <row r="986" spans="4:5">
      <c r="D986" s="490"/>
      <c r="E986" s="495"/>
    </row>
    <row r="987" spans="4:5">
      <c r="D987" s="490"/>
      <c r="E987" s="495"/>
    </row>
    <row r="988" spans="4:5">
      <c r="D988" s="490"/>
      <c r="E988" s="495"/>
    </row>
    <row r="989" spans="4:5">
      <c r="D989" s="490"/>
      <c r="E989" s="495"/>
    </row>
    <row r="990" spans="4:5">
      <c r="D990" s="490"/>
      <c r="E990" s="495"/>
    </row>
    <row r="991" spans="4:5">
      <c r="D991" s="490"/>
      <c r="E991" s="495"/>
    </row>
    <row r="992" spans="4:5">
      <c r="D992" s="490"/>
      <c r="E992" s="495"/>
    </row>
    <row r="993" spans="4:5">
      <c r="D993" s="490"/>
      <c r="E993" s="495"/>
    </row>
    <row r="994" spans="4:5">
      <c r="D994" s="490"/>
      <c r="E994" s="495"/>
    </row>
    <row r="995" spans="4:5">
      <c r="D995" s="490"/>
      <c r="E995" s="495"/>
    </row>
    <row r="996" spans="4:5">
      <c r="D996" s="490"/>
      <c r="E996" s="495"/>
    </row>
    <row r="997" spans="4:5">
      <c r="D997" s="490"/>
      <c r="E997" s="495"/>
    </row>
    <row r="998" spans="4:5">
      <c r="D998" s="490"/>
      <c r="E998" s="495"/>
    </row>
    <row r="999" spans="4:5">
      <c r="D999" s="490"/>
      <c r="E999" s="495"/>
    </row>
    <row r="1000" spans="4:5">
      <c r="D1000" s="490"/>
      <c r="E1000" s="495"/>
    </row>
    <row r="1001" spans="4:5">
      <c r="D1001" s="490"/>
      <c r="E1001" s="495"/>
    </row>
    <row r="1002" spans="4:5">
      <c r="D1002" s="490"/>
      <c r="E1002" s="495"/>
    </row>
    <row r="1003" spans="4:5">
      <c r="D1003" s="490"/>
      <c r="E1003" s="495"/>
    </row>
    <row r="1004" spans="4:5">
      <c r="D1004" s="490"/>
      <c r="E1004" s="495"/>
    </row>
    <row r="1005" spans="4:5">
      <c r="D1005" s="490"/>
      <c r="E1005" s="495"/>
    </row>
    <row r="1006" spans="4:5">
      <c r="D1006" s="490"/>
      <c r="E1006" s="495"/>
    </row>
    <row r="1007" spans="4:5">
      <c r="D1007" s="490"/>
      <c r="E1007" s="495"/>
    </row>
    <row r="1008" spans="4:5">
      <c r="D1008" s="490"/>
      <c r="E1008" s="495"/>
    </row>
    <row r="1009" spans="4:5">
      <c r="D1009" s="490"/>
      <c r="E1009" s="495"/>
    </row>
    <row r="1010" spans="4:5">
      <c r="D1010" s="490"/>
      <c r="E1010" s="495"/>
    </row>
    <row r="1011" spans="4:5">
      <c r="D1011" s="490"/>
      <c r="E1011" s="495"/>
    </row>
    <row r="1012" spans="4:5">
      <c r="D1012" s="490"/>
      <c r="E1012" s="495"/>
    </row>
    <row r="1013" spans="4:5">
      <c r="D1013" s="490"/>
      <c r="E1013" s="495"/>
    </row>
    <row r="1014" spans="4:5">
      <c r="D1014" s="490"/>
      <c r="E1014" s="495"/>
    </row>
    <row r="1015" spans="4:5">
      <c r="D1015" s="490"/>
      <c r="E1015" s="495"/>
    </row>
    <row r="1016" spans="4:5">
      <c r="D1016" s="490"/>
      <c r="E1016" s="495"/>
    </row>
    <row r="1017" spans="4:5">
      <c r="D1017" s="490"/>
      <c r="E1017" s="495"/>
    </row>
    <row r="1018" spans="4:5">
      <c r="D1018" s="490"/>
      <c r="E1018" s="495"/>
    </row>
    <row r="1019" spans="4:5">
      <c r="D1019" s="490"/>
      <c r="E1019" s="495"/>
    </row>
    <row r="1020" spans="4:5">
      <c r="D1020" s="490"/>
      <c r="E1020" s="495"/>
    </row>
    <row r="1021" spans="4:5">
      <c r="D1021" s="490"/>
      <c r="E1021" s="495"/>
    </row>
    <row r="1022" spans="4:5">
      <c r="D1022" s="490"/>
      <c r="E1022" s="495"/>
    </row>
    <row r="1023" spans="4:5">
      <c r="D1023" s="490"/>
      <c r="E1023" s="495"/>
    </row>
    <row r="1024" spans="4:5">
      <c r="D1024" s="490"/>
      <c r="E1024" s="495"/>
    </row>
    <row r="1025" spans="4:5">
      <c r="D1025" s="490"/>
      <c r="E1025" s="495"/>
    </row>
    <row r="1026" spans="4:5">
      <c r="D1026" s="490"/>
      <c r="E1026" s="495"/>
    </row>
    <row r="1027" spans="4:5">
      <c r="D1027" s="490"/>
      <c r="E1027" s="495"/>
    </row>
    <row r="1028" spans="4:5">
      <c r="D1028" s="490"/>
      <c r="E1028" s="495"/>
    </row>
    <row r="1029" spans="4:5">
      <c r="D1029" s="490"/>
      <c r="E1029" s="495"/>
    </row>
    <row r="1030" spans="4:5">
      <c r="D1030" s="490"/>
      <c r="E1030" s="495"/>
    </row>
    <row r="1031" spans="4:5">
      <c r="D1031" s="490"/>
      <c r="E1031" s="495"/>
    </row>
    <row r="1032" spans="4:5">
      <c r="D1032" s="490"/>
      <c r="E1032" s="495"/>
    </row>
    <row r="1033" spans="4:5">
      <c r="D1033" s="490"/>
      <c r="E1033" s="495"/>
    </row>
    <row r="1034" spans="4:5">
      <c r="D1034" s="490"/>
      <c r="E1034" s="495"/>
    </row>
    <row r="1035" spans="4:5">
      <c r="D1035" s="490"/>
      <c r="E1035" s="495"/>
    </row>
    <row r="1036" spans="4:5">
      <c r="D1036" s="490"/>
      <c r="E1036" s="495"/>
    </row>
    <row r="1037" spans="4:5">
      <c r="D1037" s="490"/>
      <c r="E1037" s="495"/>
    </row>
    <row r="1038" spans="4:5">
      <c r="D1038" s="490"/>
      <c r="E1038" s="495"/>
    </row>
    <row r="1039" spans="4:5">
      <c r="D1039" s="490"/>
      <c r="E1039" s="495"/>
    </row>
    <row r="1040" spans="4:5">
      <c r="D1040" s="490"/>
      <c r="E1040" s="495"/>
    </row>
    <row r="1041" spans="4:5">
      <c r="D1041" s="490"/>
      <c r="E1041" s="495"/>
    </row>
    <row r="1042" spans="4:5">
      <c r="D1042" s="490"/>
      <c r="E1042" s="495"/>
    </row>
    <row r="1043" spans="4:5">
      <c r="D1043" s="490"/>
      <c r="E1043" s="495"/>
    </row>
    <row r="1044" spans="4:5">
      <c r="D1044" s="490"/>
      <c r="E1044" s="495"/>
    </row>
    <row r="1045" spans="4:5">
      <c r="D1045" s="490"/>
      <c r="E1045" s="495"/>
    </row>
    <row r="1046" spans="4:5">
      <c r="D1046" s="490"/>
      <c r="E1046" s="495"/>
    </row>
    <row r="1047" spans="4:5">
      <c r="D1047" s="490"/>
      <c r="E1047" s="495"/>
    </row>
    <row r="1048" spans="4:5">
      <c r="D1048" s="490"/>
      <c r="E1048" s="495"/>
    </row>
    <row r="1049" spans="4:5">
      <c r="D1049" s="490"/>
      <c r="E1049" s="495"/>
    </row>
    <row r="1050" spans="4:5">
      <c r="D1050" s="490"/>
      <c r="E1050" s="495"/>
    </row>
    <row r="1051" spans="4:5">
      <c r="D1051" s="490"/>
      <c r="E1051" s="495"/>
    </row>
    <row r="1052" spans="4:5">
      <c r="D1052" s="490"/>
      <c r="E1052" s="495"/>
    </row>
    <row r="1053" spans="4:5">
      <c r="D1053" s="490"/>
      <c r="E1053" s="495"/>
    </row>
    <row r="1054" spans="4:5">
      <c r="D1054" s="490"/>
      <c r="E1054" s="495"/>
    </row>
    <row r="1055" spans="4:5">
      <c r="D1055" s="490"/>
      <c r="E1055" s="495"/>
    </row>
    <row r="1056" spans="4:5">
      <c r="D1056" s="490"/>
      <c r="E1056" s="495"/>
    </row>
    <row r="1057" spans="4:5">
      <c r="D1057" s="490"/>
      <c r="E1057" s="495"/>
    </row>
    <row r="1058" spans="4:5">
      <c r="D1058" s="490"/>
      <c r="E1058" s="495"/>
    </row>
    <row r="1059" spans="4:5">
      <c r="D1059" s="490"/>
      <c r="E1059" s="495"/>
    </row>
    <row r="1060" spans="4:5">
      <c r="D1060" s="490"/>
      <c r="E1060" s="495"/>
    </row>
    <row r="1061" spans="4:5">
      <c r="D1061" s="490"/>
      <c r="E1061" s="495"/>
    </row>
    <row r="1062" spans="4:5">
      <c r="D1062" s="490"/>
      <c r="E1062" s="495"/>
    </row>
    <row r="1063" spans="4:5">
      <c r="D1063" s="490"/>
      <c r="E1063" s="495"/>
    </row>
    <row r="1064" spans="4:5">
      <c r="D1064" s="490"/>
      <c r="E1064" s="495"/>
    </row>
    <row r="1065" spans="4:5">
      <c r="D1065" s="490"/>
      <c r="E1065" s="495"/>
    </row>
    <row r="1066" spans="4:5">
      <c r="D1066" s="490"/>
      <c r="E1066" s="495"/>
    </row>
    <row r="1067" spans="4:5">
      <c r="D1067" s="490"/>
      <c r="E1067" s="495"/>
    </row>
    <row r="1068" spans="4:5">
      <c r="D1068" s="490"/>
      <c r="E1068" s="495"/>
    </row>
    <row r="1069" spans="4:5">
      <c r="D1069" s="490"/>
      <c r="E1069" s="495"/>
    </row>
    <row r="1070" spans="4:5">
      <c r="D1070" s="490"/>
      <c r="E1070" s="495"/>
    </row>
    <row r="1071" spans="4:5">
      <c r="D1071" s="490"/>
      <c r="E1071" s="495"/>
    </row>
    <row r="1072" spans="4:5">
      <c r="D1072" s="490"/>
      <c r="E1072" s="495"/>
    </row>
    <row r="1073" spans="4:5">
      <c r="D1073" s="490"/>
      <c r="E1073" s="495"/>
    </row>
    <row r="1074" spans="4:5">
      <c r="D1074" s="490"/>
      <c r="E1074" s="495"/>
    </row>
    <row r="1075" spans="4:5">
      <c r="D1075" s="490"/>
      <c r="E1075" s="495"/>
    </row>
    <row r="1076" spans="4:5">
      <c r="D1076" s="490"/>
      <c r="E1076" s="495"/>
    </row>
    <row r="1077" spans="4:5">
      <c r="D1077" s="490"/>
      <c r="E1077" s="495"/>
    </row>
    <row r="1078" spans="4:5">
      <c r="D1078" s="490"/>
      <c r="E1078" s="495"/>
    </row>
    <row r="1079" spans="4:5">
      <c r="D1079" s="490"/>
      <c r="E1079" s="495"/>
    </row>
    <row r="1080" spans="4:5">
      <c r="D1080" s="490"/>
      <c r="E1080" s="495"/>
    </row>
    <row r="1081" spans="4:5">
      <c r="D1081" s="490"/>
      <c r="E1081" s="495"/>
    </row>
    <row r="1082" spans="4:5">
      <c r="D1082" s="490"/>
      <c r="E1082" s="495"/>
    </row>
    <row r="1083" spans="4:5">
      <c r="D1083" s="490"/>
      <c r="E1083" s="495"/>
    </row>
    <row r="1084" spans="4:5">
      <c r="D1084" s="490"/>
      <c r="E1084" s="495"/>
    </row>
    <row r="1085" spans="4:5">
      <c r="D1085" s="490"/>
      <c r="E1085" s="495"/>
    </row>
    <row r="1086" spans="4:5">
      <c r="D1086" s="490"/>
      <c r="E1086" s="495"/>
    </row>
    <row r="1087" spans="4:5">
      <c r="D1087" s="490"/>
      <c r="E1087" s="495"/>
    </row>
    <row r="1088" spans="4:5">
      <c r="D1088" s="490"/>
      <c r="E1088" s="495"/>
    </row>
    <row r="1089" spans="4:5">
      <c r="D1089" s="490"/>
      <c r="E1089" s="495"/>
    </row>
    <row r="1090" spans="4:5">
      <c r="D1090" s="490"/>
      <c r="E1090" s="495"/>
    </row>
    <row r="1091" spans="4:5">
      <c r="D1091" s="490"/>
      <c r="E1091" s="495"/>
    </row>
    <row r="1092" spans="4:5">
      <c r="D1092" s="490"/>
      <c r="E1092" s="495"/>
    </row>
    <row r="1093" spans="4:5">
      <c r="D1093" s="490"/>
      <c r="E1093" s="495"/>
    </row>
    <row r="1094" spans="4:5">
      <c r="D1094" s="490"/>
      <c r="E1094" s="495"/>
    </row>
    <row r="1095" spans="4:5">
      <c r="D1095" s="490"/>
      <c r="E1095" s="495"/>
    </row>
    <row r="1096" spans="4:5">
      <c r="D1096" s="490"/>
      <c r="E1096" s="495"/>
    </row>
    <row r="1097" spans="4:5">
      <c r="D1097" s="490"/>
      <c r="E1097" s="495"/>
    </row>
    <row r="1098" spans="4:5">
      <c r="D1098" s="490"/>
      <c r="E1098" s="495"/>
    </row>
    <row r="1099" spans="4:5">
      <c r="D1099" s="490"/>
      <c r="E1099" s="495"/>
    </row>
    <row r="1100" spans="4:5">
      <c r="D1100" s="490"/>
      <c r="E1100" s="495"/>
    </row>
    <row r="1101" spans="4:5">
      <c r="D1101" s="490"/>
      <c r="E1101" s="495"/>
    </row>
    <row r="1102" spans="4:5">
      <c r="D1102" s="490"/>
      <c r="E1102" s="495"/>
    </row>
    <row r="1103" spans="4:5">
      <c r="D1103" s="490"/>
      <c r="E1103" s="495"/>
    </row>
    <row r="1104" spans="4:5">
      <c r="D1104" s="490"/>
      <c r="E1104" s="495"/>
    </row>
    <row r="1105" spans="4:5">
      <c r="D1105" s="490"/>
      <c r="E1105" s="495"/>
    </row>
    <row r="1106" spans="4:5">
      <c r="D1106" s="490"/>
      <c r="E1106" s="495"/>
    </row>
    <row r="1107" spans="4:5">
      <c r="D1107" s="490"/>
      <c r="E1107" s="495"/>
    </row>
    <row r="1108" spans="4:5">
      <c r="D1108" s="490"/>
      <c r="E1108" s="495"/>
    </row>
    <row r="1109" spans="4:5">
      <c r="D1109" s="490"/>
      <c r="E1109" s="495"/>
    </row>
    <row r="1110" spans="4:5">
      <c r="D1110" s="490"/>
      <c r="E1110" s="495"/>
    </row>
    <row r="1111" spans="4:5">
      <c r="D1111" s="490"/>
      <c r="E1111" s="495"/>
    </row>
    <row r="1112" spans="4:5">
      <c r="D1112" s="490"/>
      <c r="E1112" s="495"/>
    </row>
    <row r="1113" spans="4:5">
      <c r="D1113" s="490"/>
      <c r="E1113" s="495"/>
    </row>
    <row r="1114" spans="4:5">
      <c r="D1114" s="490"/>
      <c r="E1114" s="495"/>
    </row>
    <row r="1115" spans="4:5">
      <c r="D1115" s="490"/>
      <c r="E1115" s="495"/>
    </row>
    <row r="1116" spans="4:5">
      <c r="D1116" s="490"/>
      <c r="E1116" s="495"/>
    </row>
    <row r="1117" spans="4:5">
      <c r="D1117" s="490"/>
      <c r="E1117" s="495"/>
    </row>
    <row r="1118" spans="4:5">
      <c r="D1118" s="490"/>
      <c r="E1118" s="495"/>
    </row>
    <row r="1119" spans="4:5">
      <c r="D1119" s="490"/>
      <c r="E1119" s="495"/>
    </row>
    <row r="1120" spans="4:5">
      <c r="D1120" s="490"/>
      <c r="E1120" s="495"/>
    </row>
    <row r="1121" spans="4:5">
      <c r="D1121" s="490"/>
      <c r="E1121" s="495"/>
    </row>
    <row r="1122" spans="4:5">
      <c r="D1122" s="490"/>
      <c r="E1122" s="495"/>
    </row>
    <row r="1123" spans="4:5">
      <c r="D1123" s="490"/>
      <c r="E1123" s="495"/>
    </row>
    <row r="1124" spans="4:5">
      <c r="D1124" s="490"/>
      <c r="E1124" s="495"/>
    </row>
    <row r="1125" spans="4:5">
      <c r="D1125" s="490"/>
      <c r="E1125" s="495"/>
    </row>
    <row r="1126" spans="4:5">
      <c r="D1126" s="490"/>
      <c r="E1126" s="495"/>
    </row>
    <row r="1127" spans="4:5">
      <c r="D1127" s="490"/>
      <c r="E1127" s="495"/>
    </row>
    <row r="1128" spans="4:5">
      <c r="D1128" s="490"/>
      <c r="E1128" s="495"/>
    </row>
    <row r="1129" spans="4:5">
      <c r="D1129" s="490"/>
      <c r="E1129" s="495"/>
    </row>
    <row r="1130" spans="4:5">
      <c r="D1130" s="490"/>
      <c r="E1130" s="495"/>
    </row>
    <row r="1131" spans="4:5">
      <c r="D1131" s="490"/>
      <c r="E1131" s="495"/>
    </row>
    <row r="1132" spans="4:5">
      <c r="D1132" s="490"/>
      <c r="E1132" s="495"/>
    </row>
    <row r="1133" spans="4:5">
      <c r="D1133" s="490"/>
      <c r="E1133" s="495"/>
    </row>
    <row r="1134" spans="4:5">
      <c r="D1134" s="490"/>
      <c r="E1134" s="495"/>
    </row>
    <row r="1135" spans="4:5">
      <c r="D1135" s="490"/>
      <c r="E1135" s="495"/>
    </row>
    <row r="1136" spans="4:5">
      <c r="D1136" s="490"/>
      <c r="E1136" s="495"/>
    </row>
    <row r="1137" spans="4:5">
      <c r="D1137" s="490"/>
      <c r="E1137" s="495"/>
    </row>
    <row r="1138" spans="4:5">
      <c r="D1138" s="490"/>
      <c r="E1138" s="495"/>
    </row>
    <row r="1139" spans="4:5">
      <c r="D1139" s="490"/>
      <c r="E1139" s="495"/>
    </row>
    <row r="1140" spans="4:5">
      <c r="D1140" s="490"/>
      <c r="E1140" s="495"/>
    </row>
    <row r="1141" spans="4:5">
      <c r="D1141" s="490"/>
      <c r="E1141" s="495"/>
    </row>
    <row r="1142" spans="4:5">
      <c r="D1142" s="490"/>
      <c r="E1142" s="495"/>
    </row>
    <row r="1143" spans="4:5">
      <c r="D1143" s="490"/>
      <c r="E1143" s="495"/>
    </row>
    <row r="1144" spans="4:5">
      <c r="D1144" s="490"/>
      <c r="E1144" s="495"/>
    </row>
    <row r="1145" spans="4:5">
      <c r="D1145" s="490"/>
      <c r="E1145" s="495"/>
    </row>
    <row r="1146" spans="4:5">
      <c r="D1146" s="490"/>
      <c r="E1146" s="495"/>
    </row>
    <row r="1147" spans="4:5">
      <c r="D1147" s="490"/>
      <c r="E1147" s="495"/>
    </row>
    <row r="1148" spans="4:5">
      <c r="D1148" s="490"/>
      <c r="E1148" s="495"/>
    </row>
    <row r="1149" spans="4:5">
      <c r="D1149" s="490"/>
      <c r="E1149" s="495"/>
    </row>
    <row r="1150" spans="4:5">
      <c r="D1150" s="490"/>
      <c r="E1150" s="495"/>
    </row>
    <row r="1151" spans="4:5">
      <c r="D1151" s="490"/>
      <c r="E1151" s="495"/>
    </row>
    <row r="1152" spans="4:5">
      <c r="D1152" s="490"/>
      <c r="E1152" s="495"/>
    </row>
    <row r="1153" spans="4:5">
      <c r="D1153" s="490"/>
      <c r="E1153" s="495"/>
    </row>
    <row r="1154" spans="4:5">
      <c r="D1154" s="490"/>
      <c r="E1154" s="495"/>
    </row>
    <row r="1155" spans="4:5">
      <c r="D1155" s="490"/>
      <c r="E1155" s="495"/>
    </row>
    <row r="1156" spans="4:5">
      <c r="D1156" s="490"/>
      <c r="E1156" s="495"/>
    </row>
    <row r="1157" spans="4:5">
      <c r="D1157" s="490"/>
      <c r="E1157" s="495"/>
    </row>
    <row r="1158" spans="4:5">
      <c r="D1158" s="490"/>
      <c r="E1158" s="495"/>
    </row>
    <row r="1159" spans="4:5">
      <c r="D1159" s="490"/>
      <c r="E1159" s="495"/>
    </row>
    <row r="1160" spans="4:5">
      <c r="D1160" s="490"/>
      <c r="E1160" s="495"/>
    </row>
    <row r="1161" spans="4:5">
      <c r="D1161" s="490"/>
      <c r="E1161" s="495"/>
    </row>
    <row r="1162" spans="4:5">
      <c r="D1162" s="490"/>
      <c r="E1162" s="495"/>
    </row>
    <row r="1163" spans="4:5">
      <c r="D1163" s="490"/>
      <c r="E1163" s="495"/>
    </row>
    <row r="1164" spans="4:5">
      <c r="D1164" s="490"/>
      <c r="E1164" s="495"/>
    </row>
    <row r="1165" spans="4:5">
      <c r="D1165" s="490"/>
      <c r="E1165" s="495"/>
    </row>
    <row r="1166" spans="4:5">
      <c r="D1166" s="490"/>
      <c r="E1166" s="495"/>
    </row>
    <row r="1167" spans="4:5">
      <c r="D1167" s="490"/>
      <c r="E1167" s="495"/>
    </row>
    <row r="1168" spans="4:5">
      <c r="D1168" s="490"/>
      <c r="E1168" s="495"/>
    </row>
    <row r="1169" spans="4:5">
      <c r="D1169" s="490"/>
      <c r="E1169" s="495"/>
    </row>
    <row r="1170" spans="4:5">
      <c r="D1170" s="490"/>
      <c r="E1170" s="495"/>
    </row>
    <row r="1171" spans="4:5">
      <c r="D1171" s="490"/>
      <c r="E1171" s="495"/>
    </row>
    <row r="1172" spans="4:5">
      <c r="D1172" s="490"/>
      <c r="E1172" s="495"/>
    </row>
    <row r="1173" spans="4:5">
      <c r="D1173" s="490"/>
      <c r="E1173" s="495"/>
    </row>
    <row r="1174" spans="4:5">
      <c r="D1174" s="490"/>
      <c r="E1174" s="495"/>
    </row>
    <row r="1175" spans="4:5">
      <c r="D1175" s="490"/>
      <c r="E1175" s="495"/>
    </row>
    <row r="1176" spans="4:5">
      <c r="D1176" s="490"/>
      <c r="E1176" s="495"/>
    </row>
    <row r="1177" spans="4:5">
      <c r="D1177" s="490"/>
      <c r="E1177" s="495"/>
    </row>
    <row r="1178" spans="4:5">
      <c r="D1178" s="490"/>
      <c r="E1178" s="495"/>
    </row>
    <row r="1179" spans="4:5">
      <c r="D1179" s="490"/>
      <c r="E1179" s="495"/>
    </row>
    <row r="1180" spans="4:5">
      <c r="D1180" s="490"/>
      <c r="E1180" s="495"/>
    </row>
    <row r="1181" spans="4:5">
      <c r="D1181" s="490"/>
      <c r="E1181" s="495"/>
    </row>
    <row r="1182" spans="4:5">
      <c r="D1182" s="490"/>
      <c r="E1182" s="495"/>
    </row>
    <row r="1183" spans="4:5">
      <c r="D1183" s="490"/>
      <c r="E1183" s="495"/>
    </row>
    <row r="1184" spans="4:5">
      <c r="D1184" s="490"/>
      <c r="E1184" s="495"/>
    </row>
    <row r="1185" spans="4:5">
      <c r="D1185" s="490"/>
      <c r="E1185" s="495"/>
    </row>
    <row r="1186" spans="4:5">
      <c r="D1186" s="490"/>
      <c r="E1186" s="495"/>
    </row>
    <row r="1187" spans="4:5">
      <c r="D1187" s="490"/>
      <c r="E1187" s="495"/>
    </row>
    <row r="1188" spans="4:5">
      <c r="D1188" s="490"/>
      <c r="E1188" s="495"/>
    </row>
    <row r="1189" spans="4:5">
      <c r="D1189" s="490"/>
      <c r="E1189" s="495"/>
    </row>
    <row r="1190" spans="4:5">
      <c r="D1190" s="490"/>
      <c r="E1190" s="495"/>
    </row>
    <row r="1191" spans="4:5">
      <c r="D1191" s="490"/>
      <c r="E1191" s="495"/>
    </row>
    <row r="1192" spans="4:5">
      <c r="D1192" s="490"/>
      <c r="E1192" s="495"/>
    </row>
    <row r="1193" spans="4:5">
      <c r="D1193" s="490"/>
      <c r="E1193" s="495"/>
    </row>
    <row r="1194" spans="4:5">
      <c r="D1194" s="490"/>
      <c r="E1194" s="495"/>
    </row>
    <row r="1195" spans="4:5">
      <c r="D1195" s="490"/>
      <c r="E1195" s="495"/>
    </row>
    <row r="1196" spans="4:5">
      <c r="D1196" s="490"/>
      <c r="E1196" s="495"/>
    </row>
    <row r="1197" spans="4:5">
      <c r="D1197" s="490"/>
      <c r="E1197" s="495"/>
    </row>
    <row r="1198" spans="4:5">
      <c r="D1198" s="490"/>
      <c r="E1198" s="495"/>
    </row>
    <row r="1199" spans="4:5">
      <c r="D1199" s="490"/>
      <c r="E1199" s="495"/>
    </row>
    <row r="1200" spans="4:5">
      <c r="D1200" s="490"/>
      <c r="E1200" s="495"/>
    </row>
    <row r="1201" spans="4:5">
      <c r="D1201" s="490"/>
      <c r="E1201" s="495"/>
    </row>
    <row r="1202" spans="4:5">
      <c r="D1202" s="490"/>
      <c r="E1202" s="495"/>
    </row>
    <row r="1203" spans="4:5">
      <c r="D1203" s="490"/>
      <c r="E1203" s="495"/>
    </row>
    <row r="1204" spans="4:5">
      <c r="D1204" s="490"/>
      <c r="E1204" s="495"/>
    </row>
    <row r="1205" spans="4:5">
      <c r="D1205" s="490"/>
      <c r="E1205" s="495"/>
    </row>
    <row r="1206" spans="4:5">
      <c r="D1206" s="490"/>
      <c r="E1206" s="495"/>
    </row>
    <row r="1207" spans="4:5">
      <c r="D1207" s="490"/>
      <c r="E1207" s="495"/>
    </row>
    <row r="1208" spans="4:5">
      <c r="D1208" s="490"/>
      <c r="E1208" s="495"/>
    </row>
    <row r="1209" spans="4:5">
      <c r="D1209" s="490"/>
      <c r="E1209" s="495"/>
    </row>
    <row r="1210" spans="4:5">
      <c r="D1210" s="490"/>
      <c r="E1210" s="495"/>
    </row>
    <row r="1211" spans="4:5">
      <c r="D1211" s="490"/>
      <c r="E1211" s="495"/>
    </row>
    <row r="1212" spans="4:5">
      <c r="D1212" s="490"/>
      <c r="E1212" s="495"/>
    </row>
    <row r="1213" spans="4:5">
      <c r="D1213" s="490"/>
      <c r="E1213" s="495"/>
    </row>
    <row r="1214" spans="4:5">
      <c r="D1214" s="490"/>
      <c r="E1214" s="495"/>
    </row>
    <row r="1215" spans="4:5">
      <c r="D1215" s="490"/>
      <c r="E1215" s="495"/>
    </row>
    <row r="1216" spans="4:5">
      <c r="D1216" s="490"/>
      <c r="E1216" s="495"/>
    </row>
    <row r="1217" spans="4:5">
      <c r="D1217" s="490"/>
      <c r="E1217" s="495"/>
    </row>
    <row r="1218" spans="4:5">
      <c r="D1218" s="490"/>
      <c r="E1218" s="495"/>
    </row>
    <row r="1219" spans="4:5">
      <c r="D1219" s="490"/>
      <c r="E1219" s="495"/>
    </row>
    <row r="1220" spans="4:5">
      <c r="D1220" s="490"/>
      <c r="E1220" s="495"/>
    </row>
    <row r="1221" spans="4:5">
      <c r="D1221" s="490"/>
      <c r="E1221" s="495"/>
    </row>
    <row r="1222" spans="4:5">
      <c r="D1222" s="490"/>
      <c r="E1222" s="495"/>
    </row>
    <row r="1223" spans="4:5">
      <c r="D1223" s="490"/>
      <c r="E1223" s="495"/>
    </row>
    <row r="1224" spans="4:5">
      <c r="D1224" s="490"/>
      <c r="E1224" s="495"/>
    </row>
    <row r="1225" spans="4:5">
      <c r="D1225" s="490"/>
      <c r="E1225" s="495"/>
    </row>
    <row r="1226" spans="4:5">
      <c r="D1226" s="490"/>
      <c r="E1226" s="495"/>
    </row>
    <row r="1227" spans="4:5">
      <c r="D1227" s="490"/>
      <c r="E1227" s="495"/>
    </row>
    <row r="1228" spans="4:5">
      <c r="D1228" s="490"/>
      <c r="E1228" s="495"/>
    </row>
    <row r="1229" spans="4:5">
      <c r="D1229" s="490"/>
      <c r="E1229" s="495"/>
    </row>
    <row r="1230" spans="4:5">
      <c r="D1230" s="490"/>
      <c r="E1230" s="495"/>
    </row>
    <row r="1231" spans="4:5">
      <c r="D1231" s="490"/>
      <c r="E1231" s="495"/>
    </row>
    <row r="1232" spans="4:5">
      <c r="D1232" s="490"/>
      <c r="E1232" s="495"/>
    </row>
    <row r="1233" spans="4:5">
      <c r="D1233" s="490"/>
      <c r="E1233" s="495"/>
    </row>
    <row r="1234" spans="4:5">
      <c r="D1234" s="490"/>
      <c r="E1234" s="495"/>
    </row>
    <row r="1235" spans="4:5">
      <c r="D1235" s="490"/>
      <c r="E1235" s="495"/>
    </row>
    <row r="1236" spans="4:5">
      <c r="D1236" s="490"/>
      <c r="E1236" s="495"/>
    </row>
    <row r="1237" spans="4:5">
      <c r="D1237" s="490"/>
      <c r="E1237" s="495"/>
    </row>
    <row r="1238" spans="4:5">
      <c r="D1238" s="490"/>
      <c r="E1238" s="495"/>
    </row>
    <row r="1239" spans="4:5">
      <c r="D1239" s="490"/>
      <c r="E1239" s="495"/>
    </row>
    <row r="1240" spans="4:5">
      <c r="D1240" s="490"/>
      <c r="E1240" s="495"/>
    </row>
    <row r="1241" spans="4:5">
      <c r="D1241" s="490"/>
      <c r="E1241" s="495"/>
    </row>
    <row r="1242" spans="4:5">
      <c r="D1242" s="490"/>
      <c r="E1242" s="495"/>
    </row>
    <row r="1243" spans="4:5">
      <c r="D1243" s="490"/>
      <c r="E1243" s="495"/>
    </row>
    <row r="1244" spans="4:5">
      <c r="D1244" s="490"/>
      <c r="E1244" s="495"/>
    </row>
    <row r="1245" spans="4:5">
      <c r="D1245" s="490"/>
      <c r="E1245" s="495"/>
    </row>
    <row r="1246" spans="4:5">
      <c r="D1246" s="490"/>
      <c r="E1246" s="495"/>
    </row>
    <row r="1247" spans="4:5">
      <c r="D1247" s="490"/>
      <c r="E1247" s="495"/>
    </row>
    <row r="1248" spans="4:5">
      <c r="D1248" s="490"/>
      <c r="E1248" s="495"/>
    </row>
    <row r="1249" spans="4:5">
      <c r="D1249" s="490"/>
      <c r="E1249" s="495"/>
    </row>
    <row r="1250" spans="4:5">
      <c r="D1250" s="490"/>
      <c r="E1250" s="495"/>
    </row>
    <row r="1251" spans="4:5">
      <c r="D1251" s="490"/>
      <c r="E1251" s="495"/>
    </row>
    <row r="1252" spans="4:5">
      <c r="D1252" s="490"/>
      <c r="E1252" s="495"/>
    </row>
    <row r="1253" spans="4:5">
      <c r="D1253" s="490"/>
      <c r="E1253" s="495"/>
    </row>
    <row r="1254" spans="4:5">
      <c r="D1254" s="490"/>
      <c r="E1254" s="495"/>
    </row>
    <row r="1255" spans="4:5">
      <c r="D1255" s="490"/>
      <c r="E1255" s="495"/>
    </row>
    <row r="1256" spans="4:5">
      <c r="D1256" s="490"/>
      <c r="E1256" s="495"/>
    </row>
    <row r="1257" spans="4:5">
      <c r="D1257" s="490"/>
      <c r="E1257" s="495"/>
    </row>
    <row r="1258" spans="4:5">
      <c r="D1258" s="490"/>
      <c r="E1258" s="495"/>
    </row>
    <row r="1259" spans="4:5">
      <c r="D1259" s="490"/>
      <c r="E1259" s="495"/>
    </row>
    <row r="1260" spans="4:5">
      <c r="D1260" s="490"/>
      <c r="E1260" s="495"/>
    </row>
    <row r="1261" spans="4:5">
      <c r="D1261" s="490"/>
      <c r="E1261" s="495"/>
    </row>
    <row r="1262" spans="4:5">
      <c r="D1262" s="490"/>
      <c r="E1262" s="495"/>
    </row>
    <row r="1263" spans="4:5">
      <c r="D1263" s="490"/>
      <c r="E1263" s="495"/>
    </row>
    <row r="1264" spans="4:5">
      <c r="D1264" s="490"/>
      <c r="E1264" s="495"/>
    </row>
    <row r="1265" spans="4:5">
      <c r="D1265" s="490"/>
      <c r="E1265" s="495"/>
    </row>
    <row r="1266" spans="4:5">
      <c r="D1266" s="490"/>
      <c r="E1266" s="495"/>
    </row>
    <row r="1267" spans="4:5">
      <c r="D1267" s="490"/>
      <c r="E1267" s="495"/>
    </row>
    <row r="1268" spans="4:5">
      <c r="D1268" s="490"/>
      <c r="E1268" s="495"/>
    </row>
    <row r="1269" spans="4:5">
      <c r="D1269" s="490"/>
      <c r="E1269" s="495"/>
    </row>
    <row r="1270" spans="4:5">
      <c r="D1270" s="490"/>
      <c r="E1270" s="495"/>
    </row>
    <row r="1271" spans="4:5">
      <c r="D1271" s="490"/>
      <c r="E1271" s="495"/>
    </row>
    <row r="1272" spans="4:5">
      <c r="D1272" s="490"/>
      <c r="E1272" s="495"/>
    </row>
    <row r="1273" spans="4:5">
      <c r="D1273" s="490"/>
      <c r="E1273" s="495"/>
    </row>
    <row r="1274" spans="4:5">
      <c r="D1274" s="490"/>
      <c r="E1274" s="495"/>
    </row>
    <row r="1275" spans="4:5">
      <c r="D1275" s="490"/>
      <c r="E1275" s="495"/>
    </row>
    <row r="1276" spans="4:5">
      <c r="D1276" s="490"/>
      <c r="E1276" s="495"/>
    </row>
    <row r="1277" spans="4:5">
      <c r="D1277" s="490"/>
      <c r="E1277" s="495"/>
    </row>
    <row r="1278" spans="4:5">
      <c r="D1278" s="490"/>
      <c r="E1278" s="495"/>
    </row>
    <row r="1279" spans="4:5">
      <c r="D1279" s="490"/>
      <c r="E1279" s="495"/>
    </row>
    <row r="1280" spans="4:5">
      <c r="D1280" s="490"/>
      <c r="E1280" s="495"/>
    </row>
    <row r="1281" spans="4:5">
      <c r="D1281" s="490"/>
      <c r="E1281" s="495"/>
    </row>
    <row r="1282" spans="4:5">
      <c r="D1282" s="490"/>
      <c r="E1282" s="495"/>
    </row>
    <row r="1283" spans="4:5">
      <c r="D1283" s="490"/>
      <c r="E1283" s="495"/>
    </row>
    <row r="1284" spans="4:5">
      <c r="D1284" s="490"/>
      <c r="E1284" s="495"/>
    </row>
    <row r="1285" spans="4:5">
      <c r="D1285" s="490"/>
      <c r="E1285" s="495"/>
    </row>
    <row r="1286" spans="4:5">
      <c r="D1286" s="490"/>
      <c r="E1286" s="495"/>
    </row>
    <row r="1287" spans="4:5">
      <c r="D1287" s="490"/>
      <c r="E1287" s="495"/>
    </row>
    <row r="1288" spans="4:5">
      <c r="D1288" s="490"/>
      <c r="E1288" s="495"/>
    </row>
    <row r="1289" spans="4:5">
      <c r="D1289" s="490"/>
      <c r="E1289" s="495"/>
    </row>
    <row r="1290" spans="4:5">
      <c r="D1290" s="490"/>
      <c r="E1290" s="495"/>
    </row>
    <row r="1291" spans="4:5">
      <c r="D1291" s="490"/>
      <c r="E1291" s="495"/>
    </row>
    <row r="1292" spans="4:5">
      <c r="D1292" s="490"/>
      <c r="E1292" s="495"/>
    </row>
    <row r="1293" spans="4:5">
      <c r="D1293" s="490"/>
      <c r="E1293" s="495"/>
    </row>
    <row r="1294" spans="4:5">
      <c r="D1294" s="490"/>
      <c r="E1294" s="495"/>
    </row>
    <row r="1295" spans="4:5">
      <c r="D1295" s="490"/>
      <c r="E1295" s="495"/>
    </row>
    <row r="1296" spans="4:5">
      <c r="D1296" s="490"/>
      <c r="E1296" s="495"/>
    </row>
    <row r="1297" spans="4:5">
      <c r="D1297" s="490"/>
      <c r="E1297" s="495"/>
    </row>
    <row r="1298" spans="4:5">
      <c r="D1298" s="490"/>
      <c r="E1298" s="495"/>
    </row>
    <row r="1299" spans="4:5">
      <c r="D1299" s="490"/>
      <c r="E1299" s="495"/>
    </row>
    <row r="1300" spans="4:5">
      <c r="D1300" s="490"/>
      <c r="E1300" s="495"/>
    </row>
    <row r="1301" spans="4:5">
      <c r="D1301" s="490"/>
      <c r="E1301" s="495"/>
    </row>
    <row r="1302" spans="4:5">
      <c r="D1302" s="490"/>
      <c r="E1302" s="495"/>
    </row>
    <row r="1303" spans="4:5">
      <c r="D1303" s="490"/>
      <c r="E1303" s="495"/>
    </row>
    <row r="1304" spans="4:5">
      <c r="D1304" s="490"/>
      <c r="E1304" s="495"/>
    </row>
    <row r="1305" spans="4:5">
      <c r="D1305" s="490"/>
      <c r="E1305" s="495"/>
    </row>
    <row r="1306" spans="4:5">
      <c r="D1306" s="490"/>
      <c r="E1306" s="495"/>
    </row>
    <row r="1307" spans="4:5">
      <c r="D1307" s="490"/>
      <c r="E1307" s="495"/>
    </row>
    <row r="1308" spans="4:5">
      <c r="D1308" s="490"/>
      <c r="E1308" s="495"/>
    </row>
    <row r="1309" spans="4:5">
      <c r="D1309" s="490"/>
      <c r="E1309" s="495"/>
    </row>
    <row r="1310" spans="4:5">
      <c r="D1310" s="490"/>
      <c r="E1310" s="495"/>
    </row>
    <row r="1311" spans="4:5">
      <c r="D1311" s="490"/>
      <c r="E1311" s="495"/>
    </row>
    <row r="1312" spans="4:5">
      <c r="D1312" s="490"/>
      <c r="E1312" s="495"/>
    </row>
    <row r="1313" spans="4:5">
      <c r="D1313" s="490"/>
      <c r="E1313" s="495"/>
    </row>
    <row r="1314" spans="4:5">
      <c r="D1314" s="490"/>
      <c r="E1314" s="495"/>
    </row>
    <row r="1315" spans="4:5">
      <c r="D1315" s="490"/>
      <c r="E1315" s="495"/>
    </row>
    <row r="1316" spans="4:5">
      <c r="D1316" s="490"/>
      <c r="E1316" s="495"/>
    </row>
    <row r="1317" spans="4:5">
      <c r="D1317" s="490"/>
      <c r="E1317" s="495"/>
    </row>
    <row r="1318" spans="4:5">
      <c r="D1318" s="490"/>
      <c r="E1318" s="495"/>
    </row>
    <row r="1319" spans="4:5">
      <c r="D1319" s="490"/>
      <c r="E1319" s="495"/>
    </row>
    <row r="1320" spans="4:5">
      <c r="D1320" s="490"/>
      <c r="E1320" s="495"/>
    </row>
    <row r="1321" spans="4:5">
      <c r="D1321" s="490"/>
      <c r="E1321" s="495"/>
    </row>
    <row r="1322" spans="4:5">
      <c r="D1322" s="490"/>
      <c r="E1322" s="495"/>
    </row>
    <row r="1323" spans="4:5">
      <c r="D1323" s="490"/>
      <c r="E1323" s="495"/>
    </row>
    <row r="1324" spans="4:5">
      <c r="D1324" s="490"/>
      <c r="E1324" s="495"/>
    </row>
    <row r="1325" spans="4:5">
      <c r="D1325" s="490"/>
      <c r="E1325" s="495"/>
    </row>
    <row r="1326" spans="4:5">
      <c r="D1326" s="490"/>
      <c r="E1326" s="495"/>
    </row>
    <row r="1327" spans="4:5">
      <c r="D1327" s="490"/>
      <c r="E1327" s="495"/>
    </row>
    <row r="1328" spans="4:5">
      <c r="D1328" s="490"/>
      <c r="E1328" s="495"/>
    </row>
    <row r="1329" spans="4:5">
      <c r="D1329" s="490"/>
      <c r="E1329" s="495"/>
    </row>
    <row r="1330" spans="4:5">
      <c r="D1330" s="490"/>
      <c r="E1330" s="495"/>
    </row>
    <row r="1331" spans="4:5">
      <c r="D1331" s="490"/>
      <c r="E1331" s="495"/>
    </row>
    <row r="1332" spans="4:5">
      <c r="D1332" s="490"/>
      <c r="E1332" s="495"/>
    </row>
    <row r="1333" spans="4:5">
      <c r="D1333" s="490"/>
      <c r="E1333" s="495"/>
    </row>
    <row r="1334" spans="4:5">
      <c r="D1334" s="490"/>
      <c r="E1334" s="495"/>
    </row>
    <row r="1335" spans="4:5">
      <c r="D1335" s="490"/>
      <c r="E1335" s="495"/>
    </row>
    <row r="1336" spans="4:5">
      <c r="D1336" s="490"/>
      <c r="E1336" s="495"/>
    </row>
    <row r="1337" spans="4:5">
      <c r="D1337" s="490"/>
      <c r="E1337" s="495"/>
    </row>
    <row r="1338" spans="4:5">
      <c r="D1338" s="490"/>
      <c r="E1338" s="495"/>
    </row>
    <row r="1339" spans="4:5">
      <c r="D1339" s="490"/>
      <c r="E1339" s="495"/>
    </row>
    <row r="1340" spans="4:5">
      <c r="D1340" s="490"/>
      <c r="E1340" s="495"/>
    </row>
    <row r="1341" spans="4:5">
      <c r="D1341" s="490"/>
      <c r="E1341" s="495"/>
    </row>
    <row r="1342" spans="4:5">
      <c r="D1342" s="490"/>
      <c r="E1342" s="495"/>
    </row>
    <row r="1343" spans="4:5">
      <c r="D1343" s="490"/>
      <c r="E1343" s="495"/>
    </row>
    <row r="1344" spans="4:5">
      <c r="D1344" s="490"/>
      <c r="E1344" s="495"/>
    </row>
    <row r="1345" spans="4:5">
      <c r="D1345" s="490"/>
      <c r="E1345" s="495"/>
    </row>
    <row r="1346" spans="4:5">
      <c r="D1346" s="490"/>
      <c r="E1346" s="495"/>
    </row>
    <row r="1347" spans="4:5">
      <c r="D1347" s="490"/>
      <c r="E1347" s="495"/>
    </row>
    <row r="1348" spans="4:5">
      <c r="D1348" s="490"/>
      <c r="E1348" s="495"/>
    </row>
    <row r="1349" spans="4:5">
      <c r="D1349" s="490"/>
      <c r="E1349" s="495"/>
    </row>
    <row r="1350" spans="4:5">
      <c r="D1350" s="490"/>
      <c r="E1350" s="495"/>
    </row>
    <row r="1351" spans="4:5">
      <c r="D1351" s="490"/>
      <c r="E1351" s="495"/>
    </row>
    <row r="1352" spans="4:5">
      <c r="D1352" s="490"/>
      <c r="E1352" s="495"/>
    </row>
    <row r="1353" spans="4:5">
      <c r="D1353" s="490"/>
      <c r="E1353" s="495"/>
    </row>
    <row r="1354" spans="4:5">
      <c r="D1354" s="490"/>
      <c r="E1354" s="495"/>
    </row>
    <row r="1355" spans="4:5">
      <c r="D1355" s="490"/>
      <c r="E1355" s="495"/>
    </row>
    <row r="1356" spans="4:5">
      <c r="D1356" s="490"/>
      <c r="E1356" s="495"/>
    </row>
    <row r="1357" spans="4:5">
      <c r="D1357" s="490"/>
      <c r="E1357" s="495"/>
    </row>
    <row r="1358" spans="4:5">
      <c r="D1358" s="490"/>
      <c r="E1358" s="495"/>
    </row>
    <row r="1359" spans="4:5">
      <c r="D1359" s="490"/>
      <c r="E1359" s="495"/>
    </row>
    <row r="1360" spans="4:5">
      <c r="D1360" s="490"/>
      <c r="E1360" s="495"/>
    </row>
    <row r="1361" spans="4:5">
      <c r="D1361" s="490"/>
      <c r="E1361" s="495"/>
    </row>
    <row r="1362" spans="4:5">
      <c r="D1362" s="490"/>
      <c r="E1362" s="495"/>
    </row>
    <row r="1363" spans="4:5">
      <c r="D1363" s="490"/>
      <c r="E1363" s="495"/>
    </row>
    <row r="1364" spans="4:5">
      <c r="D1364" s="490"/>
      <c r="E1364" s="495"/>
    </row>
    <row r="1365" spans="4:5">
      <c r="D1365" s="490"/>
      <c r="E1365" s="495"/>
    </row>
    <row r="1366" spans="4:5">
      <c r="D1366" s="490"/>
      <c r="E1366" s="495"/>
    </row>
    <row r="1367" spans="4:5">
      <c r="D1367" s="490"/>
      <c r="E1367" s="495"/>
    </row>
    <row r="1368" spans="4:5">
      <c r="D1368" s="490"/>
      <c r="E1368" s="495"/>
    </row>
    <row r="1369" spans="4:5">
      <c r="D1369" s="490"/>
      <c r="E1369" s="495"/>
    </row>
    <row r="1370" spans="4:5">
      <c r="D1370" s="490"/>
      <c r="E1370" s="495"/>
    </row>
    <row r="1371" spans="4:5">
      <c r="D1371" s="490"/>
      <c r="E1371" s="495"/>
    </row>
    <row r="1372" spans="4:5">
      <c r="D1372" s="490"/>
      <c r="E1372" s="495"/>
    </row>
    <row r="1373" spans="4:5">
      <c r="D1373" s="490"/>
      <c r="E1373" s="495"/>
    </row>
    <row r="1374" spans="4:5">
      <c r="D1374" s="490"/>
      <c r="E1374" s="495"/>
    </row>
    <row r="1375" spans="4:5">
      <c r="D1375" s="490"/>
      <c r="E1375" s="495"/>
    </row>
    <row r="1376" spans="4:5">
      <c r="D1376" s="490"/>
      <c r="E1376" s="495"/>
    </row>
    <row r="1377" spans="4:5">
      <c r="D1377" s="490"/>
      <c r="E1377" s="495"/>
    </row>
    <row r="1378" spans="4:5">
      <c r="D1378" s="490"/>
      <c r="E1378" s="495"/>
    </row>
    <row r="1379" spans="4:5">
      <c r="D1379" s="490"/>
      <c r="E1379" s="495"/>
    </row>
    <row r="1380" spans="4:5">
      <c r="D1380" s="490"/>
      <c r="E1380" s="495"/>
    </row>
    <row r="1381" spans="4:5">
      <c r="D1381" s="490"/>
      <c r="E1381" s="495"/>
    </row>
    <row r="1382" spans="4:5">
      <c r="D1382" s="490"/>
      <c r="E1382" s="495"/>
    </row>
    <row r="1383" spans="4:5">
      <c r="D1383" s="490"/>
      <c r="E1383" s="495"/>
    </row>
    <row r="1384" spans="4:5">
      <c r="D1384" s="490"/>
      <c r="E1384" s="495"/>
    </row>
    <row r="1385" spans="4:5">
      <c r="D1385" s="490"/>
      <c r="E1385" s="495"/>
    </row>
    <row r="1386" spans="4:5">
      <c r="D1386" s="490"/>
      <c r="E1386" s="495"/>
    </row>
    <row r="1387" spans="4:5">
      <c r="D1387" s="490"/>
      <c r="E1387" s="495"/>
    </row>
    <row r="1388" spans="4:5">
      <c r="D1388" s="490"/>
      <c r="E1388" s="495"/>
    </row>
    <row r="1389" spans="4:5">
      <c r="D1389" s="490"/>
      <c r="E1389" s="495"/>
    </row>
    <row r="1390" spans="4:5">
      <c r="D1390" s="490"/>
      <c r="E1390" s="495"/>
    </row>
    <row r="1391" spans="4:5">
      <c r="D1391" s="490"/>
      <c r="E1391" s="495"/>
    </row>
    <row r="1392" spans="4:5">
      <c r="D1392" s="490"/>
      <c r="E1392" s="495"/>
    </row>
    <row r="1393" spans="4:5">
      <c r="D1393" s="490"/>
      <c r="E1393" s="495"/>
    </row>
    <row r="1394" spans="4:5">
      <c r="D1394" s="490"/>
      <c r="E1394" s="495"/>
    </row>
    <row r="1395" spans="4:5">
      <c r="D1395" s="490"/>
      <c r="E1395" s="495"/>
    </row>
    <row r="1396" spans="4:5">
      <c r="D1396" s="490"/>
      <c r="E1396" s="495"/>
    </row>
    <row r="1397" spans="4:5">
      <c r="D1397" s="490"/>
      <c r="E1397" s="495"/>
    </row>
    <row r="1398" spans="4:5">
      <c r="D1398" s="490"/>
      <c r="E1398" s="495"/>
    </row>
    <row r="1399" spans="4:5">
      <c r="D1399" s="490"/>
      <c r="E1399" s="495"/>
    </row>
    <row r="1400" spans="4:5">
      <c r="D1400" s="490"/>
      <c r="E1400" s="495"/>
    </row>
    <row r="1401" spans="4:5">
      <c r="D1401" s="490"/>
      <c r="E1401" s="495"/>
    </row>
    <row r="1402" spans="4:5">
      <c r="D1402" s="490"/>
      <c r="E1402" s="495"/>
    </row>
    <row r="1403" spans="4:5">
      <c r="D1403" s="490"/>
      <c r="E1403" s="495"/>
    </row>
    <row r="1404" spans="4:5">
      <c r="D1404" s="490"/>
      <c r="E1404" s="495"/>
    </row>
    <row r="1405" spans="4:5">
      <c r="D1405" s="490"/>
      <c r="E1405" s="495"/>
    </row>
    <row r="1406" spans="4:5">
      <c r="D1406" s="490"/>
      <c r="E1406" s="495"/>
    </row>
    <row r="1407" spans="4:5">
      <c r="D1407" s="490"/>
      <c r="E1407" s="495"/>
    </row>
    <row r="1408" spans="4:5">
      <c r="D1408" s="490"/>
      <c r="E1408" s="495"/>
    </row>
    <row r="1409" spans="4:5">
      <c r="D1409" s="490"/>
      <c r="E1409" s="495"/>
    </row>
    <row r="1410" spans="4:5">
      <c r="D1410" s="490"/>
      <c r="E1410" s="495"/>
    </row>
    <row r="1411" spans="4:5">
      <c r="D1411" s="490"/>
      <c r="E1411" s="495"/>
    </row>
    <row r="1412" spans="4:5">
      <c r="D1412" s="490"/>
      <c r="E1412" s="495"/>
    </row>
    <row r="1413" spans="4:5">
      <c r="D1413" s="490"/>
      <c r="E1413" s="495"/>
    </row>
    <row r="1414" spans="4:5">
      <c r="D1414" s="490"/>
      <c r="E1414" s="495"/>
    </row>
    <row r="1415" spans="4:5">
      <c r="D1415" s="490"/>
      <c r="E1415" s="495"/>
    </row>
    <row r="1416" spans="4:5">
      <c r="D1416" s="490"/>
      <c r="E1416" s="495"/>
    </row>
    <row r="1417" spans="4:5">
      <c r="D1417" s="490"/>
      <c r="E1417" s="495"/>
    </row>
    <row r="1418" spans="4:5">
      <c r="D1418" s="490"/>
      <c r="E1418" s="495"/>
    </row>
    <row r="1419" spans="4:5">
      <c r="D1419" s="490"/>
      <c r="E1419" s="495"/>
    </row>
    <row r="1420" spans="4:5">
      <c r="D1420" s="490"/>
      <c r="E1420" s="495"/>
    </row>
    <row r="1421" spans="4:5">
      <c r="D1421" s="490"/>
      <c r="E1421" s="495"/>
    </row>
    <row r="1422" spans="4:5">
      <c r="D1422" s="490"/>
      <c r="E1422" s="495"/>
    </row>
    <row r="1423" spans="4:5">
      <c r="D1423" s="490"/>
      <c r="E1423" s="495"/>
    </row>
    <row r="1424" spans="4:5">
      <c r="D1424" s="490"/>
      <c r="E1424" s="495"/>
    </row>
    <row r="1425" spans="4:5">
      <c r="D1425" s="490"/>
      <c r="E1425" s="495"/>
    </row>
    <row r="1426" spans="4:5">
      <c r="D1426" s="490"/>
      <c r="E1426" s="495"/>
    </row>
    <row r="1427" spans="4:5">
      <c r="D1427" s="490"/>
      <c r="E1427" s="495"/>
    </row>
    <row r="1428" spans="4:5">
      <c r="D1428" s="490"/>
      <c r="E1428" s="495"/>
    </row>
    <row r="1429" spans="4:5">
      <c r="D1429" s="490"/>
      <c r="E1429" s="495"/>
    </row>
    <row r="1430" spans="4:5">
      <c r="D1430" s="490"/>
      <c r="E1430" s="495"/>
    </row>
    <row r="1431" spans="4:5">
      <c r="D1431" s="490"/>
      <c r="E1431" s="495"/>
    </row>
    <row r="1432" spans="4:5">
      <c r="D1432" s="490"/>
      <c r="E1432" s="495"/>
    </row>
    <row r="1433" spans="4:5">
      <c r="D1433" s="490"/>
      <c r="E1433" s="495"/>
    </row>
    <row r="1434" spans="4:5">
      <c r="D1434" s="490"/>
      <c r="E1434" s="495"/>
    </row>
    <row r="1435" spans="4:5">
      <c r="D1435" s="490"/>
      <c r="E1435" s="495"/>
    </row>
    <row r="1436" spans="4:5">
      <c r="D1436" s="490"/>
      <c r="E1436" s="495"/>
    </row>
    <row r="1437" spans="4:5">
      <c r="D1437" s="490"/>
      <c r="E1437" s="495"/>
    </row>
    <row r="1438" spans="4:5">
      <c r="D1438" s="490"/>
      <c r="E1438" s="495"/>
    </row>
    <row r="1439" spans="4:5">
      <c r="D1439" s="490"/>
      <c r="E1439" s="495"/>
    </row>
    <row r="1440" spans="4:5">
      <c r="D1440" s="490"/>
      <c r="E1440" s="495"/>
    </row>
    <row r="1441" spans="4:5">
      <c r="D1441" s="490"/>
      <c r="E1441" s="495"/>
    </row>
    <row r="1442" spans="4:5">
      <c r="D1442" s="490"/>
      <c r="E1442" s="495"/>
    </row>
    <row r="1443" spans="4:5">
      <c r="D1443" s="490"/>
      <c r="E1443" s="495"/>
    </row>
    <row r="1444" spans="4:5">
      <c r="D1444" s="490"/>
      <c r="E1444" s="495"/>
    </row>
    <row r="1445" spans="4:5">
      <c r="D1445" s="490"/>
      <c r="E1445" s="495"/>
    </row>
    <row r="1446" spans="4:5">
      <c r="D1446" s="490"/>
      <c r="E1446" s="495"/>
    </row>
    <row r="1447" spans="4:5">
      <c r="D1447" s="490"/>
      <c r="E1447" s="495"/>
    </row>
    <row r="1448" spans="4:5">
      <c r="D1448" s="490"/>
      <c r="E1448" s="495"/>
    </row>
    <row r="1449" spans="4:5">
      <c r="D1449" s="490"/>
      <c r="E1449" s="495"/>
    </row>
    <row r="1450" spans="4:5">
      <c r="D1450" s="490"/>
      <c r="E1450" s="495"/>
    </row>
    <row r="1451" spans="4:5">
      <c r="D1451" s="490"/>
      <c r="E1451" s="495"/>
    </row>
    <row r="1452" spans="4:5">
      <c r="D1452" s="490"/>
      <c r="E1452" s="495"/>
    </row>
    <row r="1453" spans="4:5">
      <c r="D1453" s="490"/>
      <c r="E1453" s="495"/>
    </row>
    <row r="1454" spans="4:5">
      <c r="D1454" s="490"/>
      <c r="E1454" s="495"/>
    </row>
    <row r="1455" spans="4:5">
      <c r="D1455" s="490"/>
      <c r="E1455" s="495"/>
    </row>
    <row r="1456" spans="4:5">
      <c r="D1456" s="490"/>
      <c r="E1456" s="495"/>
    </row>
    <row r="1457" spans="4:5">
      <c r="D1457" s="490"/>
      <c r="E1457" s="495"/>
    </row>
    <row r="1458" spans="4:5">
      <c r="D1458" s="490"/>
      <c r="E1458" s="495"/>
    </row>
    <row r="1459" spans="4:5">
      <c r="D1459" s="490"/>
      <c r="E1459" s="495"/>
    </row>
    <row r="1460" spans="4:5">
      <c r="D1460" s="490"/>
      <c r="E1460" s="495"/>
    </row>
    <row r="1461" spans="4:5">
      <c r="D1461" s="490"/>
      <c r="E1461" s="495"/>
    </row>
    <row r="1462" spans="4:5">
      <c r="D1462" s="490"/>
      <c r="E1462" s="495"/>
    </row>
    <row r="1463" spans="4:5">
      <c r="D1463" s="490"/>
      <c r="E1463" s="495"/>
    </row>
    <row r="1464" spans="4:5">
      <c r="D1464" s="490"/>
      <c r="E1464" s="495"/>
    </row>
    <row r="1465" spans="4:5">
      <c r="D1465" s="490"/>
      <c r="E1465" s="495"/>
    </row>
    <row r="1466" spans="4:5">
      <c r="D1466" s="490"/>
      <c r="E1466" s="495"/>
    </row>
    <row r="1467" spans="4:5">
      <c r="D1467" s="490"/>
      <c r="E1467" s="495"/>
    </row>
    <row r="1468" spans="4:5">
      <c r="D1468" s="490"/>
      <c r="E1468" s="495"/>
    </row>
    <row r="1469" spans="4:5">
      <c r="D1469" s="490"/>
      <c r="E1469" s="495"/>
    </row>
    <row r="1470" spans="4:5">
      <c r="D1470" s="490"/>
      <c r="E1470" s="495"/>
    </row>
    <row r="1471" spans="4:5">
      <c r="D1471" s="490"/>
      <c r="E1471" s="495"/>
    </row>
    <row r="1472" spans="4:5">
      <c r="D1472" s="490"/>
      <c r="E1472" s="495"/>
    </row>
    <row r="1473" spans="4:5">
      <c r="D1473" s="490"/>
      <c r="E1473" s="495"/>
    </row>
    <row r="1474" spans="4:5">
      <c r="D1474" s="490"/>
      <c r="E1474" s="495"/>
    </row>
    <row r="1475" spans="4:5">
      <c r="D1475" s="490"/>
      <c r="E1475" s="495"/>
    </row>
    <row r="1476" spans="4:5">
      <c r="D1476" s="490"/>
      <c r="E1476" s="495"/>
    </row>
    <row r="1477" spans="4:5">
      <c r="D1477" s="490"/>
      <c r="E1477" s="495"/>
    </row>
    <row r="1478" spans="4:5">
      <c r="D1478" s="490"/>
      <c r="E1478" s="495"/>
    </row>
    <row r="1479" spans="4:5">
      <c r="D1479" s="490"/>
      <c r="E1479" s="495"/>
    </row>
    <row r="1480" spans="4:5">
      <c r="D1480" s="490"/>
      <c r="E1480" s="495"/>
    </row>
    <row r="1481" spans="4:5">
      <c r="D1481" s="490"/>
      <c r="E1481" s="495"/>
    </row>
    <row r="1482" spans="4:5">
      <c r="D1482" s="490"/>
      <c r="E1482" s="495"/>
    </row>
    <row r="1483" spans="4:5">
      <c r="D1483" s="490"/>
      <c r="E1483" s="495"/>
    </row>
    <row r="1484" spans="4:5">
      <c r="D1484" s="490"/>
      <c r="E1484" s="495"/>
    </row>
    <row r="1485" spans="4:5">
      <c r="D1485" s="490"/>
      <c r="E1485" s="495"/>
    </row>
    <row r="1486" spans="4:5">
      <c r="D1486" s="490"/>
      <c r="E1486" s="495"/>
    </row>
    <row r="1487" spans="4:5">
      <c r="D1487" s="490"/>
      <c r="E1487" s="495"/>
    </row>
    <row r="1488" spans="4:5">
      <c r="D1488" s="490"/>
      <c r="E1488" s="495"/>
    </row>
    <row r="1489" spans="4:5">
      <c r="D1489" s="490"/>
      <c r="E1489" s="495"/>
    </row>
    <row r="1490" spans="4:5">
      <c r="D1490" s="490"/>
      <c r="E1490" s="495"/>
    </row>
    <row r="1491" spans="4:5">
      <c r="D1491" s="490"/>
      <c r="E1491" s="495"/>
    </row>
    <row r="1492" spans="4:5">
      <c r="D1492" s="490"/>
      <c r="E1492" s="495"/>
    </row>
    <row r="1493" spans="4:5">
      <c r="D1493" s="490"/>
      <c r="E1493" s="495"/>
    </row>
    <row r="1494" spans="4:5">
      <c r="D1494" s="490"/>
      <c r="E1494" s="495"/>
    </row>
    <row r="1495" spans="4:5">
      <c r="D1495" s="490"/>
      <c r="E1495" s="495"/>
    </row>
    <row r="1496" spans="4:5">
      <c r="D1496" s="490"/>
      <c r="E1496" s="495"/>
    </row>
    <row r="1497" spans="4:5">
      <c r="D1497" s="490"/>
      <c r="E1497" s="495"/>
    </row>
    <row r="1498" spans="4:5">
      <c r="D1498" s="490"/>
      <c r="E1498" s="495"/>
    </row>
    <row r="1499" spans="4:5">
      <c r="D1499" s="490"/>
      <c r="E1499" s="495"/>
    </row>
    <row r="1500" spans="4:5">
      <c r="D1500" s="490"/>
      <c r="E1500" s="495"/>
    </row>
    <row r="1501" spans="4:5">
      <c r="D1501" s="490"/>
      <c r="E1501" s="495"/>
    </row>
    <row r="1502" spans="4:5">
      <c r="D1502" s="490"/>
      <c r="E1502" s="495"/>
    </row>
    <row r="1503" spans="4:5">
      <c r="D1503" s="490"/>
      <c r="E1503" s="495"/>
    </row>
    <row r="1504" spans="4:5">
      <c r="D1504" s="490"/>
      <c r="E1504" s="495"/>
    </row>
    <row r="1505" spans="4:5">
      <c r="D1505" s="490"/>
      <c r="E1505" s="495"/>
    </row>
    <row r="1506" spans="4:5">
      <c r="D1506" s="490"/>
      <c r="E1506" s="495"/>
    </row>
    <row r="1507" spans="4:5">
      <c r="D1507" s="490"/>
      <c r="E1507" s="495"/>
    </row>
    <row r="1508" spans="4:5">
      <c r="D1508" s="490"/>
      <c r="E1508" s="495"/>
    </row>
    <row r="1509" spans="4:5">
      <c r="D1509" s="490"/>
      <c r="E1509" s="495"/>
    </row>
    <row r="1510" spans="4:5">
      <c r="D1510" s="490"/>
      <c r="E1510" s="495"/>
    </row>
    <row r="1511" spans="4:5">
      <c r="D1511" s="490"/>
      <c r="E1511" s="495"/>
    </row>
    <row r="1512" spans="4:5">
      <c r="D1512" s="490"/>
      <c r="E1512" s="495"/>
    </row>
    <row r="1513" spans="4:5">
      <c r="D1513" s="490"/>
      <c r="E1513" s="495"/>
    </row>
    <row r="1514" spans="4:5">
      <c r="D1514" s="490"/>
      <c r="E1514" s="495"/>
    </row>
    <row r="1515" spans="4:5">
      <c r="D1515" s="490"/>
      <c r="E1515" s="495"/>
    </row>
    <row r="1516" spans="4:5">
      <c r="D1516" s="490"/>
      <c r="E1516" s="495"/>
    </row>
    <row r="1517" spans="4:5">
      <c r="D1517" s="490"/>
      <c r="E1517" s="495"/>
    </row>
    <row r="1518" spans="4:5">
      <c r="D1518" s="490"/>
      <c r="E1518" s="495"/>
    </row>
    <row r="1519" spans="4:5">
      <c r="D1519" s="490"/>
      <c r="E1519" s="495"/>
    </row>
    <row r="1520" spans="4:5">
      <c r="D1520" s="490"/>
      <c r="E1520" s="495"/>
    </row>
    <row r="1521" spans="4:5">
      <c r="D1521" s="490"/>
      <c r="E1521" s="495"/>
    </row>
    <row r="1522" spans="4:5">
      <c r="D1522" s="490"/>
      <c r="E1522" s="495"/>
    </row>
    <row r="1523" spans="4:5">
      <c r="D1523" s="490"/>
      <c r="E1523" s="495"/>
    </row>
    <row r="1524" spans="4:5">
      <c r="D1524" s="490"/>
      <c r="E1524" s="495"/>
    </row>
    <row r="1525" spans="4:5">
      <c r="D1525" s="490"/>
      <c r="E1525" s="495"/>
    </row>
    <row r="1526" spans="4:5">
      <c r="D1526" s="490"/>
      <c r="E1526" s="495"/>
    </row>
    <row r="1527" spans="4:5">
      <c r="D1527" s="490"/>
      <c r="E1527" s="495"/>
    </row>
    <row r="1528" spans="4:5">
      <c r="D1528" s="490"/>
      <c r="E1528" s="495"/>
    </row>
    <row r="1529" spans="4:5">
      <c r="D1529" s="490"/>
      <c r="E1529" s="495"/>
    </row>
    <row r="1530" spans="4:5">
      <c r="D1530" s="490"/>
      <c r="E1530" s="495"/>
    </row>
    <row r="1531" spans="4:5">
      <c r="D1531" s="490"/>
      <c r="E1531" s="495"/>
    </row>
    <row r="1532" spans="4:5">
      <c r="D1532" s="490"/>
      <c r="E1532" s="495"/>
    </row>
    <row r="1533" spans="4:5">
      <c r="D1533" s="490"/>
      <c r="E1533" s="495"/>
    </row>
    <row r="1534" spans="4:5">
      <c r="D1534" s="490"/>
      <c r="E1534" s="495"/>
    </row>
    <row r="1535" spans="4:5">
      <c r="D1535" s="490"/>
      <c r="E1535" s="495"/>
    </row>
    <row r="1536" spans="4:5">
      <c r="D1536" s="490"/>
      <c r="E1536" s="495"/>
    </row>
    <row r="1537" spans="4:5">
      <c r="D1537" s="490"/>
      <c r="E1537" s="495"/>
    </row>
    <row r="1538" spans="4:5">
      <c r="D1538" s="490"/>
      <c r="E1538" s="495"/>
    </row>
    <row r="1539" spans="4:5">
      <c r="D1539" s="490"/>
      <c r="E1539" s="495"/>
    </row>
    <row r="1540" spans="4:5">
      <c r="D1540" s="490"/>
      <c r="E1540" s="495"/>
    </row>
    <row r="1541" spans="4:5">
      <c r="D1541" s="490"/>
      <c r="E1541" s="495"/>
    </row>
    <row r="1542" spans="4:5">
      <c r="D1542" s="490"/>
      <c r="E1542" s="495"/>
    </row>
    <row r="1543" spans="4:5">
      <c r="D1543" s="490"/>
      <c r="E1543" s="495"/>
    </row>
    <row r="1544" spans="4:5">
      <c r="D1544" s="490"/>
      <c r="E1544" s="495"/>
    </row>
    <row r="1545" spans="4:5">
      <c r="D1545" s="490"/>
      <c r="E1545" s="495"/>
    </row>
    <row r="1546" spans="4:5">
      <c r="D1546" s="490"/>
      <c r="E1546" s="495"/>
    </row>
    <row r="1547" spans="4:5">
      <c r="D1547" s="490"/>
      <c r="E1547" s="495"/>
    </row>
    <row r="1548" spans="4:5">
      <c r="D1548" s="490"/>
      <c r="E1548" s="495"/>
    </row>
    <row r="1549" spans="4:5">
      <c r="D1549" s="490"/>
      <c r="E1549" s="495"/>
    </row>
    <row r="1550" spans="4:5">
      <c r="D1550" s="490"/>
      <c r="E1550" s="495"/>
    </row>
    <row r="1551" spans="4:5">
      <c r="D1551" s="490"/>
      <c r="E1551" s="495"/>
    </row>
    <row r="1552" spans="4:5">
      <c r="D1552" s="490"/>
      <c r="E1552" s="495"/>
    </row>
    <row r="1553" spans="4:5">
      <c r="D1553" s="490"/>
      <c r="E1553" s="495"/>
    </row>
    <row r="1554" spans="4:5">
      <c r="D1554" s="490"/>
      <c r="E1554" s="495"/>
    </row>
    <row r="1555" spans="4:5">
      <c r="D1555" s="490"/>
      <c r="E1555" s="495"/>
    </row>
    <row r="1556" spans="4:5">
      <c r="D1556" s="490"/>
      <c r="E1556" s="495"/>
    </row>
    <row r="1557" spans="4:5">
      <c r="D1557" s="490"/>
      <c r="E1557" s="495"/>
    </row>
    <row r="1558" spans="4:5">
      <c r="D1558" s="490"/>
      <c r="E1558" s="495"/>
    </row>
    <row r="1559" spans="4:5">
      <c r="D1559" s="490"/>
      <c r="E1559" s="495"/>
    </row>
    <row r="1560" spans="4:5">
      <c r="D1560" s="490"/>
      <c r="E1560" s="495"/>
    </row>
    <row r="1561" spans="4:5">
      <c r="D1561" s="490"/>
      <c r="E1561" s="495"/>
    </row>
    <row r="1562" spans="4:5">
      <c r="D1562" s="490"/>
      <c r="E1562" s="495"/>
    </row>
    <row r="1563" spans="4:5">
      <c r="D1563" s="490"/>
      <c r="E1563" s="495"/>
    </row>
    <row r="1564" spans="4:5">
      <c r="D1564" s="490"/>
      <c r="E1564" s="495"/>
    </row>
    <row r="1565" spans="4:5">
      <c r="D1565" s="490"/>
      <c r="E1565" s="495"/>
    </row>
    <row r="1566" spans="4:5">
      <c r="D1566" s="490"/>
      <c r="E1566" s="495"/>
    </row>
    <row r="1567" spans="4:5">
      <c r="D1567" s="490"/>
      <c r="E1567" s="495"/>
    </row>
    <row r="1568" spans="4:5">
      <c r="D1568" s="490"/>
      <c r="E1568" s="495"/>
    </row>
    <row r="1569" spans="4:5">
      <c r="D1569" s="490"/>
      <c r="E1569" s="495"/>
    </row>
    <row r="1570" spans="4:5">
      <c r="D1570" s="490"/>
      <c r="E1570" s="495"/>
    </row>
    <row r="1571" spans="4:5">
      <c r="D1571" s="490"/>
      <c r="E1571" s="495"/>
    </row>
    <row r="1572" spans="4:5">
      <c r="D1572" s="490"/>
      <c r="E1572" s="495"/>
    </row>
    <row r="1573" spans="4:5">
      <c r="D1573" s="490"/>
      <c r="E1573" s="495"/>
    </row>
    <row r="1574" spans="4:5">
      <c r="D1574" s="490"/>
      <c r="E1574" s="495"/>
    </row>
    <row r="1575" spans="4:5">
      <c r="D1575" s="490"/>
      <c r="E1575" s="495"/>
    </row>
    <row r="1576" spans="4:5">
      <c r="D1576" s="490"/>
      <c r="E1576" s="495"/>
    </row>
    <row r="1577" spans="4:5">
      <c r="D1577" s="490"/>
      <c r="E1577" s="495"/>
    </row>
    <row r="1578" spans="4:5">
      <c r="D1578" s="490"/>
      <c r="E1578" s="495"/>
    </row>
    <row r="1579" spans="4:5">
      <c r="D1579" s="490"/>
      <c r="E1579" s="495"/>
    </row>
    <row r="1580" spans="4:5">
      <c r="D1580" s="490"/>
      <c r="E1580" s="495"/>
    </row>
    <row r="1581" spans="4:5">
      <c r="D1581" s="490"/>
      <c r="E1581" s="495"/>
    </row>
    <row r="1582" spans="4:5">
      <c r="D1582" s="490"/>
      <c r="E1582" s="495"/>
    </row>
    <row r="1583" spans="4:5">
      <c r="D1583" s="490"/>
      <c r="E1583" s="495"/>
    </row>
    <row r="1584" spans="4:5">
      <c r="D1584" s="490"/>
      <c r="E1584" s="495"/>
    </row>
    <row r="1585" spans="4:5">
      <c r="D1585" s="490"/>
      <c r="E1585" s="495"/>
    </row>
    <row r="1586" spans="4:5">
      <c r="D1586" s="490"/>
      <c r="E1586" s="495"/>
    </row>
    <row r="1587" spans="4:5">
      <c r="D1587" s="490"/>
      <c r="E1587" s="495"/>
    </row>
    <row r="1588" spans="4:5">
      <c r="D1588" s="490"/>
      <c r="E1588" s="495"/>
    </row>
    <row r="1589" spans="4:5">
      <c r="D1589" s="490"/>
      <c r="E1589" s="495"/>
    </row>
    <row r="1590" spans="4:5">
      <c r="D1590" s="490"/>
      <c r="E1590" s="495"/>
    </row>
    <row r="1591" spans="4:5">
      <c r="D1591" s="490"/>
      <c r="E1591" s="495"/>
    </row>
    <row r="1592" spans="4:5">
      <c r="D1592" s="490"/>
      <c r="E1592" s="495"/>
    </row>
    <row r="1593" spans="4:5">
      <c r="D1593" s="490"/>
      <c r="E1593" s="495"/>
    </row>
    <row r="1594" spans="4:5">
      <c r="D1594" s="490"/>
      <c r="E1594" s="495"/>
    </row>
    <row r="1595" spans="4:5">
      <c r="D1595" s="490"/>
      <c r="E1595" s="495"/>
    </row>
    <row r="1596" spans="4:5">
      <c r="D1596" s="490"/>
      <c r="E1596" s="495"/>
    </row>
    <row r="1597" spans="4:5">
      <c r="D1597" s="490"/>
      <c r="E1597" s="495"/>
    </row>
    <row r="1598" spans="4:5">
      <c r="D1598" s="490"/>
      <c r="E1598" s="495"/>
    </row>
    <row r="1599" spans="4:5">
      <c r="D1599" s="490"/>
      <c r="E1599" s="495"/>
    </row>
    <row r="1600" spans="4:5">
      <c r="D1600" s="490"/>
      <c r="E1600" s="495"/>
    </row>
    <row r="1601" spans="4:5">
      <c r="D1601" s="490"/>
      <c r="E1601" s="495"/>
    </row>
    <row r="1602" spans="4:5">
      <c r="D1602" s="490"/>
      <c r="E1602" s="495"/>
    </row>
    <row r="1603" spans="4:5">
      <c r="D1603" s="490"/>
      <c r="E1603" s="495"/>
    </row>
    <row r="1604" spans="4:5">
      <c r="D1604" s="490"/>
      <c r="E1604" s="495"/>
    </row>
    <row r="1605" spans="4:5">
      <c r="D1605" s="490"/>
      <c r="E1605" s="495"/>
    </row>
    <row r="1606" spans="4:5">
      <c r="D1606" s="490"/>
      <c r="E1606" s="495"/>
    </row>
    <row r="1607" spans="4:5">
      <c r="D1607" s="490"/>
      <c r="E1607" s="495"/>
    </row>
    <row r="1608" spans="4:5">
      <c r="D1608" s="490"/>
      <c r="E1608" s="495"/>
    </row>
    <row r="1609" spans="4:5">
      <c r="D1609" s="490"/>
      <c r="E1609" s="495"/>
    </row>
    <row r="1610" spans="4:5">
      <c r="D1610" s="490"/>
      <c r="E1610" s="495"/>
    </row>
    <row r="1611" spans="4:5">
      <c r="D1611" s="490"/>
      <c r="E1611" s="495"/>
    </row>
    <row r="1612" spans="4:5">
      <c r="D1612" s="490"/>
      <c r="E1612" s="495"/>
    </row>
    <row r="1613" spans="4:5">
      <c r="D1613" s="490"/>
      <c r="E1613" s="495"/>
    </row>
    <row r="1614" spans="4:5">
      <c r="D1614" s="490"/>
      <c r="E1614" s="495"/>
    </row>
    <row r="1615" spans="4:5">
      <c r="D1615" s="490"/>
      <c r="E1615" s="495"/>
    </row>
    <row r="1616" spans="4:5">
      <c r="D1616" s="490"/>
      <c r="E1616" s="495"/>
    </row>
    <row r="1617" spans="4:5">
      <c r="D1617" s="490"/>
      <c r="E1617" s="495"/>
    </row>
    <row r="1618" spans="4:5">
      <c r="D1618" s="490"/>
      <c r="E1618" s="495"/>
    </row>
    <row r="1619" spans="4:5">
      <c r="D1619" s="490"/>
      <c r="E1619" s="495"/>
    </row>
    <row r="1620" spans="4:5">
      <c r="D1620" s="490"/>
      <c r="E1620" s="495"/>
    </row>
    <row r="1621" spans="4:5">
      <c r="D1621" s="490"/>
      <c r="E1621" s="495"/>
    </row>
    <row r="1622" spans="4:5">
      <c r="D1622" s="490"/>
      <c r="E1622" s="495"/>
    </row>
    <row r="1623" spans="4:5">
      <c r="D1623" s="490"/>
      <c r="E1623" s="495"/>
    </row>
    <row r="1624" spans="4:5">
      <c r="D1624" s="490"/>
      <c r="E1624" s="495"/>
    </row>
    <row r="1625" spans="4:5">
      <c r="D1625" s="490"/>
      <c r="E1625" s="495"/>
    </row>
    <row r="1626" spans="4:5">
      <c r="D1626" s="490"/>
      <c r="E1626" s="495"/>
    </row>
    <row r="1627" spans="4:5">
      <c r="D1627" s="490"/>
      <c r="E1627" s="495"/>
    </row>
    <row r="1628" spans="4:5">
      <c r="D1628" s="490"/>
      <c r="E1628" s="495"/>
    </row>
    <row r="1629" spans="4:5">
      <c r="D1629" s="490"/>
      <c r="E1629" s="495"/>
    </row>
    <row r="1630" spans="4:5">
      <c r="D1630" s="490"/>
      <c r="E1630" s="495"/>
    </row>
    <row r="1631" spans="4:5">
      <c r="D1631" s="490"/>
      <c r="E1631" s="495"/>
    </row>
    <row r="1632" spans="4:5">
      <c r="D1632" s="490"/>
      <c r="E1632" s="495"/>
    </row>
    <row r="1633" spans="4:5">
      <c r="D1633" s="490"/>
      <c r="E1633" s="495"/>
    </row>
    <row r="1634" spans="4:5">
      <c r="D1634" s="490"/>
      <c r="E1634" s="495"/>
    </row>
    <row r="1635" spans="4:5">
      <c r="D1635" s="490"/>
      <c r="E1635" s="495"/>
    </row>
    <row r="1636" spans="4:5">
      <c r="D1636" s="490"/>
      <c r="E1636" s="495"/>
    </row>
    <row r="1637" spans="4:5">
      <c r="D1637" s="490"/>
      <c r="E1637" s="495"/>
    </row>
    <row r="1638" spans="4:5">
      <c r="D1638" s="490"/>
      <c r="E1638" s="495"/>
    </row>
    <row r="1639" spans="4:5">
      <c r="D1639" s="490"/>
      <c r="E1639" s="495"/>
    </row>
    <row r="1640" spans="4:5">
      <c r="D1640" s="490"/>
      <c r="E1640" s="495"/>
    </row>
    <row r="1641" spans="4:5">
      <c r="D1641" s="490"/>
      <c r="E1641" s="495"/>
    </row>
    <row r="1642" spans="4:5">
      <c r="D1642" s="490"/>
      <c r="E1642" s="495"/>
    </row>
    <row r="1643" spans="4:5">
      <c r="D1643" s="490"/>
      <c r="E1643" s="495"/>
    </row>
    <row r="1644" spans="4:5">
      <c r="D1644" s="490"/>
      <c r="E1644" s="495"/>
    </row>
    <row r="1645" spans="4:5">
      <c r="D1645" s="490"/>
      <c r="E1645" s="495"/>
    </row>
    <row r="1646" spans="4:5">
      <c r="D1646" s="490"/>
      <c r="E1646" s="495"/>
    </row>
    <row r="1647" spans="4:5">
      <c r="D1647" s="490"/>
      <c r="E1647" s="495"/>
    </row>
    <row r="1648" spans="4:5">
      <c r="D1648" s="490"/>
      <c r="E1648" s="495"/>
    </row>
    <row r="1649" spans="4:5">
      <c r="D1649" s="490"/>
      <c r="E1649" s="495"/>
    </row>
    <row r="1650" spans="4:5">
      <c r="D1650" s="490"/>
      <c r="E1650" s="495"/>
    </row>
    <row r="1651" spans="4:5">
      <c r="D1651" s="490"/>
      <c r="E1651" s="495"/>
    </row>
    <row r="1652" spans="4:5">
      <c r="D1652" s="490"/>
      <c r="E1652" s="495"/>
    </row>
    <row r="1653" spans="4:5">
      <c r="D1653" s="490"/>
      <c r="E1653" s="495"/>
    </row>
    <row r="1654" spans="4:5">
      <c r="D1654" s="490"/>
      <c r="E1654" s="495"/>
    </row>
    <row r="1655" spans="4:5">
      <c r="D1655" s="490"/>
      <c r="E1655" s="495"/>
    </row>
    <row r="1656" spans="4:5">
      <c r="D1656" s="490"/>
      <c r="E1656" s="495"/>
    </row>
    <row r="1657" spans="4:5">
      <c r="D1657" s="490"/>
      <c r="E1657" s="495"/>
    </row>
    <row r="1658" spans="4:5">
      <c r="D1658" s="490"/>
      <c r="E1658" s="495"/>
    </row>
    <row r="1659" spans="4:5">
      <c r="D1659" s="490"/>
      <c r="E1659" s="495"/>
    </row>
    <row r="1660" spans="4:5">
      <c r="D1660" s="490"/>
      <c r="E1660" s="495"/>
    </row>
    <row r="1661" spans="4:5">
      <c r="D1661" s="490"/>
      <c r="E1661" s="495"/>
    </row>
    <row r="1662" spans="4:5">
      <c r="D1662" s="490"/>
      <c r="E1662" s="495"/>
    </row>
    <row r="1663" spans="4:5">
      <c r="D1663" s="490"/>
      <c r="E1663" s="495"/>
    </row>
    <row r="1664" spans="4:5">
      <c r="D1664" s="490"/>
      <c r="E1664" s="495"/>
    </row>
    <row r="1665" spans="4:5">
      <c r="D1665" s="490"/>
      <c r="E1665" s="495"/>
    </row>
    <row r="1666" spans="4:5">
      <c r="D1666" s="490"/>
      <c r="E1666" s="495"/>
    </row>
    <row r="1667" spans="4:5">
      <c r="D1667" s="490"/>
      <c r="E1667" s="495"/>
    </row>
    <row r="1668" spans="4:5">
      <c r="D1668" s="490"/>
      <c r="E1668" s="495"/>
    </row>
    <row r="1669" spans="4:5">
      <c r="D1669" s="490"/>
      <c r="E1669" s="495"/>
    </row>
    <row r="1670" spans="4:5">
      <c r="D1670" s="490"/>
      <c r="E1670" s="495"/>
    </row>
    <row r="1671" spans="4:5">
      <c r="D1671" s="490"/>
      <c r="E1671" s="495"/>
    </row>
    <row r="1672" spans="4:5">
      <c r="D1672" s="490"/>
      <c r="E1672" s="495"/>
    </row>
    <row r="1673" spans="4:5">
      <c r="D1673" s="490"/>
      <c r="E1673" s="495"/>
    </row>
    <row r="1674" spans="4:5">
      <c r="D1674" s="490"/>
      <c r="E1674" s="495"/>
    </row>
    <row r="1675" spans="4:5">
      <c r="D1675" s="490"/>
      <c r="E1675" s="495"/>
    </row>
    <row r="1676" spans="4:5">
      <c r="D1676" s="490"/>
      <c r="E1676" s="495"/>
    </row>
    <row r="1677" spans="4:5">
      <c r="D1677" s="490"/>
      <c r="E1677" s="495"/>
    </row>
    <row r="1678" spans="4:5">
      <c r="D1678" s="490"/>
      <c r="E1678" s="495"/>
    </row>
    <row r="1679" spans="4:5">
      <c r="D1679" s="490"/>
      <c r="E1679" s="495"/>
    </row>
    <row r="1680" spans="4:5">
      <c r="D1680" s="490"/>
      <c r="E1680" s="495"/>
    </row>
    <row r="1681" spans="4:5">
      <c r="D1681" s="490"/>
      <c r="E1681" s="495"/>
    </row>
    <row r="1682" spans="4:5">
      <c r="D1682" s="490"/>
      <c r="E1682" s="495"/>
    </row>
    <row r="1683" spans="4:5">
      <c r="D1683" s="490"/>
      <c r="E1683" s="495"/>
    </row>
    <row r="1684" spans="4:5">
      <c r="D1684" s="490"/>
      <c r="E1684" s="495"/>
    </row>
    <row r="1685" spans="4:5">
      <c r="D1685" s="490"/>
      <c r="E1685" s="495"/>
    </row>
    <row r="1686" spans="4:5">
      <c r="D1686" s="490"/>
      <c r="E1686" s="495"/>
    </row>
    <row r="1687" spans="4:5">
      <c r="D1687" s="490"/>
      <c r="E1687" s="495"/>
    </row>
    <row r="1688" spans="4:5">
      <c r="D1688" s="490"/>
      <c r="E1688" s="495"/>
    </row>
    <row r="1689" spans="4:5">
      <c r="D1689" s="490"/>
      <c r="E1689" s="495"/>
    </row>
    <row r="1690" spans="4:5">
      <c r="D1690" s="490"/>
      <c r="E1690" s="495"/>
    </row>
    <row r="1691" spans="4:5">
      <c r="D1691" s="490"/>
      <c r="E1691" s="495"/>
    </row>
    <row r="1692" spans="4:5">
      <c r="D1692" s="490"/>
      <c r="E1692" s="495"/>
    </row>
    <row r="1693" spans="4:5">
      <c r="D1693" s="490"/>
      <c r="E1693" s="495"/>
    </row>
    <row r="1694" spans="4:5">
      <c r="D1694" s="490"/>
      <c r="E1694" s="495"/>
    </row>
    <row r="1695" spans="4:5">
      <c r="D1695" s="490"/>
      <c r="E1695" s="495"/>
    </row>
    <row r="1696" spans="4:5">
      <c r="D1696" s="490"/>
      <c r="E1696" s="495"/>
    </row>
    <row r="1697" spans="4:5">
      <c r="D1697" s="490"/>
      <c r="E1697" s="495"/>
    </row>
    <row r="1698" spans="4:5">
      <c r="D1698" s="490"/>
      <c r="E1698" s="495"/>
    </row>
    <row r="1699" spans="4:5">
      <c r="D1699" s="490"/>
      <c r="E1699" s="495"/>
    </row>
    <row r="1700" spans="4:5">
      <c r="D1700" s="490"/>
      <c r="E1700" s="495"/>
    </row>
    <row r="1701" spans="4:5">
      <c r="D1701" s="490"/>
      <c r="E1701" s="495"/>
    </row>
    <row r="1702" spans="4:5">
      <c r="D1702" s="490"/>
      <c r="E1702" s="495"/>
    </row>
    <row r="1703" spans="4:5">
      <c r="D1703" s="490"/>
      <c r="E1703" s="495"/>
    </row>
    <row r="1704" spans="4:5">
      <c r="D1704" s="490"/>
      <c r="E1704" s="495"/>
    </row>
    <row r="1705" spans="4:5">
      <c r="D1705" s="490"/>
      <c r="E1705" s="495"/>
    </row>
    <row r="1706" spans="4:5">
      <c r="D1706" s="490"/>
      <c r="E1706" s="495"/>
    </row>
    <row r="1707" spans="4:5">
      <c r="D1707" s="490"/>
      <c r="E1707" s="495"/>
    </row>
    <row r="1708" spans="4:5">
      <c r="D1708" s="490"/>
      <c r="E1708" s="495"/>
    </row>
    <row r="1709" spans="4:5">
      <c r="D1709" s="490"/>
      <c r="E1709" s="495"/>
    </row>
    <row r="1710" spans="4:5">
      <c r="D1710" s="490"/>
      <c r="E1710" s="495"/>
    </row>
    <row r="1711" spans="4:5">
      <c r="D1711" s="490"/>
      <c r="E1711" s="495"/>
    </row>
    <row r="1712" spans="4:5">
      <c r="D1712" s="490"/>
      <c r="E1712" s="495"/>
    </row>
    <row r="1713" spans="4:5">
      <c r="D1713" s="490"/>
      <c r="E1713" s="495"/>
    </row>
    <row r="1714" spans="4:5">
      <c r="D1714" s="490"/>
      <c r="E1714" s="495"/>
    </row>
    <row r="1715" spans="4:5">
      <c r="D1715" s="490"/>
      <c r="E1715" s="495"/>
    </row>
    <row r="1716" spans="4:5">
      <c r="D1716" s="490"/>
      <c r="E1716" s="495"/>
    </row>
    <row r="1717" spans="4:5">
      <c r="D1717" s="490"/>
      <c r="E1717" s="495"/>
    </row>
    <row r="1718" spans="4:5">
      <c r="D1718" s="490"/>
      <c r="E1718" s="495"/>
    </row>
    <row r="1719" spans="4:5">
      <c r="D1719" s="490"/>
      <c r="E1719" s="495"/>
    </row>
    <row r="1720" spans="4:5">
      <c r="D1720" s="490"/>
      <c r="E1720" s="495"/>
    </row>
    <row r="1721" spans="4:5">
      <c r="D1721" s="490"/>
      <c r="E1721" s="495"/>
    </row>
    <row r="1722" spans="4:5">
      <c r="D1722" s="490"/>
      <c r="E1722" s="495"/>
    </row>
    <row r="1723" spans="4:5">
      <c r="D1723" s="490"/>
      <c r="E1723" s="495"/>
    </row>
    <row r="1724" spans="4:5">
      <c r="D1724" s="490"/>
      <c r="E1724" s="495"/>
    </row>
    <row r="1725" spans="4:5">
      <c r="D1725" s="490"/>
      <c r="E1725" s="495"/>
    </row>
    <row r="1726" spans="4:5">
      <c r="D1726" s="490"/>
      <c r="E1726" s="495"/>
    </row>
    <row r="1727" spans="4:5">
      <c r="D1727" s="490"/>
      <c r="E1727" s="495"/>
    </row>
    <row r="1728" spans="4:5">
      <c r="D1728" s="490"/>
      <c r="E1728" s="495"/>
    </row>
    <row r="1729" spans="4:5">
      <c r="D1729" s="490"/>
      <c r="E1729" s="495"/>
    </row>
    <row r="1730" spans="4:5">
      <c r="D1730" s="490"/>
      <c r="E1730" s="495"/>
    </row>
    <row r="1731" spans="4:5">
      <c r="D1731" s="490"/>
      <c r="E1731" s="495"/>
    </row>
    <row r="1732" spans="4:5">
      <c r="D1732" s="490"/>
      <c r="E1732" s="495"/>
    </row>
    <row r="1733" spans="4:5">
      <c r="D1733" s="490"/>
      <c r="E1733" s="495"/>
    </row>
    <row r="1734" spans="4:5">
      <c r="D1734" s="490"/>
      <c r="E1734" s="495"/>
    </row>
    <row r="1735" spans="4:5">
      <c r="D1735" s="490"/>
      <c r="E1735" s="495"/>
    </row>
    <row r="1736" spans="4:5">
      <c r="D1736" s="490"/>
      <c r="E1736" s="495"/>
    </row>
    <row r="1737" spans="4:5">
      <c r="D1737" s="490"/>
      <c r="E1737" s="495"/>
    </row>
    <row r="1738" spans="4:5">
      <c r="D1738" s="490"/>
      <c r="E1738" s="495"/>
    </row>
    <row r="1739" spans="4:5">
      <c r="D1739" s="490"/>
      <c r="E1739" s="495"/>
    </row>
    <row r="1740" spans="4:5">
      <c r="D1740" s="490"/>
      <c r="E1740" s="495"/>
    </row>
    <row r="1741" spans="4:5">
      <c r="D1741" s="490"/>
      <c r="E1741" s="495"/>
    </row>
    <row r="1742" spans="4:5">
      <c r="D1742" s="490"/>
      <c r="E1742" s="495"/>
    </row>
    <row r="1743" spans="4:5">
      <c r="D1743" s="490"/>
      <c r="E1743" s="495"/>
    </row>
    <row r="1744" spans="4:5">
      <c r="D1744" s="490"/>
      <c r="E1744" s="495"/>
    </row>
    <row r="1745" spans="4:5">
      <c r="D1745" s="490"/>
      <c r="E1745" s="495"/>
    </row>
    <row r="1746" spans="4:5">
      <c r="D1746" s="490"/>
      <c r="E1746" s="495"/>
    </row>
    <row r="1747" spans="4:5">
      <c r="D1747" s="490"/>
      <c r="E1747" s="495"/>
    </row>
    <row r="1748" spans="4:5">
      <c r="D1748" s="490"/>
      <c r="E1748" s="495"/>
    </row>
    <row r="1749" spans="4:5">
      <c r="D1749" s="490"/>
      <c r="E1749" s="495"/>
    </row>
    <row r="1750" spans="4:5">
      <c r="D1750" s="490"/>
      <c r="E1750" s="495"/>
    </row>
    <row r="1751" spans="4:5">
      <c r="D1751" s="490"/>
      <c r="E1751" s="495"/>
    </row>
    <row r="1752" spans="4:5">
      <c r="D1752" s="490"/>
      <c r="E1752" s="495"/>
    </row>
    <row r="1753" spans="4:5">
      <c r="D1753" s="490"/>
      <c r="E1753" s="495"/>
    </row>
    <row r="1754" spans="4:5">
      <c r="D1754" s="490"/>
      <c r="E1754" s="495"/>
    </row>
    <row r="1755" spans="4:5">
      <c r="D1755" s="490"/>
      <c r="E1755" s="495"/>
    </row>
    <row r="1756" spans="4:5">
      <c r="D1756" s="490"/>
      <c r="E1756" s="495"/>
    </row>
    <row r="1757" spans="4:5">
      <c r="D1757" s="490"/>
      <c r="E1757" s="495"/>
    </row>
    <row r="1758" spans="4:5">
      <c r="D1758" s="490"/>
      <c r="E1758" s="495"/>
    </row>
    <row r="1759" spans="4:5">
      <c r="D1759" s="490"/>
      <c r="E1759" s="495"/>
    </row>
    <row r="1760" spans="4:5">
      <c r="D1760" s="490"/>
      <c r="E1760" s="495"/>
    </row>
    <row r="1761" spans="4:5">
      <c r="D1761" s="490"/>
      <c r="E1761" s="495"/>
    </row>
    <row r="1762" spans="4:5">
      <c r="D1762" s="490"/>
      <c r="E1762" s="495"/>
    </row>
    <row r="1763" spans="4:5">
      <c r="D1763" s="490"/>
      <c r="E1763" s="495"/>
    </row>
    <row r="1764" spans="4:5">
      <c r="D1764" s="490"/>
      <c r="E1764" s="495"/>
    </row>
    <row r="1765" spans="4:5">
      <c r="D1765" s="490"/>
      <c r="E1765" s="495"/>
    </row>
    <row r="1766" spans="4:5">
      <c r="D1766" s="490"/>
      <c r="E1766" s="495"/>
    </row>
    <row r="1767" spans="4:5">
      <c r="D1767" s="490"/>
      <c r="E1767" s="495"/>
    </row>
    <row r="1768" spans="4:5">
      <c r="D1768" s="490"/>
      <c r="E1768" s="495"/>
    </row>
    <row r="1769" spans="4:5">
      <c r="D1769" s="490"/>
      <c r="E1769" s="495"/>
    </row>
    <row r="1770" spans="4:5">
      <c r="D1770" s="490"/>
      <c r="E1770" s="495"/>
    </row>
    <row r="1771" spans="4:5">
      <c r="D1771" s="490"/>
      <c r="E1771" s="495"/>
    </row>
    <row r="1772" spans="4:5">
      <c r="D1772" s="490"/>
      <c r="E1772" s="495"/>
    </row>
    <row r="1773" spans="4:5">
      <c r="D1773" s="490"/>
      <c r="E1773" s="495"/>
    </row>
    <row r="1774" spans="4:5">
      <c r="D1774" s="490"/>
      <c r="E1774" s="495"/>
    </row>
    <row r="1775" spans="4:5">
      <c r="D1775" s="490"/>
      <c r="E1775" s="495"/>
    </row>
    <row r="1776" spans="4:5">
      <c r="D1776" s="490"/>
      <c r="E1776" s="495"/>
    </row>
    <row r="1777" spans="4:5">
      <c r="D1777" s="490"/>
      <c r="E1777" s="495"/>
    </row>
    <row r="1778" spans="4:5">
      <c r="D1778" s="490"/>
      <c r="E1778" s="495"/>
    </row>
    <row r="1779" spans="4:5">
      <c r="D1779" s="490"/>
      <c r="E1779" s="495"/>
    </row>
    <row r="1780" spans="4:5">
      <c r="D1780" s="490"/>
      <c r="E1780" s="495"/>
    </row>
    <row r="1781" spans="4:5">
      <c r="D1781" s="490"/>
      <c r="E1781" s="495"/>
    </row>
    <row r="1782" spans="4:5">
      <c r="D1782" s="490"/>
      <c r="E1782" s="495"/>
    </row>
    <row r="1783" spans="4:5">
      <c r="D1783" s="490"/>
      <c r="E1783" s="495"/>
    </row>
    <row r="1784" spans="4:5">
      <c r="D1784" s="490"/>
      <c r="E1784" s="495"/>
    </row>
    <row r="1785" spans="4:5">
      <c r="D1785" s="490"/>
      <c r="E1785" s="495"/>
    </row>
    <row r="1786" spans="4:5">
      <c r="D1786" s="490"/>
      <c r="E1786" s="495"/>
    </row>
    <row r="1787" spans="4:5">
      <c r="D1787" s="490"/>
      <c r="E1787" s="495"/>
    </row>
    <row r="1788" spans="4:5">
      <c r="D1788" s="490"/>
      <c r="E1788" s="495"/>
    </row>
    <row r="1789" spans="4:5">
      <c r="D1789" s="490"/>
      <c r="E1789" s="495"/>
    </row>
    <row r="1790" spans="4:5">
      <c r="D1790" s="490"/>
      <c r="E1790" s="495"/>
    </row>
    <row r="1791" spans="4:5">
      <c r="D1791" s="490"/>
      <c r="E1791" s="495"/>
    </row>
    <row r="1792" spans="4:5">
      <c r="D1792" s="490"/>
      <c r="E1792" s="495"/>
    </row>
    <row r="1793" spans="4:5">
      <c r="D1793" s="490"/>
      <c r="E1793" s="495"/>
    </row>
    <row r="1794" spans="4:5">
      <c r="D1794" s="490"/>
      <c r="E1794" s="495"/>
    </row>
    <row r="1795" spans="4:5">
      <c r="D1795" s="490"/>
      <c r="E1795" s="495"/>
    </row>
    <row r="1796" spans="4:5">
      <c r="D1796" s="490"/>
      <c r="E1796" s="495"/>
    </row>
    <row r="1797" spans="4:5">
      <c r="D1797" s="490"/>
      <c r="E1797" s="495"/>
    </row>
    <row r="1798" spans="4:5">
      <c r="D1798" s="490"/>
      <c r="E1798" s="495"/>
    </row>
    <row r="1799" spans="4:5">
      <c r="D1799" s="490"/>
      <c r="E1799" s="495"/>
    </row>
    <row r="1800" spans="4:5">
      <c r="D1800" s="490"/>
      <c r="E1800" s="495"/>
    </row>
    <row r="1801" spans="4:5">
      <c r="D1801" s="490"/>
      <c r="E1801" s="495"/>
    </row>
    <row r="1802" spans="4:5">
      <c r="D1802" s="490"/>
      <c r="E1802" s="495"/>
    </row>
    <row r="1803" spans="4:5">
      <c r="D1803" s="490"/>
      <c r="E1803" s="495"/>
    </row>
    <row r="1804" spans="4:5">
      <c r="D1804" s="490"/>
      <c r="E1804" s="495"/>
    </row>
    <row r="1805" spans="4:5">
      <c r="D1805" s="490"/>
      <c r="E1805" s="495"/>
    </row>
    <row r="1806" spans="4:5">
      <c r="D1806" s="490"/>
      <c r="E1806" s="495"/>
    </row>
    <row r="1807" spans="4:5">
      <c r="D1807" s="490"/>
      <c r="E1807" s="495"/>
    </row>
    <row r="1808" spans="4:5">
      <c r="D1808" s="490"/>
      <c r="E1808" s="495"/>
    </row>
    <row r="1809" spans="4:5">
      <c r="D1809" s="490"/>
      <c r="E1809" s="495"/>
    </row>
    <row r="1810" spans="4:5">
      <c r="D1810" s="490"/>
      <c r="E1810" s="495"/>
    </row>
    <row r="1811" spans="4:5">
      <c r="D1811" s="490"/>
      <c r="E1811" s="495"/>
    </row>
    <row r="1812" spans="4:5">
      <c r="D1812" s="490"/>
      <c r="E1812" s="495"/>
    </row>
    <row r="1813" spans="4:5">
      <c r="D1813" s="490"/>
      <c r="E1813" s="495"/>
    </row>
    <row r="1814" spans="4:5">
      <c r="D1814" s="490"/>
      <c r="E1814" s="495"/>
    </row>
    <row r="1815" spans="4:5">
      <c r="D1815" s="490"/>
      <c r="E1815" s="495"/>
    </row>
    <row r="1816" spans="4:5">
      <c r="D1816" s="490"/>
      <c r="E1816" s="495"/>
    </row>
    <row r="1817" spans="4:5">
      <c r="D1817" s="490"/>
      <c r="E1817" s="495"/>
    </row>
    <row r="1818" spans="4:5">
      <c r="D1818" s="490"/>
      <c r="E1818" s="495"/>
    </row>
    <row r="1819" spans="4:5">
      <c r="D1819" s="490"/>
      <c r="E1819" s="495"/>
    </row>
    <row r="1820" spans="4:5">
      <c r="D1820" s="490"/>
      <c r="E1820" s="495"/>
    </row>
    <row r="1821" spans="4:5">
      <c r="D1821" s="490"/>
      <c r="E1821" s="495"/>
    </row>
    <row r="1822" spans="4:5">
      <c r="D1822" s="490"/>
      <c r="E1822" s="495"/>
    </row>
    <row r="1823" spans="4:5">
      <c r="D1823" s="490"/>
      <c r="E1823" s="495"/>
    </row>
    <row r="1824" spans="4:5">
      <c r="D1824" s="490"/>
      <c r="E1824" s="495"/>
    </row>
    <row r="1825" spans="4:5">
      <c r="D1825" s="490"/>
      <c r="E1825" s="495"/>
    </row>
    <row r="1826" spans="4:5">
      <c r="D1826" s="490"/>
      <c r="E1826" s="495"/>
    </row>
    <row r="1827" spans="4:5">
      <c r="D1827" s="490"/>
      <c r="E1827" s="495"/>
    </row>
    <row r="1828" spans="4:5">
      <c r="D1828" s="490"/>
      <c r="E1828" s="495"/>
    </row>
    <row r="1829" spans="4:5">
      <c r="D1829" s="490"/>
      <c r="E1829" s="495"/>
    </row>
    <row r="1830" spans="4:5">
      <c r="D1830" s="490"/>
      <c r="E1830" s="495"/>
    </row>
    <row r="1831" spans="4:5">
      <c r="D1831" s="490"/>
      <c r="E1831" s="495"/>
    </row>
    <row r="1832" spans="4:5">
      <c r="D1832" s="490"/>
      <c r="E1832" s="495"/>
    </row>
    <row r="1833" spans="4:5">
      <c r="D1833" s="490"/>
      <c r="E1833" s="495"/>
    </row>
    <row r="1834" spans="4:5">
      <c r="D1834" s="490"/>
      <c r="E1834" s="495"/>
    </row>
    <row r="1835" spans="4:5">
      <c r="D1835" s="490"/>
      <c r="E1835" s="495"/>
    </row>
    <row r="1836" spans="4:5">
      <c r="D1836" s="490"/>
      <c r="E1836" s="495"/>
    </row>
    <row r="1837" spans="4:5">
      <c r="D1837" s="490"/>
      <c r="E1837" s="495"/>
    </row>
    <row r="1838" spans="4:5">
      <c r="D1838" s="490"/>
      <c r="E1838" s="495"/>
    </row>
    <row r="1839" spans="4:5">
      <c r="D1839" s="490"/>
      <c r="E1839" s="495"/>
    </row>
    <row r="1840" spans="4:5">
      <c r="D1840" s="490"/>
      <c r="E1840" s="495"/>
    </row>
    <row r="1841" spans="4:5">
      <c r="D1841" s="490"/>
      <c r="E1841" s="495"/>
    </row>
    <row r="1842" spans="4:5">
      <c r="D1842" s="490"/>
      <c r="E1842" s="495"/>
    </row>
    <row r="1843" spans="4:5">
      <c r="D1843" s="490"/>
      <c r="E1843" s="495"/>
    </row>
    <row r="1844" spans="4:5">
      <c r="D1844" s="490"/>
      <c r="E1844" s="495"/>
    </row>
    <row r="1845" spans="4:5">
      <c r="D1845" s="490"/>
      <c r="E1845" s="495"/>
    </row>
    <row r="1846" spans="4:5">
      <c r="D1846" s="490"/>
      <c r="E1846" s="495"/>
    </row>
    <row r="1847" spans="4:5">
      <c r="D1847" s="490"/>
      <c r="E1847" s="495"/>
    </row>
    <row r="1848" spans="4:5">
      <c r="D1848" s="490"/>
      <c r="E1848" s="495"/>
    </row>
    <row r="1849" spans="4:5">
      <c r="D1849" s="490"/>
      <c r="E1849" s="495"/>
    </row>
    <row r="1850" spans="4:5">
      <c r="D1850" s="490"/>
      <c r="E1850" s="495"/>
    </row>
    <row r="1851" spans="4:5">
      <c r="D1851" s="490"/>
      <c r="E1851" s="495"/>
    </row>
    <row r="1852" spans="4:5">
      <c r="D1852" s="490"/>
      <c r="E1852" s="495"/>
    </row>
    <row r="1853" spans="4:5">
      <c r="D1853" s="490"/>
      <c r="E1853" s="495"/>
    </row>
    <row r="1854" spans="4:5">
      <c r="D1854" s="490"/>
      <c r="E1854" s="495"/>
    </row>
    <row r="1855" spans="4:5">
      <c r="D1855" s="490"/>
      <c r="E1855" s="495"/>
    </row>
    <row r="1856" spans="4:5">
      <c r="D1856" s="490"/>
      <c r="E1856" s="495"/>
    </row>
    <row r="1857" spans="4:5">
      <c r="D1857" s="490"/>
      <c r="E1857" s="495"/>
    </row>
    <row r="1858" spans="4:5">
      <c r="D1858" s="490"/>
      <c r="E1858" s="495"/>
    </row>
    <row r="1859" spans="4:5">
      <c r="D1859" s="490"/>
      <c r="E1859" s="495"/>
    </row>
    <row r="1860" spans="4:5">
      <c r="D1860" s="490"/>
      <c r="E1860" s="495"/>
    </row>
    <row r="1861" spans="4:5">
      <c r="D1861" s="490"/>
      <c r="E1861" s="495"/>
    </row>
    <row r="1862" spans="4:5">
      <c r="D1862" s="490"/>
      <c r="E1862" s="495"/>
    </row>
    <row r="1863" spans="4:5">
      <c r="D1863" s="490"/>
      <c r="E1863" s="495"/>
    </row>
    <row r="1864" spans="4:5">
      <c r="D1864" s="490"/>
      <c r="E1864" s="495"/>
    </row>
    <row r="1865" spans="4:5">
      <c r="D1865" s="490"/>
      <c r="E1865" s="495"/>
    </row>
    <row r="1866" spans="4:5">
      <c r="D1866" s="490"/>
      <c r="E1866" s="495"/>
    </row>
    <row r="1867" spans="4:5">
      <c r="D1867" s="490"/>
      <c r="E1867" s="495"/>
    </row>
    <row r="1868" spans="4:5">
      <c r="D1868" s="490"/>
      <c r="E1868" s="495"/>
    </row>
    <row r="1869" spans="4:5">
      <c r="D1869" s="490"/>
      <c r="E1869" s="495"/>
    </row>
    <row r="1870" spans="4:5">
      <c r="D1870" s="490"/>
      <c r="E1870" s="495"/>
    </row>
    <row r="1871" spans="4:5">
      <c r="D1871" s="490"/>
      <c r="E1871" s="495"/>
    </row>
    <row r="1872" spans="4:5">
      <c r="D1872" s="490"/>
      <c r="E1872" s="495"/>
    </row>
    <row r="1873" spans="4:5">
      <c r="D1873" s="490"/>
      <c r="E1873" s="495"/>
    </row>
    <row r="1874" spans="4:5">
      <c r="D1874" s="490"/>
      <c r="E1874" s="495"/>
    </row>
    <row r="1875" spans="4:5">
      <c r="D1875" s="490"/>
      <c r="E1875" s="495"/>
    </row>
    <row r="1876" spans="4:5">
      <c r="D1876" s="490"/>
      <c r="E1876" s="495"/>
    </row>
    <row r="1877" spans="4:5">
      <c r="D1877" s="490"/>
      <c r="E1877" s="495"/>
    </row>
    <row r="1878" spans="4:5">
      <c r="D1878" s="490"/>
      <c r="E1878" s="495"/>
    </row>
    <row r="1879" spans="4:5">
      <c r="D1879" s="490"/>
      <c r="E1879" s="495"/>
    </row>
    <row r="1880" spans="4:5">
      <c r="D1880" s="490"/>
      <c r="E1880" s="495"/>
    </row>
    <row r="1881" spans="4:5">
      <c r="D1881" s="490"/>
      <c r="E1881" s="495"/>
    </row>
    <row r="1882" spans="4:5">
      <c r="D1882" s="490"/>
      <c r="E1882" s="495"/>
    </row>
    <row r="1883" spans="4:5">
      <c r="D1883" s="490"/>
      <c r="E1883" s="495"/>
    </row>
    <row r="1884" spans="4:5">
      <c r="D1884" s="490"/>
      <c r="E1884" s="495"/>
    </row>
    <row r="1885" spans="4:5">
      <c r="D1885" s="490"/>
      <c r="E1885" s="495"/>
    </row>
    <row r="1886" spans="4:5">
      <c r="D1886" s="490"/>
      <c r="E1886" s="495"/>
    </row>
    <row r="1887" spans="4:5">
      <c r="D1887" s="490"/>
      <c r="E1887" s="495"/>
    </row>
    <row r="1888" spans="4:5">
      <c r="D1888" s="490"/>
      <c r="E1888" s="495"/>
    </row>
    <row r="1889" spans="4:5">
      <c r="D1889" s="490"/>
      <c r="E1889" s="495"/>
    </row>
    <row r="1890" spans="4:5">
      <c r="D1890" s="490"/>
      <c r="E1890" s="495"/>
    </row>
    <row r="1891" spans="4:5">
      <c r="D1891" s="490"/>
      <c r="E1891" s="495"/>
    </row>
    <row r="1892" spans="4:5">
      <c r="D1892" s="490"/>
      <c r="E1892" s="495"/>
    </row>
    <row r="1893" spans="4:5">
      <c r="D1893" s="490"/>
      <c r="E1893" s="495"/>
    </row>
    <row r="1894" spans="4:5">
      <c r="D1894" s="490"/>
      <c r="E1894" s="495"/>
    </row>
    <row r="1895" spans="4:5">
      <c r="D1895" s="490"/>
      <c r="E1895" s="495"/>
    </row>
    <row r="1896" spans="4:5">
      <c r="D1896" s="490"/>
      <c r="E1896" s="495"/>
    </row>
    <row r="1897" spans="4:5">
      <c r="D1897" s="490"/>
      <c r="E1897" s="495"/>
    </row>
    <row r="1898" spans="4:5">
      <c r="D1898" s="490"/>
      <c r="E1898" s="495"/>
    </row>
    <row r="1899" spans="4:5">
      <c r="D1899" s="490"/>
      <c r="E1899" s="495"/>
    </row>
    <row r="1900" spans="4:5">
      <c r="D1900" s="490"/>
      <c r="E1900" s="495"/>
    </row>
    <row r="1901" spans="4:5">
      <c r="D1901" s="490"/>
      <c r="E1901" s="495"/>
    </row>
    <row r="1902" spans="4:5">
      <c r="D1902" s="490"/>
      <c r="E1902" s="495"/>
    </row>
    <row r="1903" spans="4:5">
      <c r="D1903" s="490"/>
      <c r="E1903" s="495"/>
    </row>
    <row r="1904" spans="4:5">
      <c r="D1904" s="490"/>
      <c r="E1904" s="495"/>
    </row>
    <row r="1905" spans="4:5">
      <c r="D1905" s="490"/>
      <c r="E1905" s="495"/>
    </row>
    <row r="1906" spans="4:5">
      <c r="D1906" s="490"/>
      <c r="E1906" s="495"/>
    </row>
    <row r="1907" spans="4:5">
      <c r="D1907" s="490"/>
      <c r="E1907" s="495"/>
    </row>
    <row r="1908" spans="4:5">
      <c r="D1908" s="490"/>
      <c r="E1908" s="495"/>
    </row>
    <row r="1909" spans="4:5">
      <c r="D1909" s="490"/>
      <c r="E1909" s="495"/>
    </row>
    <row r="1910" spans="4:5">
      <c r="D1910" s="490"/>
      <c r="E1910" s="495"/>
    </row>
    <row r="1911" spans="4:5">
      <c r="D1911" s="490"/>
      <c r="E1911" s="495"/>
    </row>
    <row r="1912" spans="4:5">
      <c r="D1912" s="490"/>
      <c r="E1912" s="495"/>
    </row>
    <row r="1913" spans="4:5">
      <c r="D1913" s="490"/>
      <c r="E1913" s="495"/>
    </row>
    <row r="1914" spans="4:5">
      <c r="D1914" s="490"/>
      <c r="E1914" s="495"/>
    </row>
    <row r="1915" spans="4:5">
      <c r="D1915" s="490"/>
      <c r="E1915" s="495"/>
    </row>
    <row r="1916" spans="4:5">
      <c r="D1916" s="490"/>
      <c r="E1916" s="495"/>
    </row>
    <row r="1917" spans="4:5">
      <c r="D1917" s="490"/>
      <c r="E1917" s="495"/>
    </row>
    <row r="1918" spans="4:5">
      <c r="D1918" s="490"/>
      <c r="E1918" s="495"/>
    </row>
    <row r="1919" spans="4:5">
      <c r="D1919" s="490"/>
      <c r="E1919" s="495"/>
    </row>
    <row r="1920" spans="4:5">
      <c r="D1920" s="490"/>
      <c r="E1920" s="495"/>
    </row>
    <row r="1921" spans="4:5">
      <c r="D1921" s="490"/>
      <c r="E1921" s="495"/>
    </row>
    <row r="1922" spans="4:5">
      <c r="D1922" s="490"/>
      <c r="E1922" s="495"/>
    </row>
    <row r="1923" spans="4:5">
      <c r="D1923" s="490"/>
      <c r="E1923" s="495"/>
    </row>
    <row r="1924" spans="4:5">
      <c r="D1924" s="490"/>
      <c r="E1924" s="495"/>
    </row>
    <row r="1925" spans="4:5">
      <c r="D1925" s="490"/>
      <c r="E1925" s="495"/>
    </row>
    <row r="1926" spans="4:5">
      <c r="D1926" s="490"/>
      <c r="E1926" s="495"/>
    </row>
    <row r="1927" spans="4:5">
      <c r="D1927" s="490"/>
      <c r="E1927" s="495"/>
    </row>
    <row r="1928" spans="4:5">
      <c r="D1928" s="490"/>
      <c r="E1928" s="495"/>
    </row>
    <row r="1929" spans="4:5">
      <c r="D1929" s="490"/>
      <c r="E1929" s="495"/>
    </row>
    <row r="1930" spans="4:5">
      <c r="D1930" s="490"/>
      <c r="E1930" s="495"/>
    </row>
    <row r="1931" spans="4:5">
      <c r="D1931" s="490"/>
      <c r="E1931" s="495"/>
    </row>
    <row r="1932" spans="4:5">
      <c r="D1932" s="490"/>
      <c r="E1932" s="495"/>
    </row>
    <row r="1933" spans="4:5">
      <c r="D1933" s="490"/>
      <c r="E1933" s="495"/>
    </row>
    <row r="1934" spans="4:5">
      <c r="D1934" s="490"/>
      <c r="E1934" s="495"/>
    </row>
    <row r="1935" spans="4:5">
      <c r="D1935" s="490"/>
      <c r="E1935" s="495"/>
    </row>
    <row r="1936" spans="4:5">
      <c r="D1936" s="490"/>
      <c r="E1936" s="495"/>
    </row>
    <row r="1937" spans="4:5">
      <c r="D1937" s="490"/>
      <c r="E1937" s="495"/>
    </row>
    <row r="1938" spans="4:5">
      <c r="D1938" s="490"/>
      <c r="E1938" s="495"/>
    </row>
    <row r="1939" spans="4:5">
      <c r="D1939" s="490"/>
      <c r="E1939" s="495"/>
    </row>
    <row r="1940" spans="4:5">
      <c r="D1940" s="490"/>
      <c r="E1940" s="495"/>
    </row>
    <row r="1941" spans="4:5">
      <c r="D1941" s="490"/>
      <c r="E1941" s="495"/>
    </row>
    <row r="1942" spans="4:5">
      <c r="D1942" s="490"/>
      <c r="E1942" s="495"/>
    </row>
    <row r="1943" spans="4:5">
      <c r="D1943" s="490"/>
      <c r="E1943" s="495"/>
    </row>
    <row r="1944" spans="4:5">
      <c r="D1944" s="490"/>
      <c r="E1944" s="495"/>
    </row>
    <row r="1945" spans="4:5">
      <c r="D1945" s="490"/>
      <c r="E1945" s="495"/>
    </row>
    <row r="1946" spans="4:5">
      <c r="D1946" s="490"/>
      <c r="E1946" s="495"/>
    </row>
    <row r="1947" spans="4:5">
      <c r="D1947" s="490"/>
      <c r="E1947" s="495"/>
    </row>
    <row r="1948" spans="4:5">
      <c r="D1948" s="490"/>
      <c r="E1948" s="495"/>
    </row>
    <row r="1949" spans="4:5">
      <c r="D1949" s="490"/>
      <c r="E1949" s="495"/>
    </row>
    <row r="1950" spans="4:5">
      <c r="D1950" s="490"/>
      <c r="E1950" s="495"/>
    </row>
    <row r="1951" spans="4:5">
      <c r="D1951" s="490"/>
      <c r="E1951" s="495"/>
    </row>
    <row r="1952" spans="4:5">
      <c r="D1952" s="490"/>
      <c r="E1952" s="495"/>
    </row>
    <row r="1953" spans="4:5">
      <c r="D1953" s="490"/>
      <c r="E1953" s="495"/>
    </row>
    <row r="1954" spans="4:5">
      <c r="D1954" s="490"/>
      <c r="E1954" s="495"/>
    </row>
    <row r="1955" spans="4:5">
      <c r="D1955" s="490"/>
      <c r="E1955" s="495"/>
    </row>
    <row r="1956" spans="4:5">
      <c r="D1956" s="490"/>
      <c r="E1956" s="495"/>
    </row>
    <row r="1957" spans="4:5">
      <c r="D1957" s="490"/>
      <c r="E1957" s="495"/>
    </row>
    <row r="1958" spans="4:5">
      <c r="D1958" s="490"/>
      <c r="E1958" s="495"/>
    </row>
    <row r="1959" spans="4:5">
      <c r="D1959" s="490"/>
      <c r="E1959" s="495"/>
    </row>
    <row r="1960" spans="4:5">
      <c r="D1960" s="490"/>
      <c r="E1960" s="495"/>
    </row>
    <row r="1961" spans="4:5">
      <c r="D1961" s="490"/>
      <c r="E1961" s="495"/>
    </row>
    <row r="1962" spans="4:5">
      <c r="D1962" s="490"/>
      <c r="E1962" s="495"/>
    </row>
    <row r="1963" spans="4:5">
      <c r="D1963" s="490"/>
      <c r="E1963" s="495"/>
    </row>
    <row r="1964" spans="4:5">
      <c r="D1964" s="490"/>
      <c r="E1964" s="495"/>
    </row>
    <row r="1965" spans="4:5">
      <c r="D1965" s="490"/>
      <c r="E1965" s="495"/>
    </row>
    <row r="1966" spans="4:5">
      <c r="D1966" s="490"/>
      <c r="E1966" s="495"/>
    </row>
    <row r="1967" spans="4:5">
      <c r="D1967" s="490"/>
      <c r="E1967" s="495"/>
    </row>
    <row r="1968" spans="4:5">
      <c r="D1968" s="490"/>
      <c r="E1968" s="495"/>
    </row>
    <row r="1969" spans="4:5">
      <c r="D1969" s="490"/>
      <c r="E1969" s="495"/>
    </row>
    <row r="1970" spans="4:5">
      <c r="D1970" s="490"/>
      <c r="E1970" s="495"/>
    </row>
    <row r="1971" spans="4:5">
      <c r="D1971" s="490"/>
      <c r="E1971" s="495"/>
    </row>
    <row r="1972" spans="4:5">
      <c r="D1972" s="490"/>
      <c r="E1972" s="495"/>
    </row>
    <row r="1973" spans="4:5">
      <c r="D1973" s="490"/>
      <c r="E1973" s="495"/>
    </row>
    <row r="1974" spans="4:5">
      <c r="D1974" s="490"/>
      <c r="E1974" s="495"/>
    </row>
    <row r="1975" spans="4:5">
      <c r="D1975" s="490"/>
      <c r="E1975" s="495"/>
    </row>
    <row r="1976" spans="4:5">
      <c r="D1976" s="490"/>
      <c r="E1976" s="495"/>
    </row>
    <row r="1977" spans="4:5">
      <c r="D1977" s="490"/>
      <c r="E1977" s="495"/>
    </row>
    <row r="1978" spans="4:5">
      <c r="D1978" s="490"/>
      <c r="E1978" s="495"/>
    </row>
    <row r="1979" spans="4:5">
      <c r="D1979" s="490"/>
      <c r="E1979" s="495"/>
    </row>
    <row r="1980" spans="4:5">
      <c r="D1980" s="490"/>
      <c r="E1980" s="495"/>
    </row>
    <row r="1981" spans="4:5">
      <c r="D1981" s="490"/>
      <c r="E1981" s="495"/>
    </row>
    <row r="1982" spans="4:5">
      <c r="D1982" s="490"/>
      <c r="E1982" s="495"/>
    </row>
    <row r="1983" spans="4:5">
      <c r="D1983" s="490"/>
      <c r="E1983" s="495"/>
    </row>
    <row r="1984" spans="4:5">
      <c r="D1984" s="490"/>
      <c r="E1984" s="495"/>
    </row>
    <row r="1985" spans="4:5">
      <c r="D1985" s="490"/>
      <c r="E1985" s="495"/>
    </row>
    <row r="1986" spans="4:5">
      <c r="D1986" s="490"/>
      <c r="E1986" s="495"/>
    </row>
    <row r="1987" spans="4:5">
      <c r="D1987" s="490"/>
      <c r="E1987" s="495"/>
    </row>
    <row r="1988" spans="4:5">
      <c r="D1988" s="490"/>
      <c r="E1988" s="495"/>
    </row>
    <row r="1989" spans="4:5">
      <c r="D1989" s="490"/>
      <c r="E1989" s="495"/>
    </row>
    <row r="1990" spans="4:5">
      <c r="D1990" s="490"/>
      <c r="E1990" s="495"/>
    </row>
    <row r="1991" spans="4:5">
      <c r="D1991" s="490"/>
      <c r="E1991" s="495"/>
    </row>
    <row r="1992" spans="4:5">
      <c r="D1992" s="490"/>
      <c r="E1992" s="495"/>
    </row>
    <row r="1993" spans="4:5">
      <c r="D1993" s="490"/>
      <c r="E1993" s="495"/>
    </row>
    <row r="1994" spans="4:5">
      <c r="D1994" s="490"/>
      <c r="E1994" s="495"/>
    </row>
    <row r="1995" spans="4:5">
      <c r="D1995" s="490"/>
      <c r="E1995" s="495"/>
    </row>
    <row r="1996" spans="4:5">
      <c r="D1996" s="490"/>
      <c r="E1996" s="495"/>
    </row>
    <row r="1997" spans="4:5">
      <c r="D1997" s="490"/>
      <c r="E1997" s="495"/>
    </row>
    <row r="1998" spans="4:5">
      <c r="D1998" s="490"/>
      <c r="E1998" s="495"/>
    </row>
    <row r="1999" spans="4:5">
      <c r="D1999" s="490"/>
      <c r="E1999" s="495"/>
    </row>
    <row r="2000" spans="4:5">
      <c r="D2000" s="490"/>
      <c r="E2000" s="495"/>
    </row>
    <row r="2001" spans="4:5">
      <c r="D2001" s="490"/>
      <c r="E2001" s="495"/>
    </row>
    <row r="2002" spans="4:5">
      <c r="D2002" s="490"/>
      <c r="E2002" s="495"/>
    </row>
    <row r="2003" spans="4:5">
      <c r="D2003" s="490"/>
      <c r="E2003" s="495"/>
    </row>
    <row r="2004" spans="4:5">
      <c r="D2004" s="490"/>
      <c r="E2004" s="495"/>
    </row>
    <row r="2005" spans="4:5">
      <c r="D2005" s="490"/>
      <c r="E2005" s="495"/>
    </row>
    <row r="2006" spans="4:5">
      <c r="D2006" s="490"/>
      <c r="E2006" s="495"/>
    </row>
    <row r="2007" spans="4:5">
      <c r="D2007" s="490"/>
      <c r="E2007" s="495"/>
    </row>
    <row r="2008" spans="4:5">
      <c r="D2008" s="490"/>
      <c r="E2008" s="495"/>
    </row>
    <row r="2009" spans="4:5">
      <c r="D2009" s="490"/>
      <c r="E2009" s="495"/>
    </row>
    <row r="2010" spans="4:5">
      <c r="D2010" s="490"/>
      <c r="E2010" s="495"/>
    </row>
    <row r="2011" spans="4:5">
      <c r="D2011" s="490"/>
      <c r="E2011" s="495"/>
    </row>
    <row r="2012" spans="4:5">
      <c r="D2012" s="490"/>
      <c r="E2012" s="495"/>
    </row>
    <row r="2013" spans="4:5">
      <c r="D2013" s="490"/>
      <c r="E2013" s="495"/>
    </row>
    <row r="2014" spans="4:5">
      <c r="D2014" s="490"/>
      <c r="E2014" s="495"/>
    </row>
    <row r="2015" spans="4:5">
      <c r="D2015" s="490"/>
      <c r="E2015" s="495"/>
    </row>
    <row r="2016" spans="4:5">
      <c r="D2016" s="490"/>
      <c r="E2016" s="495"/>
    </row>
    <row r="2017" spans="4:5">
      <c r="D2017" s="490"/>
      <c r="E2017" s="495"/>
    </row>
    <row r="2018" spans="4:5">
      <c r="D2018" s="490"/>
      <c r="E2018" s="495"/>
    </row>
    <row r="2019" spans="4:5">
      <c r="D2019" s="490"/>
      <c r="E2019" s="495"/>
    </row>
    <row r="2020" spans="4:5">
      <c r="D2020" s="490"/>
      <c r="E2020" s="495"/>
    </row>
    <row r="2021" spans="4:5">
      <c r="D2021" s="490"/>
      <c r="E2021" s="495"/>
    </row>
    <row r="2022" spans="4:5">
      <c r="D2022" s="490"/>
      <c r="E2022" s="495"/>
    </row>
    <row r="2023" spans="4:5">
      <c r="D2023" s="490"/>
      <c r="E2023" s="495"/>
    </row>
    <row r="2024" spans="4:5">
      <c r="D2024" s="490"/>
      <c r="E2024" s="495"/>
    </row>
    <row r="2025" spans="4:5">
      <c r="D2025" s="490"/>
      <c r="E2025" s="495"/>
    </row>
    <row r="2026" spans="4:5">
      <c r="D2026" s="490"/>
      <c r="E2026" s="495"/>
    </row>
    <row r="2027" spans="4:5">
      <c r="D2027" s="490"/>
      <c r="E2027" s="495"/>
    </row>
    <row r="2028" spans="4:5">
      <c r="D2028" s="490"/>
      <c r="E2028" s="495"/>
    </row>
    <row r="2029" spans="4:5">
      <c r="D2029" s="490"/>
      <c r="E2029" s="495"/>
    </row>
    <row r="2030" spans="4:5">
      <c r="D2030" s="490"/>
      <c r="E2030" s="495"/>
    </row>
    <row r="2031" spans="4:5">
      <c r="D2031" s="490"/>
      <c r="E2031" s="495"/>
    </row>
    <row r="2032" spans="4:5">
      <c r="D2032" s="490"/>
      <c r="E2032" s="495"/>
    </row>
    <row r="2033" spans="4:5">
      <c r="D2033" s="490"/>
      <c r="E2033" s="495"/>
    </row>
    <row r="2034" spans="4:5">
      <c r="D2034" s="490"/>
      <c r="E2034" s="495"/>
    </row>
    <row r="2035" spans="4:5">
      <c r="D2035" s="490"/>
      <c r="E2035" s="495"/>
    </row>
    <row r="2036" spans="4:5">
      <c r="D2036" s="490"/>
      <c r="E2036" s="495"/>
    </row>
    <row r="2037" spans="4:5">
      <c r="D2037" s="490"/>
      <c r="E2037" s="495"/>
    </row>
    <row r="2038" spans="4:5">
      <c r="D2038" s="490"/>
      <c r="E2038" s="495"/>
    </row>
    <row r="2039" spans="4:5">
      <c r="D2039" s="490"/>
      <c r="E2039" s="495"/>
    </row>
    <row r="2040" spans="4:5">
      <c r="D2040" s="490"/>
      <c r="E2040" s="495"/>
    </row>
    <row r="2041" spans="4:5">
      <c r="D2041" s="490"/>
      <c r="E2041" s="495"/>
    </row>
    <row r="2042" spans="4:5">
      <c r="D2042" s="490"/>
      <c r="E2042" s="495"/>
    </row>
    <row r="2043" spans="4:5">
      <c r="D2043" s="490"/>
      <c r="E2043" s="495"/>
    </row>
    <row r="2044" spans="4:5">
      <c r="D2044" s="490"/>
      <c r="E2044" s="495"/>
    </row>
    <row r="2045" spans="4:5">
      <c r="D2045" s="490"/>
      <c r="E2045" s="495"/>
    </row>
    <row r="2046" spans="4:5">
      <c r="D2046" s="490"/>
      <c r="E2046" s="495"/>
    </row>
    <row r="2047" spans="4:5">
      <c r="D2047" s="490"/>
      <c r="E2047" s="495"/>
    </row>
    <row r="2048" spans="4:5">
      <c r="D2048" s="490"/>
      <c r="E2048" s="495"/>
    </row>
    <row r="2049" spans="4:5">
      <c r="D2049" s="490"/>
      <c r="E2049" s="495"/>
    </row>
    <row r="2050" spans="4:5">
      <c r="D2050" s="490"/>
      <c r="E2050" s="495"/>
    </row>
    <row r="2051" spans="4:5">
      <c r="D2051" s="490"/>
      <c r="E2051" s="495"/>
    </row>
    <row r="2052" spans="4:5">
      <c r="D2052" s="490"/>
      <c r="E2052" s="495"/>
    </row>
    <row r="2053" spans="4:5">
      <c r="D2053" s="490"/>
      <c r="E2053" s="495"/>
    </row>
    <row r="2054" spans="4:5">
      <c r="D2054" s="490"/>
      <c r="E2054" s="495"/>
    </row>
    <row r="2055" spans="4:5">
      <c r="D2055" s="490"/>
      <c r="E2055" s="495"/>
    </row>
    <row r="2056" spans="4:5">
      <c r="D2056" s="490"/>
      <c r="E2056" s="495"/>
    </row>
    <row r="2057" spans="4:5">
      <c r="D2057" s="490"/>
      <c r="E2057" s="495"/>
    </row>
    <row r="2058" spans="4:5">
      <c r="D2058" s="490"/>
      <c r="E2058" s="495"/>
    </row>
    <row r="2059" spans="4:5">
      <c r="D2059" s="490"/>
      <c r="E2059" s="495"/>
    </row>
    <row r="2060" spans="4:5">
      <c r="D2060" s="490"/>
      <c r="E2060" s="495"/>
    </row>
    <row r="2061" spans="4:5">
      <c r="D2061" s="490"/>
      <c r="E2061" s="495"/>
    </row>
    <row r="2062" spans="4:5">
      <c r="D2062" s="490"/>
      <c r="E2062" s="495"/>
    </row>
    <row r="2063" spans="4:5">
      <c r="D2063" s="490"/>
      <c r="E2063" s="495"/>
    </row>
    <row r="2064" spans="4:5">
      <c r="D2064" s="490"/>
      <c r="E2064" s="495"/>
    </row>
    <row r="2065" spans="4:5">
      <c r="D2065" s="490"/>
      <c r="E2065" s="495"/>
    </row>
    <row r="2066" spans="4:5">
      <c r="D2066" s="490"/>
      <c r="E2066" s="495"/>
    </row>
    <row r="2067" spans="4:5">
      <c r="D2067" s="490"/>
      <c r="E2067" s="495"/>
    </row>
    <row r="2068" spans="4:5">
      <c r="D2068" s="490"/>
      <c r="E2068" s="495"/>
    </row>
    <row r="2069" spans="4:5">
      <c r="D2069" s="490"/>
      <c r="E2069" s="495"/>
    </row>
    <row r="2070" spans="4:5">
      <c r="D2070" s="490"/>
      <c r="E2070" s="495"/>
    </row>
    <row r="2071" spans="4:5">
      <c r="D2071" s="490"/>
      <c r="E2071" s="495"/>
    </row>
    <row r="2072" spans="4:5">
      <c r="D2072" s="490"/>
      <c r="E2072" s="495"/>
    </row>
    <row r="2073" spans="4:5">
      <c r="D2073" s="490"/>
      <c r="E2073" s="495"/>
    </row>
    <row r="2074" spans="4:5">
      <c r="D2074" s="490"/>
      <c r="E2074" s="495"/>
    </row>
    <row r="2075" spans="4:5">
      <c r="D2075" s="490"/>
      <c r="E2075" s="495"/>
    </row>
    <row r="2076" spans="4:5">
      <c r="D2076" s="490"/>
      <c r="E2076" s="495"/>
    </row>
    <row r="2077" spans="4:5">
      <c r="D2077" s="490"/>
      <c r="E2077" s="495"/>
    </row>
    <row r="2078" spans="4:5">
      <c r="D2078" s="490"/>
      <c r="E2078" s="495"/>
    </row>
    <row r="2079" spans="4:5">
      <c r="D2079" s="490"/>
      <c r="E2079" s="495"/>
    </row>
    <row r="2080" spans="4:5">
      <c r="D2080" s="490"/>
      <c r="E2080" s="495"/>
    </row>
    <row r="2081" spans="4:5">
      <c r="D2081" s="490"/>
      <c r="E2081" s="495"/>
    </row>
    <row r="2082" spans="4:5">
      <c r="D2082" s="490"/>
      <c r="E2082" s="495"/>
    </row>
    <row r="2083" spans="4:5">
      <c r="D2083" s="490"/>
      <c r="E2083" s="495"/>
    </row>
    <row r="2084" spans="4:5">
      <c r="D2084" s="490"/>
      <c r="E2084" s="495"/>
    </row>
    <row r="2085" spans="4:5">
      <c r="D2085" s="490"/>
      <c r="E2085" s="495"/>
    </row>
    <row r="2086" spans="4:5">
      <c r="D2086" s="490"/>
      <c r="E2086" s="495"/>
    </row>
    <row r="2087" spans="4:5">
      <c r="D2087" s="490"/>
      <c r="E2087" s="495"/>
    </row>
    <row r="2088" spans="4:5">
      <c r="D2088" s="490"/>
      <c r="E2088" s="495"/>
    </row>
    <row r="2089" spans="4:5">
      <c r="D2089" s="490"/>
      <c r="E2089" s="495"/>
    </row>
    <row r="2090" spans="4:5">
      <c r="D2090" s="490"/>
      <c r="E2090" s="495"/>
    </row>
    <row r="2091" spans="4:5">
      <c r="D2091" s="490"/>
      <c r="E2091" s="495"/>
    </row>
    <row r="2092" spans="4:5">
      <c r="D2092" s="490"/>
      <c r="E2092" s="495"/>
    </row>
    <row r="2093" spans="4:5">
      <c r="D2093" s="490"/>
      <c r="E2093" s="495"/>
    </row>
    <row r="2094" spans="4:5">
      <c r="D2094" s="490"/>
      <c r="E2094" s="495"/>
    </row>
    <row r="2095" spans="4:5">
      <c r="D2095" s="490"/>
      <c r="E2095" s="495"/>
    </row>
    <row r="2096" spans="4:5">
      <c r="D2096" s="490"/>
      <c r="E2096" s="495"/>
    </row>
    <row r="2097" spans="4:5">
      <c r="D2097" s="490"/>
      <c r="E2097" s="495"/>
    </row>
    <row r="2098" spans="4:5">
      <c r="D2098" s="490"/>
      <c r="E2098" s="495"/>
    </row>
    <row r="2099" spans="4:5">
      <c r="D2099" s="490"/>
      <c r="E2099" s="495"/>
    </row>
    <row r="2100" spans="4:5">
      <c r="D2100" s="490"/>
      <c r="E2100" s="495"/>
    </row>
    <row r="2101" spans="4:5">
      <c r="D2101" s="490"/>
      <c r="E2101" s="495"/>
    </row>
    <row r="2102" spans="4:5">
      <c r="D2102" s="490"/>
      <c r="E2102" s="495"/>
    </row>
    <row r="2103" spans="4:5">
      <c r="D2103" s="490"/>
      <c r="E2103" s="495"/>
    </row>
    <row r="2104" spans="4:5">
      <c r="D2104" s="490"/>
      <c r="E2104" s="495"/>
    </row>
    <row r="2105" spans="4:5">
      <c r="D2105" s="490"/>
      <c r="E2105" s="495"/>
    </row>
    <row r="2106" spans="4:5">
      <c r="D2106" s="490"/>
      <c r="E2106" s="495"/>
    </row>
    <row r="2107" spans="4:5">
      <c r="D2107" s="490"/>
      <c r="E2107" s="495"/>
    </row>
    <row r="2108" spans="4:5">
      <c r="D2108" s="490"/>
      <c r="E2108" s="495"/>
    </row>
    <row r="2109" spans="4:5">
      <c r="D2109" s="490"/>
      <c r="E2109" s="495"/>
    </row>
    <row r="2110" spans="4:5">
      <c r="D2110" s="490"/>
      <c r="E2110" s="495"/>
    </row>
    <row r="2111" spans="4:5">
      <c r="D2111" s="490"/>
      <c r="E2111" s="495"/>
    </row>
    <row r="2112" spans="4:5">
      <c r="D2112" s="490"/>
      <c r="E2112" s="495"/>
    </row>
    <row r="2113" spans="4:5">
      <c r="D2113" s="490"/>
      <c r="E2113" s="495"/>
    </row>
    <row r="2114" spans="4:5">
      <c r="D2114" s="490"/>
      <c r="E2114" s="495"/>
    </row>
    <row r="2115" spans="4:5">
      <c r="D2115" s="490"/>
      <c r="E2115" s="495"/>
    </row>
    <row r="2116" spans="4:5">
      <c r="D2116" s="490"/>
      <c r="E2116" s="495"/>
    </row>
    <row r="2117" spans="4:5">
      <c r="D2117" s="490"/>
      <c r="E2117" s="495"/>
    </row>
    <row r="2118" spans="4:5">
      <c r="D2118" s="490"/>
      <c r="E2118" s="495"/>
    </row>
    <row r="2119" spans="4:5">
      <c r="D2119" s="490"/>
      <c r="E2119" s="495"/>
    </row>
    <row r="2120" spans="4:5">
      <c r="D2120" s="490"/>
      <c r="E2120" s="495"/>
    </row>
    <row r="2121" spans="4:5">
      <c r="D2121" s="490"/>
      <c r="E2121" s="495"/>
    </row>
    <row r="2122" spans="4:5">
      <c r="D2122" s="490"/>
      <c r="E2122" s="495"/>
    </row>
    <row r="2123" spans="4:5">
      <c r="D2123" s="490"/>
      <c r="E2123" s="495"/>
    </row>
    <row r="2124" spans="4:5">
      <c r="D2124" s="490"/>
      <c r="E2124" s="495"/>
    </row>
    <row r="2125" spans="4:5">
      <c r="D2125" s="490"/>
      <c r="E2125" s="495"/>
    </row>
    <row r="2126" spans="4:5">
      <c r="D2126" s="490"/>
      <c r="E2126" s="495"/>
    </row>
    <row r="2127" spans="4:5">
      <c r="D2127" s="490"/>
      <c r="E2127" s="495"/>
    </row>
    <row r="2128" spans="4:5">
      <c r="D2128" s="490"/>
      <c r="E2128" s="495"/>
    </row>
    <row r="2129" spans="4:5">
      <c r="D2129" s="490"/>
      <c r="E2129" s="495"/>
    </row>
    <row r="2130" spans="4:5">
      <c r="D2130" s="490"/>
      <c r="E2130" s="495"/>
    </row>
    <row r="2131" spans="4:5">
      <c r="D2131" s="490"/>
      <c r="E2131" s="495"/>
    </row>
    <row r="2132" spans="4:5">
      <c r="D2132" s="490"/>
      <c r="E2132" s="495"/>
    </row>
    <row r="2133" spans="4:5">
      <c r="D2133" s="490"/>
      <c r="E2133" s="495"/>
    </row>
    <row r="2134" spans="4:5">
      <c r="D2134" s="490"/>
      <c r="E2134" s="495"/>
    </row>
    <row r="2135" spans="4:5">
      <c r="D2135" s="490"/>
      <c r="E2135" s="495"/>
    </row>
    <row r="2136" spans="4:5">
      <c r="D2136" s="490"/>
      <c r="E2136" s="495"/>
    </row>
    <row r="2137" spans="4:5">
      <c r="D2137" s="490"/>
      <c r="E2137" s="495"/>
    </row>
    <row r="2138" spans="4:5">
      <c r="D2138" s="490"/>
      <c r="E2138" s="495"/>
    </row>
    <row r="2139" spans="4:5">
      <c r="D2139" s="490"/>
      <c r="E2139" s="495"/>
    </row>
    <row r="2140" spans="4:5">
      <c r="D2140" s="490"/>
      <c r="E2140" s="495"/>
    </row>
    <row r="2141" spans="4:5">
      <c r="D2141" s="490"/>
      <c r="E2141" s="495"/>
    </row>
    <row r="2142" spans="4:5">
      <c r="D2142" s="490"/>
      <c r="E2142" s="495"/>
    </row>
    <row r="2143" spans="4:5">
      <c r="D2143" s="490"/>
      <c r="E2143" s="495"/>
    </row>
    <row r="2144" spans="4:5">
      <c r="D2144" s="490"/>
      <c r="E2144" s="495"/>
    </row>
    <row r="2145" spans="4:5">
      <c r="D2145" s="490"/>
      <c r="E2145" s="495"/>
    </row>
    <row r="2146" spans="4:5">
      <c r="D2146" s="490"/>
      <c r="E2146" s="495"/>
    </row>
    <row r="2147" spans="4:5">
      <c r="D2147" s="490"/>
      <c r="E2147" s="495"/>
    </row>
    <row r="2148" spans="4:5">
      <c r="D2148" s="490"/>
      <c r="E2148" s="495"/>
    </row>
    <row r="2149" spans="4:5">
      <c r="D2149" s="490"/>
      <c r="E2149" s="495"/>
    </row>
    <row r="2150" spans="4:5">
      <c r="D2150" s="490"/>
      <c r="E2150" s="495"/>
    </row>
    <row r="2151" spans="4:5">
      <c r="D2151" s="490"/>
      <c r="E2151" s="495"/>
    </row>
    <row r="2152" spans="4:5">
      <c r="D2152" s="490"/>
      <c r="E2152" s="495"/>
    </row>
    <row r="2153" spans="4:5">
      <c r="D2153" s="490"/>
      <c r="E2153" s="495"/>
    </row>
    <row r="2154" spans="4:5">
      <c r="D2154" s="490"/>
      <c r="E2154" s="495"/>
    </row>
    <row r="2155" spans="4:5">
      <c r="D2155" s="490"/>
      <c r="E2155" s="495"/>
    </row>
    <row r="2156" spans="4:5">
      <c r="D2156" s="490"/>
      <c r="E2156" s="495"/>
    </row>
    <row r="2157" spans="4:5">
      <c r="D2157" s="490"/>
      <c r="E2157" s="495"/>
    </row>
    <row r="2158" spans="4:5">
      <c r="D2158" s="490"/>
      <c r="E2158" s="495"/>
    </row>
    <row r="2159" spans="4:5">
      <c r="D2159" s="490"/>
      <c r="E2159" s="495"/>
    </row>
    <row r="2160" spans="4:5">
      <c r="D2160" s="490"/>
      <c r="E2160" s="495"/>
    </row>
    <row r="2161" spans="4:5">
      <c r="D2161" s="490"/>
      <c r="E2161" s="495"/>
    </row>
    <row r="2162" spans="4:5">
      <c r="D2162" s="490"/>
      <c r="E2162" s="495"/>
    </row>
    <row r="2163" spans="4:5">
      <c r="D2163" s="490"/>
      <c r="E2163" s="495"/>
    </row>
    <row r="2164" spans="4:5">
      <c r="D2164" s="490"/>
      <c r="E2164" s="495"/>
    </row>
    <row r="2165" spans="4:5">
      <c r="D2165" s="490"/>
      <c r="E2165" s="495"/>
    </row>
    <row r="2166" spans="4:5">
      <c r="D2166" s="490"/>
      <c r="E2166" s="495"/>
    </row>
    <row r="2167" spans="4:5">
      <c r="D2167" s="490"/>
      <c r="E2167" s="495"/>
    </row>
    <row r="2168" spans="4:5">
      <c r="D2168" s="490"/>
      <c r="E2168" s="495"/>
    </row>
    <row r="2169" spans="4:5">
      <c r="D2169" s="490"/>
      <c r="E2169" s="495"/>
    </row>
    <row r="2170" spans="4:5">
      <c r="D2170" s="490"/>
      <c r="E2170" s="495"/>
    </row>
    <row r="2171" spans="4:5">
      <c r="D2171" s="490"/>
      <c r="E2171" s="495"/>
    </row>
    <row r="2172" spans="4:5">
      <c r="D2172" s="490"/>
      <c r="E2172" s="495"/>
    </row>
    <row r="2173" spans="4:5">
      <c r="D2173" s="490"/>
      <c r="E2173" s="495"/>
    </row>
    <row r="2174" spans="4:5">
      <c r="D2174" s="490"/>
      <c r="E2174" s="495"/>
    </row>
    <row r="2175" spans="4:5">
      <c r="D2175" s="490"/>
      <c r="E2175" s="495"/>
    </row>
    <row r="2176" spans="4:5">
      <c r="D2176" s="490"/>
      <c r="E2176" s="495"/>
    </row>
    <row r="2177" spans="4:5">
      <c r="D2177" s="490"/>
      <c r="E2177" s="495"/>
    </row>
    <row r="2178" spans="4:5">
      <c r="D2178" s="490"/>
      <c r="E2178" s="495"/>
    </row>
    <row r="2179" spans="4:5">
      <c r="D2179" s="490"/>
      <c r="E2179" s="495"/>
    </row>
    <row r="2180" spans="4:5">
      <c r="D2180" s="490"/>
      <c r="E2180" s="495"/>
    </row>
    <row r="2181" spans="4:5">
      <c r="D2181" s="490"/>
      <c r="E2181" s="495"/>
    </row>
    <row r="2182" spans="4:5">
      <c r="D2182" s="490"/>
      <c r="E2182" s="495"/>
    </row>
    <row r="2183" spans="4:5">
      <c r="D2183" s="490"/>
      <c r="E2183" s="495"/>
    </row>
    <row r="2184" spans="4:5">
      <c r="D2184" s="490"/>
      <c r="E2184" s="495"/>
    </row>
    <row r="2185" spans="4:5">
      <c r="D2185" s="490"/>
      <c r="E2185" s="495"/>
    </row>
    <row r="2186" spans="4:5">
      <c r="D2186" s="490"/>
      <c r="E2186" s="495"/>
    </row>
    <row r="2187" spans="4:5">
      <c r="D2187" s="490"/>
      <c r="E2187" s="495"/>
    </row>
    <row r="2188" spans="4:5">
      <c r="D2188" s="490"/>
      <c r="E2188" s="495"/>
    </row>
    <row r="2189" spans="4:5">
      <c r="D2189" s="490"/>
      <c r="E2189" s="495"/>
    </row>
    <row r="2190" spans="4:5">
      <c r="D2190" s="490"/>
      <c r="E2190" s="495"/>
    </row>
    <row r="2191" spans="4:5">
      <c r="D2191" s="490"/>
      <c r="E2191" s="495"/>
    </row>
    <row r="2192" spans="4:5">
      <c r="D2192" s="490"/>
      <c r="E2192" s="495"/>
    </row>
    <row r="2193" spans="4:5">
      <c r="D2193" s="490"/>
      <c r="E2193" s="495"/>
    </row>
    <row r="2194" spans="4:5">
      <c r="D2194" s="490"/>
      <c r="E2194" s="495"/>
    </row>
    <row r="2195" spans="4:5">
      <c r="D2195" s="490"/>
      <c r="E2195" s="495"/>
    </row>
    <row r="2196" spans="4:5">
      <c r="D2196" s="490"/>
      <c r="E2196" s="495"/>
    </row>
    <row r="2197" spans="4:5">
      <c r="D2197" s="490"/>
      <c r="E2197" s="495"/>
    </row>
    <row r="2198" spans="4:5">
      <c r="D2198" s="490"/>
      <c r="E2198" s="495"/>
    </row>
    <row r="2199" spans="4:5">
      <c r="D2199" s="490"/>
      <c r="E2199" s="495"/>
    </row>
    <row r="2200" spans="4:5">
      <c r="D2200" s="490"/>
      <c r="E2200" s="495"/>
    </row>
    <row r="2201" spans="4:5">
      <c r="D2201" s="490"/>
      <c r="E2201" s="495"/>
    </row>
    <row r="2202" spans="4:5">
      <c r="D2202" s="490"/>
      <c r="E2202" s="495"/>
    </row>
    <row r="2203" spans="4:5">
      <c r="D2203" s="490"/>
      <c r="E2203" s="495"/>
    </row>
    <row r="2204" spans="4:5">
      <c r="D2204" s="490"/>
      <c r="E2204" s="495"/>
    </row>
    <row r="2205" spans="4:5">
      <c r="D2205" s="490"/>
      <c r="E2205" s="495"/>
    </row>
    <row r="2206" spans="4:5">
      <c r="D2206" s="490"/>
      <c r="E2206" s="495"/>
    </row>
    <row r="2207" spans="4:5">
      <c r="D2207" s="490"/>
      <c r="E2207" s="495"/>
    </row>
    <row r="2208" spans="4:5">
      <c r="D2208" s="490"/>
      <c r="E2208" s="495"/>
    </row>
    <row r="2209" spans="4:5">
      <c r="D2209" s="490"/>
      <c r="E2209" s="495"/>
    </row>
    <row r="2210" spans="4:5">
      <c r="D2210" s="490"/>
      <c r="E2210" s="495"/>
    </row>
    <row r="2211" spans="4:5">
      <c r="D2211" s="490"/>
      <c r="E2211" s="495"/>
    </row>
    <row r="2212" spans="4:5">
      <c r="D2212" s="490"/>
      <c r="E2212" s="495"/>
    </row>
    <row r="2213" spans="4:5">
      <c r="D2213" s="490"/>
      <c r="E2213" s="495"/>
    </row>
    <row r="2214" spans="4:5">
      <c r="D2214" s="490"/>
      <c r="E2214" s="495"/>
    </row>
    <row r="2215" spans="4:5">
      <c r="D2215" s="490"/>
      <c r="E2215" s="495"/>
    </row>
    <row r="2216" spans="4:5">
      <c r="D2216" s="490"/>
      <c r="E2216" s="495"/>
    </row>
    <row r="2217" spans="4:5">
      <c r="D2217" s="490"/>
      <c r="E2217" s="495"/>
    </row>
    <row r="2218" spans="4:5">
      <c r="D2218" s="490"/>
      <c r="E2218" s="495"/>
    </row>
    <row r="2219" spans="4:5">
      <c r="D2219" s="490"/>
      <c r="E2219" s="495"/>
    </row>
    <row r="2220" spans="4:5">
      <c r="D2220" s="490"/>
      <c r="E2220" s="495"/>
    </row>
    <row r="2221" spans="4:5">
      <c r="D2221" s="490"/>
      <c r="E2221" s="495"/>
    </row>
    <row r="2222" spans="4:5">
      <c r="D2222" s="490"/>
      <c r="E2222" s="495"/>
    </row>
    <row r="2223" spans="4:5">
      <c r="D2223" s="490"/>
      <c r="E2223" s="495"/>
    </row>
    <row r="2224" spans="4:5">
      <c r="D2224" s="490"/>
      <c r="E2224" s="495"/>
    </row>
    <row r="2225" spans="4:5">
      <c r="D2225" s="490"/>
      <c r="E2225" s="495"/>
    </row>
    <row r="2226" spans="4:5">
      <c r="D2226" s="490"/>
      <c r="E2226" s="495"/>
    </row>
    <row r="2227" spans="4:5">
      <c r="D2227" s="490"/>
      <c r="E2227" s="495"/>
    </row>
    <row r="2228" spans="4:5">
      <c r="D2228" s="490"/>
      <c r="E2228" s="495"/>
    </row>
    <row r="2229" spans="4:5">
      <c r="D2229" s="490"/>
      <c r="E2229" s="495"/>
    </row>
    <row r="2230" spans="4:5">
      <c r="D2230" s="490"/>
      <c r="E2230" s="495"/>
    </row>
    <row r="2231" spans="4:5">
      <c r="D2231" s="490"/>
      <c r="E2231" s="495"/>
    </row>
    <row r="2232" spans="4:5">
      <c r="D2232" s="490"/>
      <c r="E2232" s="495"/>
    </row>
    <row r="2233" spans="4:5">
      <c r="D2233" s="490"/>
      <c r="E2233" s="495"/>
    </row>
    <row r="2234" spans="4:5">
      <c r="D2234" s="490"/>
      <c r="E2234" s="495"/>
    </row>
    <row r="2235" spans="4:5">
      <c r="D2235" s="490"/>
      <c r="E2235" s="495"/>
    </row>
    <row r="2236" spans="4:5">
      <c r="D2236" s="490"/>
      <c r="E2236" s="495"/>
    </row>
    <row r="2237" spans="4:5">
      <c r="D2237" s="490"/>
      <c r="E2237" s="495"/>
    </row>
    <row r="2238" spans="4:5">
      <c r="D2238" s="490"/>
      <c r="E2238" s="495"/>
    </row>
    <row r="2239" spans="4:5">
      <c r="D2239" s="490"/>
      <c r="E2239" s="495"/>
    </row>
    <row r="2240" spans="4:5">
      <c r="D2240" s="490"/>
      <c r="E2240" s="495"/>
    </row>
    <row r="2241" spans="4:5">
      <c r="D2241" s="490"/>
      <c r="E2241" s="495"/>
    </row>
    <row r="2242" spans="4:5">
      <c r="D2242" s="490"/>
      <c r="E2242" s="495"/>
    </row>
    <row r="2243" spans="4:5">
      <c r="D2243" s="490"/>
      <c r="E2243" s="495"/>
    </row>
    <row r="2244" spans="4:5">
      <c r="D2244" s="490"/>
      <c r="E2244" s="495"/>
    </row>
    <row r="2245" spans="4:5">
      <c r="D2245" s="490"/>
      <c r="E2245" s="495"/>
    </row>
    <row r="2246" spans="4:5">
      <c r="D2246" s="490"/>
      <c r="E2246" s="495"/>
    </row>
    <row r="2247" spans="4:5">
      <c r="D2247" s="490"/>
      <c r="E2247" s="495"/>
    </row>
    <row r="2248" spans="4:5">
      <c r="D2248" s="490"/>
      <c r="E2248" s="495"/>
    </row>
    <row r="2249" spans="4:5">
      <c r="D2249" s="490"/>
      <c r="E2249" s="495"/>
    </row>
    <row r="2250" spans="4:5">
      <c r="D2250" s="490"/>
      <c r="E2250" s="495"/>
    </row>
    <row r="2251" spans="4:5">
      <c r="D2251" s="490"/>
      <c r="E2251" s="495"/>
    </row>
    <row r="2252" spans="4:5">
      <c r="D2252" s="490"/>
      <c r="E2252" s="495"/>
    </row>
    <row r="2253" spans="4:5">
      <c r="D2253" s="490"/>
      <c r="E2253" s="495"/>
    </row>
    <row r="2254" spans="4:5">
      <c r="D2254" s="490"/>
      <c r="E2254" s="495"/>
    </row>
    <row r="2255" spans="4:5">
      <c r="D2255" s="490"/>
      <c r="E2255" s="495"/>
    </row>
    <row r="2256" spans="4:5">
      <c r="D2256" s="490"/>
      <c r="E2256" s="495"/>
    </row>
    <row r="2257" spans="4:5">
      <c r="D2257" s="490"/>
      <c r="E2257" s="495"/>
    </row>
    <row r="2258" spans="4:5">
      <c r="D2258" s="490"/>
      <c r="E2258" s="495"/>
    </row>
    <row r="2259" spans="4:5">
      <c r="D2259" s="490"/>
      <c r="E2259" s="495"/>
    </row>
    <row r="2260" spans="4:5">
      <c r="D2260" s="490"/>
      <c r="E2260" s="495"/>
    </row>
    <row r="2261" spans="4:5">
      <c r="D2261" s="490"/>
      <c r="E2261" s="495"/>
    </row>
    <row r="2262" spans="4:5">
      <c r="D2262" s="490"/>
      <c r="E2262" s="495"/>
    </row>
    <row r="2263" spans="4:5">
      <c r="D2263" s="490"/>
      <c r="E2263" s="495"/>
    </row>
    <row r="2264" spans="4:5">
      <c r="D2264" s="490"/>
      <c r="E2264" s="495"/>
    </row>
    <row r="2265" spans="4:5">
      <c r="D2265" s="490"/>
      <c r="E2265" s="495"/>
    </row>
    <row r="2266" spans="4:5">
      <c r="D2266" s="490"/>
      <c r="E2266" s="495"/>
    </row>
    <row r="2267" spans="4:5">
      <c r="D2267" s="490"/>
      <c r="E2267" s="495"/>
    </row>
    <row r="2268" spans="4:5">
      <c r="D2268" s="490"/>
      <c r="E2268" s="495"/>
    </row>
    <row r="2269" spans="4:5">
      <c r="D2269" s="490"/>
      <c r="E2269" s="495"/>
    </row>
    <row r="2270" spans="4:5">
      <c r="D2270" s="490"/>
      <c r="E2270" s="495"/>
    </row>
    <row r="2271" spans="4:5">
      <c r="D2271" s="490"/>
      <c r="E2271" s="495"/>
    </row>
    <row r="2272" spans="4:5">
      <c r="D2272" s="490"/>
      <c r="E2272" s="495"/>
    </row>
    <row r="2273" spans="4:5">
      <c r="D2273" s="490"/>
      <c r="E2273" s="495"/>
    </row>
    <row r="2274" spans="4:5">
      <c r="D2274" s="490"/>
      <c r="E2274" s="495"/>
    </row>
    <row r="2275" spans="4:5">
      <c r="D2275" s="490"/>
      <c r="E2275" s="495"/>
    </row>
    <row r="2276" spans="4:5">
      <c r="D2276" s="490"/>
      <c r="E2276" s="495"/>
    </row>
    <row r="2277" spans="4:5">
      <c r="D2277" s="490"/>
      <c r="E2277" s="495"/>
    </row>
    <row r="2278" spans="4:5">
      <c r="D2278" s="490"/>
      <c r="E2278" s="495"/>
    </row>
    <row r="2279" spans="4:5">
      <c r="D2279" s="490"/>
      <c r="E2279" s="495"/>
    </row>
    <row r="2280" spans="4:5">
      <c r="D2280" s="490"/>
      <c r="E2280" s="495"/>
    </row>
    <row r="2281" spans="4:5">
      <c r="D2281" s="490"/>
      <c r="E2281" s="495"/>
    </row>
    <row r="2282" spans="4:5">
      <c r="D2282" s="490"/>
      <c r="E2282" s="495"/>
    </row>
    <row r="2283" spans="4:5">
      <c r="D2283" s="490"/>
      <c r="E2283" s="495"/>
    </row>
    <row r="2284" spans="4:5">
      <c r="D2284" s="490"/>
      <c r="E2284" s="495"/>
    </row>
    <row r="2285" spans="4:5">
      <c r="D2285" s="490"/>
      <c r="E2285" s="495"/>
    </row>
    <row r="2286" spans="4:5">
      <c r="D2286" s="490"/>
      <c r="E2286" s="495"/>
    </row>
    <row r="2287" spans="4:5">
      <c r="D2287" s="490"/>
      <c r="E2287" s="495"/>
    </row>
    <row r="2288" spans="4:5">
      <c r="D2288" s="490"/>
      <c r="E2288" s="495"/>
    </row>
    <row r="2289" spans="4:5">
      <c r="D2289" s="490"/>
      <c r="E2289" s="495"/>
    </row>
    <row r="2290" spans="4:5">
      <c r="D2290" s="490"/>
      <c r="E2290" s="495"/>
    </row>
    <row r="2291" spans="4:5">
      <c r="D2291" s="490"/>
      <c r="E2291" s="495"/>
    </row>
    <row r="2292" spans="4:5">
      <c r="D2292" s="490"/>
      <c r="E2292" s="495"/>
    </row>
    <row r="2293" spans="4:5">
      <c r="D2293" s="490"/>
      <c r="E2293" s="495"/>
    </row>
    <row r="2294" spans="4:5">
      <c r="D2294" s="490"/>
      <c r="E2294" s="495"/>
    </row>
    <row r="2295" spans="4:5">
      <c r="D2295" s="490"/>
      <c r="E2295" s="495"/>
    </row>
    <row r="2296" spans="4:5">
      <c r="D2296" s="490"/>
      <c r="E2296" s="495"/>
    </row>
    <row r="2297" spans="4:5">
      <c r="D2297" s="490"/>
      <c r="E2297" s="495"/>
    </row>
    <row r="2298" spans="4:5">
      <c r="D2298" s="490"/>
      <c r="E2298" s="495"/>
    </row>
    <row r="2299" spans="4:5">
      <c r="D2299" s="490"/>
      <c r="E2299" s="495"/>
    </row>
    <row r="2300" spans="4:5">
      <c r="D2300" s="490"/>
      <c r="E2300" s="495"/>
    </row>
    <row r="2301" spans="4:5">
      <c r="D2301" s="490"/>
      <c r="E2301" s="495"/>
    </row>
    <row r="2302" spans="4:5">
      <c r="D2302" s="490"/>
      <c r="E2302" s="495"/>
    </row>
    <row r="2303" spans="4:5">
      <c r="D2303" s="490"/>
      <c r="E2303" s="495"/>
    </row>
    <row r="2304" spans="4:5">
      <c r="D2304" s="490"/>
      <c r="E2304" s="495"/>
    </row>
    <row r="2305" spans="4:5">
      <c r="D2305" s="490"/>
      <c r="E2305" s="495"/>
    </row>
    <row r="2306" spans="4:5">
      <c r="D2306" s="490"/>
      <c r="E2306" s="495"/>
    </row>
    <row r="2307" spans="4:5">
      <c r="D2307" s="490"/>
      <c r="E2307" s="495"/>
    </row>
    <row r="2308" spans="4:5">
      <c r="D2308" s="490"/>
      <c r="E2308" s="495"/>
    </row>
    <row r="2309" spans="4:5">
      <c r="D2309" s="490"/>
      <c r="E2309" s="495"/>
    </row>
    <row r="2310" spans="4:5">
      <c r="D2310" s="490"/>
      <c r="E2310" s="495"/>
    </row>
    <row r="2311" spans="4:5">
      <c r="D2311" s="490"/>
      <c r="E2311" s="495"/>
    </row>
    <row r="2312" spans="4:5">
      <c r="D2312" s="490"/>
      <c r="E2312" s="495"/>
    </row>
    <row r="2313" spans="4:5">
      <c r="D2313" s="490"/>
      <c r="E2313" s="495"/>
    </row>
    <row r="2314" spans="4:5">
      <c r="D2314" s="490"/>
      <c r="E2314" s="495"/>
    </row>
    <row r="2315" spans="4:5">
      <c r="D2315" s="490"/>
      <c r="E2315" s="495"/>
    </row>
    <row r="2316" spans="4:5">
      <c r="D2316" s="490"/>
      <c r="E2316" s="495"/>
    </row>
    <row r="2317" spans="4:5">
      <c r="D2317" s="490"/>
      <c r="E2317" s="495"/>
    </row>
    <row r="2318" spans="4:5">
      <c r="D2318" s="490"/>
      <c r="E2318" s="495"/>
    </row>
    <row r="2319" spans="4:5">
      <c r="D2319" s="490"/>
      <c r="E2319" s="495"/>
    </row>
    <row r="2320" spans="4:5">
      <c r="D2320" s="490"/>
      <c r="E2320" s="495"/>
    </row>
    <row r="2321" spans="4:5">
      <c r="D2321" s="490"/>
      <c r="E2321" s="495"/>
    </row>
    <row r="2322" spans="4:5">
      <c r="D2322" s="490"/>
      <c r="E2322" s="495"/>
    </row>
    <row r="2323" spans="4:5">
      <c r="D2323" s="490"/>
      <c r="E2323" s="495"/>
    </row>
    <row r="2324" spans="4:5">
      <c r="D2324" s="490"/>
      <c r="E2324" s="495"/>
    </row>
    <row r="2325" spans="4:5">
      <c r="D2325" s="490"/>
      <c r="E2325" s="495"/>
    </row>
    <row r="2326" spans="4:5">
      <c r="D2326" s="490"/>
      <c r="E2326" s="495"/>
    </row>
    <row r="2327" spans="4:5">
      <c r="D2327" s="490"/>
      <c r="E2327" s="495"/>
    </row>
    <row r="2328" spans="4:5">
      <c r="D2328" s="490"/>
      <c r="E2328" s="495"/>
    </row>
    <row r="2329" spans="4:5">
      <c r="D2329" s="490"/>
      <c r="E2329" s="495"/>
    </row>
    <row r="2330" spans="4:5">
      <c r="D2330" s="490"/>
      <c r="E2330" s="495"/>
    </row>
    <row r="2331" spans="4:5">
      <c r="D2331" s="490"/>
      <c r="E2331" s="495"/>
    </row>
    <row r="2332" spans="4:5">
      <c r="D2332" s="490"/>
      <c r="E2332" s="495"/>
    </row>
    <row r="2333" spans="4:5">
      <c r="D2333" s="490"/>
      <c r="E2333" s="495"/>
    </row>
    <row r="2334" spans="4:5">
      <c r="D2334" s="490"/>
      <c r="E2334" s="495"/>
    </row>
    <row r="2335" spans="4:5">
      <c r="D2335" s="490"/>
      <c r="E2335" s="495"/>
    </row>
    <row r="2336" spans="4:5">
      <c r="D2336" s="490"/>
      <c r="E2336" s="495"/>
    </row>
    <row r="2337" spans="4:5">
      <c r="D2337" s="490"/>
      <c r="E2337" s="495"/>
    </row>
    <row r="2338" spans="4:5">
      <c r="D2338" s="490"/>
      <c r="E2338" s="495"/>
    </row>
    <row r="2339" spans="4:5">
      <c r="D2339" s="490"/>
      <c r="E2339" s="495"/>
    </row>
    <row r="2340" spans="4:5">
      <c r="D2340" s="490"/>
      <c r="E2340" s="495"/>
    </row>
    <row r="2341" spans="4:5">
      <c r="D2341" s="490"/>
      <c r="E2341" s="495"/>
    </row>
    <row r="2342" spans="4:5">
      <c r="D2342" s="490"/>
      <c r="E2342" s="495"/>
    </row>
    <row r="2343" spans="4:5">
      <c r="D2343" s="490"/>
      <c r="E2343" s="495"/>
    </row>
    <row r="2344" spans="4:5">
      <c r="D2344" s="490"/>
      <c r="E2344" s="495"/>
    </row>
    <row r="2345" spans="4:5">
      <c r="D2345" s="490"/>
      <c r="E2345" s="495"/>
    </row>
    <row r="2346" spans="4:5">
      <c r="D2346" s="490"/>
      <c r="E2346" s="495"/>
    </row>
    <row r="2347" spans="4:5">
      <c r="D2347" s="490"/>
      <c r="E2347" s="495"/>
    </row>
    <row r="2348" spans="4:5">
      <c r="D2348" s="490"/>
      <c r="E2348" s="495"/>
    </row>
    <row r="2349" spans="4:5">
      <c r="D2349" s="490"/>
      <c r="E2349" s="495"/>
    </row>
    <row r="2350" spans="4:5">
      <c r="D2350" s="490"/>
      <c r="E2350" s="495"/>
    </row>
    <row r="2351" spans="4:5">
      <c r="D2351" s="490"/>
      <c r="E2351" s="495"/>
    </row>
    <row r="2352" spans="4:5">
      <c r="D2352" s="490"/>
      <c r="E2352" s="495"/>
    </row>
    <row r="2353" spans="4:5">
      <c r="D2353" s="490"/>
      <c r="E2353" s="495"/>
    </row>
    <row r="2354" spans="4:5">
      <c r="D2354" s="490"/>
      <c r="E2354" s="495"/>
    </row>
    <row r="2355" spans="4:5">
      <c r="D2355" s="490"/>
      <c r="E2355" s="495"/>
    </row>
    <row r="2356" spans="4:5">
      <c r="D2356" s="490"/>
      <c r="E2356" s="495"/>
    </row>
    <row r="2357" spans="4:5">
      <c r="D2357" s="490"/>
      <c r="E2357" s="495"/>
    </row>
    <row r="2358" spans="4:5">
      <c r="D2358" s="490"/>
      <c r="E2358" s="495"/>
    </row>
    <row r="2359" spans="4:5">
      <c r="D2359" s="490"/>
      <c r="E2359" s="495"/>
    </row>
    <row r="2360" spans="4:5">
      <c r="D2360" s="490"/>
      <c r="E2360" s="495"/>
    </row>
    <row r="2361" spans="4:5">
      <c r="D2361" s="490"/>
      <c r="E2361" s="495"/>
    </row>
    <row r="2362" spans="4:5">
      <c r="D2362" s="490"/>
      <c r="E2362" s="495"/>
    </row>
    <row r="2363" spans="4:5">
      <c r="D2363" s="490"/>
      <c r="E2363" s="495"/>
    </row>
    <row r="2364" spans="4:5">
      <c r="D2364" s="490"/>
      <c r="E2364" s="495"/>
    </row>
    <row r="2365" spans="4:5">
      <c r="D2365" s="490"/>
      <c r="E2365" s="495"/>
    </row>
    <row r="2366" spans="4:5">
      <c r="D2366" s="490"/>
      <c r="E2366" s="495"/>
    </row>
    <row r="2367" spans="4:5">
      <c r="D2367" s="490"/>
      <c r="E2367" s="495"/>
    </row>
    <row r="2368" spans="4:5">
      <c r="D2368" s="490"/>
      <c r="E2368" s="495"/>
    </row>
    <row r="2369" spans="4:5">
      <c r="D2369" s="490"/>
      <c r="E2369" s="495"/>
    </row>
    <row r="2370" spans="4:5">
      <c r="D2370" s="490"/>
      <c r="E2370" s="495"/>
    </row>
    <row r="2371" spans="4:5">
      <c r="D2371" s="490"/>
      <c r="E2371" s="495"/>
    </row>
    <row r="2372" spans="4:5">
      <c r="D2372" s="490"/>
      <c r="E2372" s="495"/>
    </row>
    <row r="2373" spans="4:5">
      <c r="D2373" s="490"/>
      <c r="E2373" s="495"/>
    </row>
    <row r="2374" spans="4:5">
      <c r="D2374" s="490"/>
      <c r="E2374" s="495"/>
    </row>
    <row r="2375" spans="4:5">
      <c r="D2375" s="490"/>
      <c r="E2375" s="495"/>
    </row>
    <row r="2376" spans="4:5">
      <c r="D2376" s="490"/>
      <c r="E2376" s="495"/>
    </row>
    <row r="2377" spans="4:5">
      <c r="D2377" s="490"/>
      <c r="E2377" s="495"/>
    </row>
    <row r="2378" spans="4:5">
      <c r="D2378" s="490"/>
      <c r="E2378" s="495"/>
    </row>
    <row r="2379" spans="4:5">
      <c r="D2379" s="490"/>
      <c r="E2379" s="495"/>
    </row>
    <row r="2380" spans="4:5">
      <c r="D2380" s="490"/>
      <c r="E2380" s="495"/>
    </row>
    <row r="2381" spans="4:5">
      <c r="D2381" s="490"/>
      <c r="E2381" s="495"/>
    </row>
    <row r="2382" spans="4:5">
      <c r="D2382" s="490"/>
      <c r="E2382" s="495"/>
    </row>
    <row r="2383" spans="4:5">
      <c r="D2383" s="490"/>
      <c r="E2383" s="495"/>
    </row>
    <row r="2384" spans="4:5">
      <c r="D2384" s="490"/>
      <c r="E2384" s="495"/>
    </row>
    <row r="2385" spans="4:5">
      <c r="D2385" s="490"/>
      <c r="E2385" s="495"/>
    </row>
    <row r="2386" spans="4:5">
      <c r="D2386" s="490"/>
      <c r="E2386" s="495"/>
    </row>
    <row r="2387" spans="4:5">
      <c r="D2387" s="490"/>
      <c r="E2387" s="495"/>
    </row>
    <row r="2388" spans="4:5">
      <c r="D2388" s="490"/>
      <c r="E2388" s="495"/>
    </row>
    <row r="2389" spans="4:5">
      <c r="D2389" s="490"/>
      <c r="E2389" s="495"/>
    </row>
    <row r="2390" spans="4:5">
      <c r="D2390" s="490"/>
      <c r="E2390" s="495"/>
    </row>
    <row r="2391" spans="4:5">
      <c r="D2391" s="490"/>
      <c r="E2391" s="495"/>
    </row>
    <row r="2392" spans="4:5">
      <c r="D2392" s="490"/>
      <c r="E2392" s="495"/>
    </row>
    <row r="2393" spans="4:5">
      <c r="D2393" s="490"/>
      <c r="E2393" s="495"/>
    </row>
    <row r="2394" spans="4:5">
      <c r="D2394" s="490"/>
      <c r="E2394" s="495"/>
    </row>
    <row r="2395" spans="4:5">
      <c r="D2395" s="490"/>
      <c r="E2395" s="495"/>
    </row>
    <row r="2396" spans="4:5">
      <c r="D2396" s="490"/>
      <c r="E2396" s="495"/>
    </row>
    <row r="2397" spans="4:5">
      <c r="D2397" s="490"/>
      <c r="E2397" s="495"/>
    </row>
    <row r="2398" spans="4:5">
      <c r="D2398" s="490"/>
      <c r="E2398" s="495"/>
    </row>
    <row r="2399" spans="4:5">
      <c r="D2399" s="490"/>
      <c r="E2399" s="495"/>
    </row>
    <row r="2400" spans="4:5">
      <c r="D2400" s="490"/>
      <c r="E2400" s="495"/>
    </row>
    <row r="2401" spans="4:5">
      <c r="D2401" s="490"/>
      <c r="E2401" s="495"/>
    </row>
    <row r="2402" spans="4:5">
      <c r="D2402" s="490"/>
      <c r="E2402" s="495"/>
    </row>
    <row r="2403" spans="4:5">
      <c r="D2403" s="490"/>
      <c r="E2403" s="495"/>
    </row>
    <row r="2404" spans="4:5">
      <c r="D2404" s="490"/>
      <c r="E2404" s="495"/>
    </row>
    <row r="2405" spans="4:5">
      <c r="D2405" s="490"/>
      <c r="E2405" s="495"/>
    </row>
    <row r="2406" spans="4:5">
      <c r="D2406" s="490"/>
      <c r="E2406" s="495"/>
    </row>
    <row r="2407" spans="4:5">
      <c r="D2407" s="490"/>
      <c r="E2407" s="495"/>
    </row>
    <row r="2408" spans="4:5">
      <c r="D2408" s="490"/>
      <c r="E2408" s="495"/>
    </row>
    <row r="2409" spans="4:5">
      <c r="D2409" s="490"/>
      <c r="E2409" s="495"/>
    </row>
    <row r="2410" spans="4:5">
      <c r="D2410" s="490"/>
      <c r="E2410" s="495"/>
    </row>
    <row r="2411" spans="4:5">
      <c r="D2411" s="490"/>
      <c r="E2411" s="495"/>
    </row>
    <row r="2412" spans="4:5">
      <c r="D2412" s="490"/>
      <c r="E2412" s="495"/>
    </row>
    <row r="2413" spans="4:5">
      <c r="D2413" s="490"/>
      <c r="E2413" s="495"/>
    </row>
    <row r="2414" spans="4:5">
      <c r="D2414" s="490"/>
      <c r="E2414" s="495"/>
    </row>
    <row r="2415" spans="4:5">
      <c r="D2415" s="490"/>
      <c r="E2415" s="495"/>
    </row>
    <row r="2416" spans="4:5">
      <c r="D2416" s="490"/>
      <c r="E2416" s="495"/>
    </row>
    <row r="2417" spans="4:5">
      <c r="D2417" s="490"/>
      <c r="E2417" s="495"/>
    </row>
    <row r="2418" spans="4:5">
      <c r="D2418" s="490"/>
      <c r="E2418" s="495"/>
    </row>
    <row r="2419" spans="4:5">
      <c r="D2419" s="490"/>
      <c r="E2419" s="495"/>
    </row>
    <row r="2420" spans="4:5">
      <c r="D2420" s="490"/>
      <c r="E2420" s="495"/>
    </row>
    <row r="2421" spans="4:5">
      <c r="D2421" s="490"/>
      <c r="E2421" s="495"/>
    </row>
    <row r="2422" spans="4:5">
      <c r="D2422" s="490"/>
      <c r="E2422" s="495"/>
    </row>
    <row r="2423" spans="4:5">
      <c r="D2423" s="490"/>
      <c r="E2423" s="495"/>
    </row>
    <row r="2424" spans="4:5">
      <c r="D2424" s="490"/>
      <c r="E2424" s="495"/>
    </row>
    <row r="2425" spans="4:5">
      <c r="D2425" s="490"/>
      <c r="E2425" s="495"/>
    </row>
    <row r="2426" spans="4:5">
      <c r="D2426" s="490"/>
      <c r="E2426" s="495"/>
    </row>
    <row r="2427" spans="4:5">
      <c r="D2427" s="490"/>
      <c r="E2427" s="495"/>
    </row>
    <row r="2428" spans="4:5">
      <c r="D2428" s="490"/>
      <c r="E2428" s="495"/>
    </row>
    <row r="2429" spans="4:5">
      <c r="D2429" s="490"/>
      <c r="E2429" s="495"/>
    </row>
    <row r="2430" spans="4:5">
      <c r="D2430" s="490"/>
      <c r="E2430" s="495"/>
    </row>
    <row r="2431" spans="4:5">
      <c r="D2431" s="490"/>
      <c r="E2431" s="495"/>
    </row>
    <row r="2432" spans="4:5">
      <c r="D2432" s="490"/>
      <c r="E2432" s="495"/>
    </row>
    <row r="2433" spans="4:5">
      <c r="D2433" s="490"/>
      <c r="E2433" s="495"/>
    </row>
    <row r="2434" spans="4:5">
      <c r="D2434" s="490"/>
      <c r="E2434" s="495"/>
    </row>
    <row r="2435" spans="4:5">
      <c r="D2435" s="490"/>
      <c r="E2435" s="495"/>
    </row>
    <row r="2436" spans="4:5">
      <c r="D2436" s="490"/>
      <c r="E2436" s="495"/>
    </row>
    <row r="2437" spans="4:5">
      <c r="D2437" s="490"/>
      <c r="E2437" s="495"/>
    </row>
    <row r="2438" spans="4:5">
      <c r="D2438" s="490"/>
      <c r="E2438" s="495"/>
    </row>
    <row r="2439" spans="4:5">
      <c r="D2439" s="490"/>
      <c r="E2439" s="495"/>
    </row>
    <row r="2440" spans="4:5">
      <c r="D2440" s="490"/>
      <c r="E2440" s="495"/>
    </row>
    <row r="2441" spans="4:5">
      <c r="D2441" s="490"/>
      <c r="E2441" s="495"/>
    </row>
    <row r="2442" spans="4:5">
      <c r="D2442" s="490"/>
      <c r="E2442" s="495"/>
    </row>
    <row r="2443" spans="4:5">
      <c r="D2443" s="490"/>
      <c r="E2443" s="495"/>
    </row>
    <row r="2444" spans="4:5">
      <c r="D2444" s="490"/>
      <c r="E2444" s="495"/>
    </row>
    <row r="2445" spans="4:5">
      <c r="D2445" s="490"/>
      <c r="E2445" s="495"/>
    </row>
    <row r="2446" spans="4:5">
      <c r="D2446" s="490"/>
      <c r="E2446" s="495"/>
    </row>
    <row r="2447" spans="4:5">
      <c r="D2447" s="490"/>
      <c r="E2447" s="495"/>
    </row>
    <row r="2448" spans="4:5">
      <c r="D2448" s="490"/>
      <c r="E2448" s="495"/>
    </row>
    <row r="2449" spans="4:5">
      <c r="D2449" s="490"/>
      <c r="E2449" s="495"/>
    </row>
    <row r="2450" spans="4:5">
      <c r="D2450" s="490"/>
      <c r="E2450" s="495"/>
    </row>
    <row r="2451" spans="4:5">
      <c r="D2451" s="490"/>
      <c r="E2451" s="495"/>
    </row>
    <row r="2452" spans="4:5">
      <c r="D2452" s="490"/>
      <c r="E2452" s="495"/>
    </row>
    <row r="2453" spans="4:5">
      <c r="D2453" s="490"/>
      <c r="E2453" s="495"/>
    </row>
    <row r="2454" spans="4:5">
      <c r="D2454" s="490"/>
      <c r="E2454" s="495"/>
    </row>
    <row r="2455" spans="4:5">
      <c r="D2455" s="490"/>
      <c r="E2455" s="495"/>
    </row>
    <row r="2456" spans="4:5">
      <c r="D2456" s="490"/>
      <c r="E2456" s="495"/>
    </row>
    <row r="2457" spans="4:5">
      <c r="D2457" s="490"/>
      <c r="E2457" s="495"/>
    </row>
    <row r="2458" spans="4:5">
      <c r="D2458" s="490"/>
      <c r="E2458" s="495"/>
    </row>
    <row r="2459" spans="4:5">
      <c r="D2459" s="490"/>
      <c r="E2459" s="495"/>
    </row>
    <row r="2460" spans="4:5">
      <c r="D2460" s="490"/>
      <c r="E2460" s="495"/>
    </row>
    <row r="2461" spans="4:5">
      <c r="D2461" s="490"/>
      <c r="E2461" s="495"/>
    </row>
    <row r="2462" spans="4:5">
      <c r="D2462" s="490"/>
      <c r="E2462" s="495"/>
    </row>
    <row r="2463" spans="4:5">
      <c r="D2463" s="490"/>
      <c r="E2463" s="495"/>
    </row>
    <row r="2464" spans="4:5">
      <c r="D2464" s="490"/>
      <c r="E2464" s="495"/>
    </row>
    <row r="2465" spans="4:5">
      <c r="D2465" s="490"/>
      <c r="E2465" s="495"/>
    </row>
    <row r="2466" spans="4:5">
      <c r="D2466" s="490"/>
      <c r="E2466" s="495"/>
    </row>
    <row r="2467" spans="4:5">
      <c r="D2467" s="490"/>
      <c r="E2467" s="495"/>
    </row>
    <row r="2468" spans="4:5">
      <c r="D2468" s="490"/>
      <c r="E2468" s="495"/>
    </row>
    <row r="2469" spans="4:5">
      <c r="D2469" s="490"/>
      <c r="E2469" s="495"/>
    </row>
    <row r="2470" spans="4:5">
      <c r="D2470" s="490"/>
      <c r="E2470" s="495"/>
    </row>
    <row r="2471" spans="4:5">
      <c r="D2471" s="490"/>
      <c r="E2471" s="495"/>
    </row>
    <row r="2472" spans="4:5">
      <c r="D2472" s="490"/>
      <c r="E2472" s="495"/>
    </row>
    <row r="2473" spans="4:5">
      <c r="D2473" s="490"/>
      <c r="E2473" s="495"/>
    </row>
    <row r="2474" spans="4:5">
      <c r="D2474" s="490"/>
      <c r="E2474" s="495"/>
    </row>
    <row r="2475" spans="4:5">
      <c r="D2475" s="490"/>
      <c r="E2475" s="495"/>
    </row>
    <row r="2476" spans="4:5">
      <c r="D2476" s="490"/>
      <c r="E2476" s="495"/>
    </row>
    <row r="2477" spans="4:5">
      <c r="D2477" s="490"/>
      <c r="E2477" s="495"/>
    </row>
    <row r="2478" spans="4:5">
      <c r="D2478" s="490"/>
      <c r="E2478" s="495"/>
    </row>
    <row r="2479" spans="4:5">
      <c r="D2479" s="490"/>
      <c r="E2479" s="495"/>
    </row>
    <row r="2480" spans="4:5">
      <c r="D2480" s="490"/>
      <c r="E2480" s="495"/>
    </row>
    <row r="2481" spans="4:5">
      <c r="D2481" s="490"/>
      <c r="E2481" s="495"/>
    </row>
    <row r="2482" spans="4:5">
      <c r="D2482" s="490"/>
      <c r="E2482" s="495"/>
    </row>
    <row r="2483" spans="4:5">
      <c r="D2483" s="490"/>
      <c r="E2483" s="495"/>
    </row>
    <row r="2484" spans="4:5">
      <c r="D2484" s="490"/>
      <c r="E2484" s="495"/>
    </row>
    <row r="2485" spans="4:5">
      <c r="D2485" s="490"/>
      <c r="E2485" s="495"/>
    </row>
    <row r="2486" spans="4:5">
      <c r="D2486" s="490"/>
      <c r="E2486" s="495"/>
    </row>
    <row r="2487" spans="4:5">
      <c r="D2487" s="490"/>
      <c r="E2487" s="495"/>
    </row>
    <row r="2488" spans="4:5">
      <c r="D2488" s="490"/>
      <c r="E2488" s="495"/>
    </row>
    <row r="2489" spans="4:5">
      <c r="D2489" s="490"/>
      <c r="E2489" s="495"/>
    </row>
    <row r="2490" spans="4:5">
      <c r="D2490" s="490"/>
      <c r="E2490" s="495"/>
    </row>
    <row r="2491" spans="4:5">
      <c r="D2491" s="490"/>
      <c r="E2491" s="495"/>
    </row>
    <row r="2492" spans="4:5">
      <c r="D2492" s="490"/>
      <c r="E2492" s="495"/>
    </row>
    <row r="2493" spans="4:5">
      <c r="D2493" s="490"/>
      <c r="E2493" s="495"/>
    </row>
    <row r="2494" spans="4:5">
      <c r="D2494" s="490"/>
      <c r="E2494" s="495"/>
    </row>
    <row r="2495" spans="4:5">
      <c r="D2495" s="490"/>
      <c r="E2495" s="495"/>
    </row>
    <row r="2496" spans="4:5">
      <c r="D2496" s="490"/>
      <c r="E2496" s="495"/>
    </row>
    <row r="2497" spans="4:5">
      <c r="D2497" s="490"/>
      <c r="E2497" s="495"/>
    </row>
    <row r="2498" spans="4:5">
      <c r="D2498" s="490"/>
      <c r="E2498" s="495"/>
    </row>
    <row r="2499" spans="4:5">
      <c r="D2499" s="490"/>
      <c r="E2499" s="495"/>
    </row>
    <row r="2500" spans="4:5">
      <c r="D2500" s="490"/>
      <c r="E2500" s="495"/>
    </row>
    <row r="2501" spans="4:5">
      <c r="D2501" s="490"/>
      <c r="E2501" s="495"/>
    </row>
    <row r="2502" spans="4:5">
      <c r="D2502" s="490"/>
      <c r="E2502" s="495"/>
    </row>
    <row r="2503" spans="4:5">
      <c r="D2503" s="490"/>
      <c r="E2503" s="495"/>
    </row>
    <row r="2504" spans="4:5">
      <c r="D2504" s="490"/>
      <c r="E2504" s="495"/>
    </row>
    <row r="2505" spans="4:5">
      <c r="D2505" s="490"/>
      <c r="E2505" s="495"/>
    </row>
    <row r="2506" spans="4:5">
      <c r="D2506" s="490"/>
      <c r="E2506" s="495"/>
    </row>
    <row r="2507" spans="4:5">
      <c r="D2507" s="490"/>
      <c r="E2507" s="495"/>
    </row>
    <row r="2508" spans="4:5">
      <c r="D2508" s="490"/>
      <c r="E2508" s="495"/>
    </row>
    <row r="2509" spans="4:5">
      <c r="D2509" s="490"/>
      <c r="E2509" s="495"/>
    </row>
    <row r="2510" spans="4:5">
      <c r="D2510" s="490"/>
      <c r="E2510" s="495"/>
    </row>
    <row r="2511" spans="4:5">
      <c r="D2511" s="490"/>
      <c r="E2511" s="495"/>
    </row>
    <row r="2512" spans="4:5">
      <c r="D2512" s="490"/>
      <c r="E2512" s="495"/>
    </row>
    <row r="2513" spans="4:5">
      <c r="D2513" s="490"/>
      <c r="E2513" s="495"/>
    </row>
    <row r="2514" spans="4:5">
      <c r="D2514" s="490"/>
      <c r="E2514" s="495"/>
    </row>
    <row r="2515" spans="4:5">
      <c r="D2515" s="490"/>
      <c r="E2515" s="495"/>
    </row>
    <row r="2516" spans="4:5">
      <c r="D2516" s="490"/>
      <c r="E2516" s="495"/>
    </row>
    <row r="2517" spans="4:5">
      <c r="D2517" s="490"/>
      <c r="E2517" s="495"/>
    </row>
    <row r="2518" spans="4:5">
      <c r="D2518" s="490"/>
      <c r="E2518" s="495"/>
    </row>
    <row r="2519" spans="4:5">
      <c r="D2519" s="490"/>
      <c r="E2519" s="495"/>
    </row>
    <row r="2520" spans="4:5">
      <c r="D2520" s="490"/>
      <c r="E2520" s="495"/>
    </row>
    <row r="2521" spans="4:5">
      <c r="D2521" s="490"/>
      <c r="E2521" s="495"/>
    </row>
    <row r="2522" spans="4:5">
      <c r="D2522" s="490"/>
      <c r="E2522" s="495"/>
    </row>
    <row r="2523" spans="4:5">
      <c r="D2523" s="490"/>
      <c r="E2523" s="495"/>
    </row>
    <row r="2524" spans="4:5">
      <c r="D2524" s="490"/>
      <c r="E2524" s="495"/>
    </row>
    <row r="2525" spans="4:5">
      <c r="D2525" s="490"/>
      <c r="E2525" s="495"/>
    </row>
    <row r="2526" spans="4:5">
      <c r="D2526" s="490"/>
      <c r="E2526" s="495"/>
    </row>
    <row r="2527" spans="4:5">
      <c r="D2527" s="490"/>
      <c r="E2527" s="495"/>
    </row>
    <row r="2528" spans="4:5">
      <c r="D2528" s="490"/>
      <c r="E2528" s="495"/>
    </row>
    <row r="2529" spans="4:5">
      <c r="D2529" s="490"/>
      <c r="E2529" s="495"/>
    </row>
    <row r="2530" spans="4:5">
      <c r="D2530" s="490"/>
      <c r="E2530" s="495"/>
    </row>
    <row r="2531" spans="4:5">
      <c r="D2531" s="490"/>
      <c r="E2531" s="495"/>
    </row>
    <row r="2532" spans="4:5">
      <c r="D2532" s="490"/>
      <c r="E2532" s="495"/>
    </row>
    <row r="2533" spans="4:5">
      <c r="D2533" s="490"/>
      <c r="E2533" s="495"/>
    </row>
    <row r="2534" spans="4:5">
      <c r="D2534" s="490"/>
      <c r="E2534" s="495"/>
    </row>
    <row r="2535" spans="4:5">
      <c r="D2535" s="490"/>
      <c r="E2535" s="495"/>
    </row>
    <row r="2536" spans="4:5">
      <c r="D2536" s="490"/>
      <c r="E2536" s="495"/>
    </row>
    <row r="2537" spans="4:5">
      <c r="D2537" s="490"/>
      <c r="E2537" s="495"/>
    </row>
    <row r="2538" spans="4:5">
      <c r="D2538" s="490"/>
      <c r="E2538" s="495"/>
    </row>
    <row r="2539" spans="4:5">
      <c r="D2539" s="490"/>
      <c r="E2539" s="495"/>
    </row>
    <row r="2540" spans="4:5">
      <c r="D2540" s="490"/>
      <c r="E2540" s="495"/>
    </row>
    <row r="2541" spans="4:5">
      <c r="D2541" s="490"/>
      <c r="E2541" s="495"/>
    </row>
    <row r="2542" spans="4:5">
      <c r="D2542" s="490"/>
      <c r="E2542" s="495"/>
    </row>
    <row r="2543" spans="4:5">
      <c r="D2543" s="490"/>
      <c r="E2543" s="495"/>
    </row>
    <row r="2544" spans="4:5">
      <c r="D2544" s="490"/>
      <c r="E2544" s="495"/>
    </row>
    <row r="2545" spans="4:5">
      <c r="D2545" s="490"/>
      <c r="E2545" s="495"/>
    </row>
    <row r="2546" spans="4:5">
      <c r="D2546" s="490"/>
      <c r="E2546" s="495"/>
    </row>
    <row r="2547" spans="4:5">
      <c r="D2547" s="490"/>
      <c r="E2547" s="495"/>
    </row>
    <row r="2548" spans="4:5">
      <c r="D2548" s="490"/>
      <c r="E2548" s="495"/>
    </row>
    <row r="2549" spans="4:5">
      <c r="D2549" s="490"/>
      <c r="E2549" s="495"/>
    </row>
    <row r="2550" spans="4:5">
      <c r="D2550" s="490"/>
      <c r="E2550" s="495"/>
    </row>
    <row r="2551" spans="4:5">
      <c r="D2551" s="490"/>
      <c r="E2551" s="495"/>
    </row>
    <row r="2552" spans="4:5">
      <c r="D2552" s="490"/>
      <c r="E2552" s="495"/>
    </row>
    <row r="2553" spans="4:5">
      <c r="D2553" s="490"/>
      <c r="E2553" s="495"/>
    </row>
    <row r="2554" spans="4:5">
      <c r="D2554" s="490"/>
      <c r="E2554" s="495"/>
    </row>
    <row r="2555" spans="4:5">
      <c r="D2555" s="490"/>
      <c r="E2555" s="495"/>
    </row>
    <row r="2556" spans="4:5">
      <c r="D2556" s="490"/>
      <c r="E2556" s="495"/>
    </row>
    <row r="2557" spans="4:5">
      <c r="D2557" s="490"/>
      <c r="E2557" s="495"/>
    </row>
    <row r="2558" spans="4:5">
      <c r="D2558" s="490"/>
      <c r="E2558" s="495"/>
    </row>
    <row r="2559" spans="4:5">
      <c r="D2559" s="490"/>
      <c r="E2559" s="495"/>
    </row>
    <row r="2560" spans="4:5">
      <c r="D2560" s="490"/>
      <c r="E2560" s="495"/>
    </row>
    <row r="2561" spans="4:5">
      <c r="D2561" s="490"/>
      <c r="E2561" s="495"/>
    </row>
    <row r="2562" spans="4:5">
      <c r="D2562" s="490"/>
      <c r="E2562" s="495"/>
    </row>
    <row r="2563" spans="4:5">
      <c r="D2563" s="490"/>
      <c r="E2563" s="495"/>
    </row>
    <row r="2564" spans="4:5">
      <c r="D2564" s="490"/>
      <c r="E2564" s="495"/>
    </row>
    <row r="2565" spans="4:5">
      <c r="D2565" s="490"/>
      <c r="E2565" s="495"/>
    </row>
    <row r="2566" spans="4:5">
      <c r="D2566" s="490"/>
      <c r="E2566" s="495"/>
    </row>
    <row r="2567" spans="4:5">
      <c r="D2567" s="490"/>
      <c r="E2567" s="495"/>
    </row>
    <row r="2568" spans="4:5">
      <c r="D2568" s="490"/>
      <c r="E2568" s="495"/>
    </row>
    <row r="2569" spans="4:5">
      <c r="D2569" s="490"/>
      <c r="E2569" s="495"/>
    </row>
    <row r="2570" spans="4:5">
      <c r="D2570" s="490"/>
      <c r="E2570" s="495"/>
    </row>
    <row r="2571" spans="4:5">
      <c r="D2571" s="490"/>
      <c r="E2571" s="495"/>
    </row>
    <row r="2572" spans="4:5">
      <c r="D2572" s="490"/>
      <c r="E2572" s="495"/>
    </row>
    <row r="2573" spans="4:5">
      <c r="D2573" s="490"/>
      <c r="E2573" s="495"/>
    </row>
    <row r="2574" spans="4:5">
      <c r="D2574" s="490"/>
      <c r="E2574" s="495"/>
    </row>
    <row r="2575" spans="4:5">
      <c r="D2575" s="490"/>
      <c r="E2575" s="495"/>
    </row>
    <row r="2576" spans="4:5">
      <c r="D2576" s="490"/>
      <c r="E2576" s="495"/>
    </row>
    <row r="2577" spans="4:5">
      <c r="D2577" s="490"/>
      <c r="E2577" s="495"/>
    </row>
    <row r="2578" spans="4:5">
      <c r="D2578" s="490"/>
      <c r="E2578" s="495"/>
    </row>
    <row r="2579" spans="4:5">
      <c r="D2579" s="490"/>
      <c r="E2579" s="495"/>
    </row>
    <row r="2580" spans="4:5">
      <c r="D2580" s="490"/>
      <c r="E2580" s="495"/>
    </row>
    <row r="2581" spans="4:5">
      <c r="D2581" s="490"/>
      <c r="E2581" s="495"/>
    </row>
    <row r="2582" spans="4:5">
      <c r="D2582" s="490"/>
      <c r="E2582" s="495"/>
    </row>
    <row r="2583" spans="4:5">
      <c r="D2583" s="490"/>
      <c r="E2583" s="495"/>
    </row>
    <row r="2584" spans="4:5">
      <c r="D2584" s="490"/>
      <c r="E2584" s="495"/>
    </row>
    <row r="2585" spans="4:5">
      <c r="D2585" s="490"/>
      <c r="E2585" s="495"/>
    </row>
    <row r="2586" spans="4:5">
      <c r="D2586" s="490"/>
      <c r="E2586" s="495"/>
    </row>
    <row r="2587" spans="4:5">
      <c r="D2587" s="490"/>
      <c r="E2587" s="495"/>
    </row>
    <row r="2588" spans="4:5">
      <c r="D2588" s="490"/>
      <c r="E2588" s="495"/>
    </row>
    <row r="2589" spans="4:5">
      <c r="D2589" s="490"/>
      <c r="E2589" s="495"/>
    </row>
    <row r="2590" spans="4:5">
      <c r="D2590" s="490"/>
      <c r="E2590" s="495"/>
    </row>
    <row r="2591" spans="4:5">
      <c r="D2591" s="490"/>
      <c r="E2591" s="495"/>
    </row>
    <row r="2592" spans="4:5">
      <c r="D2592" s="490"/>
      <c r="E2592" s="495"/>
    </row>
    <row r="2593" spans="4:5">
      <c r="D2593" s="490"/>
      <c r="E2593" s="495"/>
    </row>
    <row r="2594" spans="4:5">
      <c r="D2594" s="490"/>
      <c r="E2594" s="495"/>
    </row>
    <row r="2595" spans="4:5">
      <c r="D2595" s="490"/>
      <c r="E2595" s="495"/>
    </row>
    <row r="2596" spans="4:5">
      <c r="D2596" s="490"/>
      <c r="E2596" s="495"/>
    </row>
    <row r="2597" spans="4:5">
      <c r="D2597" s="490"/>
      <c r="E2597" s="495"/>
    </row>
    <row r="2598" spans="4:5">
      <c r="D2598" s="490"/>
      <c r="E2598" s="495"/>
    </row>
    <row r="2599" spans="4:5">
      <c r="D2599" s="490"/>
      <c r="E2599" s="495"/>
    </row>
    <row r="2600" spans="4:5">
      <c r="D2600" s="490"/>
      <c r="E2600" s="495"/>
    </row>
    <row r="2601" spans="4:5">
      <c r="D2601" s="490"/>
      <c r="E2601" s="495"/>
    </row>
    <row r="2602" spans="4:5">
      <c r="D2602" s="490"/>
      <c r="E2602" s="495"/>
    </row>
    <row r="2603" spans="4:5">
      <c r="D2603" s="490"/>
      <c r="E2603" s="495"/>
    </row>
    <row r="2604" spans="4:5">
      <c r="D2604" s="490"/>
      <c r="E2604" s="495"/>
    </row>
    <row r="2605" spans="4:5">
      <c r="D2605" s="490"/>
      <c r="E2605" s="495"/>
    </row>
    <row r="2606" spans="4:5">
      <c r="D2606" s="490"/>
      <c r="E2606" s="495"/>
    </row>
    <row r="2607" spans="4:5">
      <c r="D2607" s="490"/>
      <c r="E2607" s="495"/>
    </row>
    <row r="2608" spans="4:5">
      <c r="D2608" s="490"/>
      <c r="E2608" s="495"/>
    </row>
    <row r="2609" spans="4:5">
      <c r="D2609" s="490"/>
      <c r="E2609" s="495"/>
    </row>
    <row r="2610" spans="4:5">
      <c r="D2610" s="490"/>
      <c r="E2610" s="495"/>
    </row>
    <row r="2611" spans="4:5">
      <c r="D2611" s="490"/>
      <c r="E2611" s="495"/>
    </row>
    <row r="2612" spans="4:5">
      <c r="D2612" s="490"/>
      <c r="E2612" s="495"/>
    </row>
    <row r="2613" spans="4:5">
      <c r="D2613" s="490"/>
      <c r="E2613" s="495"/>
    </row>
    <row r="2614" spans="4:5">
      <c r="D2614" s="490"/>
      <c r="E2614" s="495"/>
    </row>
    <row r="2615" spans="4:5">
      <c r="D2615" s="490"/>
      <c r="E2615" s="495"/>
    </row>
    <row r="2616" spans="4:5">
      <c r="D2616" s="490"/>
      <c r="E2616" s="495"/>
    </row>
    <row r="2617" spans="4:5">
      <c r="D2617" s="490"/>
      <c r="E2617" s="495"/>
    </row>
    <row r="2618" spans="4:5">
      <c r="D2618" s="490"/>
      <c r="E2618" s="495"/>
    </row>
    <row r="2619" spans="4:5">
      <c r="D2619" s="490"/>
      <c r="E2619" s="495"/>
    </row>
    <row r="2620" spans="4:5">
      <c r="D2620" s="490"/>
      <c r="E2620" s="495"/>
    </row>
    <row r="2621" spans="4:5">
      <c r="D2621" s="490"/>
      <c r="E2621" s="495"/>
    </row>
    <row r="2622" spans="4:5">
      <c r="D2622" s="490"/>
      <c r="E2622" s="495"/>
    </row>
    <row r="2623" spans="4:5">
      <c r="D2623" s="490"/>
      <c r="E2623" s="495"/>
    </row>
    <row r="2624" spans="4:5">
      <c r="D2624" s="490"/>
      <c r="E2624" s="495"/>
    </row>
    <row r="2625" spans="4:5">
      <c r="D2625" s="490"/>
      <c r="E2625" s="495"/>
    </row>
    <row r="2626" spans="4:5">
      <c r="D2626" s="490"/>
      <c r="E2626" s="495"/>
    </row>
    <row r="2627" spans="4:5">
      <c r="D2627" s="490"/>
      <c r="E2627" s="495"/>
    </row>
    <row r="2628" spans="4:5">
      <c r="D2628" s="490"/>
      <c r="E2628" s="495"/>
    </row>
    <row r="2629" spans="4:5">
      <c r="D2629" s="490"/>
      <c r="E2629" s="495"/>
    </row>
    <row r="2630" spans="4:5">
      <c r="D2630" s="490"/>
      <c r="E2630" s="495"/>
    </row>
    <row r="2631" spans="4:5">
      <c r="D2631" s="490"/>
      <c r="E2631" s="495"/>
    </row>
    <row r="2632" spans="4:5">
      <c r="D2632" s="490"/>
      <c r="E2632" s="495"/>
    </row>
    <row r="2633" spans="4:5">
      <c r="D2633" s="490"/>
      <c r="E2633" s="495"/>
    </row>
    <row r="2634" spans="4:5">
      <c r="D2634" s="490"/>
      <c r="E2634" s="495"/>
    </row>
    <row r="2635" spans="4:5">
      <c r="D2635" s="490"/>
      <c r="E2635" s="495"/>
    </row>
    <row r="2636" spans="4:5">
      <c r="D2636" s="490"/>
      <c r="E2636" s="495"/>
    </row>
    <row r="2637" spans="4:5">
      <c r="D2637" s="490"/>
      <c r="E2637" s="495"/>
    </row>
    <row r="2638" spans="4:5">
      <c r="D2638" s="490"/>
      <c r="E2638" s="495"/>
    </row>
    <row r="2639" spans="4:5">
      <c r="D2639" s="490"/>
      <c r="E2639" s="495"/>
    </row>
    <row r="2640" spans="4:5">
      <c r="D2640" s="490"/>
      <c r="E2640" s="495"/>
    </row>
    <row r="2641" spans="4:5">
      <c r="D2641" s="490"/>
      <c r="E2641" s="495"/>
    </row>
    <row r="2642" spans="4:5">
      <c r="D2642" s="490"/>
      <c r="E2642" s="495"/>
    </row>
    <row r="2643" spans="4:5">
      <c r="D2643" s="490"/>
      <c r="E2643" s="495"/>
    </row>
    <row r="2644" spans="4:5">
      <c r="D2644" s="490"/>
      <c r="E2644" s="495"/>
    </row>
    <row r="2645" spans="4:5">
      <c r="D2645" s="490"/>
      <c r="E2645" s="495"/>
    </row>
    <row r="2646" spans="4:5">
      <c r="D2646" s="490"/>
      <c r="E2646" s="495"/>
    </row>
    <row r="2647" spans="4:5">
      <c r="D2647" s="490"/>
      <c r="E2647" s="495"/>
    </row>
    <row r="2648" spans="4:5">
      <c r="D2648" s="490"/>
      <c r="E2648" s="495"/>
    </row>
    <row r="2649" spans="4:5">
      <c r="D2649" s="490"/>
      <c r="E2649" s="495"/>
    </row>
    <row r="2650" spans="4:5">
      <c r="D2650" s="490"/>
      <c r="E2650" s="495"/>
    </row>
    <row r="2651" spans="4:5">
      <c r="D2651" s="490"/>
      <c r="E2651" s="495"/>
    </row>
    <row r="2652" spans="4:5">
      <c r="D2652" s="490"/>
      <c r="E2652" s="495"/>
    </row>
    <row r="2653" spans="4:5">
      <c r="D2653" s="490"/>
      <c r="E2653" s="495"/>
    </row>
    <row r="2654" spans="4:5">
      <c r="D2654" s="490"/>
      <c r="E2654" s="495"/>
    </row>
    <row r="2655" spans="4:5">
      <c r="D2655" s="490"/>
      <c r="E2655" s="495"/>
    </row>
    <row r="2656" spans="4:5">
      <c r="D2656" s="490"/>
      <c r="E2656" s="495"/>
    </row>
    <row r="2657" spans="4:5">
      <c r="D2657" s="490"/>
      <c r="E2657" s="495"/>
    </row>
    <row r="2658" spans="4:5">
      <c r="D2658" s="490"/>
      <c r="E2658" s="495"/>
    </row>
    <row r="2659" spans="4:5">
      <c r="D2659" s="490"/>
      <c r="E2659" s="495"/>
    </row>
    <row r="2660" spans="4:5">
      <c r="D2660" s="490"/>
      <c r="E2660" s="495"/>
    </row>
    <row r="2661" spans="4:5">
      <c r="D2661" s="490"/>
      <c r="E2661" s="495"/>
    </row>
    <row r="2662" spans="4:5">
      <c r="D2662" s="490"/>
      <c r="E2662" s="495"/>
    </row>
    <row r="2663" spans="4:5">
      <c r="D2663" s="490"/>
      <c r="E2663" s="495"/>
    </row>
    <row r="2664" spans="4:5">
      <c r="D2664" s="490"/>
      <c r="E2664" s="495"/>
    </row>
    <row r="2665" spans="4:5">
      <c r="D2665" s="490"/>
      <c r="E2665" s="495"/>
    </row>
    <row r="2666" spans="4:5">
      <c r="D2666" s="490"/>
      <c r="E2666" s="495"/>
    </row>
    <row r="2667" spans="4:5">
      <c r="D2667" s="490"/>
      <c r="E2667" s="495"/>
    </row>
    <row r="2668" spans="4:5">
      <c r="D2668" s="490"/>
      <c r="E2668" s="495"/>
    </row>
    <row r="2669" spans="4:5">
      <c r="D2669" s="490"/>
      <c r="E2669" s="495"/>
    </row>
    <row r="2670" spans="4:5">
      <c r="D2670" s="490"/>
      <c r="E2670" s="495"/>
    </row>
    <row r="2671" spans="4:5">
      <c r="D2671" s="490"/>
      <c r="E2671" s="495"/>
    </row>
    <row r="2672" spans="4:5">
      <c r="D2672" s="490"/>
      <c r="E2672" s="495"/>
    </row>
    <row r="2673" spans="4:5">
      <c r="D2673" s="490"/>
      <c r="E2673" s="495"/>
    </row>
    <row r="2674" spans="4:5">
      <c r="D2674" s="490"/>
      <c r="E2674" s="495"/>
    </row>
    <row r="2675" spans="4:5">
      <c r="D2675" s="490"/>
      <c r="E2675" s="495"/>
    </row>
    <row r="2676" spans="4:5">
      <c r="D2676" s="490"/>
      <c r="E2676" s="495"/>
    </row>
    <row r="2677" spans="4:5">
      <c r="D2677" s="490"/>
      <c r="E2677" s="495"/>
    </row>
    <row r="2678" spans="4:5">
      <c r="D2678" s="490"/>
      <c r="E2678" s="495"/>
    </row>
    <row r="2679" spans="4:5">
      <c r="D2679" s="490"/>
      <c r="E2679" s="495"/>
    </row>
    <row r="2680" spans="4:5">
      <c r="D2680" s="490"/>
      <c r="E2680" s="495"/>
    </row>
    <row r="2681" spans="4:5">
      <c r="D2681" s="490"/>
      <c r="E2681" s="495"/>
    </row>
    <row r="2682" spans="4:5">
      <c r="D2682" s="490"/>
      <c r="E2682" s="495"/>
    </row>
    <row r="2683" spans="4:5">
      <c r="D2683" s="490"/>
      <c r="E2683" s="495"/>
    </row>
    <row r="2684" spans="4:5">
      <c r="D2684" s="490"/>
      <c r="E2684" s="495"/>
    </row>
    <row r="2685" spans="4:5">
      <c r="D2685" s="490"/>
      <c r="E2685" s="495"/>
    </row>
    <row r="2686" spans="4:5">
      <c r="D2686" s="490"/>
      <c r="E2686" s="495"/>
    </row>
    <row r="2687" spans="4:5">
      <c r="D2687" s="490"/>
      <c r="E2687" s="495"/>
    </row>
    <row r="2688" spans="4:5">
      <c r="D2688" s="490"/>
      <c r="E2688" s="495"/>
    </row>
    <row r="2689" spans="4:5">
      <c r="D2689" s="490"/>
      <c r="E2689" s="495"/>
    </row>
    <row r="2690" spans="4:5">
      <c r="D2690" s="490"/>
      <c r="E2690" s="495"/>
    </row>
    <row r="2691" spans="4:5">
      <c r="D2691" s="490"/>
      <c r="E2691" s="495"/>
    </row>
    <row r="2692" spans="4:5">
      <c r="D2692" s="490"/>
      <c r="E2692" s="495"/>
    </row>
    <row r="2693" spans="4:5">
      <c r="D2693" s="490"/>
      <c r="E2693" s="495"/>
    </row>
    <row r="2694" spans="4:5">
      <c r="D2694" s="490"/>
      <c r="E2694" s="495"/>
    </row>
    <row r="2695" spans="4:5">
      <c r="D2695" s="490"/>
      <c r="E2695" s="495"/>
    </row>
    <row r="2696" spans="4:5">
      <c r="D2696" s="490"/>
      <c r="E2696" s="495"/>
    </row>
    <row r="2697" spans="4:5">
      <c r="D2697" s="490"/>
      <c r="E2697" s="495"/>
    </row>
    <row r="2698" spans="4:5">
      <c r="D2698" s="490"/>
      <c r="E2698" s="495"/>
    </row>
    <row r="2699" spans="4:5">
      <c r="D2699" s="490"/>
      <c r="E2699" s="495"/>
    </row>
    <row r="2700" spans="4:5">
      <c r="D2700" s="490"/>
      <c r="E2700" s="495"/>
    </row>
    <row r="2701" spans="4:5">
      <c r="D2701" s="490"/>
      <c r="E2701" s="495"/>
    </row>
    <row r="2702" spans="4:5">
      <c r="D2702" s="490"/>
      <c r="E2702" s="495"/>
    </row>
    <row r="2703" spans="4:5">
      <c r="D2703" s="490"/>
      <c r="E2703" s="495"/>
    </row>
    <row r="2704" spans="4:5">
      <c r="D2704" s="490"/>
      <c r="E2704" s="495"/>
    </row>
    <row r="2705" spans="4:5">
      <c r="D2705" s="490"/>
      <c r="E2705" s="495"/>
    </row>
    <row r="2706" spans="4:5">
      <c r="D2706" s="490"/>
      <c r="E2706" s="495"/>
    </row>
    <row r="2707" spans="4:5">
      <c r="D2707" s="490"/>
      <c r="E2707" s="495"/>
    </row>
    <row r="2708" spans="4:5">
      <c r="D2708" s="490"/>
      <c r="E2708" s="495"/>
    </row>
    <row r="2709" spans="4:5">
      <c r="D2709" s="490"/>
      <c r="E2709" s="495"/>
    </row>
    <row r="2710" spans="4:5">
      <c r="D2710" s="490"/>
      <c r="E2710" s="495"/>
    </row>
    <row r="2711" spans="4:5">
      <c r="D2711" s="490"/>
      <c r="E2711" s="495"/>
    </row>
    <row r="2712" spans="4:5">
      <c r="D2712" s="490"/>
      <c r="E2712" s="495"/>
    </row>
    <row r="2713" spans="4:5">
      <c r="D2713" s="490"/>
      <c r="E2713" s="495"/>
    </row>
    <row r="2714" spans="4:5">
      <c r="D2714" s="490"/>
      <c r="E2714" s="495"/>
    </row>
    <row r="2715" spans="4:5">
      <c r="D2715" s="490"/>
      <c r="E2715" s="495"/>
    </row>
    <row r="2716" spans="4:5">
      <c r="D2716" s="490"/>
      <c r="E2716" s="495"/>
    </row>
    <row r="2717" spans="4:5">
      <c r="D2717" s="490"/>
      <c r="E2717" s="495"/>
    </row>
    <row r="2718" spans="4:5">
      <c r="D2718" s="490"/>
      <c r="E2718" s="495"/>
    </row>
    <row r="2719" spans="4:5">
      <c r="D2719" s="490"/>
      <c r="E2719" s="495"/>
    </row>
    <row r="2720" spans="4:5">
      <c r="D2720" s="490"/>
      <c r="E2720" s="495"/>
    </row>
    <row r="2721" spans="4:5">
      <c r="D2721" s="490"/>
      <c r="E2721" s="495"/>
    </row>
    <row r="2722" spans="4:5">
      <c r="D2722" s="490"/>
      <c r="E2722" s="495"/>
    </row>
    <row r="2723" spans="4:5">
      <c r="D2723" s="490"/>
      <c r="E2723" s="495"/>
    </row>
    <row r="2724" spans="4:5">
      <c r="D2724" s="490"/>
      <c r="E2724" s="495"/>
    </row>
    <row r="2725" spans="4:5">
      <c r="D2725" s="490"/>
      <c r="E2725" s="495"/>
    </row>
    <row r="2726" spans="4:5">
      <c r="D2726" s="490"/>
      <c r="E2726" s="495"/>
    </row>
    <row r="2727" spans="4:5">
      <c r="D2727" s="490"/>
      <c r="E2727" s="495"/>
    </row>
    <row r="2728" spans="4:5">
      <c r="D2728" s="490"/>
      <c r="E2728" s="495"/>
    </row>
    <row r="2729" spans="4:5">
      <c r="D2729" s="490"/>
      <c r="E2729" s="495"/>
    </row>
    <row r="2730" spans="4:5">
      <c r="D2730" s="490"/>
      <c r="E2730" s="495"/>
    </row>
    <row r="2731" spans="4:5">
      <c r="D2731" s="490"/>
      <c r="E2731" s="495"/>
    </row>
    <row r="2732" spans="4:5">
      <c r="D2732" s="490"/>
      <c r="E2732" s="495"/>
    </row>
    <row r="2733" spans="4:5">
      <c r="D2733" s="490"/>
      <c r="E2733" s="495"/>
    </row>
    <row r="2734" spans="4:5">
      <c r="D2734" s="490"/>
      <c r="E2734" s="495"/>
    </row>
    <row r="2735" spans="4:5">
      <c r="D2735" s="490"/>
      <c r="E2735" s="495"/>
    </row>
    <row r="2736" spans="4:5">
      <c r="D2736" s="490"/>
      <c r="E2736" s="495"/>
    </row>
    <row r="2737" spans="4:5">
      <c r="D2737" s="490"/>
      <c r="E2737" s="495"/>
    </row>
    <row r="2738" spans="4:5">
      <c r="D2738" s="490"/>
      <c r="E2738" s="495"/>
    </row>
    <row r="2739" spans="4:5">
      <c r="D2739" s="490"/>
      <c r="E2739" s="495"/>
    </row>
    <row r="2740" spans="4:5">
      <c r="D2740" s="490"/>
      <c r="E2740" s="495"/>
    </row>
    <row r="2741" spans="4:5">
      <c r="D2741" s="490"/>
      <c r="E2741" s="495"/>
    </row>
    <row r="2742" spans="4:5">
      <c r="D2742" s="490"/>
      <c r="E2742" s="495"/>
    </row>
    <row r="2743" spans="4:5">
      <c r="D2743" s="490"/>
      <c r="E2743" s="495"/>
    </row>
    <row r="2744" spans="4:5">
      <c r="D2744" s="490"/>
      <c r="E2744" s="495"/>
    </row>
    <row r="2745" spans="4:5">
      <c r="D2745" s="490"/>
      <c r="E2745" s="495"/>
    </row>
    <row r="2746" spans="4:5">
      <c r="D2746" s="490"/>
      <c r="E2746" s="495"/>
    </row>
    <row r="2747" spans="4:5">
      <c r="D2747" s="490"/>
      <c r="E2747" s="495"/>
    </row>
    <row r="2748" spans="4:5">
      <c r="D2748" s="490"/>
      <c r="E2748" s="495"/>
    </row>
    <row r="2749" spans="4:5">
      <c r="D2749" s="490"/>
      <c r="E2749" s="495"/>
    </row>
    <row r="2750" spans="4:5">
      <c r="D2750" s="490"/>
      <c r="E2750" s="495"/>
    </row>
    <row r="2751" spans="4:5">
      <c r="D2751" s="490"/>
      <c r="E2751" s="495"/>
    </row>
    <row r="2752" spans="4:5">
      <c r="D2752" s="490"/>
      <c r="E2752" s="495"/>
    </row>
    <row r="2753" spans="4:5">
      <c r="D2753" s="490"/>
      <c r="E2753" s="495"/>
    </row>
    <row r="2754" spans="4:5">
      <c r="D2754" s="490"/>
      <c r="E2754" s="495"/>
    </row>
    <row r="2755" spans="4:5">
      <c r="D2755" s="490"/>
      <c r="E2755" s="495"/>
    </row>
    <row r="2756" spans="4:5">
      <c r="D2756" s="490"/>
      <c r="E2756" s="495"/>
    </row>
    <row r="2757" spans="4:5">
      <c r="D2757" s="490"/>
      <c r="E2757" s="495"/>
    </row>
    <row r="2758" spans="4:5">
      <c r="D2758" s="490"/>
      <c r="E2758" s="495"/>
    </row>
    <row r="2759" spans="4:5">
      <c r="D2759" s="490"/>
      <c r="E2759" s="495"/>
    </row>
    <row r="2760" spans="4:5">
      <c r="D2760" s="490"/>
      <c r="E2760" s="495"/>
    </row>
    <row r="2761" spans="4:5">
      <c r="D2761" s="490"/>
      <c r="E2761" s="495"/>
    </row>
    <row r="2762" spans="4:5">
      <c r="D2762" s="490"/>
      <c r="E2762" s="495"/>
    </row>
    <row r="2763" spans="4:5">
      <c r="D2763" s="490"/>
      <c r="E2763" s="495"/>
    </row>
    <row r="2764" spans="4:5">
      <c r="D2764" s="490"/>
      <c r="E2764" s="495"/>
    </row>
    <row r="2765" spans="4:5">
      <c r="D2765" s="490"/>
      <c r="E2765" s="495"/>
    </row>
    <row r="2766" spans="4:5">
      <c r="D2766" s="490"/>
      <c r="E2766" s="495"/>
    </row>
    <row r="2767" spans="4:5">
      <c r="D2767" s="490"/>
      <c r="E2767" s="495"/>
    </row>
    <row r="2768" spans="4:5">
      <c r="D2768" s="490"/>
      <c r="E2768" s="495"/>
    </row>
    <row r="2769" spans="4:5">
      <c r="D2769" s="490"/>
      <c r="E2769" s="495"/>
    </row>
    <row r="2770" spans="4:5">
      <c r="D2770" s="490"/>
      <c r="E2770" s="495"/>
    </row>
    <row r="2771" spans="4:5">
      <c r="D2771" s="490"/>
      <c r="E2771" s="495"/>
    </row>
    <row r="2772" spans="4:5">
      <c r="D2772" s="490"/>
      <c r="E2772" s="495"/>
    </row>
    <row r="2773" spans="4:5">
      <c r="D2773" s="490"/>
      <c r="E2773" s="495"/>
    </row>
    <row r="2774" spans="4:5">
      <c r="D2774" s="490"/>
      <c r="E2774" s="495"/>
    </row>
    <row r="2775" spans="4:5">
      <c r="D2775" s="490"/>
      <c r="E2775" s="495"/>
    </row>
    <row r="2776" spans="4:5">
      <c r="D2776" s="490"/>
      <c r="E2776" s="495"/>
    </row>
    <row r="2777" spans="4:5">
      <c r="D2777" s="490"/>
      <c r="E2777" s="495"/>
    </row>
    <row r="2778" spans="4:5">
      <c r="D2778" s="490"/>
      <c r="E2778" s="495"/>
    </row>
    <row r="2779" spans="4:5">
      <c r="D2779" s="490"/>
      <c r="E2779" s="495"/>
    </row>
    <row r="2780" spans="4:5">
      <c r="D2780" s="490"/>
      <c r="E2780" s="495"/>
    </row>
    <row r="2781" spans="4:5">
      <c r="D2781" s="490"/>
      <c r="E2781" s="495"/>
    </row>
    <row r="2782" spans="4:5">
      <c r="D2782" s="490"/>
      <c r="E2782" s="495"/>
    </row>
    <row r="2783" spans="4:5">
      <c r="D2783" s="490"/>
      <c r="E2783" s="495"/>
    </row>
    <row r="2784" spans="4:5">
      <c r="D2784" s="490"/>
      <c r="E2784" s="495"/>
    </row>
    <row r="2785" spans="4:5">
      <c r="D2785" s="490"/>
      <c r="E2785" s="495"/>
    </row>
    <row r="2786" spans="4:5">
      <c r="D2786" s="490"/>
      <c r="E2786" s="495"/>
    </row>
    <row r="2787" spans="4:5">
      <c r="D2787" s="490"/>
      <c r="E2787" s="495"/>
    </row>
    <row r="2788" spans="4:5">
      <c r="D2788" s="490"/>
      <c r="E2788" s="495"/>
    </row>
    <row r="2789" spans="4:5">
      <c r="D2789" s="490"/>
      <c r="E2789" s="495"/>
    </row>
    <row r="2790" spans="4:5">
      <c r="D2790" s="490"/>
      <c r="E2790" s="495"/>
    </row>
    <row r="2791" spans="4:5">
      <c r="D2791" s="490"/>
      <c r="E2791" s="495"/>
    </row>
    <row r="2792" spans="4:5">
      <c r="D2792" s="490"/>
      <c r="E2792" s="495"/>
    </row>
    <row r="2793" spans="4:5">
      <c r="D2793" s="490"/>
      <c r="E2793" s="495"/>
    </row>
    <row r="2794" spans="4:5">
      <c r="D2794" s="490"/>
      <c r="E2794" s="495"/>
    </row>
    <row r="2795" spans="4:5">
      <c r="D2795" s="490"/>
      <c r="E2795" s="495"/>
    </row>
    <row r="2796" spans="4:5">
      <c r="D2796" s="490"/>
      <c r="E2796" s="495"/>
    </row>
    <row r="2797" spans="4:5">
      <c r="D2797" s="490"/>
      <c r="E2797" s="495"/>
    </row>
    <row r="2798" spans="4:5">
      <c r="D2798" s="490"/>
      <c r="E2798" s="495"/>
    </row>
    <row r="2799" spans="4:5">
      <c r="D2799" s="490"/>
      <c r="E2799" s="495"/>
    </row>
    <row r="2800" spans="4:5">
      <c r="D2800" s="490"/>
      <c r="E2800" s="495"/>
    </row>
    <row r="2801" spans="4:5">
      <c r="D2801" s="490"/>
      <c r="E2801" s="495"/>
    </row>
    <row r="2802" spans="4:5">
      <c r="D2802" s="490"/>
      <c r="E2802" s="495"/>
    </row>
    <row r="2803" spans="4:5">
      <c r="D2803" s="490"/>
      <c r="E2803" s="495"/>
    </row>
    <row r="2804" spans="4:5">
      <c r="D2804" s="490"/>
      <c r="E2804" s="495"/>
    </row>
    <row r="2805" spans="4:5">
      <c r="D2805" s="490"/>
      <c r="E2805" s="495"/>
    </row>
    <row r="2806" spans="4:5">
      <c r="D2806" s="490"/>
      <c r="E2806" s="495"/>
    </row>
    <row r="2807" spans="4:5">
      <c r="D2807" s="490"/>
      <c r="E2807" s="495"/>
    </row>
    <row r="2808" spans="4:5">
      <c r="D2808" s="490"/>
      <c r="E2808" s="495"/>
    </row>
    <row r="2809" spans="4:5">
      <c r="D2809" s="490"/>
      <c r="E2809" s="495"/>
    </row>
    <row r="2810" spans="4:5">
      <c r="D2810" s="490"/>
      <c r="E2810" s="495"/>
    </row>
    <row r="2811" spans="4:5">
      <c r="D2811" s="490"/>
      <c r="E2811" s="495"/>
    </row>
    <row r="2812" spans="4:5">
      <c r="D2812" s="490"/>
      <c r="E2812" s="495"/>
    </row>
    <row r="2813" spans="4:5">
      <c r="D2813" s="490"/>
      <c r="E2813" s="495"/>
    </row>
    <row r="2814" spans="4:5">
      <c r="D2814" s="490"/>
      <c r="E2814" s="495"/>
    </row>
    <row r="2815" spans="4:5">
      <c r="D2815" s="490"/>
      <c r="E2815" s="495"/>
    </row>
    <row r="2816" spans="4:5">
      <c r="D2816" s="490"/>
      <c r="E2816" s="495"/>
    </row>
    <row r="2817" spans="4:5">
      <c r="D2817" s="490"/>
      <c r="E2817" s="495"/>
    </row>
    <row r="2818" spans="4:5">
      <c r="D2818" s="490"/>
      <c r="E2818" s="495"/>
    </row>
    <row r="2819" spans="4:5">
      <c r="D2819" s="490"/>
      <c r="E2819" s="495"/>
    </row>
    <row r="2820" spans="4:5">
      <c r="D2820" s="490"/>
      <c r="E2820" s="495"/>
    </row>
    <row r="2821" spans="4:5">
      <c r="D2821" s="490"/>
      <c r="E2821" s="495"/>
    </row>
    <row r="2822" spans="4:5">
      <c r="D2822" s="490"/>
      <c r="E2822" s="495"/>
    </row>
    <row r="2823" spans="4:5">
      <c r="D2823" s="490"/>
      <c r="E2823" s="495"/>
    </row>
    <row r="2824" spans="4:5">
      <c r="D2824" s="490"/>
      <c r="E2824" s="495"/>
    </row>
    <row r="2825" spans="4:5">
      <c r="D2825" s="490"/>
      <c r="E2825" s="495"/>
    </row>
    <row r="2826" spans="4:5">
      <c r="D2826" s="490"/>
      <c r="E2826" s="495"/>
    </row>
    <row r="2827" spans="4:5">
      <c r="D2827" s="490"/>
      <c r="E2827" s="495"/>
    </row>
    <row r="2828" spans="4:5">
      <c r="D2828" s="490"/>
      <c r="E2828" s="495"/>
    </row>
    <row r="2829" spans="4:5">
      <c r="D2829" s="490"/>
      <c r="E2829" s="495"/>
    </row>
    <row r="2830" spans="4:5">
      <c r="D2830" s="490"/>
      <c r="E2830" s="495"/>
    </row>
    <row r="2831" spans="4:5">
      <c r="D2831" s="490"/>
      <c r="E2831" s="495"/>
    </row>
    <row r="2832" spans="4:5">
      <c r="D2832" s="490"/>
      <c r="E2832" s="495"/>
    </row>
    <row r="2833" spans="4:5">
      <c r="D2833" s="490"/>
      <c r="E2833" s="495"/>
    </row>
    <row r="2834" spans="4:5">
      <c r="D2834" s="490"/>
      <c r="E2834" s="495"/>
    </row>
    <row r="2835" spans="4:5">
      <c r="D2835" s="490"/>
      <c r="E2835" s="495"/>
    </row>
    <row r="2836" spans="4:5">
      <c r="D2836" s="490"/>
      <c r="E2836" s="495"/>
    </row>
    <row r="2837" spans="4:5">
      <c r="D2837" s="490"/>
      <c r="E2837" s="495"/>
    </row>
    <row r="2838" spans="4:5">
      <c r="D2838" s="490"/>
      <c r="E2838" s="495"/>
    </row>
    <row r="2839" spans="4:5">
      <c r="D2839" s="490"/>
      <c r="E2839" s="495"/>
    </row>
    <row r="2840" spans="4:5">
      <c r="D2840" s="490"/>
      <c r="E2840" s="495"/>
    </row>
    <row r="2841" spans="4:5">
      <c r="D2841" s="490"/>
      <c r="E2841" s="495"/>
    </row>
    <row r="2842" spans="4:5">
      <c r="D2842" s="490"/>
      <c r="E2842" s="495"/>
    </row>
    <row r="2843" spans="4:5">
      <c r="D2843" s="490"/>
      <c r="E2843" s="495"/>
    </row>
    <row r="2844" spans="4:5">
      <c r="D2844" s="490"/>
      <c r="E2844" s="495"/>
    </row>
    <row r="2845" spans="4:5">
      <c r="D2845" s="490"/>
      <c r="E2845" s="495"/>
    </row>
    <row r="2846" spans="4:5">
      <c r="D2846" s="490"/>
      <c r="E2846" s="495"/>
    </row>
    <row r="2847" spans="4:5">
      <c r="D2847" s="490"/>
      <c r="E2847" s="495"/>
    </row>
    <row r="2848" spans="4:5">
      <c r="D2848" s="490"/>
      <c r="E2848" s="495"/>
    </row>
    <row r="2849" spans="4:5">
      <c r="D2849" s="490"/>
      <c r="E2849" s="495"/>
    </row>
    <row r="2850" spans="4:5">
      <c r="D2850" s="490"/>
      <c r="E2850" s="495"/>
    </row>
    <row r="2851" spans="4:5">
      <c r="D2851" s="490"/>
      <c r="E2851" s="495"/>
    </row>
    <row r="2852" spans="4:5">
      <c r="D2852" s="490"/>
      <c r="E2852" s="495"/>
    </row>
    <row r="2853" spans="4:5">
      <c r="D2853" s="490"/>
      <c r="E2853" s="495"/>
    </row>
    <row r="2854" spans="4:5">
      <c r="D2854" s="490"/>
      <c r="E2854" s="495"/>
    </row>
    <row r="2855" spans="4:5">
      <c r="D2855" s="490"/>
      <c r="E2855" s="495"/>
    </row>
    <row r="2856" spans="4:5">
      <c r="D2856" s="490"/>
      <c r="E2856" s="495"/>
    </row>
    <row r="2857" spans="4:5">
      <c r="D2857" s="490"/>
      <c r="E2857" s="495"/>
    </row>
    <row r="2858" spans="4:5">
      <c r="D2858" s="490"/>
      <c r="E2858" s="495"/>
    </row>
    <row r="2859" spans="4:5">
      <c r="D2859" s="490"/>
      <c r="E2859" s="495"/>
    </row>
    <row r="2860" spans="4:5">
      <c r="D2860" s="490"/>
      <c r="E2860" s="495"/>
    </row>
    <row r="2861" spans="4:5">
      <c r="D2861" s="490"/>
      <c r="E2861" s="495"/>
    </row>
    <row r="2862" spans="4:5">
      <c r="D2862" s="490"/>
      <c r="E2862" s="495"/>
    </row>
    <row r="2863" spans="4:5">
      <c r="D2863" s="490"/>
      <c r="E2863" s="495"/>
    </row>
    <row r="2864" spans="4:5">
      <c r="D2864" s="490"/>
      <c r="E2864" s="495"/>
    </row>
    <row r="2865" spans="4:5">
      <c r="D2865" s="490"/>
      <c r="E2865" s="495"/>
    </row>
    <row r="2866" spans="4:5">
      <c r="D2866" s="490"/>
      <c r="E2866" s="495"/>
    </row>
    <row r="2867" spans="4:5">
      <c r="D2867" s="490"/>
      <c r="E2867" s="495"/>
    </row>
    <row r="2868" spans="4:5">
      <c r="D2868" s="490"/>
      <c r="E2868" s="495"/>
    </row>
    <row r="2869" spans="4:5">
      <c r="D2869" s="490"/>
      <c r="E2869" s="495"/>
    </row>
    <row r="2870" spans="4:5">
      <c r="D2870" s="490"/>
      <c r="E2870" s="495"/>
    </row>
    <row r="2871" spans="4:5">
      <c r="D2871" s="490"/>
      <c r="E2871" s="495"/>
    </row>
    <row r="2872" spans="4:5">
      <c r="D2872" s="490"/>
      <c r="E2872" s="495"/>
    </row>
    <row r="2873" spans="4:5">
      <c r="D2873" s="490"/>
      <c r="E2873" s="495"/>
    </row>
    <row r="2874" spans="4:5">
      <c r="D2874" s="490"/>
      <c r="E2874" s="495"/>
    </row>
    <row r="2875" spans="4:5">
      <c r="D2875" s="490"/>
      <c r="E2875" s="495"/>
    </row>
    <row r="2876" spans="4:5">
      <c r="D2876" s="490"/>
      <c r="E2876" s="495"/>
    </row>
    <row r="2877" spans="4:5">
      <c r="D2877" s="490"/>
      <c r="E2877" s="495"/>
    </row>
    <row r="2878" spans="4:5">
      <c r="D2878" s="490"/>
      <c r="E2878" s="495"/>
    </row>
    <row r="2879" spans="4:5">
      <c r="D2879" s="490"/>
      <c r="E2879" s="495"/>
    </row>
    <row r="2880" spans="4:5">
      <c r="D2880" s="490"/>
      <c r="E2880" s="495"/>
    </row>
    <row r="2881" spans="4:5">
      <c r="D2881" s="490"/>
      <c r="E2881" s="495"/>
    </row>
    <row r="2882" spans="4:5">
      <c r="D2882" s="490"/>
      <c r="E2882" s="495"/>
    </row>
    <row r="2883" spans="4:5">
      <c r="D2883" s="490"/>
      <c r="E2883" s="495"/>
    </row>
    <row r="2884" spans="4:5">
      <c r="D2884" s="490"/>
      <c r="E2884" s="495"/>
    </row>
    <row r="2885" spans="4:5">
      <c r="D2885" s="490"/>
      <c r="E2885" s="495"/>
    </row>
    <row r="2886" spans="4:5">
      <c r="D2886" s="490"/>
      <c r="E2886" s="495"/>
    </row>
    <row r="2887" spans="4:5">
      <c r="D2887" s="490"/>
      <c r="E2887" s="495"/>
    </row>
    <row r="2888" spans="4:5">
      <c r="D2888" s="490"/>
      <c r="E2888" s="495"/>
    </row>
    <row r="2889" spans="4:5">
      <c r="D2889" s="490"/>
      <c r="E2889" s="495"/>
    </row>
    <row r="2890" spans="4:5">
      <c r="D2890" s="490"/>
      <c r="E2890" s="495"/>
    </row>
    <row r="2891" spans="4:5">
      <c r="D2891" s="490"/>
      <c r="E2891" s="495"/>
    </row>
    <row r="2892" spans="4:5">
      <c r="D2892" s="490"/>
      <c r="E2892" s="495"/>
    </row>
    <row r="2893" spans="4:5">
      <c r="D2893" s="490"/>
      <c r="E2893" s="495"/>
    </row>
    <row r="2894" spans="4:5">
      <c r="D2894" s="490"/>
      <c r="E2894" s="495"/>
    </row>
    <row r="2895" spans="4:5">
      <c r="D2895" s="490"/>
      <c r="E2895" s="495"/>
    </row>
    <row r="2896" spans="4:5">
      <c r="D2896" s="490"/>
      <c r="E2896" s="495"/>
    </row>
    <row r="2897" spans="4:5">
      <c r="D2897" s="490"/>
      <c r="E2897" s="495"/>
    </row>
    <row r="2898" spans="4:5">
      <c r="D2898" s="490"/>
      <c r="E2898" s="495"/>
    </row>
    <row r="2899" spans="4:5">
      <c r="D2899" s="490"/>
      <c r="E2899" s="495"/>
    </row>
    <row r="2900" spans="4:5">
      <c r="D2900" s="490"/>
      <c r="E2900" s="495"/>
    </row>
    <row r="2901" spans="4:5">
      <c r="D2901" s="490"/>
      <c r="E2901" s="495"/>
    </row>
    <row r="2902" spans="4:5">
      <c r="D2902" s="490"/>
      <c r="E2902" s="495"/>
    </row>
    <row r="2903" spans="4:5">
      <c r="D2903" s="490"/>
      <c r="E2903" s="495"/>
    </row>
    <row r="2904" spans="4:5">
      <c r="D2904" s="490"/>
      <c r="E2904" s="495"/>
    </row>
    <row r="2905" spans="4:5">
      <c r="D2905" s="490"/>
      <c r="E2905" s="495"/>
    </row>
    <row r="2906" spans="4:5">
      <c r="D2906" s="490"/>
      <c r="E2906" s="495"/>
    </row>
    <row r="2907" spans="4:5">
      <c r="D2907" s="490"/>
      <c r="E2907" s="495"/>
    </row>
    <row r="2908" spans="4:5">
      <c r="D2908" s="490"/>
      <c r="E2908" s="495"/>
    </row>
    <row r="2909" spans="4:5">
      <c r="D2909" s="490"/>
      <c r="E2909" s="495"/>
    </row>
    <row r="2910" spans="4:5">
      <c r="D2910" s="490"/>
      <c r="E2910" s="495"/>
    </row>
    <row r="2911" spans="4:5">
      <c r="D2911" s="490"/>
      <c r="E2911" s="495"/>
    </row>
    <row r="2912" spans="4:5">
      <c r="D2912" s="490"/>
      <c r="E2912" s="495"/>
    </row>
    <row r="2913" spans="4:5">
      <c r="D2913" s="490"/>
      <c r="E2913" s="495"/>
    </row>
    <row r="2914" spans="4:5">
      <c r="D2914" s="490"/>
      <c r="E2914" s="495"/>
    </row>
    <row r="2915" spans="4:5">
      <c r="D2915" s="490"/>
      <c r="E2915" s="495"/>
    </row>
    <row r="2916" spans="4:5">
      <c r="D2916" s="490"/>
      <c r="E2916" s="495"/>
    </row>
    <row r="2917" spans="4:5">
      <c r="D2917" s="490"/>
      <c r="E2917" s="495"/>
    </row>
    <row r="2918" spans="4:5">
      <c r="D2918" s="490"/>
      <c r="E2918" s="495"/>
    </row>
    <row r="2919" spans="4:5">
      <c r="D2919" s="490"/>
      <c r="E2919" s="495"/>
    </row>
    <row r="2920" spans="4:5">
      <c r="D2920" s="490"/>
      <c r="E2920" s="495"/>
    </row>
    <row r="2921" spans="4:5">
      <c r="D2921" s="490"/>
      <c r="E2921" s="495"/>
    </row>
    <row r="2922" spans="4:5">
      <c r="D2922" s="490"/>
      <c r="E2922" s="495"/>
    </row>
    <row r="2923" spans="4:5">
      <c r="D2923" s="490"/>
      <c r="E2923" s="495"/>
    </row>
    <row r="2924" spans="4:5">
      <c r="D2924" s="490"/>
      <c r="E2924" s="495"/>
    </row>
    <row r="2925" spans="4:5">
      <c r="D2925" s="490"/>
      <c r="E2925" s="495"/>
    </row>
    <row r="2926" spans="4:5">
      <c r="D2926" s="490"/>
      <c r="E2926" s="495"/>
    </row>
    <row r="2927" spans="4:5">
      <c r="D2927" s="490"/>
      <c r="E2927" s="495"/>
    </row>
    <row r="2928" spans="4:5">
      <c r="D2928" s="490"/>
      <c r="E2928" s="495"/>
    </row>
    <row r="2929" spans="4:5">
      <c r="D2929" s="490"/>
      <c r="E2929" s="495"/>
    </row>
    <row r="2930" spans="4:5">
      <c r="D2930" s="490"/>
      <c r="E2930" s="495"/>
    </row>
    <row r="2931" spans="4:5">
      <c r="D2931" s="490"/>
      <c r="E2931" s="495"/>
    </row>
    <row r="2932" spans="4:5">
      <c r="D2932" s="490"/>
      <c r="E2932" s="495"/>
    </row>
    <row r="2933" spans="4:5">
      <c r="D2933" s="490"/>
      <c r="E2933" s="495"/>
    </row>
    <row r="2934" spans="4:5">
      <c r="D2934" s="490"/>
      <c r="E2934" s="495"/>
    </row>
    <row r="2935" spans="4:5">
      <c r="D2935" s="490"/>
      <c r="E2935" s="495"/>
    </row>
    <row r="2936" spans="4:5">
      <c r="D2936" s="490"/>
      <c r="E2936" s="495"/>
    </row>
    <row r="2937" spans="4:5">
      <c r="D2937" s="490"/>
      <c r="E2937" s="495"/>
    </row>
    <row r="2938" spans="4:5">
      <c r="D2938" s="490"/>
      <c r="E2938" s="495"/>
    </row>
    <row r="2939" spans="4:5">
      <c r="D2939" s="490"/>
      <c r="E2939" s="495"/>
    </row>
    <row r="2940" spans="4:5">
      <c r="D2940" s="490"/>
      <c r="E2940" s="495"/>
    </row>
    <row r="2941" spans="4:5">
      <c r="D2941" s="490"/>
      <c r="E2941" s="495"/>
    </row>
    <row r="2942" spans="4:5">
      <c r="D2942" s="490"/>
      <c r="E2942" s="495"/>
    </row>
    <row r="2943" spans="4:5">
      <c r="D2943" s="490"/>
      <c r="E2943" s="495"/>
    </row>
    <row r="2944" spans="4:5">
      <c r="D2944" s="490"/>
      <c r="E2944" s="495"/>
    </row>
    <row r="2945" spans="4:5">
      <c r="D2945" s="490"/>
      <c r="E2945" s="495"/>
    </row>
    <row r="2946" spans="4:5">
      <c r="D2946" s="490"/>
      <c r="E2946" s="495"/>
    </row>
    <row r="2947" spans="4:5">
      <c r="D2947" s="490"/>
      <c r="E2947" s="495"/>
    </row>
    <row r="2948" spans="4:5">
      <c r="D2948" s="490"/>
      <c r="E2948" s="495"/>
    </row>
    <row r="2949" spans="4:5">
      <c r="D2949" s="490"/>
      <c r="E2949" s="495"/>
    </row>
    <row r="2950" spans="4:5">
      <c r="D2950" s="490"/>
      <c r="E2950" s="495"/>
    </row>
    <row r="2951" spans="4:5">
      <c r="D2951" s="490"/>
      <c r="E2951" s="495"/>
    </row>
    <row r="2952" spans="4:5">
      <c r="D2952" s="490"/>
      <c r="E2952" s="495"/>
    </row>
    <row r="2953" spans="4:5">
      <c r="D2953" s="490"/>
      <c r="E2953" s="495"/>
    </row>
    <row r="2954" spans="4:5">
      <c r="D2954" s="490"/>
      <c r="E2954" s="495"/>
    </row>
    <row r="2955" spans="4:5">
      <c r="D2955" s="490"/>
      <c r="E2955" s="495"/>
    </row>
    <row r="2956" spans="4:5">
      <c r="D2956" s="490"/>
      <c r="E2956" s="495"/>
    </row>
    <row r="2957" spans="4:5">
      <c r="D2957" s="490"/>
      <c r="E2957" s="495"/>
    </row>
    <row r="2958" spans="4:5">
      <c r="D2958" s="490"/>
      <c r="E2958" s="495"/>
    </row>
    <row r="2959" spans="4:5">
      <c r="D2959" s="490"/>
      <c r="E2959" s="495"/>
    </row>
    <row r="2960" spans="4:5">
      <c r="D2960" s="490"/>
      <c r="E2960" s="495"/>
    </row>
    <row r="2961" spans="4:5">
      <c r="D2961" s="490"/>
      <c r="E2961" s="495"/>
    </row>
    <row r="2962" spans="4:5">
      <c r="D2962" s="490"/>
      <c r="E2962" s="495"/>
    </row>
    <row r="2963" spans="4:5">
      <c r="D2963" s="490"/>
      <c r="E2963" s="495"/>
    </row>
    <row r="2964" spans="4:5">
      <c r="D2964" s="490"/>
      <c r="E2964" s="495"/>
    </row>
    <row r="2965" spans="4:5">
      <c r="D2965" s="490"/>
      <c r="E2965" s="495"/>
    </row>
    <row r="2966" spans="4:5">
      <c r="D2966" s="490"/>
      <c r="E2966" s="495"/>
    </row>
    <row r="2967" spans="4:5">
      <c r="D2967" s="490"/>
      <c r="E2967" s="495"/>
    </row>
    <row r="2968" spans="4:5">
      <c r="D2968" s="490"/>
      <c r="E2968" s="495"/>
    </row>
    <row r="2969" spans="4:5">
      <c r="D2969" s="490"/>
      <c r="E2969" s="495"/>
    </row>
    <row r="2970" spans="4:5">
      <c r="D2970" s="490"/>
      <c r="E2970" s="495"/>
    </row>
    <row r="2971" spans="4:5">
      <c r="D2971" s="490"/>
      <c r="E2971" s="495"/>
    </row>
    <row r="2972" spans="4:5">
      <c r="D2972" s="490"/>
      <c r="E2972" s="495"/>
    </row>
    <row r="2973" spans="4:5">
      <c r="D2973" s="490"/>
      <c r="E2973" s="495"/>
    </row>
    <row r="2974" spans="4:5">
      <c r="D2974" s="490"/>
      <c r="E2974" s="495"/>
    </row>
    <row r="2975" spans="4:5">
      <c r="D2975" s="490"/>
      <c r="E2975" s="495"/>
    </row>
    <row r="2976" spans="4:5">
      <c r="D2976" s="490"/>
      <c r="E2976" s="495"/>
    </row>
    <row r="2977" spans="4:5">
      <c r="D2977" s="490"/>
      <c r="E2977" s="495"/>
    </row>
    <row r="2978" spans="4:5">
      <c r="D2978" s="490"/>
      <c r="E2978" s="495"/>
    </row>
    <row r="2979" spans="4:5">
      <c r="D2979" s="490"/>
      <c r="E2979" s="495"/>
    </row>
    <row r="2980" spans="4:5">
      <c r="D2980" s="490"/>
      <c r="E2980" s="495"/>
    </row>
    <row r="2981" spans="4:5">
      <c r="D2981" s="490"/>
      <c r="E2981" s="495"/>
    </row>
    <row r="2982" spans="4:5">
      <c r="D2982" s="490"/>
      <c r="E2982" s="495"/>
    </row>
    <row r="2983" spans="4:5">
      <c r="D2983" s="490"/>
      <c r="E2983" s="495"/>
    </row>
    <row r="2984" spans="4:5">
      <c r="D2984" s="490"/>
      <c r="E2984" s="495"/>
    </row>
    <row r="2985" spans="4:5">
      <c r="D2985" s="490"/>
      <c r="E2985" s="495"/>
    </row>
    <row r="2986" spans="4:5">
      <c r="D2986" s="490"/>
      <c r="E2986" s="495"/>
    </row>
    <row r="2987" spans="4:5">
      <c r="D2987" s="490"/>
      <c r="E2987" s="495"/>
    </row>
    <row r="2988" spans="4:5">
      <c r="D2988" s="490"/>
      <c r="E2988" s="495"/>
    </row>
    <row r="2989" spans="4:5">
      <c r="D2989" s="490"/>
      <c r="E2989" s="495"/>
    </row>
    <row r="2990" spans="4:5">
      <c r="D2990" s="490"/>
      <c r="E2990" s="495"/>
    </row>
    <row r="2991" spans="4:5">
      <c r="D2991" s="490"/>
      <c r="E2991" s="495"/>
    </row>
    <row r="2992" spans="4:5">
      <c r="D2992" s="490"/>
      <c r="E2992" s="495"/>
    </row>
    <row r="2993" spans="4:5">
      <c r="D2993" s="490"/>
      <c r="E2993" s="495"/>
    </row>
    <row r="2994" spans="4:5">
      <c r="D2994" s="490"/>
      <c r="E2994" s="495"/>
    </row>
    <row r="2995" spans="4:5">
      <c r="D2995" s="490"/>
      <c r="E2995" s="495"/>
    </row>
    <row r="2996" spans="4:5">
      <c r="D2996" s="490"/>
      <c r="E2996" s="495"/>
    </row>
    <row r="2997" spans="4:5">
      <c r="D2997" s="490"/>
      <c r="E2997" s="495"/>
    </row>
    <row r="2998" spans="4:5">
      <c r="D2998" s="490"/>
      <c r="E2998" s="495"/>
    </row>
    <row r="2999" spans="4:5">
      <c r="D2999" s="490"/>
      <c r="E2999" s="495"/>
    </row>
    <row r="3000" spans="4:5">
      <c r="D3000" s="490"/>
      <c r="E3000" s="495"/>
    </row>
    <row r="3001" spans="4:5">
      <c r="D3001" s="490"/>
      <c r="E3001" s="495"/>
    </row>
    <row r="3002" spans="4:5">
      <c r="D3002" s="490"/>
      <c r="E3002" s="495"/>
    </row>
    <row r="3003" spans="4:5">
      <c r="D3003" s="490"/>
      <c r="E3003" s="495"/>
    </row>
    <row r="3004" spans="4:5">
      <c r="D3004" s="490"/>
      <c r="E3004" s="495"/>
    </row>
    <row r="3005" spans="4:5">
      <c r="D3005" s="490"/>
      <c r="E3005" s="495"/>
    </row>
    <row r="3006" spans="4:5">
      <c r="D3006" s="490"/>
      <c r="E3006" s="495"/>
    </row>
    <row r="3007" spans="4:5">
      <c r="D3007" s="490"/>
      <c r="E3007" s="495"/>
    </row>
    <row r="3008" spans="4:5">
      <c r="D3008" s="490"/>
      <c r="E3008" s="495"/>
    </row>
    <row r="3009" spans="4:5">
      <c r="D3009" s="490"/>
      <c r="E3009" s="495"/>
    </row>
    <row r="3010" spans="4:5">
      <c r="D3010" s="490"/>
      <c r="E3010" s="495"/>
    </row>
    <row r="3011" spans="4:5">
      <c r="D3011" s="490"/>
      <c r="E3011" s="495"/>
    </row>
    <row r="3012" spans="4:5">
      <c r="D3012" s="490"/>
      <c r="E3012" s="495"/>
    </row>
    <row r="3013" spans="4:5">
      <c r="D3013" s="490"/>
      <c r="E3013" s="495"/>
    </row>
    <row r="3014" spans="4:5">
      <c r="D3014" s="490"/>
      <c r="E3014" s="495"/>
    </row>
    <row r="3015" spans="4:5">
      <c r="D3015" s="490"/>
      <c r="E3015" s="495"/>
    </row>
    <row r="3016" spans="4:5">
      <c r="D3016" s="490"/>
      <c r="E3016" s="495"/>
    </row>
    <row r="3017" spans="4:5">
      <c r="D3017" s="490"/>
      <c r="E3017" s="495"/>
    </row>
    <row r="3018" spans="4:5">
      <c r="D3018" s="490"/>
      <c r="E3018" s="495"/>
    </row>
    <row r="3019" spans="4:5">
      <c r="D3019" s="490"/>
      <c r="E3019" s="495"/>
    </row>
    <row r="3020" spans="4:5">
      <c r="D3020" s="490"/>
      <c r="E3020" s="495"/>
    </row>
    <row r="3021" spans="4:5">
      <c r="D3021" s="490"/>
      <c r="E3021" s="495"/>
    </row>
    <row r="3022" spans="4:5">
      <c r="D3022" s="490"/>
      <c r="E3022" s="495"/>
    </row>
    <row r="3023" spans="4:5">
      <c r="D3023" s="490"/>
      <c r="E3023" s="495"/>
    </row>
    <row r="3024" spans="4:5">
      <c r="D3024" s="490"/>
      <c r="E3024" s="495"/>
    </row>
    <row r="3025" spans="4:5">
      <c r="D3025" s="490"/>
      <c r="E3025" s="495"/>
    </row>
    <row r="3026" spans="4:5">
      <c r="D3026" s="490"/>
      <c r="E3026" s="495"/>
    </row>
    <row r="3027" spans="4:5">
      <c r="D3027" s="490"/>
      <c r="E3027" s="495"/>
    </row>
    <row r="3028" spans="4:5">
      <c r="D3028" s="490"/>
      <c r="E3028" s="495"/>
    </row>
    <row r="3029" spans="4:5">
      <c r="D3029" s="490"/>
      <c r="E3029" s="495"/>
    </row>
    <row r="3030" spans="4:5">
      <c r="D3030" s="490"/>
      <c r="E3030" s="495"/>
    </row>
    <row r="3031" spans="4:5">
      <c r="D3031" s="490"/>
      <c r="E3031" s="495"/>
    </row>
    <row r="3032" spans="4:5">
      <c r="D3032" s="490"/>
      <c r="E3032" s="495"/>
    </row>
    <row r="3033" spans="4:5">
      <c r="D3033" s="490"/>
      <c r="E3033" s="495"/>
    </row>
    <row r="3034" spans="4:5">
      <c r="D3034" s="490"/>
      <c r="E3034" s="495"/>
    </row>
    <row r="3035" spans="4:5">
      <c r="D3035" s="490"/>
      <c r="E3035" s="495"/>
    </row>
    <row r="3036" spans="4:5">
      <c r="D3036" s="490"/>
      <c r="E3036" s="495"/>
    </row>
    <row r="3037" spans="4:5">
      <c r="D3037" s="490"/>
      <c r="E3037" s="495"/>
    </row>
    <row r="3038" spans="4:5">
      <c r="D3038" s="490"/>
      <c r="E3038" s="495"/>
    </row>
    <row r="3039" spans="4:5">
      <c r="D3039" s="490"/>
      <c r="E3039" s="495"/>
    </row>
    <row r="3040" spans="4:5">
      <c r="D3040" s="490"/>
      <c r="E3040" s="495"/>
    </row>
    <row r="3041" spans="4:5">
      <c r="D3041" s="490"/>
      <c r="E3041" s="495"/>
    </row>
    <row r="3042" spans="4:5">
      <c r="D3042" s="490"/>
      <c r="E3042" s="495"/>
    </row>
    <row r="3043" spans="4:5">
      <c r="D3043" s="490"/>
      <c r="E3043" s="495"/>
    </row>
    <row r="3044" spans="4:5">
      <c r="D3044" s="490"/>
      <c r="E3044" s="495"/>
    </row>
    <row r="3045" spans="4:5">
      <c r="D3045" s="490"/>
      <c r="E3045" s="495"/>
    </row>
    <row r="3046" spans="4:5">
      <c r="D3046" s="490"/>
      <c r="E3046" s="495"/>
    </row>
    <row r="3047" spans="4:5">
      <c r="D3047" s="490"/>
      <c r="E3047" s="495"/>
    </row>
    <row r="3048" spans="4:5">
      <c r="D3048" s="490"/>
      <c r="E3048" s="495"/>
    </row>
    <row r="3049" spans="4:5">
      <c r="D3049" s="490"/>
      <c r="E3049" s="495"/>
    </row>
    <row r="3050" spans="4:5">
      <c r="D3050" s="490"/>
      <c r="E3050" s="495"/>
    </row>
    <row r="3051" spans="4:5">
      <c r="D3051" s="490"/>
      <c r="E3051" s="495"/>
    </row>
    <row r="3052" spans="4:5">
      <c r="D3052" s="490"/>
      <c r="E3052" s="495"/>
    </row>
    <row r="3053" spans="4:5">
      <c r="D3053" s="490"/>
      <c r="E3053" s="495"/>
    </row>
    <row r="3054" spans="4:5">
      <c r="D3054" s="490"/>
      <c r="E3054" s="495"/>
    </row>
    <row r="3055" spans="4:5">
      <c r="D3055" s="490"/>
      <c r="E3055" s="495"/>
    </row>
    <row r="3056" spans="4:5">
      <c r="D3056" s="490"/>
      <c r="E3056" s="495"/>
    </row>
    <row r="3057" spans="4:5">
      <c r="D3057" s="490"/>
      <c r="E3057" s="495"/>
    </row>
    <row r="3058" spans="4:5">
      <c r="D3058" s="490"/>
      <c r="E3058" s="495"/>
    </row>
    <row r="3059" spans="4:5">
      <c r="D3059" s="490"/>
      <c r="E3059" s="495"/>
    </row>
    <row r="3060" spans="4:5">
      <c r="D3060" s="490"/>
      <c r="E3060" s="495"/>
    </row>
    <row r="3061" spans="4:5">
      <c r="D3061" s="490"/>
      <c r="E3061" s="495"/>
    </row>
    <row r="3062" spans="4:5">
      <c r="D3062" s="490"/>
      <c r="E3062" s="495"/>
    </row>
    <row r="3063" spans="4:5">
      <c r="D3063" s="490"/>
      <c r="E3063" s="495"/>
    </row>
    <row r="3064" spans="4:5">
      <c r="D3064" s="490"/>
      <c r="E3064" s="495"/>
    </row>
    <row r="3065" spans="4:5">
      <c r="D3065" s="490"/>
      <c r="E3065" s="495"/>
    </row>
    <row r="3066" spans="4:5">
      <c r="D3066" s="490"/>
      <c r="E3066" s="495"/>
    </row>
    <row r="3067" spans="4:5">
      <c r="D3067" s="490"/>
      <c r="E3067" s="495"/>
    </row>
    <row r="3068" spans="4:5">
      <c r="D3068" s="490"/>
      <c r="E3068" s="495"/>
    </row>
    <row r="3069" spans="4:5">
      <c r="D3069" s="490"/>
      <c r="E3069" s="495"/>
    </row>
    <row r="3070" spans="4:5">
      <c r="D3070" s="490"/>
      <c r="E3070" s="495"/>
    </row>
    <row r="3071" spans="4:5">
      <c r="D3071" s="490"/>
      <c r="E3071" s="495"/>
    </row>
    <row r="3072" spans="4:5">
      <c r="D3072" s="490"/>
      <c r="E3072" s="495"/>
    </row>
    <row r="3073" spans="4:5">
      <c r="D3073" s="490"/>
      <c r="E3073" s="495"/>
    </row>
    <row r="3074" spans="4:5">
      <c r="D3074" s="490"/>
      <c r="E3074" s="495"/>
    </row>
    <row r="3075" spans="4:5">
      <c r="D3075" s="490"/>
      <c r="E3075" s="495"/>
    </row>
    <row r="3076" spans="4:5">
      <c r="D3076" s="490"/>
      <c r="E3076" s="495"/>
    </row>
    <row r="3077" spans="4:5">
      <c r="D3077" s="490"/>
      <c r="E3077" s="495"/>
    </row>
    <row r="3078" spans="4:5">
      <c r="D3078" s="490"/>
      <c r="E3078" s="495"/>
    </row>
    <row r="3079" spans="4:5">
      <c r="D3079" s="490"/>
      <c r="E3079" s="495"/>
    </row>
    <row r="3080" spans="4:5">
      <c r="D3080" s="490"/>
      <c r="E3080" s="495"/>
    </row>
    <row r="3081" spans="4:5">
      <c r="D3081" s="490"/>
      <c r="E3081" s="495"/>
    </row>
    <row r="3082" spans="4:5">
      <c r="D3082" s="490"/>
      <c r="E3082" s="495"/>
    </row>
    <row r="3083" spans="4:5">
      <c r="D3083" s="490"/>
      <c r="E3083" s="495"/>
    </row>
    <row r="3084" spans="4:5">
      <c r="D3084" s="490"/>
      <c r="E3084" s="495"/>
    </row>
    <row r="3085" spans="4:5">
      <c r="D3085" s="490"/>
      <c r="E3085" s="495"/>
    </row>
    <row r="3086" spans="4:5">
      <c r="D3086" s="490"/>
      <c r="E3086" s="495"/>
    </row>
    <row r="3087" spans="4:5">
      <c r="D3087" s="490"/>
      <c r="E3087" s="495"/>
    </row>
    <row r="3088" spans="4:5">
      <c r="D3088" s="490"/>
      <c r="E3088" s="495"/>
    </row>
    <row r="3089" spans="4:5">
      <c r="D3089" s="490"/>
      <c r="E3089" s="495"/>
    </row>
    <row r="3090" spans="4:5">
      <c r="D3090" s="490"/>
      <c r="E3090" s="495"/>
    </row>
    <row r="3091" spans="4:5">
      <c r="D3091" s="490"/>
      <c r="E3091" s="495"/>
    </row>
    <row r="3092" spans="4:5">
      <c r="D3092" s="490"/>
      <c r="E3092" s="495"/>
    </row>
    <row r="3093" spans="4:5">
      <c r="D3093" s="490"/>
      <c r="E3093" s="495"/>
    </row>
    <row r="3094" spans="4:5">
      <c r="D3094" s="490"/>
      <c r="E3094" s="495"/>
    </row>
    <row r="3095" spans="4:5">
      <c r="D3095" s="490"/>
      <c r="E3095" s="495"/>
    </row>
    <row r="3096" spans="4:5">
      <c r="D3096" s="490"/>
      <c r="E3096" s="495"/>
    </row>
    <row r="3097" spans="4:5">
      <c r="D3097" s="490"/>
      <c r="E3097" s="495"/>
    </row>
    <row r="3098" spans="4:5">
      <c r="D3098" s="490"/>
      <c r="E3098" s="495"/>
    </row>
    <row r="3099" spans="4:5">
      <c r="D3099" s="490"/>
      <c r="E3099" s="495"/>
    </row>
    <row r="3100" spans="4:5">
      <c r="D3100" s="490"/>
      <c r="E3100" s="495"/>
    </row>
    <row r="3101" spans="4:5">
      <c r="D3101" s="490"/>
      <c r="E3101" s="495"/>
    </row>
    <row r="3102" spans="4:5">
      <c r="D3102" s="490"/>
      <c r="E3102" s="495"/>
    </row>
    <row r="3103" spans="4:5">
      <c r="D3103" s="490"/>
      <c r="E3103" s="495"/>
    </row>
    <row r="3104" spans="4:5">
      <c r="D3104" s="490"/>
      <c r="E3104" s="495"/>
    </row>
    <row r="3105" spans="4:5">
      <c r="D3105" s="490"/>
      <c r="E3105" s="495"/>
    </row>
    <row r="3106" spans="4:5">
      <c r="D3106" s="490"/>
      <c r="E3106" s="495"/>
    </row>
    <row r="3107" spans="4:5">
      <c r="D3107" s="490"/>
      <c r="E3107" s="495"/>
    </row>
    <row r="3108" spans="4:5">
      <c r="D3108" s="490"/>
      <c r="E3108" s="495"/>
    </row>
    <row r="3109" spans="4:5">
      <c r="D3109" s="490"/>
      <c r="E3109" s="495"/>
    </row>
    <row r="3110" spans="4:5">
      <c r="D3110" s="490"/>
      <c r="E3110" s="495"/>
    </row>
    <row r="3111" spans="4:5">
      <c r="D3111" s="490"/>
      <c r="E3111" s="495"/>
    </row>
    <row r="3112" spans="4:5">
      <c r="D3112" s="490"/>
      <c r="E3112" s="495"/>
    </row>
    <row r="3113" spans="4:5">
      <c r="D3113" s="490"/>
      <c r="E3113" s="495"/>
    </row>
    <row r="3114" spans="4:5">
      <c r="D3114" s="490"/>
      <c r="E3114" s="495"/>
    </row>
    <row r="3115" spans="4:5">
      <c r="D3115" s="490"/>
      <c r="E3115" s="495"/>
    </row>
    <row r="3116" spans="4:5">
      <c r="D3116" s="490"/>
      <c r="E3116" s="495"/>
    </row>
    <row r="3117" spans="4:5">
      <c r="D3117" s="490"/>
      <c r="E3117" s="495"/>
    </row>
    <row r="3118" spans="4:5">
      <c r="D3118" s="490"/>
      <c r="E3118" s="495"/>
    </row>
    <row r="3119" spans="4:5">
      <c r="D3119" s="490"/>
      <c r="E3119" s="495"/>
    </row>
    <row r="3120" spans="4:5">
      <c r="D3120" s="490"/>
      <c r="E3120" s="495"/>
    </row>
    <row r="3121" spans="4:5">
      <c r="D3121" s="490"/>
      <c r="E3121" s="495"/>
    </row>
    <row r="3122" spans="4:5">
      <c r="D3122" s="490"/>
      <c r="E3122" s="495"/>
    </row>
    <row r="3123" spans="4:5">
      <c r="D3123" s="490"/>
      <c r="E3123" s="495"/>
    </row>
    <row r="3124" spans="4:5">
      <c r="D3124" s="490"/>
      <c r="E3124" s="495"/>
    </row>
    <row r="3125" spans="4:5">
      <c r="D3125" s="490"/>
      <c r="E3125" s="495"/>
    </row>
    <row r="3126" spans="4:5">
      <c r="D3126" s="490"/>
      <c r="E3126" s="495"/>
    </row>
    <row r="3127" spans="4:5">
      <c r="D3127" s="490"/>
      <c r="E3127" s="495"/>
    </row>
    <row r="3128" spans="4:5">
      <c r="D3128" s="490"/>
      <c r="E3128" s="495"/>
    </row>
    <row r="3129" spans="4:5">
      <c r="D3129" s="490"/>
      <c r="E3129" s="495"/>
    </row>
    <row r="3130" spans="4:5">
      <c r="D3130" s="490"/>
      <c r="E3130" s="495"/>
    </row>
    <row r="3131" spans="4:5">
      <c r="D3131" s="490"/>
      <c r="E3131" s="495"/>
    </row>
    <row r="3132" spans="4:5">
      <c r="D3132" s="490"/>
      <c r="E3132" s="495"/>
    </row>
    <row r="3133" spans="4:5">
      <c r="D3133" s="490"/>
      <c r="E3133" s="495"/>
    </row>
    <row r="3134" spans="4:5">
      <c r="D3134" s="490"/>
      <c r="E3134" s="495"/>
    </row>
    <row r="3135" spans="4:5">
      <c r="D3135" s="490"/>
      <c r="E3135" s="495"/>
    </row>
    <row r="3136" spans="4:5">
      <c r="D3136" s="490"/>
      <c r="E3136" s="495"/>
    </row>
    <row r="3137" spans="4:5">
      <c r="D3137" s="490"/>
      <c r="E3137" s="495"/>
    </row>
    <row r="3138" spans="4:5">
      <c r="D3138" s="490"/>
      <c r="E3138" s="495"/>
    </row>
    <row r="3139" spans="4:5">
      <c r="D3139" s="490"/>
      <c r="E3139" s="495"/>
    </row>
    <row r="3140" spans="4:5">
      <c r="D3140" s="490"/>
      <c r="E3140" s="495"/>
    </row>
    <row r="3141" spans="4:5">
      <c r="D3141" s="490"/>
      <c r="E3141" s="495"/>
    </row>
    <row r="3142" spans="4:5">
      <c r="D3142" s="490"/>
      <c r="E3142" s="495"/>
    </row>
    <row r="3143" spans="4:5">
      <c r="D3143" s="490"/>
      <c r="E3143" s="495"/>
    </row>
    <row r="3144" spans="4:5">
      <c r="D3144" s="490"/>
      <c r="E3144" s="495"/>
    </row>
    <row r="3145" spans="4:5">
      <c r="D3145" s="490"/>
      <c r="E3145" s="495"/>
    </row>
    <row r="3146" spans="4:5">
      <c r="D3146" s="490"/>
      <c r="E3146" s="495"/>
    </row>
    <row r="3147" spans="4:5">
      <c r="D3147" s="490"/>
      <c r="E3147" s="495"/>
    </row>
    <row r="3148" spans="4:5">
      <c r="D3148" s="490"/>
      <c r="E3148" s="495"/>
    </row>
    <row r="3149" spans="4:5">
      <c r="D3149" s="490"/>
      <c r="E3149" s="495"/>
    </row>
    <row r="3150" spans="4:5">
      <c r="D3150" s="490"/>
      <c r="E3150" s="495"/>
    </row>
    <row r="3151" spans="4:5">
      <c r="D3151" s="490"/>
      <c r="E3151" s="495"/>
    </row>
    <row r="3152" spans="4:5">
      <c r="D3152" s="490"/>
      <c r="E3152" s="495"/>
    </row>
    <row r="3153" spans="4:5">
      <c r="D3153" s="490"/>
      <c r="E3153" s="495"/>
    </row>
    <row r="3154" spans="4:5">
      <c r="D3154" s="490"/>
      <c r="E3154" s="495"/>
    </row>
    <row r="3155" spans="4:5">
      <c r="D3155" s="490"/>
      <c r="E3155" s="495"/>
    </row>
    <row r="3156" spans="4:5">
      <c r="D3156" s="490"/>
      <c r="E3156" s="495"/>
    </row>
    <row r="3157" spans="4:5">
      <c r="D3157" s="490"/>
      <c r="E3157" s="495"/>
    </row>
    <row r="3158" spans="4:5">
      <c r="D3158" s="490"/>
      <c r="E3158" s="495"/>
    </row>
    <row r="3159" spans="4:5">
      <c r="D3159" s="490"/>
      <c r="E3159" s="495"/>
    </row>
    <row r="3160" spans="4:5">
      <c r="D3160" s="490"/>
      <c r="E3160" s="495"/>
    </row>
    <row r="3161" spans="4:5">
      <c r="D3161" s="490"/>
      <c r="E3161" s="495"/>
    </row>
    <row r="3162" spans="4:5">
      <c r="D3162" s="490"/>
      <c r="E3162" s="495"/>
    </row>
    <row r="3163" spans="4:5">
      <c r="D3163" s="490"/>
      <c r="E3163" s="495"/>
    </row>
    <row r="3164" spans="4:5">
      <c r="D3164" s="490"/>
      <c r="E3164" s="495"/>
    </row>
    <row r="3165" spans="4:5">
      <c r="D3165" s="490"/>
      <c r="E3165" s="495"/>
    </row>
    <row r="3166" spans="4:5">
      <c r="D3166" s="490"/>
      <c r="E3166" s="495"/>
    </row>
    <row r="3167" spans="4:5">
      <c r="D3167" s="490"/>
      <c r="E3167" s="495"/>
    </row>
    <row r="3168" spans="4:5">
      <c r="D3168" s="490"/>
      <c r="E3168" s="495"/>
    </row>
    <row r="3169" spans="4:5">
      <c r="D3169" s="490"/>
      <c r="E3169" s="495"/>
    </row>
    <row r="3170" spans="4:5">
      <c r="D3170" s="490"/>
      <c r="E3170" s="495"/>
    </row>
    <row r="3171" spans="4:5">
      <c r="D3171" s="490"/>
      <c r="E3171" s="495"/>
    </row>
    <row r="3172" spans="4:5">
      <c r="D3172" s="490"/>
      <c r="E3172" s="495"/>
    </row>
    <row r="3173" spans="4:5">
      <c r="D3173" s="490"/>
      <c r="E3173" s="495"/>
    </row>
    <row r="3174" spans="4:5">
      <c r="D3174" s="490"/>
      <c r="E3174" s="495"/>
    </row>
    <row r="3175" spans="4:5">
      <c r="D3175" s="490"/>
      <c r="E3175" s="495"/>
    </row>
    <row r="3176" spans="4:5">
      <c r="D3176" s="490"/>
      <c r="E3176" s="495"/>
    </row>
    <row r="3177" spans="4:5">
      <c r="D3177" s="490"/>
      <c r="E3177" s="495"/>
    </row>
    <row r="3178" spans="4:5">
      <c r="D3178" s="490"/>
      <c r="E3178" s="495"/>
    </row>
    <row r="3179" spans="4:5">
      <c r="D3179" s="490"/>
      <c r="E3179" s="495"/>
    </row>
    <row r="3180" spans="4:5">
      <c r="D3180" s="490"/>
      <c r="E3180" s="495"/>
    </row>
    <row r="3181" spans="4:5">
      <c r="D3181" s="490"/>
      <c r="E3181" s="495"/>
    </row>
    <row r="3182" spans="4:5">
      <c r="D3182" s="490"/>
      <c r="E3182" s="495"/>
    </row>
    <row r="3183" spans="4:5">
      <c r="D3183" s="490"/>
      <c r="E3183" s="495"/>
    </row>
    <row r="3184" spans="4:5">
      <c r="D3184" s="490"/>
      <c r="E3184" s="495"/>
    </row>
    <row r="3185" spans="4:5">
      <c r="D3185" s="490"/>
      <c r="E3185" s="495"/>
    </row>
    <row r="3186" spans="4:5">
      <c r="D3186" s="490"/>
      <c r="E3186" s="495"/>
    </row>
    <row r="3187" spans="4:5">
      <c r="D3187" s="490"/>
      <c r="E3187" s="495"/>
    </row>
    <row r="3188" spans="4:5">
      <c r="D3188" s="490"/>
      <c r="E3188" s="495"/>
    </row>
    <row r="3189" spans="4:5">
      <c r="D3189" s="490"/>
      <c r="E3189" s="495"/>
    </row>
    <row r="3190" spans="4:5">
      <c r="D3190" s="490"/>
      <c r="E3190" s="495"/>
    </row>
    <row r="3191" spans="4:5">
      <c r="D3191" s="490"/>
      <c r="E3191" s="495"/>
    </row>
    <row r="3192" spans="4:5">
      <c r="D3192" s="490"/>
      <c r="E3192" s="495"/>
    </row>
    <row r="3193" spans="4:5">
      <c r="D3193" s="490"/>
      <c r="E3193" s="495"/>
    </row>
    <row r="3194" spans="4:5">
      <c r="D3194" s="490"/>
      <c r="E3194" s="495"/>
    </row>
    <row r="3195" spans="4:5">
      <c r="D3195" s="490"/>
      <c r="E3195" s="495"/>
    </row>
    <row r="3196" spans="4:5">
      <c r="D3196" s="490"/>
      <c r="E3196" s="495"/>
    </row>
    <row r="3197" spans="4:5">
      <c r="D3197" s="490"/>
      <c r="E3197" s="495"/>
    </row>
    <row r="3198" spans="4:5">
      <c r="D3198" s="490"/>
      <c r="E3198" s="495"/>
    </row>
    <row r="3199" spans="4:5">
      <c r="D3199" s="490"/>
      <c r="E3199" s="495"/>
    </row>
    <row r="3200" spans="4:5">
      <c r="D3200" s="490"/>
      <c r="E3200" s="495"/>
    </row>
    <row r="3201" spans="4:5">
      <c r="D3201" s="490"/>
      <c r="E3201" s="495"/>
    </row>
    <row r="3202" spans="4:5">
      <c r="D3202" s="490"/>
      <c r="E3202" s="495"/>
    </row>
    <row r="3203" spans="4:5">
      <c r="D3203" s="490"/>
      <c r="E3203" s="495"/>
    </row>
    <row r="3204" spans="4:5">
      <c r="D3204" s="490"/>
      <c r="E3204" s="495"/>
    </row>
    <row r="3205" spans="4:5">
      <c r="D3205" s="490"/>
      <c r="E3205" s="495"/>
    </row>
    <row r="3206" spans="4:5">
      <c r="D3206" s="490"/>
      <c r="E3206" s="495"/>
    </row>
    <row r="3207" spans="4:5">
      <c r="D3207" s="490"/>
      <c r="E3207" s="495"/>
    </row>
    <row r="3208" spans="4:5">
      <c r="D3208" s="490"/>
      <c r="E3208" s="495"/>
    </row>
    <row r="3209" spans="4:5">
      <c r="D3209" s="490"/>
      <c r="E3209" s="495"/>
    </row>
    <row r="3210" spans="4:5">
      <c r="D3210" s="490"/>
      <c r="E3210" s="495"/>
    </row>
    <row r="3211" spans="4:5">
      <c r="D3211" s="490"/>
      <c r="E3211" s="495"/>
    </row>
    <row r="3212" spans="4:5">
      <c r="D3212" s="490"/>
      <c r="E3212" s="495"/>
    </row>
    <row r="3213" spans="4:5">
      <c r="D3213" s="490"/>
      <c r="E3213" s="495"/>
    </row>
    <row r="3214" spans="4:5">
      <c r="D3214" s="490"/>
      <c r="E3214" s="495"/>
    </row>
    <row r="3215" spans="4:5">
      <c r="D3215" s="490"/>
      <c r="E3215" s="495"/>
    </row>
    <row r="3216" spans="4:5">
      <c r="D3216" s="490"/>
      <c r="E3216" s="495"/>
    </row>
    <row r="3217" spans="4:5">
      <c r="D3217" s="490"/>
      <c r="E3217" s="495"/>
    </row>
    <row r="3218" spans="4:5">
      <c r="D3218" s="490"/>
      <c r="E3218" s="495"/>
    </row>
    <row r="3219" spans="4:5">
      <c r="D3219" s="490"/>
      <c r="E3219" s="495"/>
    </row>
    <row r="3220" spans="4:5">
      <c r="D3220" s="490"/>
      <c r="E3220" s="495"/>
    </row>
    <row r="3221" spans="4:5">
      <c r="D3221" s="490"/>
      <c r="E3221" s="495"/>
    </row>
    <row r="3222" spans="4:5">
      <c r="D3222" s="490"/>
      <c r="E3222" s="495"/>
    </row>
    <row r="3223" spans="4:5">
      <c r="D3223" s="490"/>
      <c r="E3223" s="495"/>
    </row>
    <row r="3224" spans="4:5">
      <c r="D3224" s="490"/>
      <c r="E3224" s="495"/>
    </row>
    <row r="3225" spans="4:5">
      <c r="D3225" s="490"/>
      <c r="E3225" s="495"/>
    </row>
    <row r="3226" spans="4:5">
      <c r="D3226" s="490"/>
      <c r="E3226" s="495"/>
    </row>
    <row r="3227" spans="4:5">
      <c r="D3227" s="490"/>
      <c r="E3227" s="495"/>
    </row>
    <row r="3228" spans="4:5">
      <c r="D3228" s="490"/>
      <c r="E3228" s="495"/>
    </row>
    <row r="3229" spans="4:5">
      <c r="D3229" s="490"/>
      <c r="E3229" s="495"/>
    </row>
    <row r="3230" spans="4:5">
      <c r="D3230" s="490"/>
      <c r="E3230" s="495"/>
    </row>
    <row r="3231" spans="4:5">
      <c r="D3231" s="490"/>
      <c r="E3231" s="495"/>
    </row>
    <row r="3232" spans="4:5">
      <c r="D3232" s="490"/>
      <c r="E3232" s="495"/>
    </row>
    <row r="3233" spans="4:5">
      <c r="D3233" s="490"/>
      <c r="E3233" s="495"/>
    </row>
    <row r="3234" spans="4:5">
      <c r="D3234" s="490"/>
      <c r="E3234" s="495"/>
    </row>
    <row r="3235" spans="4:5">
      <c r="D3235" s="490"/>
      <c r="E3235" s="495"/>
    </row>
    <row r="3236" spans="4:5">
      <c r="D3236" s="490"/>
      <c r="E3236" s="495"/>
    </row>
    <row r="3237" spans="4:5">
      <c r="D3237" s="490"/>
      <c r="E3237" s="495"/>
    </row>
    <row r="3238" spans="4:5">
      <c r="D3238" s="490"/>
      <c r="E3238" s="495"/>
    </row>
    <row r="3239" spans="4:5">
      <c r="D3239" s="490"/>
      <c r="E3239" s="495"/>
    </row>
    <row r="3240" spans="4:5">
      <c r="D3240" s="490"/>
      <c r="E3240" s="495"/>
    </row>
    <row r="3241" spans="4:5">
      <c r="D3241" s="490"/>
      <c r="E3241" s="495"/>
    </row>
    <row r="3242" spans="4:5">
      <c r="D3242" s="490"/>
      <c r="E3242" s="495"/>
    </row>
    <row r="3243" spans="4:5">
      <c r="D3243" s="490"/>
      <c r="E3243" s="495"/>
    </row>
    <row r="3244" spans="4:5">
      <c r="D3244" s="490"/>
      <c r="E3244" s="495"/>
    </row>
    <row r="3245" spans="4:5">
      <c r="D3245" s="490"/>
      <c r="E3245" s="495"/>
    </row>
    <row r="3246" spans="4:5">
      <c r="D3246" s="490"/>
      <c r="E3246" s="495"/>
    </row>
    <row r="3247" spans="4:5">
      <c r="D3247" s="490"/>
      <c r="E3247" s="495"/>
    </row>
    <row r="3248" spans="4:5">
      <c r="D3248" s="490"/>
      <c r="E3248" s="495"/>
    </row>
    <row r="3249" spans="4:5">
      <c r="D3249" s="490"/>
      <c r="E3249" s="495"/>
    </row>
    <row r="3250" spans="4:5">
      <c r="D3250" s="490"/>
      <c r="E3250" s="495"/>
    </row>
    <row r="3251" spans="4:5">
      <c r="D3251" s="490"/>
      <c r="E3251" s="495"/>
    </row>
    <row r="3252" spans="4:5">
      <c r="D3252" s="490"/>
      <c r="E3252" s="495"/>
    </row>
    <row r="3253" spans="4:5">
      <c r="D3253" s="490"/>
      <c r="E3253" s="495"/>
    </row>
    <row r="3254" spans="4:5">
      <c r="D3254" s="490"/>
      <c r="E3254" s="495"/>
    </row>
    <row r="3255" spans="4:5">
      <c r="D3255" s="490"/>
      <c r="E3255" s="495"/>
    </row>
    <row r="3256" spans="4:5">
      <c r="D3256" s="490"/>
      <c r="E3256" s="495"/>
    </row>
    <row r="3257" spans="4:5">
      <c r="D3257" s="490"/>
      <c r="E3257" s="495"/>
    </row>
    <row r="3258" spans="4:5">
      <c r="D3258" s="490"/>
      <c r="E3258" s="495"/>
    </row>
    <row r="3259" spans="4:5">
      <c r="D3259" s="490"/>
      <c r="E3259" s="495"/>
    </row>
    <row r="3260" spans="4:5">
      <c r="D3260" s="490"/>
      <c r="E3260" s="495"/>
    </row>
    <row r="3261" spans="4:5">
      <c r="D3261" s="490"/>
      <c r="E3261" s="495"/>
    </row>
    <row r="3262" spans="4:5">
      <c r="D3262" s="490"/>
      <c r="E3262" s="495"/>
    </row>
    <row r="3263" spans="4:5">
      <c r="D3263" s="490"/>
      <c r="E3263" s="495"/>
    </row>
    <row r="3264" spans="4:5">
      <c r="D3264" s="490"/>
      <c r="E3264" s="495"/>
    </row>
    <row r="3265" spans="4:5">
      <c r="D3265" s="490"/>
      <c r="E3265" s="495"/>
    </row>
    <row r="3266" spans="4:5">
      <c r="D3266" s="490"/>
      <c r="E3266" s="495"/>
    </row>
    <row r="3267" spans="4:5">
      <c r="D3267" s="490"/>
      <c r="E3267" s="495"/>
    </row>
    <row r="3268" spans="4:5">
      <c r="D3268" s="490"/>
      <c r="E3268" s="495"/>
    </row>
    <row r="3269" spans="4:5">
      <c r="D3269" s="490"/>
      <c r="E3269" s="495"/>
    </row>
    <row r="3270" spans="4:5">
      <c r="D3270" s="490"/>
      <c r="E3270" s="495"/>
    </row>
    <row r="3271" spans="4:5">
      <c r="D3271" s="490"/>
      <c r="E3271" s="495"/>
    </row>
    <row r="3272" spans="4:5">
      <c r="D3272" s="490"/>
      <c r="E3272" s="495"/>
    </row>
    <row r="3273" spans="4:5">
      <c r="D3273" s="490"/>
      <c r="E3273" s="495"/>
    </row>
    <row r="3274" spans="4:5">
      <c r="D3274" s="490"/>
      <c r="E3274" s="495"/>
    </row>
    <row r="3275" spans="4:5">
      <c r="D3275" s="490"/>
      <c r="E3275" s="495"/>
    </row>
    <row r="3276" spans="4:5">
      <c r="D3276" s="490"/>
      <c r="E3276" s="495"/>
    </row>
    <row r="3277" spans="4:5">
      <c r="D3277" s="490"/>
      <c r="E3277" s="495"/>
    </row>
    <row r="3278" spans="4:5">
      <c r="D3278" s="490"/>
      <c r="E3278" s="495"/>
    </row>
    <row r="3279" spans="4:5">
      <c r="D3279" s="490"/>
      <c r="E3279" s="495"/>
    </row>
    <row r="3280" spans="4:5">
      <c r="D3280" s="490"/>
      <c r="E3280" s="495"/>
    </row>
    <row r="3281" spans="4:5">
      <c r="D3281" s="490"/>
      <c r="E3281" s="495"/>
    </row>
    <row r="3282" spans="4:5">
      <c r="D3282" s="490"/>
      <c r="E3282" s="495"/>
    </row>
    <row r="3283" spans="4:5">
      <c r="D3283" s="490"/>
      <c r="E3283" s="495"/>
    </row>
    <row r="3284" spans="4:5">
      <c r="D3284" s="490"/>
      <c r="E3284" s="495"/>
    </row>
    <row r="3285" spans="4:5">
      <c r="D3285" s="490"/>
      <c r="E3285" s="495"/>
    </row>
    <row r="3286" spans="4:5">
      <c r="D3286" s="490"/>
      <c r="E3286" s="495"/>
    </row>
    <row r="3287" spans="4:5">
      <c r="D3287" s="490"/>
      <c r="E3287" s="495"/>
    </row>
    <row r="3288" spans="4:5">
      <c r="D3288" s="490"/>
      <c r="E3288" s="495"/>
    </row>
    <row r="3289" spans="4:5">
      <c r="D3289" s="490"/>
      <c r="E3289" s="495"/>
    </row>
    <row r="3290" spans="4:5">
      <c r="D3290" s="490"/>
      <c r="E3290" s="495"/>
    </row>
    <row r="3291" spans="4:5">
      <c r="D3291" s="490"/>
      <c r="E3291" s="495"/>
    </row>
    <row r="3292" spans="4:5">
      <c r="D3292" s="490"/>
      <c r="E3292" s="495"/>
    </row>
    <row r="3293" spans="4:5">
      <c r="D3293" s="490"/>
      <c r="E3293" s="495"/>
    </row>
    <row r="3294" spans="4:5">
      <c r="D3294" s="490"/>
      <c r="E3294" s="495"/>
    </row>
    <row r="3295" spans="4:5">
      <c r="D3295" s="490"/>
      <c r="E3295" s="495"/>
    </row>
    <row r="3296" spans="4:5">
      <c r="D3296" s="490"/>
      <c r="E3296" s="495"/>
    </row>
    <row r="3297" spans="4:5">
      <c r="D3297" s="490"/>
      <c r="E3297" s="495"/>
    </row>
    <row r="3298" spans="4:5">
      <c r="D3298" s="490"/>
      <c r="E3298" s="495"/>
    </row>
    <row r="3299" spans="4:5">
      <c r="D3299" s="490"/>
      <c r="E3299" s="495"/>
    </row>
    <row r="3300" spans="4:5">
      <c r="D3300" s="490"/>
      <c r="E3300" s="495"/>
    </row>
    <row r="3301" spans="4:5">
      <c r="D3301" s="490"/>
      <c r="E3301" s="495"/>
    </row>
    <row r="3302" spans="4:5">
      <c r="D3302" s="490"/>
      <c r="E3302" s="495"/>
    </row>
    <row r="3303" spans="4:5">
      <c r="D3303" s="490"/>
      <c r="E3303" s="495"/>
    </row>
    <row r="3304" spans="4:5">
      <c r="D3304" s="490"/>
      <c r="E3304" s="495"/>
    </row>
    <row r="3305" spans="4:5">
      <c r="D3305" s="490"/>
      <c r="E3305" s="495"/>
    </row>
    <row r="3306" spans="4:5">
      <c r="D3306" s="490"/>
      <c r="E3306" s="495"/>
    </row>
    <row r="3307" spans="4:5">
      <c r="D3307" s="490"/>
      <c r="E3307" s="495"/>
    </row>
    <row r="3308" spans="4:5">
      <c r="D3308" s="490"/>
      <c r="E3308" s="495"/>
    </row>
    <row r="3309" spans="4:5">
      <c r="D3309" s="490"/>
      <c r="E3309" s="495"/>
    </row>
    <row r="3310" spans="4:5">
      <c r="D3310" s="490"/>
      <c r="E3310" s="495"/>
    </row>
    <row r="3311" spans="4:5">
      <c r="D3311" s="490"/>
      <c r="E3311" s="495"/>
    </row>
    <row r="3312" spans="4:5">
      <c r="D3312" s="490"/>
      <c r="E3312" s="495"/>
    </row>
    <row r="3313" spans="4:5">
      <c r="D3313" s="490"/>
      <c r="E3313" s="495"/>
    </row>
    <row r="3314" spans="4:5">
      <c r="D3314" s="490"/>
      <c r="E3314" s="495"/>
    </row>
    <row r="3315" spans="4:5">
      <c r="D3315" s="490"/>
      <c r="E3315" s="495"/>
    </row>
    <row r="3316" spans="4:5">
      <c r="D3316" s="490"/>
      <c r="E3316" s="495"/>
    </row>
    <row r="3317" spans="4:5">
      <c r="D3317" s="490"/>
      <c r="E3317" s="495"/>
    </row>
    <row r="3318" spans="4:5">
      <c r="D3318" s="490"/>
      <c r="E3318" s="495"/>
    </row>
    <row r="3319" spans="4:5">
      <c r="D3319" s="490"/>
      <c r="E3319" s="495"/>
    </row>
    <row r="3320" spans="4:5">
      <c r="D3320" s="490"/>
      <c r="E3320" s="495"/>
    </row>
    <row r="3321" spans="4:5">
      <c r="D3321" s="490"/>
      <c r="E3321" s="495"/>
    </row>
    <row r="3322" spans="4:5">
      <c r="D3322" s="490"/>
      <c r="E3322" s="495"/>
    </row>
    <row r="3323" spans="4:5">
      <c r="D3323" s="490"/>
      <c r="E3323" s="495"/>
    </row>
    <row r="3324" spans="4:5">
      <c r="D3324" s="490"/>
      <c r="E3324" s="495"/>
    </row>
    <row r="3325" spans="4:5">
      <c r="D3325" s="490"/>
      <c r="E3325" s="495"/>
    </row>
    <row r="3326" spans="4:5">
      <c r="D3326" s="490"/>
      <c r="E3326" s="495"/>
    </row>
    <row r="3327" spans="4:5">
      <c r="D3327" s="490"/>
      <c r="E3327" s="495"/>
    </row>
    <row r="3328" spans="4:5">
      <c r="D3328" s="490"/>
      <c r="E3328" s="495"/>
    </row>
    <row r="3329" spans="4:5">
      <c r="D3329" s="490"/>
      <c r="E3329" s="495"/>
    </row>
    <row r="3330" spans="4:5">
      <c r="D3330" s="490"/>
      <c r="E3330" s="495"/>
    </row>
    <row r="3331" spans="4:5">
      <c r="D3331" s="490"/>
      <c r="E3331" s="495"/>
    </row>
    <row r="3332" spans="4:5">
      <c r="D3332" s="490"/>
      <c r="E3332" s="495"/>
    </row>
    <row r="3333" spans="4:5">
      <c r="D3333" s="490"/>
      <c r="E3333" s="495"/>
    </row>
    <row r="3334" spans="4:5">
      <c r="D3334" s="490"/>
      <c r="E3334" s="495"/>
    </row>
    <row r="3335" spans="4:5">
      <c r="D3335" s="490"/>
      <c r="E3335" s="495"/>
    </row>
    <row r="3336" spans="4:5">
      <c r="D3336" s="490"/>
      <c r="E3336" s="495"/>
    </row>
    <row r="3337" spans="4:5">
      <c r="D3337" s="490"/>
      <c r="E3337" s="495"/>
    </row>
    <row r="3338" spans="4:5">
      <c r="D3338" s="490"/>
      <c r="E3338" s="495"/>
    </row>
    <row r="3339" spans="4:5">
      <c r="D3339" s="490"/>
      <c r="E3339" s="495"/>
    </row>
    <row r="3340" spans="4:5">
      <c r="D3340" s="490"/>
      <c r="E3340" s="495"/>
    </row>
    <row r="3341" spans="4:5">
      <c r="D3341" s="490"/>
      <c r="E3341" s="495"/>
    </row>
    <row r="3342" spans="4:5">
      <c r="D3342" s="490"/>
      <c r="E3342" s="495"/>
    </row>
    <row r="3343" spans="4:5">
      <c r="D3343" s="490"/>
      <c r="E3343" s="495"/>
    </row>
    <row r="3344" spans="4:5">
      <c r="D3344" s="490"/>
      <c r="E3344" s="495"/>
    </row>
    <row r="3345" spans="4:5">
      <c r="D3345" s="490"/>
      <c r="E3345" s="495"/>
    </row>
    <row r="3346" spans="4:5">
      <c r="D3346" s="490"/>
      <c r="E3346" s="495"/>
    </row>
    <row r="3347" spans="4:5">
      <c r="D3347" s="490"/>
      <c r="E3347" s="495"/>
    </row>
    <row r="3348" spans="4:5">
      <c r="D3348" s="490"/>
      <c r="E3348" s="495"/>
    </row>
    <row r="3349" spans="4:5">
      <c r="D3349" s="490"/>
      <c r="E3349" s="495"/>
    </row>
    <row r="3350" spans="4:5">
      <c r="D3350" s="490"/>
      <c r="E3350" s="495"/>
    </row>
    <row r="3351" spans="4:5">
      <c r="D3351" s="490"/>
      <c r="E3351" s="495"/>
    </row>
    <row r="3352" spans="4:5">
      <c r="D3352" s="490"/>
      <c r="E3352" s="495"/>
    </row>
    <row r="3353" spans="4:5">
      <c r="D3353" s="490"/>
      <c r="E3353" s="495"/>
    </row>
    <row r="3354" spans="4:5">
      <c r="D3354" s="490"/>
      <c r="E3354" s="495"/>
    </row>
    <row r="3355" spans="4:5">
      <c r="D3355" s="490"/>
      <c r="E3355" s="495"/>
    </row>
    <row r="3356" spans="4:5">
      <c r="D3356" s="490"/>
      <c r="E3356" s="495"/>
    </row>
    <row r="3357" spans="4:5">
      <c r="D3357" s="490"/>
      <c r="E3357" s="495"/>
    </row>
    <row r="3358" spans="4:5">
      <c r="D3358" s="490"/>
      <c r="E3358" s="495"/>
    </row>
    <row r="3359" spans="4:5">
      <c r="D3359" s="490"/>
      <c r="E3359" s="495"/>
    </row>
    <row r="3360" spans="4:5">
      <c r="D3360" s="490"/>
      <c r="E3360" s="495"/>
    </row>
    <row r="3361" spans="4:5">
      <c r="D3361" s="490"/>
      <c r="E3361" s="495"/>
    </row>
    <row r="3362" spans="4:5">
      <c r="D3362" s="490"/>
      <c r="E3362" s="495"/>
    </row>
    <row r="3363" spans="4:5">
      <c r="D3363" s="490"/>
      <c r="E3363" s="495"/>
    </row>
    <row r="3364" spans="4:5">
      <c r="D3364" s="490"/>
      <c r="E3364" s="495"/>
    </row>
    <row r="3365" spans="4:5">
      <c r="D3365" s="490"/>
      <c r="E3365" s="495"/>
    </row>
    <row r="3366" spans="4:5">
      <c r="D3366" s="490"/>
      <c r="E3366" s="495"/>
    </row>
    <row r="3367" spans="4:5">
      <c r="D3367" s="490"/>
      <c r="E3367" s="495"/>
    </row>
    <row r="3368" spans="4:5">
      <c r="D3368" s="490"/>
      <c r="E3368" s="495"/>
    </row>
    <row r="3369" spans="4:5">
      <c r="D3369" s="490"/>
      <c r="E3369" s="495"/>
    </row>
    <row r="3370" spans="4:5">
      <c r="D3370" s="490"/>
      <c r="E3370" s="495"/>
    </row>
    <row r="3371" spans="4:5">
      <c r="D3371" s="490"/>
      <c r="E3371" s="495"/>
    </row>
    <row r="3372" spans="4:5">
      <c r="D3372" s="490"/>
      <c r="E3372" s="495"/>
    </row>
    <row r="3373" spans="4:5">
      <c r="D3373" s="490"/>
      <c r="E3373" s="495"/>
    </row>
    <row r="3374" spans="4:5">
      <c r="D3374" s="490"/>
      <c r="E3374" s="495"/>
    </row>
    <row r="3375" spans="4:5">
      <c r="D3375" s="490"/>
      <c r="E3375" s="495"/>
    </row>
    <row r="3376" spans="4:5">
      <c r="D3376" s="490"/>
      <c r="E3376" s="495"/>
    </row>
    <row r="3377" spans="4:5">
      <c r="D3377" s="490"/>
      <c r="E3377" s="495"/>
    </row>
    <row r="3378" spans="4:5">
      <c r="D3378" s="490"/>
      <c r="E3378" s="495"/>
    </row>
    <row r="3379" spans="4:5">
      <c r="D3379" s="490"/>
      <c r="E3379" s="495"/>
    </row>
    <row r="3380" spans="4:5">
      <c r="D3380" s="490"/>
      <c r="E3380" s="495"/>
    </row>
    <row r="3381" spans="4:5">
      <c r="D3381" s="490"/>
      <c r="E3381" s="495"/>
    </row>
    <row r="3382" spans="4:5">
      <c r="D3382" s="490"/>
      <c r="E3382" s="495"/>
    </row>
    <row r="3383" spans="4:5">
      <c r="D3383" s="490"/>
      <c r="E3383" s="495"/>
    </row>
    <row r="3384" spans="4:5">
      <c r="D3384" s="490"/>
      <c r="E3384" s="495"/>
    </row>
    <row r="3385" spans="4:5">
      <c r="D3385" s="490"/>
      <c r="E3385" s="495"/>
    </row>
    <row r="3386" spans="4:5">
      <c r="D3386" s="490"/>
      <c r="E3386" s="495"/>
    </row>
    <row r="3387" spans="4:5">
      <c r="D3387" s="490"/>
      <c r="E3387" s="495"/>
    </row>
    <row r="3388" spans="4:5">
      <c r="D3388" s="490"/>
      <c r="E3388" s="495"/>
    </row>
    <row r="3389" spans="4:5">
      <c r="D3389" s="490"/>
      <c r="E3389" s="495"/>
    </row>
    <row r="3390" spans="4:5">
      <c r="D3390" s="490"/>
      <c r="E3390" s="495"/>
    </row>
    <row r="3391" spans="4:5">
      <c r="D3391" s="490"/>
      <c r="E3391" s="495"/>
    </row>
    <row r="3392" spans="4:5">
      <c r="D3392" s="490"/>
      <c r="E3392" s="495"/>
    </row>
    <row r="3393" spans="4:5">
      <c r="D3393" s="490"/>
      <c r="E3393" s="495"/>
    </row>
    <row r="3394" spans="4:5">
      <c r="D3394" s="490"/>
      <c r="E3394" s="495"/>
    </row>
    <row r="3395" spans="4:5">
      <c r="D3395" s="490"/>
      <c r="E3395" s="495"/>
    </row>
    <row r="3396" spans="4:5">
      <c r="D3396" s="490"/>
      <c r="E3396" s="495"/>
    </row>
    <row r="3397" spans="4:5">
      <c r="D3397" s="490"/>
      <c r="E3397" s="495"/>
    </row>
    <row r="3398" spans="4:5">
      <c r="D3398" s="490"/>
      <c r="E3398" s="495"/>
    </row>
    <row r="3399" spans="4:5">
      <c r="D3399" s="490"/>
      <c r="E3399" s="495"/>
    </row>
    <row r="3400" spans="4:5">
      <c r="D3400" s="490"/>
      <c r="E3400" s="495"/>
    </row>
    <row r="3401" spans="4:5">
      <c r="D3401" s="490"/>
      <c r="E3401" s="495"/>
    </row>
    <row r="3402" spans="4:5">
      <c r="D3402" s="490"/>
      <c r="E3402" s="495"/>
    </row>
    <row r="3403" spans="4:5">
      <c r="D3403" s="490"/>
      <c r="E3403" s="495"/>
    </row>
    <row r="3404" spans="4:5">
      <c r="D3404" s="490"/>
      <c r="E3404" s="495"/>
    </row>
    <row r="3405" spans="4:5">
      <c r="D3405" s="490"/>
      <c r="E3405" s="495"/>
    </row>
    <row r="3406" spans="4:5">
      <c r="D3406" s="490"/>
      <c r="E3406" s="495"/>
    </row>
    <row r="3407" spans="4:5">
      <c r="D3407" s="490"/>
      <c r="E3407" s="495"/>
    </row>
    <row r="3408" spans="4:5">
      <c r="D3408" s="490"/>
      <c r="E3408" s="495"/>
    </row>
    <row r="3409" spans="4:5">
      <c r="D3409" s="490"/>
      <c r="E3409" s="495"/>
    </row>
    <row r="3410" spans="4:5">
      <c r="D3410" s="490"/>
      <c r="E3410" s="495"/>
    </row>
    <row r="3411" spans="4:5">
      <c r="D3411" s="490"/>
      <c r="E3411" s="495"/>
    </row>
    <row r="3412" spans="4:5">
      <c r="D3412" s="490"/>
      <c r="E3412" s="495"/>
    </row>
    <row r="3413" spans="4:5">
      <c r="D3413" s="490"/>
      <c r="E3413" s="495"/>
    </row>
    <row r="3414" spans="4:5">
      <c r="D3414" s="490"/>
      <c r="E3414" s="495"/>
    </row>
    <row r="3415" spans="4:5">
      <c r="D3415" s="490"/>
      <c r="E3415" s="495"/>
    </row>
    <row r="3416" spans="4:5">
      <c r="D3416" s="490"/>
      <c r="E3416" s="495"/>
    </row>
    <row r="3417" spans="4:5">
      <c r="D3417" s="490"/>
      <c r="E3417" s="495"/>
    </row>
    <row r="3418" spans="4:5">
      <c r="D3418" s="490"/>
      <c r="E3418" s="495"/>
    </row>
    <row r="3419" spans="4:5">
      <c r="D3419" s="490"/>
      <c r="E3419" s="495"/>
    </row>
    <row r="3420" spans="4:5">
      <c r="D3420" s="490"/>
      <c r="E3420" s="495"/>
    </row>
    <row r="3421" spans="4:5">
      <c r="D3421" s="490"/>
      <c r="E3421" s="495"/>
    </row>
    <row r="3422" spans="4:5">
      <c r="D3422" s="490"/>
      <c r="E3422" s="495"/>
    </row>
    <row r="3423" spans="4:5">
      <c r="D3423" s="490"/>
      <c r="E3423" s="495"/>
    </row>
    <row r="3424" spans="4:5">
      <c r="D3424" s="490"/>
      <c r="E3424" s="495"/>
    </row>
    <row r="3425" spans="4:5">
      <c r="D3425" s="490"/>
      <c r="E3425" s="495"/>
    </row>
    <row r="3426" spans="4:5">
      <c r="D3426" s="490"/>
      <c r="E3426" s="495"/>
    </row>
    <row r="3427" spans="4:5">
      <c r="D3427" s="490"/>
      <c r="E3427" s="495"/>
    </row>
    <row r="3428" spans="4:5">
      <c r="D3428" s="490"/>
      <c r="E3428" s="495"/>
    </row>
    <row r="3429" spans="4:5">
      <c r="D3429" s="490"/>
      <c r="E3429" s="495"/>
    </row>
    <row r="3430" spans="4:5">
      <c r="D3430" s="490"/>
      <c r="E3430" s="495"/>
    </row>
    <row r="3431" spans="4:5">
      <c r="D3431" s="490"/>
      <c r="E3431" s="495"/>
    </row>
    <row r="3432" spans="4:5">
      <c r="D3432" s="490"/>
      <c r="E3432" s="495"/>
    </row>
    <row r="3433" spans="4:5">
      <c r="D3433" s="490"/>
      <c r="E3433" s="495"/>
    </row>
    <row r="3434" spans="4:5">
      <c r="D3434" s="490"/>
      <c r="E3434" s="495"/>
    </row>
    <row r="3435" spans="4:5">
      <c r="D3435" s="490"/>
      <c r="E3435" s="495"/>
    </row>
    <row r="3436" spans="4:5">
      <c r="D3436" s="490"/>
      <c r="E3436" s="495"/>
    </row>
    <row r="3437" spans="4:5">
      <c r="D3437" s="490"/>
      <c r="E3437" s="495"/>
    </row>
    <row r="3438" spans="4:5">
      <c r="D3438" s="490"/>
      <c r="E3438" s="495"/>
    </row>
    <row r="3439" spans="4:5">
      <c r="D3439" s="490"/>
      <c r="E3439" s="495"/>
    </row>
    <row r="3440" spans="4:5">
      <c r="D3440" s="490"/>
      <c r="E3440" s="495"/>
    </row>
    <row r="3441" spans="4:5">
      <c r="D3441" s="490"/>
      <c r="E3441" s="495"/>
    </row>
    <row r="3442" spans="4:5">
      <c r="D3442" s="490"/>
      <c r="E3442" s="495"/>
    </row>
    <row r="3443" spans="4:5">
      <c r="D3443" s="490"/>
      <c r="E3443" s="495"/>
    </row>
    <row r="3444" spans="4:5">
      <c r="D3444" s="490"/>
      <c r="E3444" s="495"/>
    </row>
    <row r="3445" spans="4:5">
      <c r="D3445" s="490"/>
      <c r="E3445" s="495"/>
    </row>
    <row r="3446" spans="4:5">
      <c r="D3446" s="490"/>
      <c r="E3446" s="495"/>
    </row>
    <row r="3447" spans="4:5">
      <c r="D3447" s="490"/>
      <c r="E3447" s="495"/>
    </row>
    <row r="3448" spans="4:5">
      <c r="D3448" s="490"/>
      <c r="E3448" s="495"/>
    </row>
    <row r="3449" spans="4:5">
      <c r="D3449" s="490"/>
      <c r="E3449" s="495"/>
    </row>
    <row r="3450" spans="4:5">
      <c r="D3450" s="490"/>
      <c r="E3450" s="495"/>
    </row>
    <row r="3451" spans="4:5">
      <c r="D3451" s="490"/>
      <c r="E3451" s="495"/>
    </row>
    <row r="3452" spans="4:5">
      <c r="D3452" s="490"/>
      <c r="E3452" s="495"/>
    </row>
    <row r="3453" spans="4:5">
      <c r="D3453" s="490"/>
      <c r="E3453" s="495"/>
    </row>
    <row r="3454" spans="4:5">
      <c r="D3454" s="490"/>
      <c r="E3454" s="495"/>
    </row>
    <row r="3455" spans="4:5">
      <c r="D3455" s="490"/>
      <c r="E3455" s="495"/>
    </row>
    <row r="3456" spans="4:5">
      <c r="D3456" s="490"/>
      <c r="E3456" s="495"/>
    </row>
    <row r="3457" spans="4:5">
      <c r="D3457" s="490"/>
      <c r="E3457" s="495"/>
    </row>
    <row r="3458" spans="4:5">
      <c r="D3458" s="490"/>
      <c r="E3458" s="495"/>
    </row>
    <row r="3459" spans="4:5">
      <c r="D3459" s="490"/>
      <c r="E3459" s="495"/>
    </row>
    <row r="3460" spans="4:5">
      <c r="D3460" s="490"/>
      <c r="E3460" s="495"/>
    </row>
    <row r="3461" spans="4:5">
      <c r="D3461" s="490"/>
      <c r="E3461" s="495"/>
    </row>
    <row r="3462" spans="4:5">
      <c r="D3462" s="490"/>
      <c r="E3462" s="495"/>
    </row>
    <row r="3463" spans="4:5">
      <c r="D3463" s="490"/>
      <c r="E3463" s="495"/>
    </row>
    <row r="3464" spans="4:5">
      <c r="D3464" s="490"/>
      <c r="E3464" s="495"/>
    </row>
    <row r="3465" spans="4:5">
      <c r="D3465" s="490"/>
      <c r="E3465" s="495"/>
    </row>
    <row r="3466" spans="4:5">
      <c r="D3466" s="490"/>
      <c r="E3466" s="495"/>
    </row>
    <row r="3467" spans="4:5">
      <c r="D3467" s="490"/>
      <c r="E3467" s="495"/>
    </row>
    <row r="3468" spans="4:5">
      <c r="D3468" s="490"/>
      <c r="E3468" s="495"/>
    </row>
    <row r="3469" spans="4:5">
      <c r="D3469" s="490"/>
      <c r="E3469" s="495"/>
    </row>
    <row r="3470" spans="4:5">
      <c r="D3470" s="490"/>
      <c r="E3470" s="495"/>
    </row>
    <row r="3471" spans="4:5">
      <c r="D3471" s="490"/>
      <c r="E3471" s="495"/>
    </row>
    <row r="3472" spans="4:5">
      <c r="D3472" s="490"/>
      <c r="E3472" s="495"/>
    </row>
    <row r="3473" spans="4:5">
      <c r="D3473" s="490"/>
      <c r="E3473" s="495"/>
    </row>
    <row r="3474" spans="4:5">
      <c r="D3474" s="490"/>
      <c r="E3474" s="495"/>
    </row>
    <row r="3475" spans="4:5">
      <c r="D3475" s="490"/>
      <c r="E3475" s="495"/>
    </row>
    <row r="3476" spans="4:5">
      <c r="D3476" s="490"/>
      <c r="E3476" s="495"/>
    </row>
    <row r="3477" spans="4:5">
      <c r="D3477" s="490"/>
      <c r="E3477" s="495"/>
    </row>
    <row r="3478" spans="4:5">
      <c r="D3478" s="490"/>
      <c r="E3478" s="495"/>
    </row>
    <row r="3479" spans="4:5">
      <c r="D3479" s="490"/>
      <c r="E3479" s="495"/>
    </row>
    <row r="3480" spans="4:5">
      <c r="D3480" s="490"/>
      <c r="E3480" s="495"/>
    </row>
    <row r="3481" spans="4:5">
      <c r="D3481" s="490"/>
      <c r="E3481" s="495"/>
    </row>
    <row r="3482" spans="4:5">
      <c r="D3482" s="490"/>
      <c r="E3482" s="495"/>
    </row>
    <row r="3483" spans="4:5">
      <c r="D3483" s="490"/>
      <c r="E3483" s="495"/>
    </row>
    <row r="3484" spans="4:5">
      <c r="D3484" s="490"/>
      <c r="E3484" s="495"/>
    </row>
    <row r="3485" spans="4:5">
      <c r="D3485" s="490"/>
      <c r="E3485" s="495"/>
    </row>
    <row r="3486" spans="4:5">
      <c r="D3486" s="490"/>
      <c r="E3486" s="495"/>
    </row>
    <row r="3487" spans="4:5">
      <c r="D3487" s="490"/>
      <c r="E3487" s="495"/>
    </row>
    <row r="3488" spans="4:5">
      <c r="D3488" s="490"/>
      <c r="E3488" s="495"/>
    </row>
    <row r="3489" spans="4:5">
      <c r="D3489" s="490"/>
      <c r="E3489" s="495"/>
    </row>
    <row r="3490" spans="4:5">
      <c r="D3490" s="490"/>
      <c r="E3490" s="495"/>
    </row>
    <row r="3491" spans="4:5">
      <c r="D3491" s="490"/>
      <c r="E3491" s="495"/>
    </row>
    <row r="3492" spans="4:5">
      <c r="D3492" s="490"/>
      <c r="E3492" s="495"/>
    </row>
    <row r="3493" spans="4:5">
      <c r="D3493" s="490"/>
      <c r="E3493" s="495"/>
    </row>
    <row r="3494" spans="4:5">
      <c r="D3494" s="490"/>
      <c r="E3494" s="495"/>
    </row>
    <row r="3495" spans="4:5">
      <c r="D3495" s="490"/>
      <c r="E3495" s="495"/>
    </row>
    <row r="3496" spans="4:5">
      <c r="D3496" s="490"/>
      <c r="E3496" s="495"/>
    </row>
    <row r="3497" spans="4:5">
      <c r="D3497" s="490"/>
      <c r="E3497" s="495"/>
    </row>
    <row r="3498" spans="4:5">
      <c r="D3498" s="490"/>
      <c r="E3498" s="495"/>
    </row>
    <row r="3499" spans="4:5">
      <c r="D3499" s="490"/>
      <c r="E3499" s="495"/>
    </row>
    <row r="3500" spans="4:5">
      <c r="D3500" s="490"/>
      <c r="E3500" s="495"/>
    </row>
    <row r="3501" spans="4:5">
      <c r="D3501" s="490"/>
      <c r="E3501" s="495"/>
    </row>
    <row r="3502" spans="4:5">
      <c r="D3502" s="490"/>
      <c r="E3502" s="495"/>
    </row>
    <row r="3503" spans="4:5">
      <c r="D3503" s="490"/>
      <c r="E3503" s="495"/>
    </row>
    <row r="3504" spans="4:5">
      <c r="D3504" s="490"/>
      <c r="E3504" s="495"/>
    </row>
    <row r="3505" spans="4:5">
      <c r="D3505" s="490"/>
      <c r="E3505" s="495"/>
    </row>
    <row r="3506" spans="4:5">
      <c r="D3506" s="490"/>
      <c r="E3506" s="495"/>
    </row>
    <row r="3507" spans="4:5">
      <c r="D3507" s="490"/>
      <c r="E3507" s="495"/>
    </row>
    <row r="3508" spans="4:5">
      <c r="D3508" s="490"/>
      <c r="E3508" s="495"/>
    </row>
    <row r="3509" spans="4:5">
      <c r="D3509" s="490"/>
      <c r="E3509" s="495"/>
    </row>
    <row r="3510" spans="4:5">
      <c r="D3510" s="490"/>
      <c r="E3510" s="495"/>
    </row>
    <row r="3511" spans="4:5">
      <c r="D3511" s="490"/>
      <c r="E3511" s="495"/>
    </row>
    <row r="3512" spans="4:5">
      <c r="D3512" s="490"/>
      <c r="E3512" s="495"/>
    </row>
    <row r="3513" spans="4:5">
      <c r="D3513" s="490"/>
      <c r="E3513" s="495"/>
    </row>
    <row r="3514" spans="4:5">
      <c r="D3514" s="490"/>
      <c r="E3514" s="495"/>
    </row>
    <row r="3515" spans="4:5">
      <c r="D3515" s="490"/>
      <c r="E3515" s="495"/>
    </row>
    <row r="3516" spans="4:5">
      <c r="D3516" s="490"/>
      <c r="E3516" s="495"/>
    </row>
    <row r="3517" spans="4:5">
      <c r="D3517" s="490"/>
      <c r="E3517" s="495"/>
    </row>
    <row r="3518" spans="4:5">
      <c r="D3518" s="490"/>
      <c r="E3518" s="495"/>
    </row>
    <row r="3519" spans="4:5">
      <c r="D3519" s="490"/>
      <c r="E3519" s="495"/>
    </row>
    <row r="3520" spans="4:5">
      <c r="D3520" s="490"/>
      <c r="E3520" s="495"/>
    </row>
    <row r="3521" spans="4:5">
      <c r="D3521" s="490"/>
      <c r="E3521" s="495"/>
    </row>
    <row r="3522" spans="4:5">
      <c r="D3522" s="490"/>
      <c r="E3522" s="495"/>
    </row>
    <row r="3523" spans="4:5">
      <c r="D3523" s="490"/>
      <c r="E3523" s="495"/>
    </row>
    <row r="3524" spans="4:5">
      <c r="D3524" s="490"/>
      <c r="E3524" s="495"/>
    </row>
    <row r="3525" spans="4:5">
      <c r="D3525" s="490"/>
      <c r="E3525" s="495"/>
    </row>
    <row r="3526" spans="4:5">
      <c r="D3526" s="490"/>
      <c r="E3526" s="495"/>
    </row>
    <row r="3527" spans="4:5">
      <c r="D3527" s="490"/>
      <c r="E3527" s="495"/>
    </row>
    <row r="3528" spans="4:5">
      <c r="D3528" s="490"/>
      <c r="E3528" s="495"/>
    </row>
    <row r="3529" spans="4:5">
      <c r="D3529" s="490"/>
      <c r="E3529" s="495"/>
    </row>
    <row r="3530" spans="4:5">
      <c r="D3530" s="490"/>
      <c r="E3530" s="495"/>
    </row>
    <row r="3531" spans="4:5">
      <c r="D3531" s="490"/>
      <c r="E3531" s="495"/>
    </row>
    <row r="3532" spans="4:5">
      <c r="D3532" s="490"/>
      <c r="E3532" s="495"/>
    </row>
    <row r="3533" spans="4:5">
      <c r="D3533" s="490"/>
      <c r="E3533" s="495"/>
    </row>
    <row r="3534" spans="4:5">
      <c r="D3534" s="490"/>
      <c r="E3534" s="495"/>
    </row>
    <row r="3535" spans="4:5">
      <c r="D3535" s="490"/>
      <c r="E3535" s="495"/>
    </row>
    <row r="3536" spans="4:5">
      <c r="D3536" s="490"/>
      <c r="E3536" s="495"/>
    </row>
    <row r="3537" spans="4:5">
      <c r="D3537" s="490"/>
      <c r="E3537" s="495"/>
    </row>
    <row r="3538" spans="4:5">
      <c r="D3538" s="490"/>
      <c r="E3538" s="495"/>
    </row>
    <row r="3539" spans="4:5">
      <c r="D3539" s="490"/>
      <c r="E3539" s="495"/>
    </row>
    <row r="3540" spans="4:5">
      <c r="D3540" s="490"/>
      <c r="E3540" s="495"/>
    </row>
    <row r="3541" spans="4:5">
      <c r="D3541" s="490"/>
      <c r="E3541" s="495"/>
    </row>
    <row r="3542" spans="4:5">
      <c r="D3542" s="490"/>
      <c r="E3542" s="495"/>
    </row>
    <row r="3543" spans="4:5">
      <c r="D3543" s="490"/>
      <c r="E3543" s="495"/>
    </row>
    <row r="3544" spans="4:5">
      <c r="D3544" s="490"/>
      <c r="E3544" s="495"/>
    </row>
    <row r="3545" spans="4:5">
      <c r="D3545" s="490"/>
      <c r="E3545" s="495"/>
    </row>
    <row r="3546" spans="4:5">
      <c r="D3546" s="490"/>
      <c r="E3546" s="495"/>
    </row>
    <row r="3547" spans="4:5">
      <c r="D3547" s="490"/>
      <c r="E3547" s="495"/>
    </row>
    <row r="3548" spans="4:5">
      <c r="D3548" s="490"/>
      <c r="E3548" s="495"/>
    </row>
    <row r="3549" spans="4:5">
      <c r="D3549" s="490"/>
      <c r="E3549" s="495"/>
    </row>
    <row r="3550" spans="4:5">
      <c r="D3550" s="490"/>
      <c r="E3550" s="495"/>
    </row>
    <row r="3551" spans="4:5">
      <c r="D3551" s="490"/>
      <c r="E3551" s="495"/>
    </row>
    <row r="3552" spans="4:5">
      <c r="D3552" s="490"/>
      <c r="E3552" s="495"/>
    </row>
    <row r="3553" spans="4:5">
      <c r="D3553" s="490"/>
      <c r="E3553" s="495"/>
    </row>
    <row r="3554" spans="4:5">
      <c r="D3554" s="490"/>
      <c r="E3554" s="495"/>
    </row>
    <row r="3555" spans="4:5">
      <c r="D3555" s="490"/>
      <c r="E3555" s="495"/>
    </row>
    <row r="3556" spans="4:5">
      <c r="D3556" s="490"/>
      <c r="E3556" s="495"/>
    </row>
    <row r="3557" spans="4:5">
      <c r="D3557" s="490"/>
      <c r="E3557" s="495"/>
    </row>
    <row r="3558" spans="4:5">
      <c r="D3558" s="490"/>
      <c r="E3558" s="495"/>
    </row>
    <row r="3559" spans="4:5">
      <c r="D3559" s="490"/>
      <c r="E3559" s="495"/>
    </row>
    <row r="3560" spans="4:5">
      <c r="D3560" s="490"/>
      <c r="E3560" s="495"/>
    </row>
    <row r="3561" spans="4:5">
      <c r="D3561" s="490"/>
      <c r="E3561" s="495"/>
    </row>
    <row r="3562" spans="4:5">
      <c r="D3562" s="490"/>
      <c r="E3562" s="495"/>
    </row>
    <row r="3563" spans="4:5">
      <c r="D3563" s="490"/>
      <c r="E3563" s="495"/>
    </row>
    <row r="3564" spans="4:5">
      <c r="D3564" s="490"/>
      <c r="E3564" s="495"/>
    </row>
    <row r="3565" spans="4:5">
      <c r="D3565" s="490"/>
      <c r="E3565" s="495"/>
    </row>
    <row r="3566" spans="4:5">
      <c r="D3566" s="490"/>
      <c r="E3566" s="495"/>
    </row>
    <row r="3567" spans="4:5">
      <c r="D3567" s="490"/>
      <c r="E3567" s="495"/>
    </row>
    <row r="3568" spans="4:5">
      <c r="D3568" s="490"/>
      <c r="E3568" s="495"/>
    </row>
    <row r="3569" spans="4:5">
      <c r="D3569" s="490"/>
      <c r="E3569" s="495"/>
    </row>
    <row r="3570" spans="4:5">
      <c r="D3570" s="490"/>
      <c r="E3570" s="495"/>
    </row>
    <row r="3571" spans="4:5">
      <c r="D3571" s="490"/>
      <c r="E3571" s="495"/>
    </row>
    <row r="3572" spans="4:5">
      <c r="D3572" s="490"/>
      <c r="E3572" s="495"/>
    </row>
    <row r="3573" spans="4:5">
      <c r="D3573" s="490"/>
      <c r="E3573" s="495"/>
    </row>
    <row r="3574" spans="4:5">
      <c r="D3574" s="490"/>
      <c r="E3574" s="495"/>
    </row>
    <row r="3575" spans="4:5">
      <c r="D3575" s="490"/>
      <c r="E3575" s="495"/>
    </row>
    <row r="3576" spans="4:5">
      <c r="D3576" s="490"/>
      <c r="E3576" s="495"/>
    </row>
    <row r="3577" spans="4:5">
      <c r="D3577" s="490"/>
      <c r="E3577" s="495"/>
    </row>
    <row r="3578" spans="4:5">
      <c r="D3578" s="490"/>
      <c r="E3578" s="495"/>
    </row>
    <row r="3579" spans="4:5">
      <c r="D3579" s="490"/>
      <c r="E3579" s="495"/>
    </row>
    <row r="3580" spans="4:5">
      <c r="D3580" s="490"/>
      <c r="E3580" s="495"/>
    </row>
    <row r="3581" spans="4:5">
      <c r="D3581" s="490"/>
      <c r="E3581" s="495"/>
    </row>
    <row r="3582" spans="4:5">
      <c r="D3582" s="490"/>
      <c r="E3582" s="495"/>
    </row>
    <row r="3583" spans="4:5">
      <c r="D3583" s="490"/>
      <c r="E3583" s="495"/>
    </row>
    <row r="3584" spans="4:5">
      <c r="D3584" s="490"/>
      <c r="E3584" s="495"/>
    </row>
    <row r="3585" spans="4:5">
      <c r="D3585" s="490"/>
      <c r="E3585" s="495"/>
    </row>
    <row r="3586" spans="4:5">
      <c r="D3586" s="490"/>
      <c r="E3586" s="495"/>
    </row>
    <row r="3587" spans="4:5">
      <c r="D3587" s="490"/>
      <c r="E3587" s="495"/>
    </row>
    <row r="3588" spans="4:5">
      <c r="D3588" s="490"/>
      <c r="E3588" s="495"/>
    </row>
    <row r="3589" spans="4:5">
      <c r="D3589" s="490"/>
      <c r="E3589" s="495"/>
    </row>
    <row r="3590" spans="4:5">
      <c r="D3590" s="490"/>
      <c r="E3590" s="495"/>
    </row>
    <row r="3591" spans="4:5">
      <c r="D3591" s="490"/>
      <c r="E3591" s="495"/>
    </row>
    <row r="3592" spans="4:5">
      <c r="D3592" s="490"/>
      <c r="E3592" s="495"/>
    </row>
    <row r="3593" spans="4:5">
      <c r="D3593" s="490"/>
      <c r="E3593" s="495"/>
    </row>
    <row r="3594" spans="4:5">
      <c r="D3594" s="490"/>
      <c r="E3594" s="495"/>
    </row>
    <row r="3595" spans="4:5">
      <c r="D3595" s="490"/>
      <c r="E3595" s="495"/>
    </row>
    <row r="3596" spans="4:5">
      <c r="D3596" s="490"/>
      <c r="E3596" s="495"/>
    </row>
    <row r="3597" spans="4:5">
      <c r="D3597" s="490"/>
      <c r="E3597" s="495"/>
    </row>
    <row r="3598" spans="4:5">
      <c r="D3598" s="490"/>
      <c r="E3598" s="495"/>
    </row>
    <row r="3599" spans="4:5">
      <c r="D3599" s="490"/>
      <c r="E3599" s="495"/>
    </row>
    <row r="3600" spans="4:5">
      <c r="D3600" s="490"/>
      <c r="E3600" s="495"/>
    </row>
    <row r="3601" spans="4:5">
      <c r="D3601" s="490"/>
      <c r="E3601" s="495"/>
    </row>
    <row r="3602" spans="4:5">
      <c r="D3602" s="490"/>
      <c r="E3602" s="495"/>
    </row>
    <row r="3603" spans="4:5">
      <c r="D3603" s="490"/>
      <c r="E3603" s="495"/>
    </row>
    <row r="3604" spans="4:5">
      <c r="D3604" s="490"/>
      <c r="E3604" s="495"/>
    </row>
    <row r="3605" spans="4:5">
      <c r="D3605" s="490"/>
      <c r="E3605" s="495"/>
    </row>
    <row r="3606" spans="4:5">
      <c r="D3606" s="490"/>
      <c r="E3606" s="495"/>
    </row>
    <row r="3607" spans="4:5">
      <c r="D3607" s="490"/>
      <c r="E3607" s="495"/>
    </row>
    <row r="3608" spans="4:5">
      <c r="D3608" s="490"/>
      <c r="E3608" s="495"/>
    </row>
    <row r="3609" spans="4:5">
      <c r="D3609" s="490"/>
      <c r="E3609" s="495"/>
    </row>
    <row r="3610" spans="4:5">
      <c r="D3610" s="490"/>
      <c r="E3610" s="495"/>
    </row>
    <row r="3611" spans="4:5">
      <c r="D3611" s="490"/>
      <c r="E3611" s="495"/>
    </row>
    <row r="3612" spans="4:5">
      <c r="D3612" s="490"/>
      <c r="E3612" s="495"/>
    </row>
    <row r="3613" spans="4:5">
      <c r="D3613" s="490"/>
      <c r="E3613" s="495"/>
    </row>
    <row r="3614" spans="4:5">
      <c r="D3614" s="490"/>
      <c r="E3614" s="495"/>
    </row>
    <row r="3615" spans="4:5">
      <c r="D3615" s="490"/>
      <c r="E3615" s="495"/>
    </row>
    <row r="3616" spans="4:5">
      <c r="D3616" s="490"/>
      <c r="E3616" s="495"/>
    </row>
    <row r="3617" spans="4:5">
      <c r="D3617" s="490"/>
      <c r="E3617" s="495"/>
    </row>
    <row r="3618" spans="4:5">
      <c r="D3618" s="490"/>
      <c r="E3618" s="495"/>
    </row>
    <row r="3619" spans="4:5">
      <c r="D3619" s="490"/>
      <c r="E3619" s="495"/>
    </row>
    <row r="3620" spans="4:5">
      <c r="D3620" s="490"/>
      <c r="E3620" s="495"/>
    </row>
    <row r="3621" spans="4:5">
      <c r="D3621" s="490"/>
      <c r="E3621" s="495"/>
    </row>
    <row r="3622" spans="4:5">
      <c r="D3622" s="490"/>
      <c r="E3622" s="495"/>
    </row>
    <row r="3623" spans="4:5">
      <c r="D3623" s="490"/>
      <c r="E3623" s="495"/>
    </row>
    <row r="3624" spans="4:5">
      <c r="D3624" s="490"/>
      <c r="E3624" s="495"/>
    </row>
    <row r="3625" spans="4:5">
      <c r="D3625" s="490"/>
      <c r="E3625" s="495"/>
    </row>
    <row r="3626" spans="4:5">
      <c r="D3626" s="490"/>
      <c r="E3626" s="495"/>
    </row>
    <row r="3627" spans="4:5">
      <c r="D3627" s="490"/>
      <c r="E3627" s="495"/>
    </row>
    <row r="3628" spans="4:5">
      <c r="D3628" s="490"/>
      <c r="E3628" s="495"/>
    </row>
    <row r="3629" spans="4:5">
      <c r="D3629" s="490"/>
      <c r="E3629" s="495"/>
    </row>
    <row r="3630" spans="4:5">
      <c r="D3630" s="490"/>
      <c r="E3630" s="495"/>
    </row>
    <row r="3631" spans="4:5">
      <c r="D3631" s="490"/>
      <c r="E3631" s="495"/>
    </row>
    <row r="3632" spans="4:5">
      <c r="D3632" s="490"/>
      <c r="E3632" s="495"/>
    </row>
    <row r="3633" spans="4:5">
      <c r="D3633" s="490"/>
      <c r="E3633" s="495"/>
    </row>
    <row r="3634" spans="4:5">
      <c r="D3634" s="490"/>
      <c r="E3634" s="495"/>
    </row>
    <row r="3635" spans="4:5">
      <c r="D3635" s="490"/>
      <c r="E3635" s="495"/>
    </row>
    <row r="3636" spans="4:5">
      <c r="D3636" s="490"/>
      <c r="E3636" s="495"/>
    </row>
    <row r="3637" spans="4:5">
      <c r="D3637" s="490"/>
      <c r="E3637" s="495"/>
    </row>
    <row r="3638" spans="4:5">
      <c r="D3638" s="490"/>
      <c r="E3638" s="495"/>
    </row>
    <row r="3639" spans="4:5">
      <c r="D3639" s="490"/>
      <c r="E3639" s="495"/>
    </row>
    <row r="3640" spans="4:5">
      <c r="D3640" s="490"/>
      <c r="E3640" s="495"/>
    </row>
    <row r="3641" spans="4:5">
      <c r="D3641" s="490"/>
      <c r="E3641" s="495"/>
    </row>
    <row r="3642" spans="4:5">
      <c r="D3642" s="490"/>
      <c r="E3642" s="495"/>
    </row>
    <row r="3643" spans="4:5">
      <c r="D3643" s="490"/>
      <c r="E3643" s="495"/>
    </row>
    <row r="3644" spans="4:5">
      <c r="D3644" s="490"/>
      <c r="E3644" s="495"/>
    </row>
    <row r="3645" spans="4:5">
      <c r="D3645" s="490"/>
      <c r="E3645" s="495"/>
    </row>
    <row r="3646" spans="4:5">
      <c r="D3646" s="490"/>
      <c r="E3646" s="495"/>
    </row>
    <row r="3647" spans="4:5">
      <c r="D3647" s="490"/>
      <c r="E3647" s="495"/>
    </row>
    <row r="3648" spans="4:5">
      <c r="D3648" s="490"/>
      <c r="E3648" s="495"/>
    </row>
    <row r="3649" spans="4:5">
      <c r="D3649" s="490"/>
      <c r="E3649" s="495"/>
    </row>
    <row r="3650" spans="4:5">
      <c r="D3650" s="490"/>
      <c r="E3650" s="495"/>
    </row>
    <row r="3651" spans="4:5">
      <c r="D3651" s="490"/>
      <c r="E3651" s="495"/>
    </row>
    <row r="3652" spans="4:5">
      <c r="D3652" s="490"/>
      <c r="E3652" s="495"/>
    </row>
    <row r="3653" spans="4:5">
      <c r="D3653" s="490"/>
      <c r="E3653" s="495"/>
    </row>
    <row r="3654" spans="4:5">
      <c r="D3654" s="490"/>
      <c r="E3654" s="495"/>
    </row>
    <row r="3655" spans="4:5">
      <c r="D3655" s="490"/>
      <c r="E3655" s="495"/>
    </row>
    <row r="3656" spans="4:5">
      <c r="D3656" s="490"/>
      <c r="E3656" s="495"/>
    </row>
    <row r="3657" spans="4:5">
      <c r="D3657" s="490"/>
      <c r="E3657" s="495"/>
    </row>
    <row r="3658" spans="4:5">
      <c r="D3658" s="490"/>
      <c r="E3658" s="495"/>
    </row>
    <row r="3659" spans="4:5">
      <c r="D3659" s="490"/>
      <c r="E3659" s="495"/>
    </row>
    <row r="3660" spans="4:5">
      <c r="D3660" s="490"/>
      <c r="E3660" s="495"/>
    </row>
    <row r="3661" spans="4:5">
      <c r="D3661" s="490"/>
      <c r="E3661" s="495"/>
    </row>
    <row r="3662" spans="4:5">
      <c r="D3662" s="490"/>
      <c r="E3662" s="495"/>
    </row>
    <row r="3663" spans="4:5">
      <c r="D3663" s="490"/>
      <c r="E3663" s="495"/>
    </row>
    <row r="3664" spans="4:5">
      <c r="D3664" s="490"/>
      <c r="E3664" s="495"/>
    </row>
    <row r="3665" spans="4:5">
      <c r="D3665" s="490"/>
      <c r="E3665" s="495"/>
    </row>
    <row r="3666" spans="4:5">
      <c r="D3666" s="490"/>
      <c r="E3666" s="495"/>
    </row>
    <row r="3667" spans="4:5">
      <c r="D3667" s="490"/>
      <c r="E3667" s="495"/>
    </row>
    <row r="3668" spans="4:5">
      <c r="D3668" s="490"/>
      <c r="E3668" s="495"/>
    </row>
    <row r="3669" spans="4:5">
      <c r="D3669" s="490"/>
      <c r="E3669" s="495"/>
    </row>
    <row r="3670" spans="4:5">
      <c r="D3670" s="490"/>
      <c r="E3670" s="495"/>
    </row>
    <row r="3671" spans="4:5">
      <c r="D3671" s="490"/>
      <c r="E3671" s="495"/>
    </row>
    <row r="3672" spans="4:5">
      <c r="D3672" s="490"/>
      <c r="E3672" s="495"/>
    </row>
    <row r="3673" spans="4:5">
      <c r="D3673" s="490"/>
      <c r="E3673" s="495"/>
    </row>
    <row r="3674" spans="4:5">
      <c r="D3674" s="490"/>
      <c r="E3674" s="495"/>
    </row>
    <row r="3675" spans="4:5">
      <c r="D3675" s="490"/>
      <c r="E3675" s="495"/>
    </row>
    <row r="3676" spans="4:5">
      <c r="D3676" s="490"/>
      <c r="E3676" s="495"/>
    </row>
    <row r="3677" spans="4:5">
      <c r="D3677" s="490"/>
      <c r="E3677" s="495"/>
    </row>
    <row r="3678" spans="4:5">
      <c r="D3678" s="490"/>
      <c r="E3678" s="495"/>
    </row>
    <row r="3679" spans="4:5">
      <c r="D3679" s="490"/>
      <c r="E3679" s="495"/>
    </row>
    <row r="3680" spans="4:5">
      <c r="D3680" s="490"/>
      <c r="E3680" s="495"/>
    </row>
    <row r="3681" spans="4:5">
      <c r="D3681" s="490"/>
      <c r="E3681" s="495"/>
    </row>
    <row r="3682" spans="4:5">
      <c r="D3682" s="490"/>
      <c r="E3682" s="495"/>
    </row>
    <row r="3683" spans="4:5">
      <c r="D3683" s="490"/>
      <c r="E3683" s="495"/>
    </row>
    <row r="3684" spans="4:5">
      <c r="D3684" s="490"/>
      <c r="E3684" s="495"/>
    </row>
    <row r="3685" spans="4:5">
      <c r="D3685" s="490"/>
      <c r="E3685" s="495"/>
    </row>
    <row r="3686" spans="4:5">
      <c r="D3686" s="490"/>
      <c r="E3686" s="495"/>
    </row>
    <row r="3687" spans="4:5">
      <c r="D3687" s="490"/>
      <c r="E3687" s="495"/>
    </row>
    <row r="3688" spans="4:5">
      <c r="D3688" s="490"/>
      <c r="E3688" s="495"/>
    </row>
    <row r="3689" spans="4:5">
      <c r="D3689" s="490"/>
      <c r="E3689" s="495"/>
    </row>
    <row r="3690" spans="4:5">
      <c r="D3690" s="490"/>
      <c r="E3690" s="495"/>
    </row>
    <row r="3691" spans="4:5">
      <c r="D3691" s="490"/>
      <c r="E3691" s="495"/>
    </row>
    <row r="3692" spans="4:5">
      <c r="D3692" s="490"/>
      <c r="E3692" s="495"/>
    </row>
    <row r="3693" spans="4:5">
      <c r="D3693" s="490"/>
      <c r="E3693" s="495"/>
    </row>
    <row r="3694" spans="4:5">
      <c r="D3694" s="490"/>
      <c r="E3694" s="495"/>
    </row>
    <row r="3695" spans="4:5">
      <c r="D3695" s="490"/>
      <c r="E3695" s="495"/>
    </row>
    <row r="3696" spans="4:5">
      <c r="D3696" s="490"/>
      <c r="E3696" s="495"/>
    </row>
    <row r="3697" spans="4:5">
      <c r="D3697" s="490"/>
      <c r="E3697" s="495"/>
    </row>
    <row r="3698" spans="4:5">
      <c r="D3698" s="490"/>
      <c r="E3698" s="495"/>
    </row>
    <row r="3699" spans="4:5">
      <c r="D3699" s="490"/>
      <c r="E3699" s="495"/>
    </row>
    <row r="3700" spans="4:5">
      <c r="D3700" s="490"/>
      <c r="E3700" s="495"/>
    </row>
    <row r="3701" spans="4:5">
      <c r="D3701" s="490"/>
      <c r="E3701" s="495"/>
    </row>
    <row r="3702" spans="4:5">
      <c r="D3702" s="490"/>
      <c r="E3702" s="495"/>
    </row>
    <row r="3703" spans="4:5">
      <c r="D3703" s="490"/>
      <c r="E3703" s="495"/>
    </row>
    <row r="3704" spans="4:5">
      <c r="D3704" s="490"/>
      <c r="E3704" s="495"/>
    </row>
    <row r="3705" spans="4:5">
      <c r="D3705" s="490"/>
      <c r="E3705" s="495"/>
    </row>
    <row r="3706" spans="4:5">
      <c r="D3706" s="490"/>
      <c r="E3706" s="495"/>
    </row>
    <row r="3707" spans="4:5">
      <c r="D3707" s="490"/>
      <c r="E3707" s="495"/>
    </row>
    <row r="3708" spans="4:5">
      <c r="D3708" s="490"/>
      <c r="E3708" s="495"/>
    </row>
    <row r="3709" spans="4:5">
      <c r="D3709" s="490"/>
      <c r="E3709" s="495"/>
    </row>
    <row r="3710" spans="4:5">
      <c r="D3710" s="490"/>
      <c r="E3710" s="495"/>
    </row>
    <row r="3711" spans="4:5">
      <c r="D3711" s="490"/>
      <c r="E3711" s="495"/>
    </row>
    <row r="3712" spans="4:5">
      <c r="D3712" s="490"/>
      <c r="E3712" s="495"/>
    </row>
    <row r="3713" spans="4:5">
      <c r="D3713" s="490"/>
      <c r="E3713" s="495"/>
    </row>
    <row r="3714" spans="4:5">
      <c r="D3714" s="490"/>
      <c r="E3714" s="495"/>
    </row>
    <row r="3715" spans="4:5">
      <c r="D3715" s="490"/>
      <c r="E3715" s="495"/>
    </row>
    <row r="3716" spans="4:5">
      <c r="D3716" s="490"/>
      <c r="E3716" s="495"/>
    </row>
    <row r="3717" spans="4:5">
      <c r="D3717" s="490"/>
      <c r="E3717" s="495"/>
    </row>
    <row r="3718" spans="4:5">
      <c r="D3718" s="490"/>
      <c r="E3718" s="495"/>
    </row>
    <row r="3719" spans="4:5">
      <c r="D3719" s="490"/>
      <c r="E3719" s="495"/>
    </row>
    <row r="3720" spans="4:5">
      <c r="D3720" s="490"/>
      <c r="E3720" s="495"/>
    </row>
    <row r="3721" spans="4:5">
      <c r="D3721" s="490"/>
      <c r="E3721" s="495"/>
    </row>
    <row r="3722" spans="4:5">
      <c r="D3722" s="490"/>
      <c r="E3722" s="495"/>
    </row>
    <row r="3723" spans="4:5">
      <c r="D3723" s="490"/>
      <c r="E3723" s="495"/>
    </row>
    <row r="3724" spans="4:5">
      <c r="D3724" s="490"/>
      <c r="E3724" s="495"/>
    </row>
    <row r="3725" spans="4:5">
      <c r="D3725" s="490"/>
      <c r="E3725" s="495"/>
    </row>
    <row r="3726" spans="4:5">
      <c r="D3726" s="490"/>
      <c r="E3726" s="495"/>
    </row>
    <row r="3727" spans="4:5">
      <c r="D3727" s="490"/>
      <c r="E3727" s="495"/>
    </row>
    <row r="3728" spans="4:5">
      <c r="D3728" s="490"/>
      <c r="E3728" s="495"/>
    </row>
    <row r="3729" spans="4:5">
      <c r="D3729" s="490"/>
      <c r="E3729" s="495"/>
    </row>
    <row r="3730" spans="4:5">
      <c r="D3730" s="490"/>
      <c r="E3730" s="495"/>
    </row>
    <row r="3731" spans="4:5">
      <c r="D3731" s="490"/>
      <c r="E3731" s="495"/>
    </row>
    <row r="3732" spans="4:5">
      <c r="D3732" s="490"/>
      <c r="E3732" s="495"/>
    </row>
    <row r="3733" spans="4:5">
      <c r="D3733" s="490"/>
      <c r="E3733" s="495"/>
    </row>
    <row r="3734" spans="4:5">
      <c r="D3734" s="490"/>
      <c r="E3734" s="495"/>
    </row>
    <row r="3735" spans="4:5">
      <c r="D3735" s="490"/>
      <c r="E3735" s="495"/>
    </row>
    <row r="3736" spans="4:5">
      <c r="D3736" s="490"/>
      <c r="E3736" s="495"/>
    </row>
    <row r="3737" spans="4:5">
      <c r="D3737" s="490"/>
      <c r="E3737" s="495"/>
    </row>
    <row r="3738" spans="4:5">
      <c r="D3738" s="490"/>
      <c r="E3738" s="495"/>
    </row>
    <row r="3739" spans="4:5">
      <c r="D3739" s="490"/>
      <c r="E3739" s="495"/>
    </row>
    <row r="3740" spans="4:5">
      <c r="D3740" s="490"/>
      <c r="E3740" s="495"/>
    </row>
    <row r="3741" spans="4:5">
      <c r="D3741" s="490"/>
      <c r="E3741" s="495"/>
    </row>
    <row r="3742" spans="4:5">
      <c r="D3742" s="490"/>
      <c r="E3742" s="495"/>
    </row>
    <row r="3743" spans="4:5">
      <c r="D3743" s="490"/>
      <c r="E3743" s="495"/>
    </row>
    <row r="3744" spans="4:5">
      <c r="D3744" s="490"/>
      <c r="E3744" s="495"/>
    </row>
    <row r="3745" spans="4:5">
      <c r="D3745" s="490"/>
      <c r="E3745" s="495"/>
    </row>
    <row r="3746" spans="4:5">
      <c r="D3746" s="490"/>
      <c r="E3746" s="495"/>
    </row>
    <row r="3747" spans="4:5">
      <c r="D3747" s="490"/>
      <c r="E3747" s="495"/>
    </row>
    <row r="3748" spans="4:5">
      <c r="D3748" s="490"/>
      <c r="E3748" s="495"/>
    </row>
    <row r="3749" spans="4:5">
      <c r="D3749" s="490"/>
      <c r="E3749" s="495"/>
    </row>
    <row r="3750" spans="4:5">
      <c r="D3750" s="490"/>
      <c r="E3750" s="495"/>
    </row>
    <row r="3751" spans="4:5">
      <c r="D3751" s="490"/>
      <c r="E3751" s="495"/>
    </row>
    <row r="3752" spans="4:5">
      <c r="D3752" s="490"/>
      <c r="E3752" s="495"/>
    </row>
    <row r="3753" spans="4:5">
      <c r="D3753" s="490"/>
      <c r="E3753" s="495"/>
    </row>
    <row r="3754" spans="4:5">
      <c r="D3754" s="490"/>
      <c r="E3754" s="495"/>
    </row>
    <row r="3755" spans="4:5">
      <c r="D3755" s="490"/>
      <c r="E3755" s="495"/>
    </row>
    <row r="3756" spans="4:5">
      <c r="D3756" s="490"/>
      <c r="E3756" s="495"/>
    </row>
    <row r="3757" spans="4:5">
      <c r="D3757" s="490"/>
      <c r="E3757" s="495"/>
    </row>
    <row r="3758" spans="4:5">
      <c r="D3758" s="490"/>
      <c r="E3758" s="495"/>
    </row>
    <row r="3759" spans="4:5">
      <c r="D3759" s="490"/>
      <c r="E3759" s="495"/>
    </row>
    <row r="3760" spans="4:5">
      <c r="D3760" s="490"/>
      <c r="E3760" s="495"/>
    </row>
    <row r="3761" spans="4:5">
      <c r="D3761" s="490"/>
      <c r="E3761" s="495"/>
    </row>
    <row r="3762" spans="4:5">
      <c r="D3762" s="490"/>
      <c r="E3762" s="495"/>
    </row>
    <row r="3763" spans="4:5">
      <c r="D3763" s="490"/>
      <c r="E3763" s="495"/>
    </row>
    <row r="3764" spans="4:5">
      <c r="D3764" s="490"/>
      <c r="E3764" s="495"/>
    </row>
    <row r="3765" spans="4:5">
      <c r="D3765" s="490"/>
      <c r="E3765" s="495"/>
    </row>
    <row r="3766" spans="4:5">
      <c r="D3766" s="490"/>
      <c r="E3766" s="495"/>
    </row>
    <row r="3767" spans="4:5">
      <c r="D3767" s="490"/>
      <c r="E3767" s="495"/>
    </row>
    <row r="3768" spans="4:5">
      <c r="D3768" s="490"/>
      <c r="E3768" s="495"/>
    </row>
    <row r="3769" spans="4:5">
      <c r="D3769" s="490"/>
      <c r="E3769" s="495"/>
    </row>
    <row r="3770" spans="4:5">
      <c r="D3770" s="490"/>
      <c r="E3770" s="495"/>
    </row>
    <row r="3771" spans="4:5">
      <c r="D3771" s="490"/>
      <c r="E3771" s="495"/>
    </row>
    <row r="3772" spans="4:5">
      <c r="D3772" s="490"/>
      <c r="E3772" s="495"/>
    </row>
    <row r="3773" spans="4:5">
      <c r="D3773" s="490"/>
      <c r="E3773" s="495"/>
    </row>
    <row r="3774" spans="4:5">
      <c r="D3774" s="490"/>
      <c r="E3774" s="495"/>
    </row>
    <row r="3775" spans="4:5">
      <c r="D3775" s="490"/>
      <c r="E3775" s="495"/>
    </row>
    <row r="3776" spans="4:5">
      <c r="D3776" s="490"/>
      <c r="E3776" s="495"/>
    </row>
    <row r="3777" spans="4:5">
      <c r="D3777" s="490"/>
      <c r="E3777" s="495"/>
    </row>
    <row r="3778" spans="4:5">
      <c r="D3778" s="490"/>
      <c r="E3778" s="495"/>
    </row>
    <row r="3779" spans="4:5">
      <c r="D3779" s="490"/>
      <c r="E3779" s="495"/>
    </row>
    <row r="3780" spans="4:5">
      <c r="D3780" s="490"/>
      <c r="E3780" s="495"/>
    </row>
    <row r="3781" spans="4:5">
      <c r="D3781" s="490"/>
      <c r="E3781" s="495"/>
    </row>
    <row r="3782" spans="4:5">
      <c r="D3782" s="490"/>
      <c r="E3782" s="495"/>
    </row>
    <row r="3783" spans="4:5">
      <c r="D3783" s="490"/>
      <c r="E3783" s="495"/>
    </row>
    <row r="3784" spans="4:5">
      <c r="D3784" s="490"/>
      <c r="E3784" s="495"/>
    </row>
    <row r="3785" spans="4:5">
      <c r="D3785" s="490"/>
      <c r="E3785" s="495"/>
    </row>
    <row r="3786" spans="4:5">
      <c r="D3786" s="490"/>
      <c r="E3786" s="495"/>
    </row>
    <row r="3787" spans="4:5">
      <c r="D3787" s="490"/>
      <c r="E3787" s="495"/>
    </row>
    <row r="3788" spans="4:5">
      <c r="D3788" s="490"/>
      <c r="E3788" s="495"/>
    </row>
    <row r="3789" spans="4:5">
      <c r="D3789" s="490"/>
      <c r="E3789" s="495"/>
    </row>
    <row r="3790" spans="4:5">
      <c r="D3790" s="490"/>
      <c r="E3790" s="495"/>
    </row>
    <row r="3791" spans="4:5">
      <c r="D3791" s="490"/>
      <c r="E3791" s="495"/>
    </row>
    <row r="3792" spans="4:5">
      <c r="D3792" s="490"/>
      <c r="E3792" s="495"/>
    </row>
    <row r="3793" spans="4:5">
      <c r="D3793" s="490"/>
      <c r="E3793" s="495"/>
    </row>
    <row r="3794" spans="4:5">
      <c r="D3794" s="490"/>
      <c r="E3794" s="495"/>
    </row>
    <row r="3795" spans="4:5">
      <c r="D3795" s="490"/>
      <c r="E3795" s="495"/>
    </row>
    <row r="3796" spans="4:5">
      <c r="D3796" s="490"/>
      <c r="E3796" s="495"/>
    </row>
    <row r="3797" spans="4:5">
      <c r="D3797" s="490"/>
      <c r="E3797" s="495"/>
    </row>
    <row r="3798" spans="4:5">
      <c r="D3798" s="490"/>
      <c r="E3798" s="495"/>
    </row>
    <row r="3799" spans="4:5">
      <c r="D3799" s="490"/>
      <c r="E3799" s="495"/>
    </row>
    <row r="3800" spans="4:5">
      <c r="D3800" s="490"/>
      <c r="E3800" s="495"/>
    </row>
    <row r="3801" spans="4:5">
      <c r="D3801" s="490"/>
      <c r="E3801" s="495"/>
    </row>
    <row r="3802" spans="4:5">
      <c r="D3802" s="490"/>
      <c r="E3802" s="495"/>
    </row>
    <row r="3803" spans="4:5">
      <c r="D3803" s="490"/>
      <c r="E3803" s="495"/>
    </row>
    <row r="3804" spans="4:5">
      <c r="D3804" s="490"/>
      <c r="E3804" s="495"/>
    </row>
    <row r="3805" spans="4:5">
      <c r="D3805" s="490"/>
      <c r="E3805" s="495"/>
    </row>
    <row r="3806" spans="4:5">
      <c r="D3806" s="490"/>
      <c r="E3806" s="495"/>
    </row>
    <row r="3807" spans="4:5">
      <c r="D3807" s="490"/>
      <c r="E3807" s="495"/>
    </row>
    <row r="3808" spans="4:5">
      <c r="D3808" s="490"/>
      <c r="E3808" s="495"/>
    </row>
    <row r="3809" spans="4:5">
      <c r="D3809" s="490"/>
      <c r="E3809" s="495"/>
    </row>
    <row r="3810" spans="4:5">
      <c r="D3810" s="490"/>
      <c r="E3810" s="495"/>
    </row>
    <row r="3811" spans="4:5">
      <c r="D3811" s="490"/>
      <c r="E3811" s="495"/>
    </row>
    <row r="3812" spans="4:5">
      <c r="D3812" s="490"/>
      <c r="E3812" s="495"/>
    </row>
    <row r="3813" spans="4:5">
      <c r="D3813" s="490"/>
      <c r="E3813" s="495"/>
    </row>
    <row r="3814" spans="4:5">
      <c r="D3814" s="490"/>
      <c r="E3814" s="495"/>
    </row>
    <row r="3815" spans="4:5">
      <c r="D3815" s="490"/>
      <c r="E3815" s="495"/>
    </row>
    <row r="3816" spans="4:5">
      <c r="D3816" s="490"/>
      <c r="E3816" s="495"/>
    </row>
    <row r="3817" spans="4:5">
      <c r="D3817" s="490"/>
      <c r="E3817" s="495"/>
    </row>
    <row r="3818" spans="4:5">
      <c r="D3818" s="490"/>
      <c r="E3818" s="495"/>
    </row>
    <row r="3819" spans="4:5">
      <c r="D3819" s="490"/>
      <c r="E3819" s="495"/>
    </row>
    <row r="3820" spans="4:5">
      <c r="D3820" s="490"/>
      <c r="E3820" s="495"/>
    </row>
    <row r="3821" spans="4:5">
      <c r="D3821" s="490"/>
      <c r="E3821" s="495"/>
    </row>
    <row r="3822" spans="4:5">
      <c r="D3822" s="490"/>
      <c r="E3822" s="495"/>
    </row>
    <row r="3823" spans="4:5">
      <c r="D3823" s="490"/>
      <c r="E3823" s="495"/>
    </row>
    <row r="3824" spans="4:5">
      <c r="D3824" s="490"/>
      <c r="E3824" s="495"/>
    </row>
    <row r="3825" spans="4:5">
      <c r="D3825" s="490"/>
      <c r="E3825" s="495"/>
    </row>
    <row r="3826" spans="4:5">
      <c r="D3826" s="490"/>
      <c r="E3826" s="495"/>
    </row>
    <row r="3827" spans="4:5">
      <c r="D3827" s="490"/>
      <c r="E3827" s="495"/>
    </row>
    <row r="3828" spans="4:5">
      <c r="D3828" s="490"/>
      <c r="E3828" s="495"/>
    </row>
    <row r="3829" spans="4:5">
      <c r="D3829" s="490"/>
      <c r="E3829" s="495"/>
    </row>
    <row r="3830" spans="4:5">
      <c r="D3830" s="490"/>
      <c r="E3830" s="495"/>
    </row>
    <row r="3831" spans="4:5">
      <c r="D3831" s="490"/>
      <c r="E3831" s="495"/>
    </row>
    <row r="3832" spans="4:5">
      <c r="D3832" s="490"/>
      <c r="E3832" s="495"/>
    </row>
    <row r="3833" spans="4:5">
      <c r="D3833" s="490"/>
      <c r="E3833" s="495"/>
    </row>
    <row r="3834" spans="4:5">
      <c r="D3834" s="490"/>
      <c r="E3834" s="495"/>
    </row>
    <row r="3835" spans="4:5">
      <c r="D3835" s="490"/>
      <c r="E3835" s="495"/>
    </row>
    <row r="3836" spans="4:5">
      <c r="D3836" s="490"/>
      <c r="E3836" s="495"/>
    </row>
    <row r="3837" spans="4:5">
      <c r="D3837" s="490"/>
      <c r="E3837" s="495"/>
    </row>
    <row r="3838" spans="4:5">
      <c r="D3838" s="490"/>
      <c r="E3838" s="495"/>
    </row>
    <row r="3839" spans="4:5">
      <c r="D3839" s="490"/>
      <c r="E3839" s="495"/>
    </row>
    <row r="3840" spans="4:5">
      <c r="D3840" s="490"/>
      <c r="E3840" s="495"/>
    </row>
    <row r="3841" spans="4:5">
      <c r="D3841" s="490"/>
      <c r="E3841" s="495"/>
    </row>
    <row r="3842" spans="4:5">
      <c r="D3842" s="490"/>
      <c r="E3842" s="495"/>
    </row>
    <row r="3843" spans="4:5">
      <c r="D3843" s="490"/>
      <c r="E3843" s="495"/>
    </row>
    <row r="3844" spans="4:5">
      <c r="D3844" s="490"/>
      <c r="E3844" s="495"/>
    </row>
    <row r="3845" spans="4:5">
      <c r="D3845" s="490"/>
      <c r="E3845" s="495"/>
    </row>
    <row r="3846" spans="4:5">
      <c r="D3846" s="490"/>
      <c r="E3846" s="495"/>
    </row>
    <row r="3847" spans="4:5">
      <c r="D3847" s="490"/>
      <c r="E3847" s="495"/>
    </row>
    <row r="3848" spans="4:5">
      <c r="D3848" s="490"/>
      <c r="E3848" s="495"/>
    </row>
    <row r="3849" spans="4:5">
      <c r="D3849" s="490"/>
      <c r="E3849" s="495"/>
    </row>
    <row r="3850" spans="4:5">
      <c r="D3850" s="490"/>
      <c r="E3850" s="495"/>
    </row>
    <row r="3851" spans="4:5">
      <c r="D3851" s="490"/>
      <c r="E3851" s="495"/>
    </row>
    <row r="3852" spans="4:5">
      <c r="D3852" s="490"/>
      <c r="E3852" s="495"/>
    </row>
    <row r="3853" spans="4:5">
      <c r="D3853" s="490"/>
      <c r="E3853" s="495"/>
    </row>
    <row r="3854" spans="4:5">
      <c r="D3854" s="490"/>
      <c r="E3854" s="495"/>
    </row>
    <row r="3855" spans="4:5">
      <c r="D3855" s="490"/>
      <c r="E3855" s="495"/>
    </row>
    <row r="3856" spans="4:5">
      <c r="D3856" s="490"/>
      <c r="E3856" s="495"/>
    </row>
    <row r="3857" spans="4:5">
      <c r="D3857" s="490"/>
      <c r="E3857" s="495"/>
    </row>
    <row r="3858" spans="4:5">
      <c r="D3858" s="490"/>
      <c r="E3858" s="495"/>
    </row>
    <row r="3859" spans="4:5">
      <c r="D3859" s="490"/>
      <c r="E3859" s="495"/>
    </row>
    <row r="3860" spans="4:5">
      <c r="D3860" s="490"/>
      <c r="E3860" s="495"/>
    </row>
    <row r="3861" spans="4:5">
      <c r="D3861" s="490"/>
      <c r="E3861" s="495"/>
    </row>
    <row r="3862" spans="4:5">
      <c r="D3862" s="490"/>
      <c r="E3862" s="495"/>
    </row>
    <row r="3863" spans="4:5">
      <c r="D3863" s="490"/>
      <c r="E3863" s="495"/>
    </row>
    <row r="3864" spans="4:5">
      <c r="D3864" s="490"/>
      <c r="E3864" s="495"/>
    </row>
    <row r="3865" spans="4:5">
      <c r="D3865" s="490"/>
      <c r="E3865" s="495"/>
    </row>
    <row r="3866" spans="4:5">
      <c r="D3866" s="490"/>
      <c r="E3866" s="495"/>
    </row>
    <row r="3867" spans="4:5">
      <c r="D3867" s="490"/>
      <c r="E3867" s="495"/>
    </row>
    <row r="3868" spans="4:5">
      <c r="D3868" s="490"/>
      <c r="E3868" s="495"/>
    </row>
    <row r="3869" spans="4:5">
      <c r="D3869" s="490"/>
      <c r="E3869" s="495"/>
    </row>
    <row r="3870" spans="4:5">
      <c r="D3870" s="490"/>
      <c r="E3870" s="495"/>
    </row>
    <row r="3871" spans="4:5">
      <c r="D3871" s="490"/>
      <c r="E3871" s="495"/>
    </row>
    <row r="3872" spans="4:5">
      <c r="D3872" s="490"/>
      <c r="E3872" s="495"/>
    </row>
    <row r="3873" spans="4:5">
      <c r="D3873" s="490"/>
      <c r="E3873" s="495"/>
    </row>
    <row r="3874" spans="4:5">
      <c r="D3874" s="490"/>
      <c r="E3874" s="495"/>
    </row>
    <row r="3875" spans="4:5">
      <c r="D3875" s="490"/>
      <c r="E3875" s="495"/>
    </row>
    <row r="3876" spans="4:5">
      <c r="D3876" s="490"/>
      <c r="E3876" s="495"/>
    </row>
    <row r="3877" spans="4:5">
      <c r="D3877" s="490"/>
      <c r="E3877" s="495"/>
    </row>
    <row r="3878" spans="4:5">
      <c r="D3878" s="490"/>
      <c r="E3878" s="495"/>
    </row>
    <row r="3879" spans="4:5">
      <c r="D3879" s="490"/>
      <c r="E3879" s="495"/>
    </row>
    <row r="3880" spans="4:5">
      <c r="D3880" s="490"/>
      <c r="E3880" s="495"/>
    </row>
    <row r="3881" spans="4:5">
      <c r="D3881" s="490"/>
      <c r="E3881" s="495"/>
    </row>
    <row r="3882" spans="4:5">
      <c r="D3882" s="490"/>
      <c r="E3882" s="495"/>
    </row>
    <row r="3883" spans="4:5">
      <c r="D3883" s="490"/>
      <c r="E3883" s="495"/>
    </row>
    <row r="3884" spans="4:5">
      <c r="D3884" s="490"/>
      <c r="E3884" s="495"/>
    </row>
    <row r="3885" spans="4:5">
      <c r="D3885" s="490"/>
      <c r="E3885" s="495"/>
    </row>
    <row r="3886" spans="4:5">
      <c r="D3886" s="490"/>
      <c r="E3886" s="495"/>
    </row>
    <row r="3887" spans="4:5">
      <c r="D3887" s="490"/>
      <c r="E3887" s="495"/>
    </row>
    <row r="3888" spans="4:5">
      <c r="D3888" s="490"/>
      <c r="E3888" s="495"/>
    </row>
    <row r="3889" spans="4:5">
      <c r="D3889" s="490"/>
      <c r="E3889" s="495"/>
    </row>
    <row r="3890" spans="4:5">
      <c r="D3890" s="490"/>
      <c r="E3890" s="495"/>
    </row>
    <row r="3891" spans="4:5">
      <c r="D3891" s="490"/>
      <c r="E3891" s="495"/>
    </row>
    <row r="3892" spans="4:5">
      <c r="D3892" s="490"/>
      <c r="E3892" s="495"/>
    </row>
    <row r="3893" spans="4:5">
      <c r="D3893" s="490"/>
      <c r="E3893" s="495"/>
    </row>
    <row r="3894" spans="4:5">
      <c r="D3894" s="490"/>
      <c r="E3894" s="495"/>
    </row>
    <row r="3895" spans="4:5">
      <c r="D3895" s="490"/>
      <c r="E3895" s="495"/>
    </row>
    <row r="3896" spans="4:5">
      <c r="D3896" s="490"/>
      <c r="E3896" s="495"/>
    </row>
    <row r="3897" spans="4:5">
      <c r="D3897" s="490"/>
      <c r="E3897" s="495"/>
    </row>
    <row r="3898" spans="4:5">
      <c r="D3898" s="490"/>
      <c r="E3898" s="495"/>
    </row>
    <row r="3899" spans="4:5">
      <c r="D3899" s="490"/>
      <c r="E3899" s="495"/>
    </row>
    <row r="3900" spans="4:5">
      <c r="D3900" s="490"/>
      <c r="E3900" s="495"/>
    </row>
    <row r="3901" spans="4:5">
      <c r="D3901" s="490"/>
      <c r="E3901" s="495"/>
    </row>
    <row r="3902" spans="4:5">
      <c r="D3902" s="490"/>
      <c r="E3902" s="495"/>
    </row>
    <row r="3903" spans="4:5">
      <c r="D3903" s="490"/>
      <c r="E3903" s="495"/>
    </row>
    <row r="3904" spans="4:5">
      <c r="D3904" s="490"/>
      <c r="E3904" s="495"/>
    </row>
    <row r="3905" spans="4:5">
      <c r="D3905" s="490"/>
      <c r="E3905" s="495"/>
    </row>
    <row r="3906" spans="4:5">
      <c r="D3906" s="490"/>
      <c r="E3906" s="495"/>
    </row>
    <row r="3907" spans="4:5">
      <c r="D3907" s="490"/>
      <c r="E3907" s="495"/>
    </row>
    <row r="3908" spans="4:5">
      <c r="D3908" s="490"/>
      <c r="E3908" s="495"/>
    </row>
    <row r="3909" spans="4:5">
      <c r="D3909" s="490"/>
      <c r="E3909" s="495"/>
    </row>
    <row r="3910" spans="4:5">
      <c r="D3910" s="490"/>
      <c r="E3910" s="495"/>
    </row>
    <row r="3911" spans="4:5">
      <c r="D3911" s="490"/>
      <c r="E3911" s="495"/>
    </row>
    <row r="3912" spans="4:5">
      <c r="D3912" s="490"/>
      <c r="E3912" s="495"/>
    </row>
    <row r="3913" spans="4:5">
      <c r="D3913" s="490"/>
      <c r="E3913" s="495"/>
    </row>
    <row r="3914" spans="4:5">
      <c r="D3914" s="490"/>
      <c r="E3914" s="495"/>
    </row>
    <row r="3915" spans="4:5">
      <c r="D3915" s="490"/>
      <c r="E3915" s="495"/>
    </row>
    <row r="3916" spans="4:5">
      <c r="D3916" s="490"/>
      <c r="E3916" s="495"/>
    </row>
    <row r="3917" spans="4:5">
      <c r="D3917" s="490"/>
      <c r="E3917" s="495"/>
    </row>
    <row r="3918" spans="4:5">
      <c r="D3918" s="490"/>
      <c r="E3918" s="495"/>
    </row>
    <row r="3919" spans="4:5">
      <c r="D3919" s="490"/>
      <c r="E3919" s="495"/>
    </row>
    <row r="3920" spans="4:5">
      <c r="D3920" s="490"/>
      <c r="E3920" s="495"/>
    </row>
    <row r="3921" spans="4:5">
      <c r="D3921" s="490"/>
      <c r="E3921" s="495"/>
    </row>
    <row r="3922" spans="4:5">
      <c r="D3922" s="490"/>
      <c r="E3922" s="495"/>
    </row>
    <row r="3923" spans="4:5">
      <c r="D3923" s="490"/>
      <c r="E3923" s="495"/>
    </row>
    <row r="3924" spans="4:5">
      <c r="D3924" s="490"/>
      <c r="E3924" s="495"/>
    </row>
    <row r="3925" spans="4:5">
      <c r="D3925" s="490"/>
      <c r="E3925" s="495"/>
    </row>
    <row r="3926" spans="4:5">
      <c r="D3926" s="490"/>
      <c r="E3926" s="495"/>
    </row>
    <row r="3927" spans="4:5">
      <c r="D3927" s="490"/>
      <c r="E3927" s="495"/>
    </row>
    <row r="3928" spans="4:5">
      <c r="D3928" s="490"/>
      <c r="E3928" s="495"/>
    </row>
    <row r="3929" spans="4:5">
      <c r="D3929" s="490"/>
      <c r="E3929" s="495"/>
    </row>
    <row r="3930" spans="4:5">
      <c r="D3930" s="490"/>
      <c r="E3930" s="495"/>
    </row>
    <row r="3931" spans="4:5">
      <c r="D3931" s="490"/>
      <c r="E3931" s="495"/>
    </row>
    <row r="3932" spans="4:5">
      <c r="D3932" s="490"/>
      <c r="E3932" s="495"/>
    </row>
    <row r="3933" spans="4:5">
      <c r="D3933" s="490"/>
      <c r="E3933" s="495"/>
    </row>
    <row r="3934" spans="4:5">
      <c r="D3934" s="490"/>
      <c r="E3934" s="495"/>
    </row>
    <row r="3935" spans="4:5">
      <c r="D3935" s="490"/>
      <c r="E3935" s="495"/>
    </row>
    <row r="3936" spans="4:5">
      <c r="D3936" s="490"/>
      <c r="E3936" s="495"/>
    </row>
    <row r="3937" spans="4:5">
      <c r="D3937" s="490"/>
      <c r="E3937" s="495"/>
    </row>
    <row r="3938" spans="4:5">
      <c r="D3938" s="490"/>
      <c r="E3938" s="495"/>
    </row>
    <row r="3939" spans="4:5">
      <c r="D3939" s="490"/>
      <c r="E3939" s="495"/>
    </row>
    <row r="3940" spans="4:5">
      <c r="D3940" s="490"/>
      <c r="E3940" s="495"/>
    </row>
    <row r="3941" spans="4:5">
      <c r="D3941" s="490"/>
      <c r="E3941" s="495"/>
    </row>
    <row r="3942" spans="4:5">
      <c r="D3942" s="490"/>
      <c r="E3942" s="495"/>
    </row>
    <row r="3943" spans="4:5">
      <c r="D3943" s="490"/>
      <c r="E3943" s="495"/>
    </row>
    <row r="3944" spans="4:5">
      <c r="D3944" s="490"/>
      <c r="E3944" s="495"/>
    </row>
    <row r="3945" spans="4:5">
      <c r="D3945" s="490"/>
      <c r="E3945" s="495"/>
    </row>
    <row r="3946" spans="4:5">
      <c r="D3946" s="490"/>
      <c r="E3946" s="495"/>
    </row>
    <row r="3947" spans="4:5">
      <c r="D3947" s="490"/>
      <c r="E3947" s="495"/>
    </row>
    <row r="3948" spans="4:5">
      <c r="D3948" s="490"/>
      <c r="E3948" s="495"/>
    </row>
    <row r="3949" spans="4:5">
      <c r="D3949" s="490"/>
      <c r="E3949" s="495"/>
    </row>
    <row r="3950" spans="4:5">
      <c r="D3950" s="490"/>
      <c r="E3950" s="495"/>
    </row>
    <row r="3951" spans="4:5">
      <c r="D3951" s="490"/>
      <c r="E3951" s="495"/>
    </row>
    <row r="3952" spans="4:5">
      <c r="D3952" s="490"/>
      <c r="E3952" s="495"/>
    </row>
    <row r="3953" spans="4:5">
      <c r="D3953" s="490"/>
      <c r="E3953" s="495"/>
    </row>
    <row r="3954" spans="4:5">
      <c r="D3954" s="490"/>
      <c r="E3954" s="495"/>
    </row>
    <row r="3955" spans="4:5">
      <c r="D3955" s="490"/>
      <c r="E3955" s="495"/>
    </row>
    <row r="3956" spans="4:5">
      <c r="D3956" s="490"/>
      <c r="E3956" s="495"/>
    </row>
    <row r="3957" spans="4:5">
      <c r="D3957" s="490"/>
      <c r="E3957" s="495"/>
    </row>
    <row r="3958" spans="4:5">
      <c r="D3958" s="490"/>
      <c r="E3958" s="495"/>
    </row>
    <row r="3959" spans="4:5">
      <c r="D3959" s="490"/>
      <c r="E3959" s="495"/>
    </row>
    <row r="3960" spans="4:5">
      <c r="D3960" s="490"/>
      <c r="E3960" s="495"/>
    </row>
    <row r="3961" spans="4:5">
      <c r="D3961" s="490"/>
      <c r="E3961" s="495"/>
    </row>
    <row r="3962" spans="4:5">
      <c r="D3962" s="490"/>
      <c r="E3962" s="495"/>
    </row>
    <row r="3963" spans="4:5">
      <c r="D3963" s="490"/>
      <c r="E3963" s="495"/>
    </row>
    <row r="3964" spans="4:5">
      <c r="D3964" s="490"/>
      <c r="E3964" s="495"/>
    </row>
    <row r="3965" spans="4:5">
      <c r="D3965" s="490"/>
      <c r="E3965" s="495"/>
    </row>
    <row r="3966" spans="4:5">
      <c r="D3966" s="490"/>
      <c r="E3966" s="495"/>
    </row>
    <row r="3967" spans="4:5">
      <c r="D3967" s="490"/>
      <c r="E3967" s="495"/>
    </row>
    <row r="3968" spans="4:5">
      <c r="D3968" s="490"/>
      <c r="E3968" s="495"/>
    </row>
    <row r="3969" spans="4:5">
      <c r="D3969" s="490"/>
      <c r="E3969" s="495"/>
    </row>
    <row r="3970" spans="4:5">
      <c r="D3970" s="490"/>
      <c r="E3970" s="495"/>
    </row>
    <row r="3971" spans="4:5">
      <c r="D3971" s="490"/>
      <c r="E3971" s="495"/>
    </row>
    <row r="3972" spans="4:5">
      <c r="D3972" s="490"/>
      <c r="E3972" s="495"/>
    </row>
    <row r="3973" spans="4:5">
      <c r="D3973" s="490"/>
      <c r="E3973" s="495"/>
    </row>
    <row r="3974" spans="4:5">
      <c r="D3974" s="490"/>
      <c r="E3974" s="495"/>
    </row>
    <row r="3975" spans="4:5">
      <c r="D3975" s="490"/>
      <c r="E3975" s="495"/>
    </row>
    <row r="3976" spans="4:5">
      <c r="D3976" s="490"/>
      <c r="E3976" s="495"/>
    </row>
    <row r="3977" spans="4:5">
      <c r="D3977" s="490"/>
      <c r="E3977" s="495"/>
    </row>
    <row r="3978" spans="4:5">
      <c r="D3978" s="490"/>
      <c r="E3978" s="495"/>
    </row>
    <row r="3979" spans="4:5">
      <c r="D3979" s="490"/>
      <c r="E3979" s="495"/>
    </row>
    <row r="3980" spans="4:5">
      <c r="D3980" s="490"/>
      <c r="E3980" s="495"/>
    </row>
    <row r="3981" spans="4:5">
      <c r="D3981" s="490"/>
      <c r="E3981" s="495"/>
    </row>
    <row r="3982" spans="4:5">
      <c r="D3982" s="490"/>
      <c r="E3982" s="495"/>
    </row>
    <row r="3983" spans="4:5">
      <c r="D3983" s="490"/>
      <c r="E3983" s="495"/>
    </row>
    <row r="3984" spans="4:5">
      <c r="D3984" s="490"/>
      <c r="E3984" s="495"/>
    </row>
    <row r="3985" spans="4:5">
      <c r="D3985" s="490"/>
      <c r="E3985" s="495"/>
    </row>
    <row r="3986" spans="4:5">
      <c r="D3986" s="490"/>
      <c r="E3986" s="495"/>
    </row>
    <row r="3987" spans="4:5">
      <c r="D3987" s="490"/>
      <c r="E3987" s="495"/>
    </row>
    <row r="3988" spans="4:5">
      <c r="D3988" s="490"/>
      <c r="E3988" s="495"/>
    </row>
    <row r="3989" spans="4:5">
      <c r="D3989" s="490"/>
      <c r="E3989" s="495"/>
    </row>
    <row r="3990" spans="4:5">
      <c r="D3990" s="490"/>
      <c r="E3990" s="495"/>
    </row>
    <row r="3991" spans="4:5">
      <c r="D3991" s="490"/>
      <c r="E3991" s="495"/>
    </row>
    <row r="3992" spans="4:5">
      <c r="D3992" s="490"/>
      <c r="E3992" s="495"/>
    </row>
    <row r="3993" spans="4:5">
      <c r="D3993" s="490"/>
      <c r="E3993" s="495"/>
    </row>
    <row r="3994" spans="4:5">
      <c r="D3994" s="490"/>
      <c r="E3994" s="495"/>
    </row>
    <row r="3995" spans="4:5">
      <c r="D3995" s="490"/>
      <c r="E3995" s="495"/>
    </row>
    <row r="3996" spans="4:5">
      <c r="D3996" s="490"/>
      <c r="E3996" s="495"/>
    </row>
    <row r="3997" spans="4:5">
      <c r="D3997" s="490"/>
      <c r="E3997" s="495"/>
    </row>
    <row r="3998" spans="4:5">
      <c r="D3998" s="490"/>
      <c r="E3998" s="495"/>
    </row>
    <row r="3999" spans="4:5">
      <c r="D3999" s="490"/>
      <c r="E3999" s="495"/>
    </row>
    <row r="4000" spans="4:5">
      <c r="D4000" s="490"/>
      <c r="E4000" s="495"/>
    </row>
    <row r="4001" spans="4:5">
      <c r="D4001" s="490"/>
      <c r="E4001" s="495"/>
    </row>
    <row r="4002" spans="4:5">
      <c r="D4002" s="490"/>
      <c r="E4002" s="495"/>
    </row>
    <row r="4003" spans="4:5">
      <c r="D4003" s="490"/>
      <c r="E4003" s="495"/>
    </row>
    <row r="4004" spans="4:5">
      <c r="D4004" s="490"/>
      <c r="E4004" s="495"/>
    </row>
    <row r="4005" spans="4:5">
      <c r="D4005" s="490"/>
      <c r="E4005" s="495"/>
    </row>
    <row r="4006" spans="4:5">
      <c r="D4006" s="490"/>
      <c r="E4006" s="495"/>
    </row>
    <row r="4007" spans="4:5">
      <c r="D4007" s="490"/>
      <c r="E4007" s="495"/>
    </row>
    <row r="4008" spans="4:5">
      <c r="D4008" s="490"/>
      <c r="E4008" s="495"/>
    </row>
    <row r="4009" spans="4:5">
      <c r="D4009" s="490"/>
      <c r="E4009" s="495"/>
    </row>
    <row r="4010" spans="4:5">
      <c r="D4010" s="490"/>
      <c r="E4010" s="495"/>
    </row>
    <row r="4011" spans="4:5">
      <c r="D4011" s="490"/>
      <c r="E4011" s="495"/>
    </row>
    <row r="4012" spans="4:5">
      <c r="D4012" s="490"/>
      <c r="E4012" s="495"/>
    </row>
    <row r="4013" spans="4:5">
      <c r="D4013" s="490"/>
      <c r="E4013" s="495"/>
    </row>
    <row r="4014" spans="4:5">
      <c r="D4014" s="490"/>
      <c r="E4014" s="495"/>
    </row>
    <row r="4015" spans="4:5">
      <c r="D4015" s="490"/>
      <c r="E4015" s="495"/>
    </row>
    <row r="4016" spans="4:5">
      <c r="D4016" s="490"/>
      <c r="E4016" s="495"/>
    </row>
    <row r="4017" spans="4:5">
      <c r="D4017" s="490"/>
      <c r="E4017" s="495"/>
    </row>
    <row r="4018" spans="4:5">
      <c r="D4018" s="490"/>
      <c r="E4018" s="495"/>
    </row>
    <row r="4019" spans="4:5">
      <c r="D4019" s="490"/>
      <c r="E4019" s="495"/>
    </row>
    <row r="4020" spans="4:5">
      <c r="D4020" s="490"/>
      <c r="E4020" s="495"/>
    </row>
    <row r="4021" spans="4:5">
      <c r="D4021" s="490"/>
      <c r="E4021" s="495"/>
    </row>
    <row r="4022" spans="4:5">
      <c r="D4022" s="490"/>
      <c r="E4022" s="495"/>
    </row>
    <row r="4023" spans="4:5">
      <c r="D4023" s="490"/>
      <c r="E4023" s="495"/>
    </row>
    <row r="4024" spans="4:5">
      <c r="D4024" s="490"/>
      <c r="E4024" s="495"/>
    </row>
    <row r="4025" spans="4:5">
      <c r="D4025" s="490"/>
      <c r="E4025" s="495"/>
    </row>
    <row r="4026" spans="4:5">
      <c r="D4026" s="490"/>
      <c r="E4026" s="495"/>
    </row>
    <row r="4027" spans="4:5">
      <c r="D4027" s="490"/>
      <c r="E4027" s="495"/>
    </row>
    <row r="4028" spans="4:5">
      <c r="D4028" s="490"/>
      <c r="E4028" s="495"/>
    </row>
    <row r="4029" spans="4:5">
      <c r="D4029" s="490"/>
      <c r="E4029" s="495"/>
    </row>
    <row r="4030" spans="4:5">
      <c r="D4030" s="490"/>
      <c r="E4030" s="495"/>
    </row>
    <row r="4031" spans="4:5">
      <c r="D4031" s="490"/>
      <c r="E4031" s="495"/>
    </row>
    <row r="4032" spans="4:5">
      <c r="D4032" s="490"/>
      <c r="E4032" s="495"/>
    </row>
    <row r="4033" spans="4:5">
      <c r="D4033" s="490"/>
      <c r="E4033" s="495"/>
    </row>
    <row r="4034" spans="4:5">
      <c r="D4034" s="490"/>
      <c r="E4034" s="495"/>
    </row>
    <row r="4035" spans="4:5">
      <c r="D4035" s="490"/>
      <c r="E4035" s="495"/>
    </row>
    <row r="4036" spans="4:5">
      <c r="D4036" s="490"/>
      <c r="E4036" s="495"/>
    </row>
    <row r="4037" spans="4:5">
      <c r="D4037" s="490"/>
      <c r="E4037" s="495"/>
    </row>
    <row r="4038" spans="4:5">
      <c r="D4038" s="490"/>
      <c r="E4038" s="495"/>
    </row>
    <row r="4039" spans="4:5">
      <c r="D4039" s="490"/>
      <c r="E4039" s="495"/>
    </row>
    <row r="4040" spans="4:5">
      <c r="D4040" s="490"/>
      <c r="E4040" s="495"/>
    </row>
    <row r="4041" spans="4:5">
      <c r="D4041" s="490"/>
      <c r="E4041" s="495"/>
    </row>
    <row r="4042" spans="4:5">
      <c r="D4042" s="490"/>
      <c r="E4042" s="495"/>
    </row>
    <row r="4043" spans="4:5">
      <c r="D4043" s="490"/>
      <c r="E4043" s="495"/>
    </row>
    <row r="4044" spans="4:5">
      <c r="D4044" s="490"/>
      <c r="E4044" s="495"/>
    </row>
    <row r="4045" spans="4:5">
      <c r="D4045" s="490"/>
      <c r="E4045" s="495"/>
    </row>
    <row r="4046" spans="4:5">
      <c r="D4046" s="490"/>
      <c r="E4046" s="495"/>
    </row>
    <row r="4047" spans="4:5">
      <c r="D4047" s="490"/>
      <c r="E4047" s="495"/>
    </row>
    <row r="4048" spans="4:5">
      <c r="D4048" s="490"/>
      <c r="E4048" s="495"/>
    </row>
    <row r="4049" spans="4:5">
      <c r="D4049" s="490"/>
      <c r="E4049" s="495"/>
    </row>
    <row r="4050" spans="4:5">
      <c r="D4050" s="490"/>
      <c r="E4050" s="495"/>
    </row>
    <row r="4051" spans="4:5">
      <c r="D4051" s="490"/>
      <c r="E4051" s="495"/>
    </row>
    <row r="4052" spans="4:5">
      <c r="D4052" s="490"/>
      <c r="E4052" s="495"/>
    </row>
    <row r="4053" spans="4:5">
      <c r="D4053" s="490"/>
      <c r="E4053" s="495"/>
    </row>
    <row r="4054" spans="4:5">
      <c r="D4054" s="490"/>
      <c r="E4054" s="495"/>
    </row>
    <row r="4055" spans="4:5">
      <c r="D4055" s="490"/>
      <c r="E4055" s="495"/>
    </row>
    <row r="4056" spans="4:5">
      <c r="D4056" s="490"/>
      <c r="E4056" s="495"/>
    </row>
    <row r="4057" spans="4:5">
      <c r="D4057" s="490"/>
      <c r="E4057" s="495"/>
    </row>
    <row r="4058" spans="4:5">
      <c r="D4058" s="490"/>
      <c r="E4058" s="495"/>
    </row>
    <row r="4059" spans="4:5">
      <c r="D4059" s="490"/>
      <c r="E4059" s="495"/>
    </row>
    <row r="4060" spans="4:5">
      <c r="D4060" s="490"/>
      <c r="E4060" s="495"/>
    </row>
    <row r="4061" spans="4:5">
      <c r="D4061" s="490"/>
      <c r="E4061" s="495"/>
    </row>
    <row r="4062" spans="4:5">
      <c r="D4062" s="490"/>
      <c r="E4062" s="495"/>
    </row>
    <row r="4063" spans="4:5">
      <c r="D4063" s="490"/>
      <c r="E4063" s="495"/>
    </row>
    <row r="4064" spans="4:5">
      <c r="D4064" s="490"/>
      <c r="E4064" s="495"/>
    </row>
    <row r="4065" spans="4:5">
      <c r="D4065" s="490"/>
      <c r="E4065" s="495"/>
    </row>
    <row r="4066" spans="4:5">
      <c r="D4066" s="490"/>
      <c r="E4066" s="495"/>
    </row>
    <row r="4067" spans="4:5">
      <c r="D4067" s="490"/>
      <c r="E4067" s="495"/>
    </row>
    <row r="4068" spans="4:5">
      <c r="D4068" s="490"/>
      <c r="E4068" s="495"/>
    </row>
    <row r="4069" spans="4:5">
      <c r="D4069" s="490"/>
      <c r="E4069" s="495"/>
    </row>
    <row r="4070" spans="4:5">
      <c r="D4070" s="490"/>
      <c r="E4070" s="495"/>
    </row>
    <row r="4071" spans="4:5">
      <c r="D4071" s="490"/>
      <c r="E4071" s="495"/>
    </row>
    <row r="4072" spans="4:5">
      <c r="D4072" s="490"/>
      <c r="E4072" s="495"/>
    </row>
    <row r="4073" spans="4:5">
      <c r="D4073" s="490"/>
      <c r="E4073" s="495"/>
    </row>
    <row r="4074" spans="4:5">
      <c r="D4074" s="490"/>
      <c r="E4074" s="495"/>
    </row>
    <row r="4075" spans="4:5">
      <c r="D4075" s="490"/>
      <c r="E4075" s="495"/>
    </row>
    <row r="4076" spans="4:5">
      <c r="D4076" s="490"/>
      <c r="E4076" s="495"/>
    </row>
    <row r="4077" spans="4:5">
      <c r="D4077" s="490"/>
      <c r="E4077" s="495"/>
    </row>
    <row r="4078" spans="4:5">
      <c r="D4078" s="490"/>
      <c r="E4078" s="495"/>
    </row>
    <row r="4079" spans="4:5">
      <c r="D4079" s="490"/>
      <c r="E4079" s="495"/>
    </row>
    <row r="4080" spans="4:5">
      <c r="D4080" s="490"/>
      <c r="E4080" s="495"/>
    </row>
    <row r="4081" spans="4:5">
      <c r="D4081" s="490"/>
      <c r="E4081" s="495"/>
    </row>
    <row r="4082" spans="4:5">
      <c r="D4082" s="490"/>
      <c r="E4082" s="495"/>
    </row>
    <row r="4083" spans="4:5">
      <c r="D4083" s="490"/>
      <c r="E4083" s="495"/>
    </row>
    <row r="4084" spans="4:5">
      <c r="D4084" s="490"/>
      <c r="E4084" s="495"/>
    </row>
    <row r="4085" spans="4:5">
      <c r="D4085" s="490"/>
      <c r="E4085" s="495"/>
    </row>
    <row r="4086" spans="4:5">
      <c r="D4086" s="490"/>
      <c r="E4086" s="495"/>
    </row>
    <row r="4087" spans="4:5">
      <c r="D4087" s="490"/>
      <c r="E4087" s="495"/>
    </row>
    <row r="4088" spans="4:5">
      <c r="D4088" s="490"/>
      <c r="E4088" s="495"/>
    </row>
    <row r="4089" spans="4:5">
      <c r="D4089" s="490"/>
      <c r="E4089" s="495"/>
    </row>
    <row r="4090" spans="4:5">
      <c r="D4090" s="490"/>
      <c r="E4090" s="495"/>
    </row>
    <row r="4091" spans="4:5">
      <c r="D4091" s="490"/>
      <c r="E4091" s="495"/>
    </row>
    <row r="4092" spans="4:5">
      <c r="D4092" s="490"/>
      <c r="E4092" s="495"/>
    </row>
    <row r="4093" spans="4:5">
      <c r="D4093" s="490"/>
      <c r="E4093" s="495"/>
    </row>
    <row r="4094" spans="4:5">
      <c r="D4094" s="490"/>
      <c r="E4094" s="495"/>
    </row>
    <row r="4095" spans="4:5">
      <c r="D4095" s="490"/>
      <c r="E4095" s="495"/>
    </row>
    <row r="4096" spans="4:5">
      <c r="D4096" s="490"/>
      <c r="E4096" s="495"/>
    </row>
    <row r="4097" spans="4:5">
      <c r="D4097" s="490"/>
      <c r="E4097" s="495"/>
    </row>
    <row r="4098" spans="4:5">
      <c r="D4098" s="490"/>
      <c r="E4098" s="495"/>
    </row>
    <row r="4099" spans="4:5">
      <c r="D4099" s="490"/>
      <c r="E4099" s="495"/>
    </row>
    <row r="4100" spans="4:5">
      <c r="D4100" s="490"/>
      <c r="E4100" s="495"/>
    </row>
    <row r="4101" spans="4:5">
      <c r="D4101" s="490"/>
      <c r="E4101" s="495"/>
    </row>
    <row r="4102" spans="4:5">
      <c r="D4102" s="490"/>
      <c r="E4102" s="495"/>
    </row>
    <row r="4103" spans="4:5">
      <c r="D4103" s="490"/>
      <c r="E4103" s="495"/>
    </row>
    <row r="4104" spans="4:5">
      <c r="D4104" s="490"/>
      <c r="E4104" s="495"/>
    </row>
    <row r="4105" spans="4:5">
      <c r="D4105" s="490"/>
      <c r="E4105" s="495"/>
    </row>
    <row r="4106" spans="4:5">
      <c r="D4106" s="490"/>
      <c r="E4106" s="495"/>
    </row>
    <row r="4107" spans="4:5">
      <c r="D4107" s="490"/>
      <c r="E4107" s="495"/>
    </row>
    <row r="4108" spans="4:5">
      <c r="D4108" s="490"/>
      <c r="E4108" s="495"/>
    </row>
    <row r="4109" spans="4:5">
      <c r="D4109" s="490"/>
      <c r="E4109" s="495"/>
    </row>
    <row r="4110" spans="4:5">
      <c r="D4110" s="490"/>
      <c r="E4110" s="495"/>
    </row>
    <row r="4111" spans="4:5">
      <c r="D4111" s="490"/>
      <c r="E4111" s="495"/>
    </row>
    <row r="4112" spans="4:5">
      <c r="D4112" s="490"/>
      <c r="E4112" s="495"/>
    </row>
    <row r="4113" spans="4:5">
      <c r="D4113" s="490"/>
      <c r="E4113" s="495"/>
    </row>
    <row r="4114" spans="4:5">
      <c r="D4114" s="490"/>
      <c r="E4114" s="495"/>
    </row>
    <row r="4115" spans="4:5">
      <c r="D4115" s="490"/>
      <c r="E4115" s="495"/>
    </row>
    <row r="4116" spans="4:5">
      <c r="D4116" s="490"/>
      <c r="E4116" s="495"/>
    </row>
    <row r="4117" spans="4:5">
      <c r="D4117" s="490"/>
      <c r="E4117" s="495"/>
    </row>
    <row r="4118" spans="4:5">
      <c r="D4118" s="490"/>
      <c r="E4118" s="495"/>
    </row>
    <row r="4119" spans="4:5">
      <c r="D4119" s="490"/>
      <c r="E4119" s="495"/>
    </row>
    <row r="4120" spans="4:5">
      <c r="D4120" s="490"/>
      <c r="E4120" s="495"/>
    </row>
    <row r="4121" spans="4:5">
      <c r="D4121" s="490"/>
      <c r="E4121" s="495"/>
    </row>
    <row r="4122" spans="4:5">
      <c r="D4122" s="490"/>
      <c r="E4122" s="495"/>
    </row>
    <row r="4123" spans="4:5">
      <c r="D4123" s="490"/>
      <c r="E4123" s="495"/>
    </row>
    <row r="4124" spans="4:5">
      <c r="D4124" s="490"/>
      <c r="E4124" s="495"/>
    </row>
    <row r="4125" spans="4:5">
      <c r="D4125" s="490"/>
      <c r="E4125" s="495"/>
    </row>
    <row r="4126" spans="4:5">
      <c r="D4126" s="490"/>
      <c r="E4126" s="495"/>
    </row>
    <row r="4127" spans="4:5">
      <c r="D4127" s="490"/>
      <c r="E4127" s="495"/>
    </row>
    <row r="4128" spans="4:5">
      <c r="D4128" s="490"/>
      <c r="E4128" s="495"/>
    </row>
    <row r="4129" spans="4:5">
      <c r="D4129" s="490"/>
      <c r="E4129" s="495"/>
    </row>
    <row r="4130" spans="4:5">
      <c r="D4130" s="490"/>
      <c r="E4130" s="495"/>
    </row>
    <row r="4131" spans="4:5">
      <c r="D4131" s="490"/>
      <c r="E4131" s="495"/>
    </row>
    <row r="4132" spans="4:5">
      <c r="D4132" s="490"/>
      <c r="E4132" s="495"/>
    </row>
    <row r="4133" spans="4:5">
      <c r="D4133" s="490"/>
      <c r="E4133" s="495"/>
    </row>
    <row r="4134" spans="4:5">
      <c r="D4134" s="490"/>
      <c r="E4134" s="495"/>
    </row>
    <row r="4135" spans="4:5">
      <c r="D4135" s="490"/>
      <c r="E4135" s="495"/>
    </row>
    <row r="4136" spans="4:5">
      <c r="D4136" s="490"/>
      <c r="E4136" s="495"/>
    </row>
    <row r="4137" spans="4:5">
      <c r="D4137" s="490"/>
      <c r="E4137" s="495"/>
    </row>
    <row r="4138" spans="4:5">
      <c r="D4138" s="490"/>
      <c r="E4138" s="495"/>
    </row>
    <row r="4139" spans="4:5">
      <c r="D4139" s="490"/>
      <c r="E4139" s="495"/>
    </row>
    <row r="4140" spans="4:5">
      <c r="D4140" s="490"/>
      <c r="E4140" s="495"/>
    </row>
    <row r="4141" spans="4:5">
      <c r="D4141" s="490"/>
      <c r="E4141" s="495"/>
    </row>
    <row r="4142" spans="4:5">
      <c r="D4142" s="490"/>
      <c r="E4142" s="495"/>
    </row>
    <row r="4143" spans="4:5">
      <c r="D4143" s="490"/>
      <c r="E4143" s="495"/>
    </row>
    <row r="4144" spans="4:5">
      <c r="D4144" s="490"/>
      <c r="E4144" s="495"/>
    </row>
    <row r="4145" spans="4:5">
      <c r="D4145" s="490"/>
      <c r="E4145" s="495"/>
    </row>
    <row r="4146" spans="4:5">
      <c r="D4146" s="490"/>
      <c r="E4146" s="495"/>
    </row>
    <row r="4147" spans="4:5">
      <c r="D4147" s="490"/>
      <c r="E4147" s="495"/>
    </row>
    <row r="4148" spans="4:5">
      <c r="D4148" s="490"/>
      <c r="E4148" s="495"/>
    </row>
    <row r="4149" spans="4:5">
      <c r="D4149" s="490"/>
      <c r="E4149" s="495"/>
    </row>
    <row r="4150" spans="4:5">
      <c r="D4150" s="490"/>
      <c r="E4150" s="495"/>
    </row>
    <row r="4151" spans="4:5">
      <c r="D4151" s="490"/>
      <c r="E4151" s="495"/>
    </row>
    <row r="4152" spans="4:5">
      <c r="D4152" s="490"/>
      <c r="E4152" s="495"/>
    </row>
    <row r="4153" spans="4:5">
      <c r="D4153" s="490"/>
      <c r="E4153" s="495"/>
    </row>
    <row r="4154" spans="4:5">
      <c r="D4154" s="490"/>
      <c r="E4154" s="495"/>
    </row>
    <row r="4155" spans="4:5">
      <c r="D4155" s="490"/>
      <c r="E4155" s="495"/>
    </row>
    <row r="4156" spans="4:5">
      <c r="D4156" s="490"/>
      <c r="E4156" s="495"/>
    </row>
    <row r="4157" spans="4:5">
      <c r="D4157" s="490"/>
      <c r="E4157" s="495"/>
    </row>
    <row r="4158" spans="4:5">
      <c r="D4158" s="490"/>
      <c r="E4158" s="495"/>
    </row>
    <row r="4159" spans="4:5">
      <c r="D4159" s="490"/>
      <c r="E4159" s="495"/>
    </row>
    <row r="4160" spans="4:5">
      <c r="D4160" s="490"/>
      <c r="E4160" s="495"/>
    </row>
    <row r="4161" spans="4:5">
      <c r="D4161" s="490"/>
      <c r="E4161" s="495"/>
    </row>
    <row r="4162" spans="4:5">
      <c r="D4162" s="490"/>
      <c r="E4162" s="495"/>
    </row>
    <row r="4163" spans="4:5">
      <c r="D4163" s="490"/>
      <c r="E4163" s="495"/>
    </row>
    <row r="4164" spans="4:5">
      <c r="D4164" s="490"/>
      <c r="E4164" s="495"/>
    </row>
    <row r="4165" spans="4:5">
      <c r="D4165" s="490"/>
      <c r="E4165" s="495"/>
    </row>
    <row r="4166" spans="4:5">
      <c r="D4166" s="490"/>
      <c r="E4166" s="495"/>
    </row>
    <row r="4167" spans="4:5">
      <c r="D4167" s="490"/>
      <c r="E4167" s="495"/>
    </row>
    <row r="4168" spans="4:5">
      <c r="D4168" s="490"/>
      <c r="E4168" s="495"/>
    </row>
    <row r="4169" spans="4:5">
      <c r="D4169" s="490"/>
      <c r="E4169" s="495"/>
    </row>
    <row r="4170" spans="4:5">
      <c r="D4170" s="490"/>
      <c r="E4170" s="495"/>
    </row>
    <row r="4171" spans="4:5">
      <c r="D4171" s="490"/>
      <c r="E4171" s="495"/>
    </row>
    <row r="4172" spans="4:5">
      <c r="D4172" s="490"/>
      <c r="E4172" s="495"/>
    </row>
    <row r="4173" spans="4:5">
      <c r="D4173" s="490"/>
      <c r="E4173" s="495"/>
    </row>
    <row r="4174" spans="4:5">
      <c r="D4174" s="490"/>
      <c r="E4174" s="495"/>
    </row>
    <row r="4175" spans="4:5">
      <c r="D4175" s="490"/>
      <c r="E4175" s="495"/>
    </row>
    <row r="4176" spans="4:5">
      <c r="D4176" s="490"/>
      <c r="E4176" s="495"/>
    </row>
    <row r="4177" spans="4:5">
      <c r="D4177" s="490"/>
      <c r="E4177" s="495"/>
    </row>
    <row r="4178" spans="4:5">
      <c r="D4178" s="490"/>
      <c r="E4178" s="495"/>
    </row>
    <row r="4179" spans="4:5">
      <c r="D4179" s="490"/>
      <c r="E4179" s="495"/>
    </row>
    <row r="4180" spans="4:5">
      <c r="D4180" s="490"/>
      <c r="E4180" s="495"/>
    </row>
    <row r="4181" spans="4:5">
      <c r="D4181" s="490"/>
      <c r="E4181" s="495"/>
    </row>
    <row r="4182" spans="4:5">
      <c r="D4182" s="490"/>
      <c r="E4182" s="495"/>
    </row>
    <row r="4183" spans="4:5">
      <c r="D4183" s="490"/>
      <c r="E4183" s="495"/>
    </row>
    <row r="4184" spans="4:5">
      <c r="D4184" s="490"/>
      <c r="E4184" s="495"/>
    </row>
    <row r="4185" spans="4:5">
      <c r="D4185" s="490"/>
      <c r="E4185" s="495"/>
    </row>
    <row r="4186" spans="4:5">
      <c r="D4186" s="490"/>
      <c r="E4186" s="495"/>
    </row>
    <row r="4187" spans="4:5">
      <c r="D4187" s="490"/>
      <c r="E4187" s="495"/>
    </row>
    <row r="4188" spans="4:5">
      <c r="D4188" s="490"/>
      <c r="E4188" s="495"/>
    </row>
    <row r="4189" spans="4:5">
      <c r="D4189" s="490"/>
      <c r="E4189" s="495"/>
    </row>
    <row r="4190" spans="4:5">
      <c r="D4190" s="490"/>
      <c r="E4190" s="495"/>
    </row>
    <row r="4191" spans="4:5">
      <c r="D4191" s="490"/>
      <c r="E4191" s="495"/>
    </row>
    <row r="4192" spans="4:5">
      <c r="D4192" s="490"/>
      <c r="E4192" s="495"/>
    </row>
    <row r="4193" spans="4:5">
      <c r="D4193" s="490"/>
      <c r="E4193" s="495"/>
    </row>
    <row r="4194" spans="4:5">
      <c r="D4194" s="490"/>
      <c r="E4194" s="495"/>
    </row>
    <row r="4195" spans="4:5">
      <c r="D4195" s="490"/>
      <c r="E4195" s="495"/>
    </row>
    <row r="4196" spans="4:5">
      <c r="D4196" s="490"/>
      <c r="E4196" s="495"/>
    </row>
    <row r="4197" spans="4:5">
      <c r="D4197" s="490"/>
      <c r="E4197" s="495"/>
    </row>
    <row r="4198" spans="4:5">
      <c r="D4198" s="490"/>
      <c r="E4198" s="495"/>
    </row>
    <row r="4199" spans="4:5">
      <c r="D4199" s="490"/>
      <c r="E4199" s="495"/>
    </row>
    <row r="4200" spans="4:5">
      <c r="D4200" s="490"/>
      <c r="E4200" s="495"/>
    </row>
    <row r="4201" spans="4:5">
      <c r="D4201" s="490"/>
      <c r="E4201" s="495"/>
    </row>
    <row r="4202" spans="4:5">
      <c r="D4202" s="490"/>
      <c r="E4202" s="495"/>
    </row>
    <row r="4203" spans="4:5">
      <c r="D4203" s="490"/>
      <c r="E4203" s="495"/>
    </row>
    <row r="4204" spans="4:5">
      <c r="D4204" s="490"/>
      <c r="E4204" s="495"/>
    </row>
    <row r="4205" spans="4:5">
      <c r="D4205" s="490"/>
      <c r="E4205" s="495"/>
    </row>
    <row r="4206" spans="4:5">
      <c r="D4206" s="490"/>
      <c r="E4206" s="495"/>
    </row>
    <row r="4207" spans="4:5">
      <c r="D4207" s="490"/>
      <c r="E4207" s="495"/>
    </row>
    <row r="4208" spans="4:5">
      <c r="D4208" s="490"/>
      <c r="E4208" s="495"/>
    </row>
    <row r="4209" spans="4:5">
      <c r="D4209" s="490"/>
      <c r="E4209" s="495"/>
    </row>
    <row r="4210" spans="4:5">
      <c r="D4210" s="490"/>
      <c r="E4210" s="495"/>
    </row>
    <row r="4211" spans="4:5">
      <c r="D4211" s="490"/>
      <c r="E4211" s="495"/>
    </row>
    <row r="4212" spans="4:5">
      <c r="D4212" s="490"/>
      <c r="E4212" s="495"/>
    </row>
    <row r="4213" spans="4:5">
      <c r="D4213" s="490"/>
      <c r="E4213" s="495"/>
    </row>
    <row r="4214" spans="4:5">
      <c r="D4214" s="490"/>
      <c r="E4214" s="495"/>
    </row>
    <row r="4215" spans="4:5">
      <c r="D4215" s="490"/>
      <c r="E4215" s="495"/>
    </row>
    <row r="4216" spans="4:5">
      <c r="D4216" s="490"/>
      <c r="E4216" s="495"/>
    </row>
    <row r="4217" spans="4:5">
      <c r="D4217" s="490"/>
      <c r="E4217" s="495"/>
    </row>
    <row r="4218" spans="4:5">
      <c r="D4218" s="490"/>
      <c r="E4218" s="495"/>
    </row>
    <row r="4219" spans="4:5">
      <c r="D4219" s="490"/>
      <c r="E4219" s="495"/>
    </row>
    <row r="4220" spans="4:5">
      <c r="D4220" s="490"/>
      <c r="E4220" s="495"/>
    </row>
    <row r="4221" spans="4:5">
      <c r="D4221" s="490"/>
      <c r="E4221" s="495"/>
    </row>
    <row r="4222" spans="4:5">
      <c r="D4222" s="490"/>
      <c r="E4222" s="495"/>
    </row>
    <row r="4223" spans="4:5">
      <c r="D4223" s="490"/>
      <c r="E4223" s="495"/>
    </row>
    <row r="4224" spans="4:5">
      <c r="D4224" s="490"/>
      <c r="E4224" s="495"/>
    </row>
    <row r="4225" spans="4:5">
      <c r="D4225" s="490"/>
      <c r="E4225" s="495"/>
    </row>
    <row r="4226" spans="4:5">
      <c r="D4226" s="490"/>
      <c r="E4226" s="495"/>
    </row>
    <row r="4227" spans="4:5">
      <c r="D4227" s="490"/>
      <c r="E4227" s="495"/>
    </row>
    <row r="4228" spans="4:5">
      <c r="D4228" s="490"/>
      <c r="E4228" s="495"/>
    </row>
    <row r="4229" spans="4:5">
      <c r="D4229" s="490"/>
      <c r="E4229" s="495"/>
    </row>
    <row r="4230" spans="4:5">
      <c r="D4230" s="490"/>
      <c r="E4230" s="495"/>
    </row>
    <row r="4231" spans="4:5">
      <c r="D4231" s="490"/>
      <c r="E4231" s="495"/>
    </row>
    <row r="4232" spans="4:5">
      <c r="D4232" s="490"/>
      <c r="E4232" s="495"/>
    </row>
    <row r="4233" spans="4:5">
      <c r="D4233" s="490"/>
      <c r="E4233" s="495"/>
    </row>
    <row r="4234" spans="4:5">
      <c r="D4234" s="490"/>
      <c r="E4234" s="495"/>
    </row>
    <row r="4235" spans="4:5">
      <c r="D4235" s="490"/>
      <c r="E4235" s="495"/>
    </row>
    <row r="4236" spans="4:5">
      <c r="D4236" s="490"/>
      <c r="E4236" s="495"/>
    </row>
    <row r="4237" spans="4:5">
      <c r="D4237" s="490"/>
      <c r="E4237" s="495"/>
    </row>
    <row r="4238" spans="4:5">
      <c r="D4238" s="490"/>
      <c r="E4238" s="495"/>
    </row>
    <row r="4239" spans="4:5">
      <c r="D4239" s="490"/>
      <c r="E4239" s="495"/>
    </row>
    <row r="4240" spans="4:5">
      <c r="D4240" s="490"/>
      <c r="E4240" s="495"/>
    </row>
    <row r="4241" spans="4:5">
      <c r="D4241" s="490"/>
      <c r="E4241" s="495"/>
    </row>
    <row r="4242" spans="4:5">
      <c r="D4242" s="490"/>
      <c r="E4242" s="495"/>
    </row>
    <row r="4243" spans="4:5">
      <c r="D4243" s="490"/>
      <c r="E4243" s="495"/>
    </row>
    <row r="4244" spans="4:5">
      <c r="D4244" s="490"/>
      <c r="E4244" s="495"/>
    </row>
    <row r="4245" spans="4:5">
      <c r="D4245" s="490"/>
      <c r="E4245" s="495"/>
    </row>
    <row r="4246" spans="4:5">
      <c r="D4246" s="490"/>
      <c r="E4246" s="495"/>
    </row>
    <row r="4247" spans="4:5">
      <c r="D4247" s="490"/>
      <c r="E4247" s="495"/>
    </row>
    <row r="4248" spans="4:5">
      <c r="D4248" s="490"/>
      <c r="E4248" s="495"/>
    </row>
    <row r="4249" spans="4:5">
      <c r="D4249" s="490"/>
      <c r="E4249" s="495"/>
    </row>
    <row r="4250" spans="4:5">
      <c r="D4250" s="490"/>
      <c r="E4250" s="495"/>
    </row>
    <row r="4251" spans="4:5">
      <c r="D4251" s="490"/>
      <c r="E4251" s="495"/>
    </row>
    <row r="4252" spans="4:5">
      <c r="D4252" s="490"/>
      <c r="E4252" s="495"/>
    </row>
    <row r="4253" spans="4:5">
      <c r="D4253" s="490"/>
      <c r="E4253" s="495"/>
    </row>
    <row r="4254" spans="4:5">
      <c r="D4254" s="490"/>
      <c r="E4254" s="495"/>
    </row>
    <row r="4255" spans="4:5">
      <c r="D4255" s="490"/>
      <c r="E4255" s="495"/>
    </row>
    <row r="4256" spans="4:5">
      <c r="D4256" s="490"/>
      <c r="E4256" s="495"/>
    </row>
    <row r="4257" spans="4:5">
      <c r="D4257" s="490"/>
      <c r="E4257" s="495"/>
    </row>
    <row r="4258" spans="4:5">
      <c r="D4258" s="490"/>
      <c r="E4258" s="495"/>
    </row>
    <row r="4259" spans="4:5">
      <c r="D4259" s="490"/>
      <c r="E4259" s="495"/>
    </row>
    <row r="4260" spans="4:5">
      <c r="D4260" s="490"/>
      <c r="E4260" s="495"/>
    </row>
    <row r="4261" spans="4:5">
      <c r="D4261" s="490"/>
      <c r="E4261" s="495"/>
    </row>
    <row r="4262" spans="4:5">
      <c r="D4262" s="490"/>
      <c r="E4262" s="495"/>
    </row>
    <row r="4263" spans="4:5">
      <c r="D4263" s="490"/>
      <c r="E4263" s="495"/>
    </row>
    <row r="4264" spans="4:5">
      <c r="D4264" s="490"/>
      <c r="E4264" s="495"/>
    </row>
    <row r="4265" spans="4:5">
      <c r="D4265" s="490"/>
      <c r="E4265" s="495"/>
    </row>
    <row r="4266" spans="4:5">
      <c r="D4266" s="490"/>
      <c r="E4266" s="495"/>
    </row>
    <row r="4267" spans="4:5">
      <c r="D4267" s="490"/>
      <c r="E4267" s="495"/>
    </row>
    <row r="4268" spans="4:5">
      <c r="D4268" s="490"/>
      <c r="E4268" s="495"/>
    </row>
    <row r="4269" spans="4:5">
      <c r="D4269" s="490"/>
      <c r="E4269" s="495"/>
    </row>
    <row r="4270" spans="4:5">
      <c r="D4270" s="490"/>
      <c r="E4270" s="495"/>
    </row>
    <row r="4271" spans="4:5">
      <c r="D4271" s="490"/>
      <c r="E4271" s="495"/>
    </row>
    <row r="4272" spans="4:5">
      <c r="D4272" s="490"/>
      <c r="E4272" s="495"/>
    </row>
    <row r="4273" spans="4:5">
      <c r="D4273" s="490"/>
      <c r="E4273" s="495"/>
    </row>
    <row r="4274" spans="4:5">
      <c r="D4274" s="490"/>
      <c r="E4274" s="495"/>
    </row>
    <row r="4275" spans="4:5">
      <c r="D4275" s="490"/>
      <c r="E4275" s="495"/>
    </row>
    <row r="4276" spans="4:5">
      <c r="D4276" s="490"/>
      <c r="E4276" s="495"/>
    </row>
    <row r="4277" spans="4:5">
      <c r="D4277" s="490"/>
      <c r="E4277" s="495"/>
    </row>
    <row r="4278" spans="4:5">
      <c r="D4278" s="490"/>
      <c r="E4278" s="495"/>
    </row>
    <row r="4279" spans="4:5">
      <c r="D4279" s="490"/>
      <c r="E4279" s="495"/>
    </row>
    <row r="4280" spans="4:5">
      <c r="D4280" s="490"/>
      <c r="E4280" s="495"/>
    </row>
    <row r="4281" spans="4:5">
      <c r="D4281" s="490"/>
      <c r="E4281" s="495"/>
    </row>
    <row r="4282" spans="4:5">
      <c r="D4282" s="490"/>
      <c r="E4282" s="495"/>
    </row>
    <row r="4283" spans="4:5">
      <c r="D4283" s="490"/>
      <c r="E4283" s="495"/>
    </row>
    <row r="4284" spans="4:5">
      <c r="D4284" s="490"/>
      <c r="E4284" s="495"/>
    </row>
    <row r="4285" spans="4:5">
      <c r="D4285" s="490"/>
      <c r="E4285" s="495"/>
    </row>
    <row r="4286" spans="4:5">
      <c r="D4286" s="490"/>
      <c r="E4286" s="495"/>
    </row>
    <row r="4287" spans="4:5">
      <c r="D4287" s="490"/>
      <c r="E4287" s="495"/>
    </row>
    <row r="4288" spans="4:5">
      <c r="D4288" s="490"/>
      <c r="E4288" s="495"/>
    </row>
    <row r="4289" spans="4:5">
      <c r="D4289" s="490"/>
      <c r="E4289" s="495"/>
    </row>
    <row r="4290" spans="4:5">
      <c r="D4290" s="490"/>
      <c r="E4290" s="495"/>
    </row>
    <row r="4291" spans="4:5">
      <c r="D4291" s="490"/>
      <c r="E4291" s="495"/>
    </row>
    <row r="4292" spans="4:5">
      <c r="D4292" s="490"/>
      <c r="E4292" s="495"/>
    </row>
    <row r="4293" spans="4:5">
      <c r="D4293" s="490"/>
      <c r="E4293" s="495"/>
    </row>
    <row r="4294" spans="4:5">
      <c r="D4294" s="490"/>
      <c r="E4294" s="495"/>
    </row>
    <row r="4295" spans="4:5">
      <c r="D4295" s="490"/>
      <c r="E4295" s="495"/>
    </row>
    <row r="4296" spans="4:5">
      <c r="D4296" s="490"/>
      <c r="E4296" s="495"/>
    </row>
    <row r="4297" spans="4:5">
      <c r="D4297" s="490"/>
      <c r="E4297" s="495"/>
    </row>
    <row r="4298" spans="4:5">
      <c r="D4298" s="490"/>
      <c r="E4298" s="495"/>
    </row>
    <row r="4299" spans="4:5">
      <c r="D4299" s="490"/>
      <c r="E4299" s="495"/>
    </row>
    <row r="4300" spans="4:5">
      <c r="D4300" s="490"/>
      <c r="E4300" s="495"/>
    </row>
    <row r="4301" spans="4:5">
      <c r="D4301" s="490"/>
      <c r="E4301" s="495"/>
    </row>
    <row r="4302" spans="4:5">
      <c r="D4302" s="490"/>
      <c r="E4302" s="495"/>
    </row>
    <row r="4303" spans="4:5">
      <c r="D4303" s="490"/>
      <c r="E4303" s="495"/>
    </row>
    <row r="4304" spans="4:5">
      <c r="D4304" s="490"/>
      <c r="E4304" s="495"/>
    </row>
    <row r="4305" spans="4:5">
      <c r="D4305" s="490"/>
      <c r="E4305" s="495"/>
    </row>
    <row r="4306" spans="4:5">
      <c r="D4306" s="490"/>
      <c r="E4306" s="495"/>
    </row>
    <row r="4307" spans="4:5">
      <c r="D4307" s="490"/>
      <c r="E4307" s="495"/>
    </row>
    <row r="4308" spans="4:5">
      <c r="D4308" s="490"/>
      <c r="E4308" s="495"/>
    </row>
    <row r="4309" spans="4:5">
      <c r="D4309" s="490"/>
      <c r="E4309" s="495"/>
    </row>
    <row r="4310" spans="4:5">
      <c r="D4310" s="490"/>
      <c r="E4310" s="495"/>
    </row>
    <row r="4311" spans="4:5">
      <c r="D4311" s="490"/>
      <c r="E4311" s="495"/>
    </row>
    <row r="4312" spans="4:5">
      <c r="D4312" s="490"/>
      <c r="E4312" s="495"/>
    </row>
    <row r="4313" spans="4:5">
      <c r="D4313" s="490"/>
      <c r="E4313" s="495"/>
    </row>
    <row r="4314" spans="4:5">
      <c r="D4314" s="490"/>
      <c r="E4314" s="495"/>
    </row>
    <row r="4315" spans="4:5">
      <c r="D4315" s="490"/>
      <c r="E4315" s="495"/>
    </row>
    <row r="4316" spans="4:5">
      <c r="D4316" s="490"/>
      <c r="E4316" s="495"/>
    </row>
    <row r="4317" spans="4:5">
      <c r="D4317" s="490"/>
      <c r="E4317" s="495"/>
    </row>
    <row r="4318" spans="4:5">
      <c r="D4318" s="490"/>
      <c r="E4318" s="495"/>
    </row>
    <row r="4319" spans="4:5">
      <c r="D4319" s="490"/>
      <c r="E4319" s="495"/>
    </row>
    <row r="4320" spans="4:5">
      <c r="D4320" s="490"/>
      <c r="E4320" s="495"/>
    </row>
    <row r="4321" spans="4:5">
      <c r="D4321" s="490"/>
      <c r="E4321" s="495"/>
    </row>
    <row r="4322" spans="4:5">
      <c r="D4322" s="490"/>
      <c r="E4322" s="495"/>
    </row>
    <row r="4323" spans="4:5">
      <c r="D4323" s="490"/>
      <c r="E4323" s="495"/>
    </row>
    <row r="4324" spans="4:5">
      <c r="D4324" s="490"/>
      <c r="E4324" s="495"/>
    </row>
    <row r="4325" spans="4:5">
      <c r="D4325" s="490"/>
      <c r="E4325" s="495"/>
    </row>
    <row r="4326" spans="4:5">
      <c r="D4326" s="490"/>
      <c r="E4326" s="495"/>
    </row>
    <row r="4327" spans="4:5">
      <c r="D4327" s="490"/>
      <c r="E4327" s="495"/>
    </row>
    <row r="4328" spans="4:5">
      <c r="D4328" s="490"/>
      <c r="E4328" s="495"/>
    </row>
    <row r="4329" spans="4:5">
      <c r="D4329" s="490"/>
      <c r="E4329" s="495"/>
    </row>
    <row r="4330" spans="4:5">
      <c r="D4330" s="490"/>
      <c r="E4330" s="495"/>
    </row>
    <row r="4331" spans="4:5">
      <c r="D4331" s="490"/>
      <c r="E4331" s="495"/>
    </row>
    <row r="4332" spans="4:5">
      <c r="D4332" s="490"/>
      <c r="E4332" s="495"/>
    </row>
    <row r="4333" spans="4:5">
      <c r="D4333" s="490"/>
      <c r="E4333" s="495"/>
    </row>
    <row r="4334" spans="4:5">
      <c r="D4334" s="490"/>
      <c r="E4334" s="495"/>
    </row>
    <row r="4335" spans="4:5">
      <c r="D4335" s="490"/>
      <c r="E4335" s="495"/>
    </row>
    <row r="4336" spans="4:5">
      <c r="D4336" s="490"/>
      <c r="E4336" s="495"/>
    </row>
    <row r="4337" spans="4:5">
      <c r="D4337" s="490"/>
      <c r="E4337" s="495"/>
    </row>
    <row r="4338" spans="4:5">
      <c r="D4338" s="490"/>
      <c r="E4338" s="495"/>
    </row>
    <row r="4339" spans="4:5">
      <c r="D4339" s="490"/>
      <c r="E4339" s="495"/>
    </row>
    <row r="4340" spans="4:5">
      <c r="D4340" s="490"/>
      <c r="E4340" s="495"/>
    </row>
    <row r="4341" spans="4:5">
      <c r="D4341" s="490"/>
      <c r="E4341" s="495"/>
    </row>
    <row r="4342" spans="4:5">
      <c r="D4342" s="490"/>
      <c r="E4342" s="495"/>
    </row>
    <row r="4343" spans="4:5">
      <c r="D4343" s="490"/>
      <c r="E4343" s="495"/>
    </row>
    <row r="4344" spans="4:5">
      <c r="D4344" s="490"/>
      <c r="E4344" s="495"/>
    </row>
    <row r="4345" spans="4:5">
      <c r="D4345" s="490"/>
      <c r="E4345" s="495"/>
    </row>
    <row r="4346" spans="4:5">
      <c r="D4346" s="490"/>
      <c r="E4346" s="495"/>
    </row>
    <row r="4347" spans="4:5">
      <c r="D4347" s="490"/>
      <c r="E4347" s="495"/>
    </row>
    <row r="4348" spans="4:5">
      <c r="D4348" s="490"/>
      <c r="E4348" s="495"/>
    </row>
    <row r="4349" spans="4:5">
      <c r="D4349" s="490"/>
      <c r="E4349" s="495"/>
    </row>
    <row r="4350" spans="4:5">
      <c r="D4350" s="490"/>
      <c r="E4350" s="495"/>
    </row>
    <row r="4351" spans="4:5">
      <c r="D4351" s="490"/>
      <c r="E4351" s="495"/>
    </row>
    <row r="4352" spans="4:5">
      <c r="D4352" s="490"/>
      <c r="E4352" s="495"/>
    </row>
    <row r="4353" spans="4:5">
      <c r="D4353" s="490"/>
      <c r="E4353" s="495"/>
    </row>
    <row r="4354" spans="4:5">
      <c r="D4354" s="490"/>
      <c r="E4354" s="495"/>
    </row>
    <row r="4355" spans="4:5">
      <c r="D4355" s="490"/>
      <c r="E4355" s="495"/>
    </row>
    <row r="4356" spans="4:5">
      <c r="D4356" s="490"/>
      <c r="E4356" s="495"/>
    </row>
    <row r="4357" spans="4:5">
      <c r="D4357" s="490"/>
      <c r="E4357" s="495"/>
    </row>
    <row r="4358" spans="4:5">
      <c r="D4358" s="490"/>
      <c r="E4358" s="495"/>
    </row>
    <row r="4359" spans="4:5">
      <c r="D4359" s="490"/>
      <c r="E4359" s="495"/>
    </row>
    <row r="4360" spans="4:5">
      <c r="D4360" s="490"/>
      <c r="E4360" s="495"/>
    </row>
    <row r="4361" spans="4:5">
      <c r="D4361" s="490"/>
      <c r="E4361" s="495"/>
    </row>
    <row r="4362" spans="4:5">
      <c r="D4362" s="490"/>
      <c r="E4362" s="495"/>
    </row>
    <row r="4363" spans="4:5">
      <c r="D4363" s="490"/>
      <c r="E4363" s="495"/>
    </row>
    <row r="4364" spans="4:5">
      <c r="D4364" s="490"/>
      <c r="E4364" s="495"/>
    </row>
    <row r="4365" spans="4:5">
      <c r="D4365" s="490"/>
      <c r="E4365" s="495"/>
    </row>
    <row r="4366" spans="4:5">
      <c r="D4366" s="490"/>
      <c r="E4366" s="495"/>
    </row>
    <row r="4367" spans="4:5">
      <c r="D4367" s="490"/>
      <c r="E4367" s="495"/>
    </row>
    <row r="4368" spans="4:5">
      <c r="D4368" s="490"/>
      <c r="E4368" s="495"/>
    </row>
    <row r="4369" spans="4:5">
      <c r="D4369" s="490"/>
      <c r="E4369" s="495"/>
    </row>
    <row r="4370" spans="4:5">
      <c r="D4370" s="490"/>
      <c r="E4370" s="495"/>
    </row>
    <row r="4371" spans="4:5">
      <c r="D4371" s="490"/>
      <c r="E4371" s="495"/>
    </row>
    <row r="4372" spans="4:5">
      <c r="D4372" s="490"/>
      <c r="E4372" s="495"/>
    </row>
    <row r="4373" spans="4:5">
      <c r="D4373" s="490"/>
      <c r="E4373" s="495"/>
    </row>
    <row r="4374" spans="4:5">
      <c r="D4374" s="490"/>
      <c r="E4374" s="495"/>
    </row>
    <row r="4375" spans="4:5">
      <c r="D4375" s="490"/>
      <c r="E4375" s="495"/>
    </row>
    <row r="4376" spans="4:5">
      <c r="D4376" s="490"/>
      <c r="E4376" s="495"/>
    </row>
    <row r="4377" spans="4:5">
      <c r="D4377" s="490"/>
      <c r="E4377" s="495"/>
    </row>
    <row r="4378" spans="4:5">
      <c r="D4378" s="490"/>
      <c r="E4378" s="495"/>
    </row>
    <row r="4379" spans="4:5">
      <c r="D4379" s="490"/>
      <c r="E4379" s="495"/>
    </row>
    <row r="4380" spans="4:5">
      <c r="D4380" s="490"/>
      <c r="E4380" s="495"/>
    </row>
    <row r="4381" spans="4:5">
      <c r="D4381" s="490"/>
      <c r="E4381" s="495"/>
    </row>
    <row r="4382" spans="4:5">
      <c r="D4382" s="490"/>
      <c r="E4382" s="495"/>
    </row>
    <row r="4383" spans="4:5">
      <c r="D4383" s="490"/>
      <c r="E4383" s="495"/>
    </row>
    <row r="4384" spans="4:5">
      <c r="D4384" s="490"/>
      <c r="E4384" s="495"/>
    </row>
    <row r="4385" spans="4:5">
      <c r="D4385" s="490"/>
      <c r="E4385" s="495"/>
    </row>
    <row r="4386" spans="4:5">
      <c r="D4386" s="490"/>
      <c r="E4386" s="495"/>
    </row>
    <row r="4387" spans="4:5">
      <c r="D4387" s="490"/>
      <c r="E4387" s="495"/>
    </row>
    <row r="4388" spans="4:5">
      <c r="D4388" s="490"/>
      <c r="E4388" s="495"/>
    </row>
    <row r="4389" spans="4:5">
      <c r="D4389" s="490"/>
      <c r="E4389" s="495"/>
    </row>
    <row r="4390" spans="4:5">
      <c r="D4390" s="490"/>
      <c r="E4390" s="495"/>
    </row>
    <row r="4391" spans="4:5">
      <c r="D4391" s="490"/>
      <c r="E4391" s="495"/>
    </row>
    <row r="4392" spans="4:5">
      <c r="D4392" s="490"/>
      <c r="E4392" s="495"/>
    </row>
    <row r="4393" spans="4:5">
      <c r="D4393" s="490"/>
      <c r="E4393" s="495"/>
    </row>
    <row r="4394" spans="4:5">
      <c r="D4394" s="490"/>
      <c r="E4394" s="495"/>
    </row>
    <row r="4395" spans="4:5">
      <c r="D4395" s="490"/>
      <c r="E4395" s="495"/>
    </row>
    <row r="4396" spans="4:5">
      <c r="D4396" s="490"/>
      <c r="E4396" s="495"/>
    </row>
    <row r="4397" spans="4:5">
      <c r="D4397" s="490"/>
      <c r="E4397" s="495"/>
    </row>
    <row r="4398" spans="4:5">
      <c r="D4398" s="490"/>
      <c r="E4398" s="495"/>
    </row>
    <row r="4399" spans="4:5">
      <c r="D4399" s="490"/>
      <c r="E4399" s="495"/>
    </row>
    <row r="4400" spans="4:5">
      <c r="D4400" s="490"/>
      <c r="E4400" s="495"/>
    </row>
    <row r="4401" spans="4:5">
      <c r="D4401" s="490"/>
      <c r="E4401" s="495"/>
    </row>
    <row r="4402" spans="4:5">
      <c r="D4402" s="490"/>
      <c r="E4402" s="495"/>
    </row>
    <row r="4403" spans="4:5">
      <c r="D4403" s="490"/>
      <c r="E4403" s="495"/>
    </row>
    <row r="4404" spans="4:5">
      <c r="D4404" s="490"/>
      <c r="E4404" s="495"/>
    </row>
    <row r="4405" spans="4:5">
      <c r="D4405" s="490"/>
      <c r="E4405" s="495"/>
    </row>
    <row r="4406" spans="4:5">
      <c r="D4406" s="490"/>
      <c r="E4406" s="495"/>
    </row>
    <row r="4407" spans="4:5">
      <c r="D4407" s="490"/>
      <c r="E4407" s="495"/>
    </row>
    <row r="4408" spans="4:5">
      <c r="D4408" s="490"/>
      <c r="E4408" s="495"/>
    </row>
    <row r="4409" spans="4:5">
      <c r="D4409" s="490"/>
      <c r="E4409" s="495"/>
    </row>
    <row r="4410" spans="4:5">
      <c r="D4410" s="490"/>
      <c r="E4410" s="495"/>
    </row>
    <row r="4411" spans="4:5">
      <c r="D4411" s="490"/>
      <c r="E4411" s="495"/>
    </row>
    <row r="4412" spans="4:5">
      <c r="D4412" s="490"/>
      <c r="E4412" s="495"/>
    </row>
    <row r="4413" spans="4:5">
      <c r="D4413" s="490"/>
      <c r="E4413" s="495"/>
    </row>
    <row r="4414" spans="4:5">
      <c r="D4414" s="490"/>
      <c r="E4414" s="495"/>
    </row>
    <row r="4415" spans="4:5">
      <c r="D4415" s="490"/>
      <c r="E4415" s="495"/>
    </row>
    <row r="4416" spans="4:5">
      <c r="D4416" s="490"/>
      <c r="E4416" s="495"/>
    </row>
    <row r="4417" spans="4:5">
      <c r="D4417" s="490"/>
      <c r="E4417" s="495"/>
    </row>
    <row r="4418" spans="4:5">
      <c r="D4418" s="490"/>
      <c r="E4418" s="495"/>
    </row>
    <row r="4419" spans="4:5">
      <c r="D4419" s="490"/>
      <c r="E4419" s="495"/>
    </row>
    <row r="4420" spans="4:5">
      <c r="D4420" s="490"/>
      <c r="E4420" s="495"/>
    </row>
    <row r="4421" spans="4:5">
      <c r="D4421" s="490"/>
      <c r="E4421" s="495"/>
    </row>
    <row r="4422" spans="4:5">
      <c r="D4422" s="490"/>
      <c r="E4422" s="495"/>
    </row>
    <row r="4423" spans="4:5">
      <c r="D4423" s="490"/>
      <c r="E4423" s="495"/>
    </row>
    <row r="4424" spans="4:5">
      <c r="D4424" s="490"/>
      <c r="E4424" s="495"/>
    </row>
    <row r="4425" spans="4:5">
      <c r="D4425" s="490"/>
      <c r="E4425" s="495"/>
    </row>
    <row r="4426" spans="4:5">
      <c r="D4426" s="490"/>
      <c r="E4426" s="495"/>
    </row>
    <row r="4427" spans="4:5">
      <c r="D4427" s="490"/>
      <c r="E4427" s="495"/>
    </row>
    <row r="4428" spans="4:5">
      <c r="D4428" s="490"/>
      <c r="E4428" s="495"/>
    </row>
    <row r="4429" spans="4:5">
      <c r="D4429" s="490"/>
      <c r="E4429" s="495"/>
    </row>
    <row r="4430" spans="4:5">
      <c r="D4430" s="490"/>
      <c r="E4430" s="495"/>
    </row>
    <row r="4431" spans="4:5">
      <c r="D4431" s="490"/>
      <c r="E4431" s="495"/>
    </row>
    <row r="4432" spans="4:5">
      <c r="D4432" s="490"/>
      <c r="E4432" s="495"/>
    </row>
    <row r="4433" spans="4:5">
      <c r="D4433" s="490"/>
      <c r="E4433" s="495"/>
    </row>
    <row r="4434" spans="4:5">
      <c r="D4434" s="490"/>
      <c r="E4434" s="495"/>
    </row>
    <row r="4435" spans="4:5">
      <c r="D4435" s="490"/>
      <c r="E4435" s="495"/>
    </row>
    <row r="4436" spans="4:5">
      <c r="D4436" s="490"/>
      <c r="E4436" s="495"/>
    </row>
    <row r="4437" spans="4:5">
      <c r="D4437" s="490"/>
      <c r="E4437" s="495"/>
    </row>
    <row r="4438" spans="4:5">
      <c r="D4438" s="490"/>
      <c r="E4438" s="495"/>
    </row>
    <row r="4439" spans="4:5">
      <c r="D4439" s="490"/>
      <c r="E4439" s="495"/>
    </row>
    <row r="4440" spans="4:5">
      <c r="D4440" s="490"/>
      <c r="E4440" s="495"/>
    </row>
    <row r="4441" spans="4:5">
      <c r="D4441" s="490"/>
      <c r="E4441" s="495"/>
    </row>
    <row r="4442" spans="4:5">
      <c r="D4442" s="490"/>
      <c r="E4442" s="495"/>
    </row>
    <row r="4443" spans="4:5">
      <c r="D4443" s="490"/>
      <c r="E4443" s="495"/>
    </row>
    <row r="4444" spans="4:5">
      <c r="D4444" s="490"/>
      <c r="E4444" s="495"/>
    </row>
    <row r="4445" spans="4:5">
      <c r="D4445" s="490"/>
      <c r="E4445" s="495"/>
    </row>
    <row r="4446" spans="4:5">
      <c r="D4446" s="490"/>
      <c r="E4446" s="495"/>
    </row>
    <row r="4447" spans="4:5">
      <c r="D4447" s="490"/>
      <c r="E4447" s="495"/>
    </row>
    <row r="4448" spans="4:5">
      <c r="D4448" s="490"/>
      <c r="E4448" s="495"/>
    </row>
    <row r="4449" spans="4:5">
      <c r="D4449" s="490"/>
      <c r="E4449" s="495"/>
    </row>
    <row r="4450" spans="4:5">
      <c r="D4450" s="490"/>
      <c r="E4450" s="495"/>
    </row>
    <row r="4451" spans="4:5">
      <c r="D4451" s="490"/>
      <c r="E4451" s="495"/>
    </row>
    <row r="4452" spans="4:5">
      <c r="D4452" s="490"/>
      <c r="E4452" s="495"/>
    </row>
    <row r="4453" spans="4:5">
      <c r="D4453" s="490"/>
      <c r="E4453" s="495"/>
    </row>
    <row r="4454" spans="4:5">
      <c r="D4454" s="490"/>
      <c r="E4454" s="495"/>
    </row>
    <row r="4455" spans="4:5">
      <c r="D4455" s="490"/>
      <c r="E4455" s="495"/>
    </row>
    <row r="4456" spans="4:5">
      <c r="D4456" s="490"/>
      <c r="E4456" s="495"/>
    </row>
    <row r="4457" spans="4:5">
      <c r="D4457" s="490"/>
      <c r="E4457" s="495"/>
    </row>
    <row r="4458" spans="4:5">
      <c r="D4458" s="490"/>
      <c r="E4458" s="495"/>
    </row>
    <row r="4459" spans="4:5">
      <c r="D4459" s="490"/>
      <c r="E4459" s="495"/>
    </row>
    <row r="4460" spans="4:5">
      <c r="D4460" s="490"/>
      <c r="E4460" s="495"/>
    </row>
    <row r="4461" spans="4:5">
      <c r="D4461" s="490"/>
      <c r="E4461" s="495"/>
    </row>
    <row r="4462" spans="4:5">
      <c r="D4462" s="490"/>
      <c r="E4462" s="495"/>
    </row>
    <row r="4463" spans="4:5">
      <c r="D4463" s="490"/>
      <c r="E4463" s="495"/>
    </row>
    <row r="4464" spans="4:5">
      <c r="D4464" s="490"/>
      <c r="E4464" s="495"/>
    </row>
    <row r="4465" spans="4:5">
      <c r="D4465" s="490"/>
      <c r="E4465" s="495"/>
    </row>
    <row r="4466" spans="4:5">
      <c r="D4466" s="490"/>
      <c r="E4466" s="495"/>
    </row>
    <row r="4467" spans="4:5">
      <c r="D4467" s="490"/>
      <c r="E4467" s="495"/>
    </row>
    <row r="4468" spans="4:5">
      <c r="D4468" s="490"/>
      <c r="E4468" s="495"/>
    </row>
    <row r="4469" spans="4:5">
      <c r="D4469" s="490"/>
      <c r="E4469" s="495"/>
    </row>
    <row r="4470" spans="4:5">
      <c r="D4470" s="490"/>
      <c r="E4470" s="495"/>
    </row>
    <row r="4471" spans="4:5">
      <c r="D4471" s="490"/>
      <c r="E4471" s="495"/>
    </row>
    <row r="4472" spans="4:5">
      <c r="D4472" s="490"/>
      <c r="E4472" s="495"/>
    </row>
    <row r="4473" spans="4:5">
      <c r="D4473" s="490"/>
      <c r="E4473" s="495"/>
    </row>
    <row r="4474" spans="4:5">
      <c r="D4474" s="490"/>
      <c r="E4474" s="495"/>
    </row>
    <row r="4475" spans="4:5">
      <c r="D4475" s="490"/>
      <c r="E4475" s="495"/>
    </row>
    <row r="4476" spans="4:5">
      <c r="D4476" s="490"/>
      <c r="E4476" s="495"/>
    </row>
    <row r="4477" spans="4:5">
      <c r="D4477" s="490"/>
      <c r="E4477" s="495"/>
    </row>
    <row r="4478" spans="4:5">
      <c r="D4478" s="490"/>
      <c r="E4478" s="495"/>
    </row>
    <row r="4479" spans="4:5">
      <c r="D4479" s="490"/>
      <c r="E4479" s="495"/>
    </row>
    <row r="4480" spans="4:5">
      <c r="D4480" s="490"/>
      <c r="E4480" s="495"/>
    </row>
    <row r="4481" spans="4:5">
      <c r="D4481" s="490"/>
      <c r="E4481" s="495"/>
    </row>
    <row r="4482" spans="4:5">
      <c r="D4482" s="490"/>
      <c r="E4482" s="495"/>
    </row>
    <row r="4483" spans="4:5">
      <c r="D4483" s="490"/>
      <c r="E4483" s="495"/>
    </row>
    <row r="4484" spans="4:5">
      <c r="D4484" s="490"/>
      <c r="E4484" s="495"/>
    </row>
    <row r="4485" spans="4:5">
      <c r="D4485" s="490"/>
      <c r="E4485" s="495"/>
    </row>
    <row r="4486" spans="4:5">
      <c r="D4486" s="490"/>
      <c r="E4486" s="495"/>
    </row>
    <row r="4487" spans="4:5">
      <c r="D4487" s="490"/>
      <c r="E4487" s="495"/>
    </row>
    <row r="4488" spans="4:5">
      <c r="D4488" s="490"/>
      <c r="E4488" s="495"/>
    </row>
    <row r="4489" spans="4:5">
      <c r="D4489" s="490"/>
      <c r="E4489" s="495"/>
    </row>
    <row r="4490" spans="4:5">
      <c r="D4490" s="490"/>
      <c r="E4490" s="495"/>
    </row>
    <row r="4491" spans="4:5">
      <c r="D4491" s="490"/>
      <c r="E4491" s="495"/>
    </row>
    <row r="4492" spans="4:5">
      <c r="D4492" s="490"/>
      <c r="E4492" s="495"/>
    </row>
    <row r="4493" spans="4:5">
      <c r="D4493" s="490"/>
      <c r="E4493" s="495"/>
    </row>
    <row r="4494" spans="4:5">
      <c r="D4494" s="490"/>
      <c r="E4494" s="495"/>
    </row>
    <row r="4495" spans="4:5">
      <c r="D4495" s="490"/>
      <c r="E4495" s="495"/>
    </row>
    <row r="4496" spans="4:5">
      <c r="D4496" s="490"/>
      <c r="E4496" s="495"/>
    </row>
    <row r="4497" spans="4:5">
      <c r="D4497" s="490"/>
      <c r="E4497" s="495"/>
    </row>
    <row r="4498" spans="4:5">
      <c r="D4498" s="490"/>
      <c r="E4498" s="495"/>
    </row>
    <row r="4499" spans="4:5">
      <c r="D4499" s="490"/>
      <c r="E4499" s="495"/>
    </row>
    <row r="4500" spans="4:5">
      <c r="D4500" s="490"/>
      <c r="E4500" s="495"/>
    </row>
    <row r="4501" spans="4:5">
      <c r="D4501" s="490"/>
      <c r="E4501" s="495"/>
    </row>
    <row r="4502" spans="4:5">
      <c r="D4502" s="490"/>
      <c r="E4502" s="495"/>
    </row>
    <row r="4503" spans="4:5">
      <c r="D4503" s="490"/>
      <c r="E4503" s="495"/>
    </row>
    <row r="4504" spans="4:5">
      <c r="D4504" s="490"/>
      <c r="E4504" s="495"/>
    </row>
    <row r="4505" spans="4:5">
      <c r="D4505" s="490"/>
      <c r="E4505" s="495"/>
    </row>
    <row r="4506" spans="4:5">
      <c r="D4506" s="490"/>
      <c r="E4506" s="495"/>
    </row>
    <row r="4507" spans="4:5">
      <c r="D4507" s="490"/>
      <c r="E4507" s="495"/>
    </row>
    <row r="4508" spans="4:5">
      <c r="D4508" s="490"/>
      <c r="E4508" s="495"/>
    </row>
    <row r="4509" spans="4:5">
      <c r="D4509" s="490"/>
      <c r="E4509" s="495"/>
    </row>
    <row r="4510" spans="4:5">
      <c r="D4510" s="490"/>
      <c r="E4510" s="495"/>
    </row>
    <row r="4511" spans="4:5">
      <c r="D4511" s="490"/>
      <c r="E4511" s="495"/>
    </row>
    <row r="4512" spans="4:5">
      <c r="D4512" s="490"/>
      <c r="E4512" s="495"/>
    </row>
    <row r="4513" spans="4:5">
      <c r="D4513" s="490"/>
      <c r="E4513" s="495"/>
    </row>
    <row r="4514" spans="4:5">
      <c r="D4514" s="490"/>
      <c r="E4514" s="495"/>
    </row>
    <row r="4515" spans="4:5">
      <c r="D4515" s="490"/>
      <c r="E4515" s="495"/>
    </row>
    <row r="4516" spans="4:5">
      <c r="D4516" s="490"/>
      <c r="E4516" s="495"/>
    </row>
    <row r="4517" spans="4:5">
      <c r="D4517" s="490"/>
      <c r="E4517" s="495"/>
    </row>
    <row r="4518" spans="4:5">
      <c r="D4518" s="490"/>
      <c r="E4518" s="495"/>
    </row>
    <row r="4519" spans="4:5">
      <c r="D4519" s="490"/>
      <c r="E4519" s="495"/>
    </row>
    <row r="4520" spans="4:5">
      <c r="D4520" s="490"/>
      <c r="E4520" s="495"/>
    </row>
    <row r="4521" spans="4:5">
      <c r="D4521" s="490"/>
      <c r="E4521" s="495"/>
    </row>
    <row r="4522" spans="4:5">
      <c r="D4522" s="490"/>
      <c r="E4522" s="495"/>
    </row>
    <row r="4523" spans="4:5">
      <c r="D4523" s="490"/>
      <c r="E4523" s="495"/>
    </row>
    <row r="4524" spans="4:5">
      <c r="D4524" s="490"/>
      <c r="E4524" s="495"/>
    </row>
    <row r="4525" spans="4:5">
      <c r="D4525" s="490"/>
      <c r="E4525" s="495"/>
    </row>
    <row r="4526" spans="4:5">
      <c r="D4526" s="490"/>
      <c r="E4526" s="495"/>
    </row>
    <row r="4527" spans="4:5">
      <c r="D4527" s="490"/>
      <c r="E4527" s="495"/>
    </row>
    <row r="4528" spans="4:5">
      <c r="D4528" s="490"/>
      <c r="E4528" s="495"/>
    </row>
    <row r="4529" spans="4:5">
      <c r="D4529" s="490"/>
      <c r="E4529" s="495"/>
    </row>
    <row r="4530" spans="4:5">
      <c r="D4530" s="490"/>
      <c r="E4530" s="495"/>
    </row>
    <row r="4531" spans="4:5">
      <c r="D4531" s="490"/>
      <c r="E4531" s="495"/>
    </row>
    <row r="4532" spans="4:5">
      <c r="D4532" s="490"/>
      <c r="E4532" s="495"/>
    </row>
    <row r="4533" spans="4:5">
      <c r="D4533" s="490"/>
      <c r="E4533" s="495"/>
    </row>
    <row r="4534" spans="4:5">
      <c r="D4534" s="490"/>
      <c r="E4534" s="495"/>
    </row>
    <row r="4535" spans="4:5">
      <c r="D4535" s="490"/>
      <c r="E4535" s="495"/>
    </row>
    <row r="4536" spans="4:5">
      <c r="D4536" s="490"/>
      <c r="E4536" s="495"/>
    </row>
    <row r="4537" spans="4:5">
      <c r="D4537" s="490"/>
      <c r="E4537" s="495"/>
    </row>
    <row r="4538" spans="4:5">
      <c r="D4538" s="490"/>
      <c r="E4538" s="495"/>
    </row>
  </sheetData>
  <sheetProtection password="A5BB" sheet="1" objects="1" scenarios="1"/>
  <mergeCells count="9">
    <mergeCell ref="J6:J7"/>
    <mergeCell ref="C953:I957"/>
    <mergeCell ref="H959:I959"/>
    <mergeCell ref="A6:A7"/>
    <mergeCell ref="B6:C6"/>
    <mergeCell ref="D6:D7"/>
    <mergeCell ref="E6:E7"/>
    <mergeCell ref="F6:G6"/>
    <mergeCell ref="H6:I6"/>
  </mergeCells>
  <phoneticPr fontId="2" type="noConversion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46" sqref="I46"/>
    </sheetView>
  </sheetViews>
  <sheetFormatPr defaultRowHeight="12.75"/>
  <sheetData/>
  <phoneticPr fontId="2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S54"/>
  <sheetViews>
    <sheetView showGridLines="0" topLeftCell="A34" zoomScaleNormal="100" zoomScaleSheetLayoutView="85" workbookViewId="0">
      <selection activeCell="O7" sqref="O7"/>
    </sheetView>
  </sheetViews>
  <sheetFormatPr defaultRowHeight="12.75" customHeight="1"/>
  <cols>
    <col min="1" max="1" width="2.42578125" style="2" customWidth="1"/>
    <col min="2" max="2" width="1.85546875" style="2" customWidth="1"/>
    <col min="3" max="3" width="2.7109375" style="2" customWidth="1"/>
    <col min="4" max="4" width="6.85546875" style="2" customWidth="1"/>
    <col min="5" max="5" width="13.5703125" style="2" customWidth="1"/>
    <col min="6" max="6" width="0.5703125" style="2" customWidth="1"/>
    <col min="7" max="7" width="2.5703125" style="2" customWidth="1"/>
    <col min="8" max="8" width="2.7109375" style="2" customWidth="1"/>
    <col min="9" max="9" width="9.7109375" style="2" customWidth="1"/>
    <col min="10" max="10" width="13.5703125" style="2" customWidth="1"/>
    <col min="11" max="11" width="0.7109375" style="2" customWidth="1"/>
    <col min="12" max="12" width="2.42578125" style="2" customWidth="1"/>
    <col min="13" max="13" width="2.85546875" style="2" customWidth="1"/>
    <col min="14" max="14" width="2" style="2" customWidth="1"/>
    <col min="15" max="15" width="12.7109375" style="2" customWidth="1"/>
    <col min="16" max="16" width="2.85546875" style="2" customWidth="1"/>
    <col min="17" max="17" width="2" style="2" customWidth="1"/>
    <col min="18" max="18" width="13.5703125" style="2" customWidth="1"/>
    <col min="19" max="19" width="0.5703125" style="2" customWidth="1"/>
    <col min="20" max="16384" width="9.140625" style="2"/>
  </cols>
  <sheetData>
    <row r="1" spans="1:19" ht="12" hidden="1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ht="23.25" customHeight="1">
      <c r="A2" s="662" t="s">
        <v>242</v>
      </c>
      <c r="B2" s="662"/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  <c r="Q2" s="662"/>
      <c r="R2" s="662"/>
      <c r="S2" s="663"/>
    </row>
    <row r="3" spans="1:19" ht="12" hidden="1" customHeight="1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8"/>
    </row>
    <row r="4" spans="1:19" ht="8.25" customHeight="1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1"/>
    </row>
    <row r="5" spans="1:19" ht="24" customHeight="1">
      <c r="A5" s="12"/>
      <c r="B5" s="13" t="s">
        <v>252</v>
      </c>
      <c r="C5" s="13"/>
      <c r="D5" s="13"/>
      <c r="E5" s="664" t="s">
        <v>532</v>
      </c>
      <c r="F5" s="665"/>
      <c r="G5" s="665"/>
      <c r="H5" s="665"/>
      <c r="I5" s="665"/>
      <c r="J5" s="666"/>
      <c r="K5" s="13"/>
      <c r="L5" s="13"/>
      <c r="M5" s="13"/>
      <c r="N5" s="13"/>
      <c r="O5" s="13" t="s">
        <v>253</v>
      </c>
      <c r="P5" s="14" t="s">
        <v>254</v>
      </c>
      <c r="Q5" s="15"/>
      <c r="R5" s="16"/>
      <c r="S5" s="17"/>
    </row>
    <row r="6" spans="1:19" ht="17.25" hidden="1" customHeight="1">
      <c r="A6" s="12"/>
      <c r="B6" s="13" t="s">
        <v>255</v>
      </c>
      <c r="C6" s="13"/>
      <c r="D6" s="13"/>
      <c r="E6" s="18" t="s">
        <v>256</v>
      </c>
      <c r="F6" s="13"/>
      <c r="G6" s="13"/>
      <c r="H6" s="13"/>
      <c r="I6" s="13"/>
      <c r="J6" s="19"/>
      <c r="K6" s="13"/>
      <c r="L6" s="13"/>
      <c r="M6" s="13"/>
      <c r="N6" s="13"/>
      <c r="O6" s="13"/>
      <c r="P6" s="20"/>
      <c r="Q6" s="21"/>
      <c r="R6" s="19"/>
      <c r="S6" s="17"/>
    </row>
    <row r="7" spans="1:19" ht="24" customHeight="1">
      <c r="A7" s="12"/>
      <c r="B7" s="13" t="s">
        <v>257</v>
      </c>
      <c r="C7" s="13"/>
      <c r="D7" s="13"/>
      <c r="E7" s="667" t="s">
        <v>533</v>
      </c>
      <c r="F7" s="668"/>
      <c r="G7" s="668"/>
      <c r="H7" s="668"/>
      <c r="I7" s="668"/>
      <c r="J7" s="669"/>
      <c r="K7" s="13"/>
      <c r="L7" s="13"/>
      <c r="M7" s="13"/>
      <c r="N7" s="13"/>
      <c r="O7" s="13" t="s">
        <v>258</v>
      </c>
      <c r="P7" s="23"/>
      <c r="Q7" s="21"/>
      <c r="R7" s="19"/>
      <c r="S7" s="17"/>
    </row>
    <row r="8" spans="1:19" ht="17.25" hidden="1" customHeight="1">
      <c r="A8" s="12"/>
      <c r="B8" s="13" t="s">
        <v>259</v>
      </c>
      <c r="C8" s="13"/>
      <c r="D8" s="13"/>
      <c r="E8" s="22" t="s">
        <v>254</v>
      </c>
      <c r="F8" s="13"/>
      <c r="G8" s="13"/>
      <c r="H8" s="13"/>
      <c r="I8" s="13"/>
      <c r="J8" s="19"/>
      <c r="K8" s="13"/>
      <c r="L8" s="13"/>
      <c r="M8" s="13"/>
      <c r="N8" s="13"/>
      <c r="O8" s="13"/>
      <c r="P8" s="20"/>
      <c r="Q8" s="21"/>
      <c r="R8" s="19"/>
      <c r="S8" s="17"/>
    </row>
    <row r="9" spans="1:19" ht="24" customHeight="1">
      <c r="A9" s="12"/>
      <c r="B9" s="13" t="s">
        <v>260</v>
      </c>
      <c r="C9" s="13"/>
      <c r="D9" s="13"/>
      <c r="E9" s="670" t="s">
        <v>254</v>
      </c>
      <c r="F9" s="671"/>
      <c r="G9" s="671"/>
      <c r="H9" s="671"/>
      <c r="I9" s="671"/>
      <c r="J9" s="672"/>
      <c r="K9" s="13"/>
      <c r="L9" s="13"/>
      <c r="M9" s="13"/>
      <c r="N9" s="13"/>
      <c r="O9" s="13" t="s">
        <v>261</v>
      </c>
      <c r="P9" s="673" t="s">
        <v>534</v>
      </c>
      <c r="Q9" s="671"/>
      <c r="R9" s="672"/>
      <c r="S9" s="17"/>
    </row>
    <row r="10" spans="1:19" ht="17.25" hidden="1" customHeight="1">
      <c r="A10" s="12"/>
      <c r="B10" s="13" t="s">
        <v>262</v>
      </c>
      <c r="C10" s="13"/>
      <c r="D10" s="13"/>
      <c r="E10" s="24" t="s">
        <v>254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21"/>
      <c r="Q10" s="21"/>
      <c r="R10" s="13"/>
      <c r="S10" s="17"/>
    </row>
    <row r="11" spans="1:19" ht="17.25" hidden="1" customHeight="1">
      <c r="A11" s="12"/>
      <c r="B11" s="13" t="s">
        <v>263</v>
      </c>
      <c r="C11" s="13"/>
      <c r="D11" s="13"/>
      <c r="E11" s="24" t="s">
        <v>254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21"/>
      <c r="Q11" s="21"/>
      <c r="R11" s="13"/>
      <c r="S11" s="17"/>
    </row>
    <row r="12" spans="1:19" ht="17.25" hidden="1" customHeight="1">
      <c r="A12" s="12"/>
      <c r="B12" s="13" t="s">
        <v>264</v>
      </c>
      <c r="C12" s="13"/>
      <c r="D12" s="13"/>
      <c r="E12" s="24" t="s">
        <v>254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21"/>
      <c r="Q12" s="21"/>
      <c r="R12" s="13"/>
      <c r="S12" s="17"/>
    </row>
    <row r="13" spans="1:19" ht="17.25" hidden="1" customHeight="1">
      <c r="A13" s="12"/>
      <c r="B13" s="13"/>
      <c r="C13" s="13"/>
      <c r="D13" s="13"/>
      <c r="E13" s="24" t="s">
        <v>254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21"/>
      <c r="Q13" s="21"/>
      <c r="R13" s="13"/>
      <c r="S13" s="17"/>
    </row>
    <row r="14" spans="1:19" ht="17.25" hidden="1" customHeight="1">
      <c r="A14" s="12"/>
      <c r="B14" s="13"/>
      <c r="C14" s="13"/>
      <c r="D14" s="13"/>
      <c r="E14" s="24" t="s">
        <v>254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21"/>
      <c r="Q14" s="21"/>
      <c r="R14" s="13"/>
      <c r="S14" s="17"/>
    </row>
    <row r="15" spans="1:19" ht="17.25" hidden="1" customHeight="1">
      <c r="A15" s="12"/>
      <c r="B15" s="13"/>
      <c r="C15" s="13"/>
      <c r="D15" s="13"/>
      <c r="E15" s="24" t="s">
        <v>254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1"/>
      <c r="R15" s="13"/>
      <c r="S15" s="17"/>
    </row>
    <row r="16" spans="1:19" ht="17.25" hidden="1" customHeight="1">
      <c r="A16" s="12"/>
      <c r="B16" s="13"/>
      <c r="C16" s="13"/>
      <c r="D16" s="13"/>
      <c r="E16" s="24" t="s">
        <v>254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21"/>
      <c r="Q16" s="21"/>
      <c r="R16" s="13"/>
      <c r="S16" s="17"/>
    </row>
    <row r="17" spans="1:19" ht="17.25" hidden="1" customHeight="1">
      <c r="A17" s="12"/>
      <c r="B17" s="13"/>
      <c r="C17" s="13"/>
      <c r="D17" s="13"/>
      <c r="E17" s="24" t="s">
        <v>254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21"/>
      <c r="Q17" s="21"/>
      <c r="R17" s="13"/>
      <c r="S17" s="17"/>
    </row>
    <row r="18" spans="1:19" ht="17.25" hidden="1" customHeight="1">
      <c r="A18" s="12"/>
      <c r="B18" s="13"/>
      <c r="C18" s="13"/>
      <c r="D18" s="13"/>
      <c r="E18" s="24" t="s">
        <v>254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21"/>
      <c r="Q18" s="21"/>
      <c r="R18" s="13"/>
      <c r="S18" s="17"/>
    </row>
    <row r="19" spans="1:19" ht="17.25" hidden="1" customHeight="1">
      <c r="A19" s="12"/>
      <c r="B19" s="13"/>
      <c r="C19" s="13"/>
      <c r="D19" s="13"/>
      <c r="E19" s="24" t="s">
        <v>254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21"/>
      <c r="Q19" s="21"/>
      <c r="R19" s="13"/>
      <c r="S19" s="17"/>
    </row>
    <row r="20" spans="1:19" ht="17.25" hidden="1" customHeight="1">
      <c r="A20" s="12"/>
      <c r="B20" s="13"/>
      <c r="C20" s="13"/>
      <c r="D20" s="13"/>
      <c r="E20" s="24" t="s">
        <v>254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21"/>
      <c r="Q20" s="21"/>
      <c r="R20" s="13"/>
      <c r="S20" s="17"/>
    </row>
    <row r="21" spans="1:19" ht="17.25" hidden="1" customHeight="1">
      <c r="A21" s="12"/>
      <c r="B21" s="13"/>
      <c r="C21" s="13"/>
      <c r="D21" s="13"/>
      <c r="E21" s="24" t="s">
        <v>254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21"/>
      <c r="Q21" s="21"/>
      <c r="R21" s="13"/>
      <c r="S21" s="17"/>
    </row>
    <row r="22" spans="1:19" ht="17.25" hidden="1" customHeight="1">
      <c r="A22" s="12"/>
      <c r="B22" s="13"/>
      <c r="C22" s="13"/>
      <c r="D22" s="13"/>
      <c r="E22" s="24" t="s">
        <v>254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21"/>
      <c r="Q22" s="21"/>
      <c r="R22" s="13"/>
      <c r="S22" s="17"/>
    </row>
    <row r="23" spans="1:19" ht="17.25" hidden="1" customHeight="1">
      <c r="A23" s="12"/>
      <c r="B23" s="13"/>
      <c r="C23" s="13"/>
      <c r="D23" s="13"/>
      <c r="E23" s="24" t="s">
        <v>254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21"/>
      <c r="Q23" s="21"/>
      <c r="R23" s="13"/>
      <c r="S23" s="17"/>
    </row>
    <row r="24" spans="1:19" ht="17.25" hidden="1" customHeight="1">
      <c r="A24" s="12"/>
      <c r="B24" s="13"/>
      <c r="C24" s="13"/>
      <c r="D24" s="13"/>
      <c r="E24" s="25" t="s">
        <v>254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21"/>
      <c r="Q24" s="21"/>
      <c r="R24" s="13"/>
      <c r="S24" s="17"/>
    </row>
    <row r="25" spans="1:19" ht="17.25" customHeight="1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 t="s">
        <v>265</v>
      </c>
      <c r="P25" s="13" t="s">
        <v>266</v>
      </c>
      <c r="Q25" s="13"/>
      <c r="R25" s="13"/>
      <c r="S25" s="17"/>
    </row>
    <row r="26" spans="1:19" ht="17.25" customHeight="1">
      <c r="A26" s="12"/>
      <c r="B26" s="13" t="s">
        <v>267</v>
      </c>
      <c r="C26" s="13"/>
      <c r="D26" s="13"/>
      <c r="E26" s="14" t="s">
        <v>535</v>
      </c>
      <c r="F26" s="26"/>
      <c r="G26" s="26"/>
      <c r="H26" s="26"/>
      <c r="I26" s="26"/>
      <c r="J26" s="16"/>
      <c r="K26" s="13"/>
      <c r="L26" s="13"/>
      <c r="M26" s="13"/>
      <c r="N26" s="13"/>
      <c r="O26" s="27"/>
      <c r="P26" s="28"/>
      <c r="Q26" s="29"/>
      <c r="R26" s="30"/>
      <c r="S26" s="17"/>
    </row>
    <row r="27" spans="1:19" ht="17.25" customHeight="1">
      <c r="A27" s="12"/>
      <c r="B27" s="13" t="s">
        <v>268</v>
      </c>
      <c r="C27" s="13"/>
      <c r="D27" s="13"/>
      <c r="E27" s="23" t="s">
        <v>269</v>
      </c>
      <c r="F27" s="13"/>
      <c r="G27" s="13"/>
      <c r="H27" s="13"/>
      <c r="I27" s="13"/>
      <c r="J27" s="19"/>
      <c r="K27" s="13"/>
      <c r="L27" s="13"/>
      <c r="M27" s="13"/>
      <c r="N27" s="13"/>
      <c r="O27" s="27"/>
      <c r="P27" s="28"/>
      <c r="Q27" s="29"/>
      <c r="R27" s="30"/>
      <c r="S27" s="17"/>
    </row>
    <row r="28" spans="1:19" ht="17.25" customHeight="1">
      <c r="A28" s="12"/>
      <c r="B28" s="13" t="s">
        <v>270</v>
      </c>
      <c r="C28" s="13"/>
      <c r="D28" s="13"/>
      <c r="E28" s="634"/>
      <c r="F28" s="13"/>
      <c r="G28" s="13"/>
      <c r="H28" s="13"/>
      <c r="I28" s="13"/>
      <c r="J28" s="19"/>
      <c r="K28" s="13"/>
      <c r="L28" s="13"/>
      <c r="M28" s="13"/>
      <c r="N28" s="13"/>
      <c r="O28" s="27"/>
      <c r="P28" s="28"/>
      <c r="Q28" s="29"/>
      <c r="R28" s="30"/>
      <c r="S28" s="17"/>
    </row>
    <row r="29" spans="1:19" ht="17.25" customHeight="1">
      <c r="A29" s="12"/>
      <c r="B29" s="13"/>
      <c r="C29" s="13"/>
      <c r="D29" s="13"/>
      <c r="E29" s="31"/>
      <c r="F29" s="32"/>
      <c r="G29" s="32"/>
      <c r="H29" s="32"/>
      <c r="I29" s="32"/>
      <c r="J29" s="33"/>
      <c r="K29" s="13"/>
      <c r="L29" s="13"/>
      <c r="M29" s="13"/>
      <c r="N29" s="13"/>
      <c r="O29" s="21"/>
      <c r="P29" s="21"/>
      <c r="Q29" s="21"/>
      <c r="R29" s="13"/>
      <c r="S29" s="17"/>
    </row>
    <row r="30" spans="1:19" ht="17.25" customHeight="1">
      <c r="A30" s="12"/>
      <c r="B30" s="13"/>
      <c r="C30" s="13"/>
      <c r="D30" s="13"/>
      <c r="E30" s="34" t="s">
        <v>271</v>
      </c>
      <c r="F30" s="13"/>
      <c r="G30" s="13" t="s">
        <v>272</v>
      </c>
      <c r="H30" s="13"/>
      <c r="I30" s="13"/>
      <c r="J30" s="13"/>
      <c r="K30" s="13"/>
      <c r="L30" s="13"/>
      <c r="M30" s="13"/>
      <c r="N30" s="13"/>
      <c r="O30" s="34" t="s">
        <v>273</v>
      </c>
      <c r="P30" s="21"/>
      <c r="Q30" s="21"/>
      <c r="R30" s="35"/>
      <c r="S30" s="17"/>
    </row>
    <row r="31" spans="1:19" ht="17.25" customHeight="1">
      <c r="A31" s="12"/>
      <c r="B31" s="13"/>
      <c r="C31" s="13"/>
      <c r="D31" s="13"/>
      <c r="E31" s="27"/>
      <c r="F31" s="13"/>
      <c r="G31" s="28" t="s">
        <v>536</v>
      </c>
      <c r="H31" s="36"/>
      <c r="I31" s="37"/>
      <c r="J31" s="13"/>
      <c r="K31" s="13"/>
      <c r="L31" s="13"/>
      <c r="M31" s="13"/>
      <c r="N31" s="13"/>
      <c r="O31" s="38" t="s">
        <v>274</v>
      </c>
      <c r="P31" s="21"/>
      <c r="Q31" s="21"/>
      <c r="R31" s="39"/>
      <c r="S31" s="17"/>
    </row>
    <row r="32" spans="1:19" ht="8.25" customHeight="1">
      <c r="A32" s="40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2"/>
    </row>
    <row r="33" spans="1:19" ht="20.25" customHeight="1">
      <c r="A33" s="43"/>
      <c r="B33" s="44"/>
      <c r="C33" s="44"/>
      <c r="D33" s="44"/>
      <c r="E33" s="45" t="s">
        <v>275</v>
      </c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6"/>
    </row>
    <row r="34" spans="1:19" ht="20.25" customHeight="1">
      <c r="A34" s="47" t="s">
        <v>276</v>
      </c>
      <c r="B34" s="48"/>
      <c r="C34" s="48"/>
      <c r="D34" s="49"/>
      <c r="E34" s="50" t="s">
        <v>277</v>
      </c>
      <c r="F34" s="49"/>
      <c r="G34" s="50" t="s">
        <v>278</v>
      </c>
      <c r="H34" s="48"/>
      <c r="I34" s="49"/>
      <c r="J34" s="50" t="s">
        <v>279</v>
      </c>
      <c r="K34" s="48"/>
      <c r="L34" s="50" t="s">
        <v>280</v>
      </c>
      <c r="M34" s="48"/>
      <c r="N34" s="48"/>
      <c r="O34" s="49"/>
      <c r="P34" s="50" t="s">
        <v>281</v>
      </c>
      <c r="Q34" s="48"/>
      <c r="R34" s="48"/>
      <c r="S34" s="51"/>
    </row>
    <row r="35" spans="1:19" ht="20.25" customHeight="1">
      <c r="A35" s="52"/>
      <c r="B35" s="53"/>
      <c r="C35" s="53"/>
      <c r="D35" s="54">
        <v>0</v>
      </c>
      <c r="E35" s="55">
        <f>IF(D35=0,0,R47/D35)</f>
        <v>0</v>
      </c>
      <c r="F35" s="56"/>
      <c r="G35" s="57"/>
      <c r="H35" s="53"/>
      <c r="I35" s="54">
        <v>0</v>
      </c>
      <c r="J35" s="55">
        <f>IF(I35=0,0,R47/I35)</f>
        <v>0</v>
      </c>
      <c r="K35" s="58"/>
      <c r="L35" s="57"/>
      <c r="M35" s="53"/>
      <c r="N35" s="53"/>
      <c r="O35" s="54">
        <v>0</v>
      </c>
      <c r="P35" s="57"/>
      <c r="Q35" s="53"/>
      <c r="R35" s="59">
        <f>IF(O35=0,0,R47/O35)</f>
        <v>0</v>
      </c>
      <c r="S35" s="60"/>
    </row>
    <row r="36" spans="1:19" ht="20.25" customHeight="1">
      <c r="A36" s="43"/>
      <c r="B36" s="44"/>
      <c r="C36" s="44"/>
      <c r="D36" s="44"/>
      <c r="E36" s="45" t="s">
        <v>282</v>
      </c>
      <c r="F36" s="44"/>
      <c r="G36" s="44"/>
      <c r="H36" s="44"/>
      <c r="I36" s="44"/>
      <c r="J36" s="61" t="s">
        <v>283</v>
      </c>
      <c r="K36" s="44"/>
      <c r="L36" s="44"/>
      <c r="M36" s="44"/>
      <c r="N36" s="44"/>
      <c r="O36" s="44"/>
      <c r="P36" s="44"/>
      <c r="Q36" s="44"/>
      <c r="R36" s="44"/>
      <c r="S36" s="46"/>
    </row>
    <row r="37" spans="1:19" ht="20.25" customHeight="1">
      <c r="A37" s="62" t="s">
        <v>284</v>
      </c>
      <c r="B37" s="63"/>
      <c r="C37" s="64" t="s">
        <v>285</v>
      </c>
      <c r="D37" s="65"/>
      <c r="E37" s="65"/>
      <c r="F37" s="66"/>
      <c r="G37" s="62" t="s">
        <v>286</v>
      </c>
      <c r="H37" s="67"/>
      <c r="I37" s="64" t="s">
        <v>287</v>
      </c>
      <c r="J37" s="65"/>
      <c r="K37" s="65"/>
      <c r="L37" s="62" t="s">
        <v>288</v>
      </c>
      <c r="M37" s="67"/>
      <c r="N37" s="64" t="s">
        <v>289</v>
      </c>
      <c r="O37" s="65"/>
      <c r="P37" s="65"/>
      <c r="Q37" s="65"/>
      <c r="R37" s="65"/>
      <c r="S37" s="66"/>
    </row>
    <row r="38" spans="1:19" ht="20.25" customHeight="1">
      <c r="A38" s="68">
        <v>1</v>
      </c>
      <c r="B38" s="69" t="s">
        <v>290</v>
      </c>
      <c r="C38" s="16"/>
      <c r="D38" s="70" t="s">
        <v>291</v>
      </c>
      <c r="E38" s="71">
        <f ca="1">SUMIF(STA_Rozpocet!O5:O75,8,STA_Rozpocet!I5:I75)</f>
        <v>0</v>
      </c>
      <c r="F38" s="72"/>
      <c r="G38" s="68">
        <v>8</v>
      </c>
      <c r="H38" s="73" t="s">
        <v>292</v>
      </c>
      <c r="I38" s="30"/>
      <c r="J38" s="635">
        <v>0</v>
      </c>
      <c r="K38" s="74"/>
      <c r="L38" s="68">
        <v>13</v>
      </c>
      <c r="M38" s="28" t="s">
        <v>293</v>
      </c>
      <c r="N38" s="36"/>
      <c r="O38" s="36"/>
      <c r="P38" s="75">
        <f>M49</f>
        <v>21</v>
      </c>
      <c r="Q38" s="76" t="s">
        <v>294</v>
      </c>
      <c r="R38" s="636">
        <v>0</v>
      </c>
      <c r="S38" s="72"/>
    </row>
    <row r="39" spans="1:19" ht="20.25" customHeight="1">
      <c r="A39" s="68">
        <v>2</v>
      </c>
      <c r="B39" s="77"/>
      <c r="C39" s="33"/>
      <c r="D39" s="70" t="s">
        <v>295</v>
      </c>
      <c r="E39" s="71">
        <f ca="1">SUMIF(STA_Rozpocet!O10:O75,4,STA_Rozpocet!I10:I75)</f>
        <v>8795.64</v>
      </c>
      <c r="F39" s="72"/>
      <c r="G39" s="68">
        <v>9</v>
      </c>
      <c r="H39" s="13" t="s">
        <v>296</v>
      </c>
      <c r="I39" s="70"/>
      <c r="J39" s="635">
        <v>0</v>
      </c>
      <c r="K39" s="74"/>
      <c r="L39" s="68">
        <v>14</v>
      </c>
      <c r="M39" s="28" t="s">
        <v>297</v>
      </c>
      <c r="N39" s="36"/>
      <c r="O39" s="36"/>
      <c r="P39" s="75">
        <f>M49</f>
        <v>21</v>
      </c>
      <c r="Q39" s="76" t="s">
        <v>294</v>
      </c>
      <c r="R39" s="636">
        <v>0</v>
      </c>
      <c r="S39" s="72"/>
    </row>
    <row r="40" spans="1:19" ht="20.25" customHeight="1">
      <c r="A40" s="68">
        <v>3</v>
      </c>
      <c r="B40" s="69" t="s">
        <v>298</v>
      </c>
      <c r="C40" s="16"/>
      <c r="D40" s="70" t="s">
        <v>291</v>
      </c>
      <c r="E40" s="71">
        <f ca="1">SUMIF(STA_Rozpocet!O11:O75,32,STA_Rozpocet!I11:I75)</f>
        <v>0</v>
      </c>
      <c r="F40" s="72"/>
      <c r="G40" s="68">
        <v>10</v>
      </c>
      <c r="H40" s="73" t="s">
        <v>299</v>
      </c>
      <c r="I40" s="30"/>
      <c r="J40" s="635">
        <v>0</v>
      </c>
      <c r="K40" s="74"/>
      <c r="L40" s="68">
        <v>15</v>
      </c>
      <c r="M40" s="28" t="s">
        <v>300</v>
      </c>
      <c r="N40" s="36"/>
      <c r="O40" s="36"/>
      <c r="P40" s="75">
        <f>M49</f>
        <v>21</v>
      </c>
      <c r="Q40" s="76" t="s">
        <v>294</v>
      </c>
      <c r="R40" s="636">
        <v>0</v>
      </c>
      <c r="S40" s="72"/>
    </row>
    <row r="41" spans="1:19" ht="20.25" customHeight="1">
      <c r="A41" s="68">
        <v>4</v>
      </c>
      <c r="B41" s="77"/>
      <c r="C41" s="33"/>
      <c r="D41" s="70" t="s">
        <v>295</v>
      </c>
      <c r="E41" s="71">
        <f ca="1">SUMIF(STA_Rozpocet!O12:O75,16,STA_Rozpocet!I12:I75)+SUMIF(STA_Rozpocet!O12:O75,128,STA_Rozpocet!I12:I75)</f>
        <v>0</v>
      </c>
      <c r="F41" s="72"/>
      <c r="G41" s="68">
        <v>11</v>
      </c>
      <c r="H41" s="73"/>
      <c r="I41" s="30"/>
      <c r="J41" s="635">
        <v>0</v>
      </c>
      <c r="K41" s="74"/>
      <c r="L41" s="68">
        <v>16</v>
      </c>
      <c r="M41" s="28" t="s">
        <v>301</v>
      </c>
      <c r="N41" s="36"/>
      <c r="O41" s="36"/>
      <c r="P41" s="75">
        <f>M49</f>
        <v>21</v>
      </c>
      <c r="Q41" s="76" t="s">
        <v>294</v>
      </c>
      <c r="R41" s="636">
        <v>0</v>
      </c>
      <c r="S41" s="72"/>
    </row>
    <row r="42" spans="1:19" ht="20.25" customHeight="1">
      <c r="A42" s="68">
        <v>5</v>
      </c>
      <c r="B42" s="69" t="s">
        <v>302</v>
      </c>
      <c r="C42" s="16"/>
      <c r="D42" s="70" t="s">
        <v>291</v>
      </c>
      <c r="E42" s="71">
        <f ca="1">SUMIF(STA_Rozpocet!O13:O75,256,STA_Rozpocet!I13:I75)</f>
        <v>0</v>
      </c>
      <c r="F42" s="72"/>
      <c r="G42" s="78"/>
      <c r="H42" s="36"/>
      <c r="I42" s="30"/>
      <c r="J42" s="79"/>
      <c r="K42" s="74"/>
      <c r="L42" s="68">
        <v>17</v>
      </c>
      <c r="M42" s="28" t="s">
        <v>303</v>
      </c>
      <c r="N42" s="36"/>
      <c r="O42" s="36"/>
      <c r="P42" s="75">
        <f>M49</f>
        <v>21</v>
      </c>
      <c r="Q42" s="76" t="s">
        <v>294</v>
      </c>
      <c r="R42" s="636">
        <v>0</v>
      </c>
      <c r="S42" s="72"/>
    </row>
    <row r="43" spans="1:19" ht="20.25" customHeight="1">
      <c r="A43" s="68">
        <v>6</v>
      </c>
      <c r="B43" s="77"/>
      <c r="C43" s="33"/>
      <c r="D43" s="70" t="s">
        <v>295</v>
      </c>
      <c r="E43" s="71">
        <f ca="1">SUMIF(STA_Rozpocet!O14:O75,64,STA_Rozpocet!I14:I75)</f>
        <v>0</v>
      </c>
      <c r="F43" s="72"/>
      <c r="G43" s="78"/>
      <c r="H43" s="36"/>
      <c r="I43" s="30"/>
      <c r="J43" s="79"/>
      <c r="K43" s="74"/>
      <c r="L43" s="68">
        <v>18</v>
      </c>
      <c r="M43" s="73" t="s">
        <v>304</v>
      </c>
      <c r="N43" s="36"/>
      <c r="O43" s="36"/>
      <c r="P43" s="36"/>
      <c r="Q43" s="30"/>
      <c r="R43" s="636">
        <f ca="1">SUMIF(STA_Rozpocet!O14:O75,1024,STA_Rozpocet!I14:I75)</f>
        <v>0</v>
      </c>
      <c r="S43" s="72"/>
    </row>
    <row r="44" spans="1:19" ht="20.25" customHeight="1">
      <c r="A44" s="68">
        <v>7</v>
      </c>
      <c r="B44" s="80" t="s">
        <v>305</v>
      </c>
      <c r="C44" s="36"/>
      <c r="D44" s="30"/>
      <c r="E44" s="81">
        <f ca="1">SUM(E38:E43)</f>
        <v>8795.64</v>
      </c>
      <c r="F44" s="46"/>
      <c r="G44" s="68">
        <v>12</v>
      </c>
      <c r="H44" s="80" t="s">
        <v>306</v>
      </c>
      <c r="I44" s="30"/>
      <c r="J44" s="82">
        <f>SUM(J38:J41)</f>
        <v>0</v>
      </c>
      <c r="K44" s="83"/>
      <c r="L44" s="68">
        <v>19</v>
      </c>
      <c r="M44" s="69" t="s">
        <v>307</v>
      </c>
      <c r="N44" s="26"/>
      <c r="O44" s="26"/>
      <c r="P44" s="26"/>
      <c r="Q44" s="84"/>
      <c r="R44" s="81">
        <f ca="1">SUM(R38:R43)</f>
        <v>0</v>
      </c>
      <c r="S44" s="46"/>
    </row>
    <row r="45" spans="1:19" ht="20.25" customHeight="1">
      <c r="A45" s="85">
        <v>20</v>
      </c>
      <c r="B45" s="86" t="s">
        <v>308</v>
      </c>
      <c r="C45" s="87"/>
      <c r="D45" s="88"/>
      <c r="E45" s="89">
        <f ca="1">SUMIF(STA_Rozpocet!O14:O75,512,STA_Rozpocet!I14:I75)</f>
        <v>0</v>
      </c>
      <c r="F45" s="42"/>
      <c r="G45" s="85">
        <v>21</v>
      </c>
      <c r="H45" s="86" t="s">
        <v>309</v>
      </c>
      <c r="I45" s="88"/>
      <c r="J45" s="90">
        <v>0</v>
      </c>
      <c r="K45" s="91">
        <f>M49</f>
        <v>21</v>
      </c>
      <c r="L45" s="85">
        <v>22</v>
      </c>
      <c r="M45" s="86" t="s">
        <v>310</v>
      </c>
      <c r="N45" s="87"/>
      <c r="O45" s="87"/>
      <c r="P45" s="87"/>
      <c r="Q45" s="88"/>
      <c r="R45" s="89">
        <f ca="1">SUMIF(STA_Rozpocet!O14:O75,"&lt;4",STA_Rozpocet!I14:I75)+SUMIF(STA_Rozpocet!O14:O75,"&gt;1024",STA_Rozpocet!I14:I75)</f>
        <v>0</v>
      </c>
      <c r="S45" s="42"/>
    </row>
    <row r="46" spans="1:19" ht="20.25" customHeight="1">
      <c r="A46" s="92" t="s">
        <v>268</v>
      </c>
      <c r="B46" s="10"/>
      <c r="C46" s="10"/>
      <c r="D46" s="10"/>
      <c r="E46" s="10"/>
      <c r="F46" s="93"/>
      <c r="G46" s="94"/>
      <c r="H46" s="10"/>
      <c r="I46" s="10"/>
      <c r="J46" s="10"/>
      <c r="K46" s="10"/>
      <c r="L46" s="62" t="s">
        <v>311</v>
      </c>
      <c r="M46" s="49"/>
      <c r="N46" s="64" t="s">
        <v>312</v>
      </c>
      <c r="O46" s="48"/>
      <c r="P46" s="48"/>
      <c r="Q46" s="48"/>
      <c r="R46" s="48"/>
      <c r="S46" s="51"/>
    </row>
    <row r="47" spans="1:19" ht="20.25" customHeight="1">
      <c r="A47" s="12"/>
      <c r="B47" s="13"/>
      <c r="C47" s="13"/>
      <c r="D47" s="13"/>
      <c r="E47" s="13"/>
      <c r="F47" s="19"/>
      <c r="G47" s="95"/>
      <c r="H47" s="13"/>
      <c r="I47" s="13"/>
      <c r="J47" s="13"/>
      <c r="K47" s="13"/>
      <c r="L47" s="68">
        <v>23</v>
      </c>
      <c r="M47" s="73" t="s">
        <v>313</v>
      </c>
      <c r="N47" s="36"/>
      <c r="O47" s="36"/>
      <c r="P47" s="36"/>
      <c r="Q47" s="72"/>
      <c r="R47" s="81">
        <f>ROUND(E44+J44+R44+E45+J45+R45,2)</f>
        <v>8795.64</v>
      </c>
      <c r="S47" s="96">
        <f>E44+J44+R44+E45+J45+R45</f>
        <v>8795.64</v>
      </c>
    </row>
    <row r="48" spans="1:19" ht="20.25" customHeight="1">
      <c r="A48" s="97" t="s">
        <v>314</v>
      </c>
      <c r="B48" s="32"/>
      <c r="C48" s="32"/>
      <c r="D48" s="32"/>
      <c r="E48" s="32"/>
      <c r="F48" s="33"/>
      <c r="G48" s="98" t="s">
        <v>315</v>
      </c>
      <c r="H48" s="32"/>
      <c r="I48" s="32"/>
      <c r="J48" s="32"/>
      <c r="K48" s="32"/>
      <c r="L48" s="68">
        <v>24</v>
      </c>
      <c r="M48" s="99">
        <v>15</v>
      </c>
      <c r="N48" s="33" t="s">
        <v>294</v>
      </c>
      <c r="O48" s="100">
        <f>R47-O49</f>
        <v>0</v>
      </c>
      <c r="P48" s="36" t="s">
        <v>316</v>
      </c>
      <c r="Q48" s="30"/>
      <c r="R48" s="101">
        <f>ROUNDUP(O48*M48/100,1)</f>
        <v>0</v>
      </c>
      <c r="S48" s="102">
        <f>O48*M48/100</f>
        <v>0</v>
      </c>
    </row>
    <row r="49" spans="1:19" ht="20.25" customHeight="1">
      <c r="A49" s="103" t="s">
        <v>267</v>
      </c>
      <c r="B49" s="26"/>
      <c r="C49" s="26"/>
      <c r="D49" s="26"/>
      <c r="E49" s="26"/>
      <c r="F49" s="16"/>
      <c r="G49" s="104"/>
      <c r="H49" s="26"/>
      <c r="I49" s="26"/>
      <c r="J49" s="26"/>
      <c r="K49" s="26"/>
      <c r="L49" s="68">
        <v>25</v>
      </c>
      <c r="M49" s="105">
        <v>21</v>
      </c>
      <c r="N49" s="30" t="s">
        <v>294</v>
      </c>
      <c r="O49" s="100">
        <f ca="1">ROUND(SUMIF(STA_Rozpocet!N14:N75,M49,STA_Rozpocet!I14:I75)+SUMIF(P38:P42,M49,R38:R42)+IF(K45=M49,J45,0),2)</f>
        <v>8795.64</v>
      </c>
      <c r="P49" s="36" t="s">
        <v>316</v>
      </c>
      <c r="Q49" s="30"/>
      <c r="R49" s="71">
        <f>ROUNDUP(O49*M49/100,1)</f>
        <v>1847.1</v>
      </c>
      <c r="S49" s="106">
        <f>O49*M49/100</f>
        <v>1847.0844</v>
      </c>
    </row>
    <row r="50" spans="1:19" ht="20.25" customHeight="1">
      <c r="A50" s="12"/>
      <c r="B50" s="13"/>
      <c r="C50" s="13"/>
      <c r="D50" s="13"/>
      <c r="E50" s="13"/>
      <c r="F50" s="19"/>
      <c r="G50" s="95"/>
      <c r="H50" s="13"/>
      <c r="I50" s="13"/>
      <c r="J50" s="13"/>
      <c r="K50" s="13"/>
      <c r="L50" s="85">
        <v>26</v>
      </c>
      <c r="M50" s="107" t="s">
        <v>317</v>
      </c>
      <c r="N50" s="87"/>
      <c r="O50" s="87"/>
      <c r="P50" s="87"/>
      <c r="Q50" s="108"/>
      <c r="R50" s="109">
        <f>R47+R48+R49</f>
        <v>10642.74</v>
      </c>
      <c r="S50" s="110"/>
    </row>
    <row r="51" spans="1:19" ht="20.25" customHeight="1">
      <c r="A51" s="97" t="s">
        <v>314</v>
      </c>
      <c r="B51" s="32"/>
      <c r="C51" s="32"/>
      <c r="D51" s="32"/>
      <c r="E51" s="32"/>
      <c r="F51" s="33"/>
      <c r="G51" s="98" t="s">
        <v>315</v>
      </c>
      <c r="H51" s="32"/>
      <c r="I51" s="32"/>
      <c r="J51" s="32"/>
      <c r="K51" s="32"/>
      <c r="L51" s="62" t="s">
        <v>318</v>
      </c>
      <c r="M51" s="49"/>
      <c r="N51" s="64" t="s">
        <v>319</v>
      </c>
      <c r="O51" s="48"/>
      <c r="P51" s="48"/>
      <c r="Q51" s="48"/>
      <c r="R51" s="111"/>
      <c r="S51" s="51"/>
    </row>
    <row r="52" spans="1:19" ht="20.25" customHeight="1">
      <c r="A52" s="103" t="s">
        <v>270</v>
      </c>
      <c r="B52" s="26"/>
      <c r="C52" s="26"/>
      <c r="D52" s="26"/>
      <c r="E52" s="26"/>
      <c r="F52" s="16"/>
      <c r="G52" s="104"/>
      <c r="H52" s="26"/>
      <c r="I52" s="26"/>
      <c r="J52" s="26"/>
      <c r="K52" s="26"/>
      <c r="L52" s="68">
        <v>27</v>
      </c>
      <c r="M52" s="73" t="s">
        <v>320</v>
      </c>
      <c r="N52" s="36"/>
      <c r="O52" s="36"/>
      <c r="P52" s="36"/>
      <c r="Q52" s="30"/>
      <c r="R52" s="636">
        <v>0</v>
      </c>
      <c r="S52" s="72"/>
    </row>
    <row r="53" spans="1:19" ht="20.25" customHeight="1">
      <c r="A53" s="12"/>
      <c r="B53" s="13"/>
      <c r="C53" s="13"/>
      <c r="D53" s="13"/>
      <c r="E53" s="13"/>
      <c r="F53" s="19"/>
      <c r="G53" s="95"/>
      <c r="H53" s="13"/>
      <c r="I53" s="13"/>
      <c r="J53" s="13"/>
      <c r="K53" s="13"/>
      <c r="L53" s="68">
        <v>28</v>
      </c>
      <c r="M53" s="73" t="s">
        <v>321</v>
      </c>
      <c r="N53" s="36"/>
      <c r="O53" s="36"/>
      <c r="P53" s="36"/>
      <c r="Q53" s="30"/>
      <c r="R53" s="636">
        <v>0</v>
      </c>
      <c r="S53" s="72"/>
    </row>
    <row r="54" spans="1:19" ht="20.25" customHeight="1">
      <c r="A54" s="112" t="s">
        <v>314</v>
      </c>
      <c r="B54" s="41"/>
      <c r="C54" s="41"/>
      <c r="D54" s="41"/>
      <c r="E54" s="41"/>
      <c r="F54" s="113"/>
      <c r="G54" s="114" t="s">
        <v>315</v>
      </c>
      <c r="H54" s="41"/>
      <c r="I54" s="41"/>
      <c r="J54" s="41"/>
      <c r="K54" s="41"/>
      <c r="L54" s="85">
        <v>29</v>
      </c>
      <c r="M54" s="86" t="s">
        <v>322</v>
      </c>
      <c r="N54" s="87"/>
      <c r="O54" s="87"/>
      <c r="P54" s="87"/>
      <c r="Q54" s="88"/>
      <c r="R54" s="637">
        <v>0</v>
      </c>
      <c r="S54" s="115"/>
    </row>
  </sheetData>
  <sheetProtection password="A5BB" sheet="1"/>
  <mergeCells count="5">
    <mergeCell ref="A2:S2"/>
    <mergeCell ref="E5:J5"/>
    <mergeCell ref="E7:J7"/>
    <mergeCell ref="E9:J9"/>
    <mergeCell ref="P9:R9"/>
  </mergeCells>
  <phoneticPr fontId="2" type="noConversion"/>
  <printOptions horizontalCentered="1"/>
  <pageMargins left="0.39370078740157483" right="0.39370078740157483" top="0.39370078740157483" bottom="0.39370078740157483" header="0" footer="0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E28"/>
  <sheetViews>
    <sheetView showGridLines="0" zoomScaleNormal="100" zoomScaleSheetLayoutView="85" workbookViewId="0">
      <pane ySplit="13" topLeftCell="A14" activePane="bottomLeft" state="frozenSplit"/>
      <selection activeCell="O7" sqref="O7"/>
      <selection pane="bottomLeft" activeCell="O7" sqref="O7"/>
    </sheetView>
  </sheetViews>
  <sheetFormatPr defaultRowHeight="12.75" customHeight="1"/>
  <cols>
    <col min="1" max="1" width="11.7109375" style="2" customWidth="1"/>
    <col min="2" max="2" width="55.7109375" style="2" customWidth="1"/>
    <col min="3" max="3" width="13.5703125" style="2" customWidth="1"/>
    <col min="4" max="4" width="13.7109375" style="2" hidden="1" customWidth="1"/>
    <col min="5" max="5" width="13.85546875" style="2" hidden="1" customWidth="1"/>
    <col min="6" max="16384" width="9.140625" style="2"/>
  </cols>
  <sheetData>
    <row r="1" spans="1:5" ht="18" customHeight="1">
      <c r="A1" s="116" t="s">
        <v>592</v>
      </c>
      <c r="B1" s="117"/>
      <c r="C1" s="117"/>
      <c r="D1" s="117"/>
      <c r="E1" s="117"/>
    </row>
    <row r="2" spans="1:5" ht="12" customHeight="1">
      <c r="A2" s="118" t="s">
        <v>323</v>
      </c>
      <c r="B2" s="119" t="str">
        <f ca="1">'Krycí list'!E5</f>
        <v xml:space="preserve">SŠPaS Pardubice, rekosrukce hyg. Zázemí a lektro, et.III </v>
      </c>
      <c r="C2" s="120"/>
      <c r="D2" s="120"/>
      <c r="E2" s="120"/>
    </row>
    <row r="3" spans="1:5" ht="12" customHeight="1">
      <c r="A3" s="118" t="s">
        <v>324</v>
      </c>
      <c r="B3" s="119" t="str">
        <f ca="1">'Krycí list'!E7</f>
        <v>Stará budova</v>
      </c>
      <c r="C3" s="121"/>
      <c r="D3" s="119"/>
      <c r="E3" s="122"/>
    </row>
    <row r="4" spans="1:5" ht="12" customHeight="1">
      <c r="A4" s="118" t="s">
        <v>325</v>
      </c>
      <c r="B4" s="119" t="str">
        <f ca="1">'Krycí list'!E9</f>
        <v xml:space="preserve"> </v>
      </c>
      <c r="C4" s="121"/>
      <c r="D4" s="119"/>
      <c r="E4" s="122"/>
    </row>
    <row r="5" spans="1:5" ht="12" customHeight="1">
      <c r="A5" s="119" t="s">
        <v>326</v>
      </c>
      <c r="B5" s="119" t="str">
        <f ca="1">'Krycí list'!P5</f>
        <v xml:space="preserve"> </v>
      </c>
      <c r="C5" s="121"/>
      <c r="D5" s="119"/>
      <c r="E5" s="122"/>
    </row>
    <row r="6" spans="1:5" ht="6" customHeight="1">
      <c r="A6" s="119"/>
      <c r="B6" s="119"/>
      <c r="C6" s="121"/>
      <c r="D6" s="119"/>
      <c r="E6" s="122"/>
    </row>
    <row r="7" spans="1:5" ht="12" customHeight="1">
      <c r="A7" s="119" t="s">
        <v>327</v>
      </c>
      <c r="B7" s="119" t="str">
        <f ca="1">'Krycí list'!E26</f>
        <v>Pardubický kraj</v>
      </c>
      <c r="C7" s="121"/>
      <c r="D7" s="119"/>
      <c r="E7" s="122"/>
    </row>
    <row r="8" spans="1:5" ht="12" customHeight="1">
      <c r="A8" s="119" t="s">
        <v>328</v>
      </c>
      <c r="B8" s="119">
        <f ca="1">'Krycí list'!E28</f>
        <v>0</v>
      </c>
      <c r="C8" s="121"/>
      <c r="D8" s="119"/>
      <c r="E8" s="122"/>
    </row>
    <row r="9" spans="1:5" ht="12" customHeight="1">
      <c r="A9" s="119" t="s">
        <v>329</v>
      </c>
      <c r="B9" s="119" t="s">
        <v>274</v>
      </c>
      <c r="C9" s="121"/>
      <c r="D9" s="119"/>
      <c r="E9" s="122"/>
    </row>
    <row r="10" spans="1:5" ht="6" customHeight="1">
      <c r="A10" s="117"/>
      <c r="B10" s="117"/>
      <c r="C10" s="117"/>
      <c r="D10" s="117"/>
      <c r="E10" s="117"/>
    </row>
    <row r="11" spans="1:5" ht="12" customHeight="1">
      <c r="A11" s="123" t="s">
        <v>330</v>
      </c>
      <c r="B11" s="124" t="s">
        <v>331</v>
      </c>
      <c r="C11" s="125" t="s">
        <v>332</v>
      </c>
      <c r="D11" s="126" t="s">
        <v>333</v>
      </c>
      <c r="E11" s="125" t="s">
        <v>334</v>
      </c>
    </row>
    <row r="12" spans="1:5" ht="12" customHeight="1">
      <c r="A12" s="127">
        <v>1</v>
      </c>
      <c r="B12" s="128">
        <v>2</v>
      </c>
      <c r="C12" s="129">
        <v>3</v>
      </c>
      <c r="D12" s="130">
        <v>4</v>
      </c>
      <c r="E12" s="129">
        <v>5</v>
      </c>
    </row>
    <row r="13" spans="1:5" ht="3.75" customHeight="1">
      <c r="A13" s="131"/>
      <c r="B13" s="132"/>
      <c r="C13" s="132"/>
      <c r="D13" s="132"/>
      <c r="E13" s="133"/>
    </row>
    <row r="14" spans="1:5" s="134" customFormat="1" ht="12.75" customHeight="1">
      <c r="A14" s="135" t="str">
        <f ca="1">STA_Rozpocet!D14</f>
        <v>HSV</v>
      </c>
      <c r="B14" s="136" t="str">
        <f ca="1">STA_Rozpocet!E14</f>
        <v>Práce a dodávky HSV</v>
      </c>
      <c r="C14" s="137">
        <f ca="1">STA_Rozpocet!I14</f>
        <v>8795.64</v>
      </c>
      <c r="D14" s="138">
        <f ca="1">STA_Rozpocet!K14</f>
        <v>103.41394099999997</v>
      </c>
      <c r="E14" s="138">
        <f ca="1">STA_Rozpocet!M14</f>
        <v>0.85375999999999996</v>
      </c>
    </row>
    <row r="15" spans="1:5" s="134" customFormat="1" ht="12.75" customHeight="1">
      <c r="A15" s="139" t="str">
        <f ca="1">STA_Rozpocet!D15</f>
        <v>6</v>
      </c>
      <c r="B15" s="140" t="str">
        <f ca="1">STA_Rozpocet!E15</f>
        <v>Úpravy povrchů, podlahy a osazování výplní</v>
      </c>
      <c r="C15" s="141">
        <f ca="1">STA_Rozpocet!I15</f>
        <v>8795.64</v>
      </c>
      <c r="D15" s="142">
        <f ca="1">STA_Rozpocet!K15</f>
        <v>101.58970249999997</v>
      </c>
      <c r="E15" s="142">
        <f ca="1">STA_Rozpocet!M15</f>
        <v>0</v>
      </c>
    </row>
    <row r="16" spans="1:5" s="134" customFormat="1" ht="12.75" customHeight="1">
      <c r="A16" s="139" t="str">
        <f ca="1">STA_Rozpocet!D26</f>
        <v>9</v>
      </c>
      <c r="B16" s="140" t="str">
        <f ca="1">STA_Rozpocet!E26</f>
        <v>Ostatní konstrukce a práce-bourání</v>
      </c>
      <c r="C16" s="141">
        <f ca="1">STA_Rozpocet!I26</f>
        <v>0</v>
      </c>
      <c r="D16" s="142">
        <f ca="1">STA_Rozpocet!K26</f>
        <v>1.8242384999999999</v>
      </c>
      <c r="E16" s="142">
        <f ca="1">STA_Rozpocet!M26</f>
        <v>0.85375999999999996</v>
      </c>
    </row>
    <row r="17" spans="1:5" s="134" customFormat="1" ht="12.75" customHeight="1">
      <c r="A17" s="143" t="str">
        <f ca="1">STA_Rozpocet!D31</f>
        <v>99</v>
      </c>
      <c r="B17" s="144" t="str">
        <f ca="1">STA_Rozpocet!E31</f>
        <v>Přesun hmot</v>
      </c>
      <c r="C17" s="145">
        <f ca="1">STA_Rozpocet!I31</f>
        <v>0</v>
      </c>
      <c r="D17" s="146">
        <f ca="1">STA_Rozpocet!K31</f>
        <v>0</v>
      </c>
      <c r="E17" s="146">
        <f ca="1">STA_Rozpocet!M31</f>
        <v>0</v>
      </c>
    </row>
    <row r="18" spans="1:5" s="134" customFormat="1" ht="12.75" customHeight="1">
      <c r="A18" s="135" t="str">
        <f ca="1">STA_Rozpocet!D37</f>
        <v>PSV</v>
      </c>
      <c r="B18" s="136" t="str">
        <f ca="1">STA_Rozpocet!E37</f>
        <v>Práce a dodávky PSV</v>
      </c>
      <c r="C18" s="137">
        <f ca="1">STA_Rozpocet!I37</f>
        <v>0</v>
      </c>
      <c r="D18" s="138">
        <f ca="1">STA_Rozpocet!K37</f>
        <v>19.746713138</v>
      </c>
      <c r="E18" s="138">
        <f ca="1">STA_Rozpocet!M37</f>
        <v>4.6029542000000001</v>
      </c>
    </row>
    <row r="19" spans="1:5" s="134" customFormat="1" ht="12.75" customHeight="1">
      <c r="A19" s="139" t="str">
        <f ca="1">STA_Rozpocet!D38</f>
        <v>740</v>
      </c>
      <c r="B19" s="140" t="str">
        <f ca="1">STA_Rozpocet!E38</f>
        <v>Elektromontáže - silnoproud</v>
      </c>
      <c r="C19" s="141">
        <f ca="1">STA_Rozpocet!I38</f>
        <v>0</v>
      </c>
      <c r="D19" s="142">
        <f ca="1">STA_Rozpocet!K38</f>
        <v>0</v>
      </c>
      <c r="E19" s="142">
        <f ca="1">STA_Rozpocet!M38</f>
        <v>0</v>
      </c>
    </row>
    <row r="20" spans="1:5" s="134" customFormat="1" ht="12.75" customHeight="1">
      <c r="A20" s="139" t="str">
        <f ca="1">STA_Rozpocet!D40</f>
        <v>741</v>
      </c>
      <c r="B20" s="140" t="str">
        <f ca="1">STA_Rozpocet!E40</f>
        <v>Elektromontáže - slaboproud</v>
      </c>
      <c r="C20" s="141">
        <f ca="1">STA_Rozpocet!I40</f>
        <v>0</v>
      </c>
      <c r="D20" s="142">
        <f ca="1">STA_Rozpocet!K40</f>
        <v>0</v>
      </c>
      <c r="E20" s="142">
        <f ca="1">STA_Rozpocet!M40</f>
        <v>0</v>
      </c>
    </row>
    <row r="21" spans="1:5" s="134" customFormat="1" ht="12.75" customHeight="1">
      <c r="A21" s="139" t="str">
        <f ca="1">STA_Rozpocet!D42</f>
        <v>751</v>
      </c>
      <c r="B21" s="140" t="str">
        <f ca="1">STA_Rozpocet!E42</f>
        <v>Vzduchotechnika</v>
      </c>
      <c r="C21" s="141">
        <f ca="1">STA_Rozpocet!I42</f>
        <v>0</v>
      </c>
      <c r="D21" s="142">
        <f ca="1">STA_Rozpocet!K42</f>
        <v>0</v>
      </c>
      <c r="E21" s="142">
        <f ca="1">STA_Rozpocet!M42</f>
        <v>0</v>
      </c>
    </row>
    <row r="22" spans="1:5" s="134" customFormat="1" ht="12.75" customHeight="1">
      <c r="A22" s="139" t="str">
        <f ca="1">STA_Rozpocet!D44</f>
        <v>767</v>
      </c>
      <c r="B22" s="140" t="str">
        <f ca="1">STA_Rozpocet!E44</f>
        <v>Konstrukce zámečnické</v>
      </c>
      <c r="C22" s="141">
        <f ca="1">STA_Rozpocet!I44</f>
        <v>0</v>
      </c>
      <c r="D22" s="142">
        <f ca="1">STA_Rozpocet!K44</f>
        <v>6.3181999999999995E-3</v>
      </c>
      <c r="E22" s="142">
        <f ca="1">STA_Rozpocet!M44</f>
        <v>0</v>
      </c>
    </row>
    <row r="23" spans="1:5" s="134" customFormat="1" ht="12.75" customHeight="1">
      <c r="A23" s="139" t="str">
        <f ca="1">STA_Rozpocet!D47</f>
        <v>783</v>
      </c>
      <c r="B23" s="140" t="str">
        <f ca="1">STA_Rozpocet!E47</f>
        <v>Dokončovací práce - nátěry</v>
      </c>
      <c r="C23" s="141">
        <f ca="1">STA_Rozpocet!I47</f>
        <v>0</v>
      </c>
      <c r="D23" s="142">
        <f ca="1">STA_Rozpocet!K47</f>
        <v>0.13114800000000001</v>
      </c>
      <c r="E23" s="142">
        <f ca="1">STA_Rozpocet!M47</f>
        <v>0</v>
      </c>
    </row>
    <row r="24" spans="1:5" s="134" customFormat="1" ht="12.75" customHeight="1">
      <c r="A24" s="139" t="str">
        <f ca="1">STA_Rozpocet!D51</f>
        <v>784</v>
      </c>
      <c r="B24" s="140" t="str">
        <f ca="1">STA_Rozpocet!E51</f>
        <v>Dokončovací práce - malby a tapety</v>
      </c>
      <c r="C24" s="141">
        <f ca="1">STA_Rozpocet!I51</f>
        <v>0</v>
      </c>
      <c r="D24" s="142">
        <f ca="1">STA_Rozpocet!K51</f>
        <v>19.609246938000002</v>
      </c>
      <c r="E24" s="142">
        <f ca="1">STA_Rozpocet!M51</f>
        <v>4.6029542000000001</v>
      </c>
    </row>
    <row r="25" spans="1:5" s="134" customFormat="1" ht="12.75" customHeight="1">
      <c r="A25" s="139" t="str">
        <f ca="1">STA_Rozpocet!D63</f>
        <v>786.1</v>
      </c>
      <c r="B25" s="140" t="str">
        <f ca="1">STA_Rozpocet!E63</f>
        <v>Dokončovací práce - stěhování interiéru</v>
      </c>
      <c r="C25" s="141">
        <f ca="1">STA_Rozpocet!I63</f>
        <v>0</v>
      </c>
      <c r="D25" s="142">
        <f ca="1">STA_Rozpocet!K63</f>
        <v>0</v>
      </c>
      <c r="E25" s="142">
        <f ca="1">STA_Rozpocet!M63</f>
        <v>0</v>
      </c>
    </row>
    <row r="26" spans="1:5" s="134" customFormat="1" ht="12.75" customHeight="1">
      <c r="A26" s="135" t="str">
        <f ca="1">STA_Rozpocet!D68</f>
        <v>VRN</v>
      </c>
      <c r="B26" s="136" t="str">
        <f ca="1">STA_Rozpocet!E68</f>
        <v>Vedlejší rozpočtové náklady</v>
      </c>
      <c r="C26" s="137">
        <f ca="1">STA_Rozpocet!I68</f>
        <v>0</v>
      </c>
      <c r="D26" s="138">
        <f ca="1">STA_Rozpocet!K68</f>
        <v>0</v>
      </c>
      <c r="E26" s="138">
        <f ca="1">STA_Rozpocet!M68</f>
        <v>0</v>
      </c>
    </row>
    <row r="27" spans="1:5" s="134" customFormat="1" ht="12.75" customHeight="1">
      <c r="A27" s="139" t="str">
        <f ca="1">STA_Rozpocet!D69</f>
        <v>0</v>
      </c>
      <c r="B27" s="140" t="str">
        <f ca="1">STA_Rozpocet!E69</f>
        <v>Vedlejší rozpočtové náklady</v>
      </c>
      <c r="C27" s="141">
        <f ca="1">STA_Rozpocet!I69</f>
        <v>0</v>
      </c>
      <c r="D27" s="142">
        <f ca="1">STA_Rozpocet!K69</f>
        <v>0</v>
      </c>
      <c r="E27" s="142">
        <f ca="1">STA_Rozpocet!M69</f>
        <v>0</v>
      </c>
    </row>
    <row r="28" spans="1:5" s="147" customFormat="1" ht="12.75" customHeight="1">
      <c r="B28" s="148" t="s">
        <v>335</v>
      </c>
      <c r="C28" s="149">
        <f ca="1">STA_Rozpocet!I75</f>
        <v>8795.64</v>
      </c>
      <c r="D28" s="150">
        <f ca="1">STA_Rozpocet!K75</f>
        <v>123.16065413799997</v>
      </c>
      <c r="E28" s="150">
        <f ca="1">STA_Rozpocet!M75</f>
        <v>5.4567142000000004</v>
      </c>
    </row>
  </sheetData>
  <sheetProtection password="A5BB" sheet="1"/>
  <phoneticPr fontId="2" type="noConversion"/>
  <printOptions horizontalCentered="1"/>
  <pageMargins left="0.39370078740157483" right="0.39370078740157483" top="0.39370078740157483" bottom="0.39370078740157483" header="0" footer="0"/>
  <pageSetup paperSize="9" scale="97" fitToHeight="99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/>
  <dimension ref="A1:U75"/>
  <sheetViews>
    <sheetView showGridLines="0" tabSelected="1" zoomScaleNormal="100" zoomScaleSheetLayoutView="85" workbookViewId="0">
      <pane ySplit="13" topLeftCell="A14" activePane="bottomLeft" state="frozenSplit"/>
      <selection activeCell="O7" sqref="O7"/>
      <selection pane="bottomLeft" activeCell="H16" sqref="H16"/>
    </sheetView>
  </sheetViews>
  <sheetFormatPr defaultRowHeight="11.25" customHeight="1"/>
  <cols>
    <col min="1" max="1" width="5.5703125" style="2" customWidth="1"/>
    <col min="2" max="2" width="4.42578125" style="2" customWidth="1"/>
    <col min="3" max="3" width="4.7109375" style="2" customWidth="1"/>
    <col min="4" max="4" width="12.7109375" style="2" customWidth="1"/>
    <col min="5" max="5" width="55.5703125" style="2" customWidth="1"/>
    <col min="6" max="6" width="4.7109375" style="2" customWidth="1"/>
    <col min="7" max="7" width="9.85546875" style="2" customWidth="1"/>
    <col min="8" max="8" width="9.7109375" style="2" customWidth="1"/>
    <col min="9" max="9" width="13.5703125" style="2" customWidth="1"/>
    <col min="10" max="10" width="10.5703125" style="2" hidden="1" customWidth="1"/>
    <col min="11" max="11" width="10.85546875" style="2" hidden="1" customWidth="1"/>
    <col min="12" max="12" width="9.7109375" style="2" hidden="1" customWidth="1"/>
    <col min="13" max="13" width="11.5703125" style="2" hidden="1" customWidth="1"/>
    <col min="14" max="14" width="5.28515625" style="2" customWidth="1"/>
    <col min="15" max="15" width="7" style="2" hidden="1" customWidth="1"/>
    <col min="16" max="16" width="7.28515625" style="2" hidden="1" customWidth="1"/>
    <col min="17" max="19" width="9.140625" style="2" hidden="1" customWidth="1"/>
    <col min="20" max="20" width="0" style="2" hidden="1" customWidth="1"/>
    <col min="21" max="16384" width="9.140625" style="2"/>
  </cols>
  <sheetData>
    <row r="1" spans="1:21" ht="18" customHeight="1">
      <c r="A1" s="116" t="s">
        <v>243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  <c r="P1" s="152"/>
      <c r="Q1" s="151"/>
      <c r="R1" s="151"/>
      <c r="S1" s="151"/>
      <c r="T1" s="151"/>
    </row>
    <row r="2" spans="1:21" ht="11.25" customHeight="1">
      <c r="A2" s="118" t="s">
        <v>323</v>
      </c>
      <c r="B2" s="119"/>
      <c r="C2" s="119" t="str">
        <f ca="1">'Krycí list'!E5</f>
        <v xml:space="preserve">SŠPaS Pardubice, rekosrukce hyg. Zázemí a lektro, et.III </v>
      </c>
      <c r="D2" s="119"/>
      <c r="E2" s="119"/>
      <c r="F2" s="119"/>
      <c r="G2" s="119"/>
      <c r="H2" s="119"/>
      <c r="I2" s="119"/>
      <c r="J2" s="119"/>
      <c r="K2" s="119"/>
      <c r="L2" s="151"/>
      <c r="M2" s="151"/>
      <c r="N2" s="151"/>
      <c r="O2" s="152"/>
      <c r="P2" s="152"/>
      <c r="Q2" s="151"/>
      <c r="R2" s="151"/>
      <c r="S2" s="151"/>
      <c r="T2" s="151"/>
    </row>
    <row r="3" spans="1:21" ht="11.25" customHeight="1">
      <c r="A3" s="118" t="s">
        <v>324</v>
      </c>
      <c r="B3" s="119"/>
      <c r="C3" s="119" t="str">
        <f ca="1">'Krycí list'!E7</f>
        <v>Stará budova</v>
      </c>
      <c r="D3" s="119"/>
      <c r="E3" s="119"/>
      <c r="F3" s="119"/>
      <c r="G3" s="119"/>
      <c r="H3" s="119"/>
      <c r="I3" s="119"/>
      <c r="J3" s="119"/>
      <c r="K3" s="119"/>
      <c r="L3" s="151"/>
      <c r="M3" s="151"/>
      <c r="N3" s="151"/>
      <c r="O3" s="152"/>
      <c r="P3" s="152"/>
      <c r="Q3" s="151"/>
      <c r="R3" s="151"/>
      <c r="S3" s="151"/>
      <c r="T3" s="151"/>
    </row>
    <row r="4" spans="1:21" ht="11.25" customHeight="1">
      <c r="A4" s="118" t="s">
        <v>325</v>
      </c>
      <c r="B4" s="119"/>
      <c r="C4" s="119" t="str">
        <f ca="1">'Krycí list'!E9</f>
        <v xml:space="preserve"> </v>
      </c>
      <c r="D4" s="119"/>
      <c r="E4" s="119"/>
      <c r="F4" s="119"/>
      <c r="G4" s="119"/>
      <c r="H4" s="119"/>
      <c r="I4" s="119"/>
      <c r="J4" s="119"/>
      <c r="K4" s="119"/>
      <c r="L4" s="151"/>
      <c r="M4" s="151"/>
      <c r="N4" s="151"/>
      <c r="O4" s="152"/>
      <c r="P4" s="152"/>
      <c r="Q4" s="151"/>
      <c r="R4" s="151"/>
      <c r="S4" s="151"/>
      <c r="T4" s="151"/>
    </row>
    <row r="5" spans="1:21" ht="11.25" customHeight="1">
      <c r="A5" s="119" t="s">
        <v>336</v>
      </c>
      <c r="B5" s="119"/>
      <c r="C5" s="119" t="str">
        <f ca="1">'Krycí list'!P5</f>
        <v xml:space="preserve"> </v>
      </c>
      <c r="D5" s="119"/>
      <c r="E5" s="119"/>
      <c r="F5" s="119"/>
      <c r="G5" s="119"/>
      <c r="H5" s="119"/>
      <c r="I5" s="119"/>
      <c r="J5" s="119"/>
      <c r="K5" s="119"/>
      <c r="L5" s="151"/>
      <c r="M5" s="151"/>
      <c r="N5" s="151"/>
      <c r="O5" s="152"/>
      <c r="P5" s="152"/>
      <c r="Q5" s="151"/>
      <c r="R5" s="151"/>
      <c r="S5" s="151"/>
      <c r="T5" s="151"/>
    </row>
    <row r="6" spans="1:21" ht="6" customHeight="1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51"/>
      <c r="M6" s="151"/>
      <c r="N6" s="151"/>
      <c r="O6" s="152"/>
      <c r="P6" s="152"/>
      <c r="Q6" s="151"/>
      <c r="R6" s="151"/>
      <c r="S6" s="151"/>
      <c r="T6" s="151"/>
    </row>
    <row r="7" spans="1:21" ht="11.25" customHeight="1">
      <c r="A7" s="119" t="s">
        <v>327</v>
      </c>
      <c r="B7" s="119"/>
      <c r="C7" s="119" t="str">
        <f ca="1">'Krycí list'!E26</f>
        <v>Pardubický kraj</v>
      </c>
      <c r="D7" s="119"/>
      <c r="E7" s="119"/>
      <c r="F7" s="119"/>
      <c r="G7" s="119"/>
      <c r="H7" s="119"/>
      <c r="I7" s="119"/>
      <c r="J7" s="119"/>
      <c r="K7" s="119"/>
      <c r="L7" s="151"/>
      <c r="M7" s="151"/>
      <c r="N7" s="151"/>
      <c r="O7" s="152"/>
      <c r="P7" s="152"/>
      <c r="Q7" s="151"/>
      <c r="R7" s="151"/>
      <c r="S7" s="151"/>
      <c r="T7" s="151"/>
    </row>
    <row r="8" spans="1:21" ht="11.25" customHeight="1">
      <c r="A8" s="119" t="s">
        <v>328</v>
      </c>
      <c r="B8" s="119"/>
      <c r="C8" s="119">
        <f ca="1">'Krycí list'!E28</f>
        <v>0</v>
      </c>
      <c r="D8" s="119"/>
      <c r="E8" s="119"/>
      <c r="F8" s="119"/>
      <c r="G8" s="119"/>
      <c r="H8" s="119"/>
      <c r="I8" s="119"/>
      <c r="J8" s="119"/>
      <c r="K8" s="119"/>
      <c r="L8" s="151"/>
      <c r="M8" s="151"/>
      <c r="N8" s="151"/>
      <c r="O8" s="152"/>
      <c r="P8" s="152"/>
      <c r="Q8" s="151"/>
      <c r="R8" s="151"/>
      <c r="S8" s="151"/>
      <c r="T8" s="151"/>
    </row>
    <row r="9" spans="1:21" ht="11.25" customHeight="1">
      <c r="A9" s="119" t="s">
        <v>329</v>
      </c>
      <c r="B9" s="119"/>
      <c r="C9" s="119" t="s">
        <v>274</v>
      </c>
      <c r="D9" s="119"/>
      <c r="E9" s="119"/>
      <c r="F9" s="119"/>
      <c r="G9" s="119"/>
      <c r="H9" s="119"/>
      <c r="I9" s="119"/>
      <c r="J9" s="119"/>
      <c r="K9" s="119"/>
      <c r="L9" s="151"/>
      <c r="M9" s="151"/>
      <c r="N9" s="151"/>
      <c r="O9" s="152"/>
      <c r="P9" s="152"/>
      <c r="Q9" s="151"/>
      <c r="R9" s="151"/>
      <c r="S9" s="151"/>
      <c r="T9" s="151"/>
    </row>
    <row r="10" spans="1:21" ht="5.25" customHeight="1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2"/>
      <c r="P10" s="152"/>
      <c r="Q10" s="151"/>
      <c r="R10" s="151"/>
      <c r="S10" s="151"/>
      <c r="T10" s="151"/>
    </row>
    <row r="11" spans="1:21" ht="21.75" customHeight="1">
      <c r="A11" s="123" t="s">
        <v>337</v>
      </c>
      <c r="B11" s="124" t="s">
        <v>338</v>
      </c>
      <c r="C11" s="124" t="s">
        <v>339</v>
      </c>
      <c r="D11" s="124" t="s">
        <v>340</v>
      </c>
      <c r="E11" s="124" t="s">
        <v>331</v>
      </c>
      <c r="F11" s="124" t="s">
        <v>341</v>
      </c>
      <c r="G11" s="124" t="s">
        <v>342</v>
      </c>
      <c r="H11" s="124" t="s">
        <v>343</v>
      </c>
      <c r="I11" s="124" t="s">
        <v>332</v>
      </c>
      <c r="J11" s="124" t="s">
        <v>344</v>
      </c>
      <c r="K11" s="124" t="s">
        <v>333</v>
      </c>
      <c r="L11" s="124" t="s">
        <v>345</v>
      </c>
      <c r="M11" s="124" t="s">
        <v>346</v>
      </c>
      <c r="N11" s="124" t="s">
        <v>347</v>
      </c>
      <c r="O11" s="153" t="s">
        <v>348</v>
      </c>
      <c r="P11" s="154" t="s">
        <v>349</v>
      </c>
      <c r="Q11" s="124"/>
      <c r="R11" s="124"/>
      <c r="S11" s="124"/>
      <c r="T11" s="155" t="s">
        <v>350</v>
      </c>
      <c r="U11" s="156"/>
    </row>
    <row r="12" spans="1:21" ht="11.25" customHeight="1">
      <c r="A12" s="127">
        <v>1</v>
      </c>
      <c r="B12" s="128">
        <v>2</v>
      </c>
      <c r="C12" s="128">
        <v>3</v>
      </c>
      <c r="D12" s="128">
        <v>4</v>
      </c>
      <c r="E12" s="128">
        <v>5</v>
      </c>
      <c r="F12" s="128">
        <v>6</v>
      </c>
      <c r="G12" s="128">
        <v>7</v>
      </c>
      <c r="H12" s="128">
        <v>8</v>
      </c>
      <c r="I12" s="128">
        <v>9</v>
      </c>
      <c r="J12" s="128"/>
      <c r="K12" s="128"/>
      <c r="L12" s="128"/>
      <c r="M12" s="128"/>
      <c r="N12" s="128">
        <v>10</v>
      </c>
      <c r="O12" s="157">
        <v>11</v>
      </c>
      <c r="P12" s="158">
        <v>12</v>
      </c>
      <c r="Q12" s="128"/>
      <c r="R12" s="128"/>
      <c r="S12" s="128"/>
      <c r="T12" s="159">
        <v>11</v>
      </c>
      <c r="U12" s="156"/>
    </row>
    <row r="13" spans="1:21" ht="3.75" customHeight="1">
      <c r="A13" s="151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2"/>
      <c r="P13" s="160"/>
      <c r="Q13" s="151"/>
      <c r="R13" s="151"/>
      <c r="S13" s="151"/>
      <c r="T13" s="151"/>
    </row>
    <row r="14" spans="1:21" s="134" customFormat="1" ht="12.75" customHeight="1">
      <c r="A14" s="161"/>
      <c r="B14" s="162" t="s">
        <v>311</v>
      </c>
      <c r="C14" s="161"/>
      <c r="D14" s="161" t="s">
        <v>290</v>
      </c>
      <c r="E14" s="161" t="s">
        <v>351</v>
      </c>
      <c r="F14" s="161"/>
      <c r="G14" s="161"/>
      <c r="H14" s="629"/>
      <c r="I14" s="163">
        <f>I15+I26</f>
        <v>8795.64</v>
      </c>
      <c r="J14" s="161"/>
      <c r="K14" s="164">
        <f>K15+K26</f>
        <v>103.41394099999997</v>
      </c>
      <c r="L14" s="161"/>
      <c r="M14" s="164">
        <f>M15+M26</f>
        <v>0.85375999999999996</v>
      </c>
      <c r="N14" s="161"/>
      <c r="P14" s="136" t="s">
        <v>352</v>
      </c>
    </row>
    <row r="15" spans="1:21" s="134" customFormat="1" ht="12.75" customHeight="1">
      <c r="B15" s="139" t="s">
        <v>311</v>
      </c>
      <c r="D15" s="140" t="s">
        <v>353</v>
      </c>
      <c r="E15" s="140" t="s">
        <v>354</v>
      </c>
      <c r="H15" s="630"/>
      <c r="I15" s="141">
        <f>SUM(I16:I25)</f>
        <v>8795.64</v>
      </c>
      <c r="K15" s="142">
        <f>SUM(K16:K25)</f>
        <v>101.58970249999997</v>
      </c>
      <c r="M15" s="142">
        <f>SUM(M16:M25)</f>
        <v>0</v>
      </c>
      <c r="P15" s="140" t="s">
        <v>355</v>
      </c>
    </row>
    <row r="16" spans="1:21" s="13" customFormat="1" ht="13.5" customHeight="1">
      <c r="A16" s="165" t="s">
        <v>355</v>
      </c>
      <c r="B16" s="165" t="s">
        <v>356</v>
      </c>
      <c r="C16" s="165" t="s">
        <v>357</v>
      </c>
      <c r="D16" s="166" t="s">
        <v>358</v>
      </c>
      <c r="E16" s="167" t="s">
        <v>359</v>
      </c>
      <c r="F16" s="165" t="s">
        <v>360</v>
      </c>
      <c r="G16" s="168">
        <v>4397.82</v>
      </c>
      <c r="H16" s="631">
        <v>2</v>
      </c>
      <c r="I16" s="169">
        <f t="shared" ref="I16:I25" si="0">ROUND(G16*H16,2)</f>
        <v>8795.64</v>
      </c>
      <c r="J16" s="170">
        <v>5.4599999999999996E-3</v>
      </c>
      <c r="K16" s="168">
        <f t="shared" ref="K16:K25" si="1">G16*J16</f>
        <v>24.012097199999996</v>
      </c>
      <c r="L16" s="170">
        <v>0</v>
      </c>
      <c r="M16" s="168">
        <f t="shared" ref="M16:M25" si="2">G16*L16</f>
        <v>0</v>
      </c>
      <c r="N16" s="171">
        <v>21</v>
      </c>
      <c r="O16" s="172">
        <v>4</v>
      </c>
      <c r="P16" s="13" t="s">
        <v>361</v>
      </c>
    </row>
    <row r="17" spans="1:16" s="13" customFormat="1" ht="13.5" customHeight="1">
      <c r="A17" s="165" t="s">
        <v>361</v>
      </c>
      <c r="B17" s="165" t="s">
        <v>356</v>
      </c>
      <c r="C17" s="165" t="s">
        <v>357</v>
      </c>
      <c r="D17" s="166" t="s">
        <v>362</v>
      </c>
      <c r="E17" s="167" t="s">
        <v>363</v>
      </c>
      <c r="F17" s="165" t="s">
        <v>360</v>
      </c>
      <c r="G17" s="168">
        <v>44.59</v>
      </c>
      <c r="H17" s="631"/>
      <c r="I17" s="169">
        <f t="shared" si="0"/>
        <v>0</v>
      </c>
      <c r="J17" s="170">
        <v>4.1529999999999997E-2</v>
      </c>
      <c r="K17" s="168">
        <f t="shared" si="1"/>
        <v>1.8518227</v>
      </c>
      <c r="L17" s="170">
        <v>0</v>
      </c>
      <c r="M17" s="168">
        <f t="shared" si="2"/>
        <v>0</v>
      </c>
      <c r="N17" s="171">
        <v>21</v>
      </c>
      <c r="O17" s="172">
        <v>4</v>
      </c>
      <c r="P17" s="13" t="s">
        <v>361</v>
      </c>
    </row>
    <row r="18" spans="1:16" s="13" customFormat="1" ht="13.5" customHeight="1">
      <c r="A18" s="165" t="s">
        <v>364</v>
      </c>
      <c r="B18" s="165" t="s">
        <v>356</v>
      </c>
      <c r="C18" s="165" t="s">
        <v>357</v>
      </c>
      <c r="D18" s="166" t="s">
        <v>365</v>
      </c>
      <c r="E18" s="167" t="s">
        <v>366</v>
      </c>
      <c r="F18" s="165" t="s">
        <v>367</v>
      </c>
      <c r="G18" s="168">
        <v>23</v>
      </c>
      <c r="H18" s="631"/>
      <c r="I18" s="169">
        <f t="shared" si="0"/>
        <v>0</v>
      </c>
      <c r="J18" s="170">
        <v>9.7000000000000003E-3</v>
      </c>
      <c r="K18" s="168">
        <f t="shared" si="1"/>
        <v>0.22310000000000002</v>
      </c>
      <c r="L18" s="170">
        <v>0</v>
      </c>
      <c r="M18" s="168">
        <f t="shared" si="2"/>
        <v>0</v>
      </c>
      <c r="N18" s="171">
        <v>21</v>
      </c>
      <c r="O18" s="172">
        <v>4</v>
      </c>
      <c r="P18" s="13" t="s">
        <v>361</v>
      </c>
    </row>
    <row r="19" spans="1:16" s="13" customFormat="1" ht="13.5" customHeight="1">
      <c r="A19" s="165" t="s">
        <v>368</v>
      </c>
      <c r="B19" s="165" t="s">
        <v>356</v>
      </c>
      <c r="C19" s="165" t="s">
        <v>357</v>
      </c>
      <c r="D19" s="166" t="s">
        <v>369</v>
      </c>
      <c r="E19" s="167" t="s">
        <v>370</v>
      </c>
      <c r="F19" s="165" t="s">
        <v>360</v>
      </c>
      <c r="G19" s="168">
        <v>11361.96</v>
      </c>
      <c r="H19" s="631"/>
      <c r="I19" s="169">
        <f t="shared" si="0"/>
        <v>0</v>
      </c>
      <c r="J19" s="170">
        <v>5.4599999999999996E-3</v>
      </c>
      <c r="K19" s="168">
        <f t="shared" si="1"/>
        <v>62.036301599999987</v>
      </c>
      <c r="L19" s="170">
        <v>0</v>
      </c>
      <c r="M19" s="168">
        <f t="shared" si="2"/>
        <v>0</v>
      </c>
      <c r="N19" s="171">
        <v>21</v>
      </c>
      <c r="O19" s="172">
        <v>4</v>
      </c>
      <c r="P19" s="13" t="s">
        <v>361</v>
      </c>
    </row>
    <row r="20" spans="1:16" s="13" customFormat="1" ht="13.5" customHeight="1">
      <c r="A20" s="165" t="s">
        <v>371</v>
      </c>
      <c r="B20" s="165" t="s">
        <v>356</v>
      </c>
      <c r="C20" s="165" t="s">
        <v>357</v>
      </c>
      <c r="D20" s="166" t="s">
        <v>372</v>
      </c>
      <c r="E20" s="167" t="s">
        <v>373</v>
      </c>
      <c r="F20" s="165" t="s">
        <v>360</v>
      </c>
      <c r="G20" s="168">
        <v>274.89999999999998</v>
      </c>
      <c r="H20" s="631"/>
      <c r="I20" s="169">
        <f t="shared" si="0"/>
        <v>0</v>
      </c>
      <c r="J20" s="170">
        <v>4.1529999999999997E-2</v>
      </c>
      <c r="K20" s="168">
        <f t="shared" si="1"/>
        <v>11.416596999999998</v>
      </c>
      <c r="L20" s="170">
        <v>0</v>
      </c>
      <c r="M20" s="168">
        <f t="shared" si="2"/>
        <v>0</v>
      </c>
      <c r="N20" s="171">
        <v>21</v>
      </c>
      <c r="O20" s="172">
        <v>4</v>
      </c>
      <c r="P20" s="13" t="s">
        <v>361</v>
      </c>
    </row>
    <row r="21" spans="1:16" s="13" customFormat="1" ht="13.5" customHeight="1">
      <c r="A21" s="165" t="s">
        <v>353</v>
      </c>
      <c r="B21" s="165" t="s">
        <v>356</v>
      </c>
      <c r="C21" s="165" t="s">
        <v>357</v>
      </c>
      <c r="D21" s="166" t="s">
        <v>374</v>
      </c>
      <c r="E21" s="167" t="s">
        <v>375</v>
      </c>
      <c r="F21" s="165" t="s">
        <v>367</v>
      </c>
      <c r="G21" s="168">
        <v>105</v>
      </c>
      <c r="H21" s="631"/>
      <c r="I21" s="169">
        <f t="shared" si="0"/>
        <v>0</v>
      </c>
      <c r="J21" s="170">
        <v>9.7000000000000003E-3</v>
      </c>
      <c r="K21" s="168">
        <f t="shared" si="1"/>
        <v>1.0185</v>
      </c>
      <c r="L21" s="170">
        <v>0</v>
      </c>
      <c r="M21" s="168">
        <f t="shared" si="2"/>
        <v>0</v>
      </c>
      <c r="N21" s="171">
        <v>21</v>
      </c>
      <c r="O21" s="172">
        <v>4</v>
      </c>
      <c r="P21" s="13" t="s">
        <v>361</v>
      </c>
    </row>
    <row r="22" spans="1:16" s="13" customFormat="1" ht="13.5" customHeight="1">
      <c r="A22" s="165" t="s">
        <v>376</v>
      </c>
      <c r="B22" s="165" t="s">
        <v>356</v>
      </c>
      <c r="C22" s="165" t="s">
        <v>357</v>
      </c>
      <c r="D22" s="166" t="s">
        <v>377</v>
      </c>
      <c r="E22" s="167" t="s">
        <v>378</v>
      </c>
      <c r="F22" s="165" t="s">
        <v>360</v>
      </c>
      <c r="G22" s="168">
        <v>18.559999999999999</v>
      </c>
      <c r="H22" s="631"/>
      <c r="I22" s="169">
        <f t="shared" si="0"/>
        <v>0</v>
      </c>
      <c r="J22" s="170">
        <v>4.2500000000000003E-2</v>
      </c>
      <c r="K22" s="168">
        <f t="shared" si="1"/>
        <v>0.78880000000000006</v>
      </c>
      <c r="L22" s="170">
        <v>0</v>
      </c>
      <c r="M22" s="168">
        <f t="shared" si="2"/>
        <v>0</v>
      </c>
      <c r="N22" s="171">
        <v>21</v>
      </c>
      <c r="O22" s="172">
        <v>4</v>
      </c>
      <c r="P22" s="13" t="s">
        <v>361</v>
      </c>
    </row>
    <row r="23" spans="1:16" s="13" customFormat="1" ht="13.5" customHeight="1">
      <c r="A23" s="165" t="s">
        <v>379</v>
      </c>
      <c r="B23" s="165" t="s">
        <v>356</v>
      </c>
      <c r="C23" s="165" t="s">
        <v>380</v>
      </c>
      <c r="D23" s="166" t="s">
        <v>381</v>
      </c>
      <c r="E23" s="167" t="s">
        <v>382</v>
      </c>
      <c r="F23" s="165" t="s">
        <v>383</v>
      </c>
      <c r="G23" s="168">
        <v>18500</v>
      </c>
      <c r="H23" s="631"/>
      <c r="I23" s="169">
        <f t="shared" si="0"/>
        <v>0</v>
      </c>
      <c r="J23" s="170">
        <v>0</v>
      </c>
      <c r="K23" s="168">
        <f t="shared" si="1"/>
        <v>0</v>
      </c>
      <c r="L23" s="170">
        <v>0</v>
      </c>
      <c r="M23" s="168">
        <f t="shared" si="2"/>
        <v>0</v>
      </c>
      <c r="N23" s="171">
        <v>21</v>
      </c>
      <c r="O23" s="172">
        <v>4</v>
      </c>
      <c r="P23" s="13" t="s">
        <v>361</v>
      </c>
    </row>
    <row r="24" spans="1:16" s="13" customFormat="1" ht="13.5" customHeight="1">
      <c r="A24" s="165" t="s">
        <v>384</v>
      </c>
      <c r="B24" s="165" t="s">
        <v>356</v>
      </c>
      <c r="C24" s="165" t="s">
        <v>380</v>
      </c>
      <c r="D24" s="166" t="s">
        <v>385</v>
      </c>
      <c r="E24" s="167" t="s">
        <v>386</v>
      </c>
      <c r="F24" s="165" t="s">
        <v>360</v>
      </c>
      <c r="G24" s="168">
        <v>1881.5</v>
      </c>
      <c r="H24" s="631"/>
      <c r="I24" s="169">
        <f t="shared" si="0"/>
        <v>0</v>
      </c>
      <c r="J24" s="170">
        <v>1.2E-4</v>
      </c>
      <c r="K24" s="168">
        <f t="shared" si="1"/>
        <v>0.22578000000000001</v>
      </c>
      <c r="L24" s="170">
        <v>0</v>
      </c>
      <c r="M24" s="168">
        <f t="shared" si="2"/>
        <v>0</v>
      </c>
      <c r="N24" s="171">
        <v>21</v>
      </c>
      <c r="O24" s="172">
        <v>4</v>
      </c>
      <c r="P24" s="13" t="s">
        <v>361</v>
      </c>
    </row>
    <row r="25" spans="1:16" s="13" customFormat="1" ht="13.5" customHeight="1">
      <c r="A25" s="165" t="s">
        <v>387</v>
      </c>
      <c r="B25" s="165" t="s">
        <v>356</v>
      </c>
      <c r="C25" s="165" t="s">
        <v>388</v>
      </c>
      <c r="D25" s="166" t="s">
        <v>389</v>
      </c>
      <c r="E25" s="167" t="s">
        <v>390</v>
      </c>
      <c r="F25" s="165" t="s">
        <v>360</v>
      </c>
      <c r="G25" s="168">
        <v>18.559999999999999</v>
      </c>
      <c r="H25" s="631"/>
      <c r="I25" s="169">
        <f t="shared" si="0"/>
        <v>0</v>
      </c>
      <c r="J25" s="170">
        <v>8.9999999999999998E-4</v>
      </c>
      <c r="K25" s="168">
        <f t="shared" si="1"/>
        <v>1.6704E-2</v>
      </c>
      <c r="L25" s="170">
        <v>0</v>
      </c>
      <c r="M25" s="168">
        <f t="shared" si="2"/>
        <v>0</v>
      </c>
      <c r="N25" s="171">
        <v>21</v>
      </c>
      <c r="O25" s="172">
        <v>4</v>
      </c>
      <c r="P25" s="13" t="s">
        <v>361</v>
      </c>
    </row>
    <row r="26" spans="1:16" s="134" customFormat="1" ht="12.75" customHeight="1">
      <c r="B26" s="139" t="s">
        <v>311</v>
      </c>
      <c r="D26" s="140" t="s">
        <v>384</v>
      </c>
      <c r="E26" s="140" t="s">
        <v>391</v>
      </c>
      <c r="H26" s="630"/>
      <c r="I26" s="141">
        <f>I27+SUM(I28:I31)</f>
        <v>0</v>
      </c>
      <c r="K26" s="142">
        <f>K27+SUM(K28:K31)</f>
        <v>1.8242384999999999</v>
      </c>
      <c r="M26" s="142">
        <f>M27+SUM(M28:M31)</f>
        <v>0.85375999999999996</v>
      </c>
      <c r="P26" s="140" t="s">
        <v>355</v>
      </c>
    </row>
    <row r="27" spans="1:16" s="13" customFormat="1" ht="24" customHeight="1">
      <c r="A27" s="165" t="s">
        <v>392</v>
      </c>
      <c r="B27" s="165" t="s">
        <v>356</v>
      </c>
      <c r="C27" s="165" t="s">
        <v>393</v>
      </c>
      <c r="D27" s="166" t="s">
        <v>394</v>
      </c>
      <c r="E27" s="167" t="s">
        <v>395</v>
      </c>
      <c r="F27" s="165" t="s">
        <v>360</v>
      </c>
      <c r="G27" s="168">
        <v>5253.25</v>
      </c>
      <c r="H27" s="631"/>
      <c r="I27" s="169">
        <f>ROUND(G27*H27,2)</f>
        <v>0</v>
      </c>
      <c r="J27" s="170">
        <v>2.1000000000000001E-4</v>
      </c>
      <c r="K27" s="168">
        <f>G27*J27</f>
        <v>1.1031825</v>
      </c>
      <c r="L27" s="170">
        <v>0</v>
      </c>
      <c r="M27" s="168">
        <f>G27*L27</f>
        <v>0</v>
      </c>
      <c r="N27" s="171">
        <v>21</v>
      </c>
      <c r="O27" s="172">
        <v>4</v>
      </c>
      <c r="P27" s="13" t="s">
        <v>361</v>
      </c>
    </row>
    <row r="28" spans="1:16" s="13" customFormat="1" ht="13.5" customHeight="1">
      <c r="A28" s="165" t="s">
        <v>396</v>
      </c>
      <c r="B28" s="165" t="s">
        <v>356</v>
      </c>
      <c r="C28" s="165" t="s">
        <v>397</v>
      </c>
      <c r="D28" s="166" t="s">
        <v>398</v>
      </c>
      <c r="E28" s="167" t="s">
        <v>399</v>
      </c>
      <c r="F28" s="165" t="s">
        <v>360</v>
      </c>
      <c r="G28" s="168">
        <v>18.559999999999999</v>
      </c>
      <c r="H28" s="631"/>
      <c r="I28" s="169">
        <f>ROUND(G28*H28,2)</f>
        <v>0</v>
      </c>
      <c r="J28" s="170">
        <v>0</v>
      </c>
      <c r="K28" s="168">
        <f>G28*J28</f>
        <v>0</v>
      </c>
      <c r="L28" s="170">
        <v>4.5999999999999999E-2</v>
      </c>
      <c r="M28" s="168">
        <f>G28*L28</f>
        <v>0.85375999999999996</v>
      </c>
      <c r="N28" s="171">
        <v>21</v>
      </c>
      <c r="O28" s="172">
        <v>4</v>
      </c>
      <c r="P28" s="13" t="s">
        <v>361</v>
      </c>
    </row>
    <row r="29" spans="1:16" s="13" customFormat="1" ht="13.5" customHeight="1">
      <c r="A29" s="165" t="s">
        <v>400</v>
      </c>
      <c r="B29" s="165" t="s">
        <v>356</v>
      </c>
      <c r="C29" s="165" t="s">
        <v>401</v>
      </c>
      <c r="D29" s="166" t="s">
        <v>402</v>
      </c>
      <c r="E29" s="167" t="s">
        <v>403</v>
      </c>
      <c r="F29" s="165" t="s">
        <v>360</v>
      </c>
      <c r="G29" s="168">
        <v>18.559999999999999</v>
      </c>
      <c r="H29" s="631"/>
      <c r="I29" s="169">
        <f>ROUND(G29*H29,2)</f>
        <v>0</v>
      </c>
      <c r="J29" s="170">
        <v>3.8850000000000003E-2</v>
      </c>
      <c r="K29" s="168">
        <f>G29*J29</f>
        <v>0.72105600000000003</v>
      </c>
      <c r="L29" s="170">
        <v>0</v>
      </c>
      <c r="M29" s="168">
        <f>G29*L29</f>
        <v>0</v>
      </c>
      <c r="N29" s="171">
        <v>21</v>
      </c>
      <c r="O29" s="172">
        <v>4</v>
      </c>
      <c r="P29" s="13" t="s">
        <v>361</v>
      </c>
    </row>
    <row r="30" spans="1:16" s="13" customFormat="1" ht="13.5" customHeight="1">
      <c r="A30" s="165" t="s">
        <v>404</v>
      </c>
      <c r="B30" s="165" t="s">
        <v>356</v>
      </c>
      <c r="C30" s="165" t="s">
        <v>401</v>
      </c>
      <c r="D30" s="166" t="s">
        <v>405</v>
      </c>
      <c r="E30" s="167" t="s">
        <v>406</v>
      </c>
      <c r="F30" s="165" t="s">
        <v>360</v>
      </c>
      <c r="G30" s="168">
        <v>18.559999999999999</v>
      </c>
      <c r="H30" s="631"/>
      <c r="I30" s="169">
        <f>ROUND(G30*H30,2)</f>
        <v>0</v>
      </c>
      <c r="J30" s="170">
        <v>0</v>
      </c>
      <c r="K30" s="168">
        <f>G30*J30</f>
        <v>0</v>
      </c>
      <c r="L30" s="170">
        <v>0</v>
      </c>
      <c r="M30" s="168">
        <f>G30*L30</f>
        <v>0</v>
      </c>
      <c r="N30" s="171">
        <v>21</v>
      </c>
      <c r="O30" s="172">
        <v>4</v>
      </c>
      <c r="P30" s="13" t="s">
        <v>361</v>
      </c>
    </row>
    <row r="31" spans="1:16" s="134" customFormat="1" ht="12.75" customHeight="1">
      <c r="B31" s="143" t="s">
        <v>311</v>
      </c>
      <c r="D31" s="144" t="s">
        <v>407</v>
      </c>
      <c r="E31" s="144" t="s">
        <v>408</v>
      </c>
      <c r="H31" s="630"/>
      <c r="I31" s="145">
        <f>SUM(I32:I36)</f>
        <v>0</v>
      </c>
      <c r="K31" s="146">
        <f>SUM(K32:K36)</f>
        <v>0</v>
      </c>
      <c r="M31" s="146">
        <f>SUM(M32:M36)</f>
        <v>0</v>
      </c>
      <c r="P31" s="144" t="s">
        <v>361</v>
      </c>
    </row>
    <row r="32" spans="1:16" s="13" customFormat="1" ht="24.75" customHeight="1">
      <c r="A32" s="165" t="s">
        <v>409</v>
      </c>
      <c r="B32" s="165" t="s">
        <v>356</v>
      </c>
      <c r="C32" s="165" t="s">
        <v>397</v>
      </c>
      <c r="D32" s="166" t="s">
        <v>410</v>
      </c>
      <c r="E32" s="167" t="s">
        <v>411</v>
      </c>
      <c r="F32" s="165" t="s">
        <v>412</v>
      </c>
      <c r="G32" s="168">
        <v>5.4569999999999999</v>
      </c>
      <c r="H32" s="631"/>
      <c r="I32" s="169">
        <f>ROUND(G32*H32,2)</f>
        <v>0</v>
      </c>
      <c r="J32" s="170">
        <v>0</v>
      </c>
      <c r="K32" s="168">
        <f>G32*J32</f>
        <v>0</v>
      </c>
      <c r="L32" s="170">
        <v>0</v>
      </c>
      <c r="M32" s="168">
        <f>G32*L32</f>
        <v>0</v>
      </c>
      <c r="N32" s="171">
        <v>21</v>
      </c>
      <c r="O32" s="172">
        <v>4</v>
      </c>
      <c r="P32" s="13" t="s">
        <v>364</v>
      </c>
    </row>
    <row r="33" spans="1:16" s="13" customFormat="1" ht="24" customHeight="1">
      <c r="A33" s="165" t="s">
        <v>413</v>
      </c>
      <c r="B33" s="165" t="s">
        <v>356</v>
      </c>
      <c r="C33" s="165" t="s">
        <v>397</v>
      </c>
      <c r="D33" s="166" t="s">
        <v>414</v>
      </c>
      <c r="E33" s="167" t="s">
        <v>415</v>
      </c>
      <c r="F33" s="165" t="s">
        <v>412</v>
      </c>
      <c r="G33" s="168">
        <v>5.4569999999999999</v>
      </c>
      <c r="H33" s="631"/>
      <c r="I33" s="169">
        <f>ROUND(G33*H33,2)</f>
        <v>0</v>
      </c>
      <c r="J33" s="170">
        <v>0</v>
      </c>
      <c r="K33" s="168">
        <f>G33*J33</f>
        <v>0</v>
      </c>
      <c r="L33" s="170">
        <v>0</v>
      </c>
      <c r="M33" s="168">
        <f>G33*L33</f>
        <v>0</v>
      </c>
      <c r="N33" s="171">
        <v>21</v>
      </c>
      <c r="O33" s="172">
        <v>4</v>
      </c>
      <c r="P33" s="13" t="s">
        <v>364</v>
      </c>
    </row>
    <row r="34" spans="1:16" s="13" customFormat="1" ht="13.5" customHeight="1">
      <c r="A34" s="165" t="s">
        <v>416</v>
      </c>
      <c r="B34" s="165" t="s">
        <v>356</v>
      </c>
      <c r="C34" s="165" t="s">
        <v>397</v>
      </c>
      <c r="D34" s="166" t="s">
        <v>417</v>
      </c>
      <c r="E34" s="167" t="s">
        <v>418</v>
      </c>
      <c r="F34" s="165" t="s">
        <v>412</v>
      </c>
      <c r="G34" s="168">
        <v>81.855000000000004</v>
      </c>
      <c r="H34" s="631"/>
      <c r="I34" s="169">
        <f>ROUND(G34*H34,2)</f>
        <v>0</v>
      </c>
      <c r="J34" s="170">
        <v>0</v>
      </c>
      <c r="K34" s="168">
        <f>G34*J34</f>
        <v>0</v>
      </c>
      <c r="L34" s="170">
        <v>0</v>
      </c>
      <c r="M34" s="168">
        <f>G34*L34</f>
        <v>0</v>
      </c>
      <c r="N34" s="171">
        <v>21</v>
      </c>
      <c r="O34" s="172">
        <v>4</v>
      </c>
      <c r="P34" s="13" t="s">
        <v>364</v>
      </c>
    </row>
    <row r="35" spans="1:16" s="13" customFormat="1" ht="13.5" customHeight="1">
      <c r="A35" s="165" t="s">
        <v>419</v>
      </c>
      <c r="B35" s="165" t="s">
        <v>356</v>
      </c>
      <c r="C35" s="165" t="s">
        <v>397</v>
      </c>
      <c r="D35" s="166" t="s">
        <v>420</v>
      </c>
      <c r="E35" s="167" t="s">
        <v>421</v>
      </c>
      <c r="F35" s="165" t="s">
        <v>412</v>
      </c>
      <c r="G35" s="168">
        <v>5.4569999999999999</v>
      </c>
      <c r="H35" s="631"/>
      <c r="I35" s="169">
        <f>ROUND(G35*H35,2)</f>
        <v>0</v>
      </c>
      <c r="J35" s="170">
        <v>0</v>
      </c>
      <c r="K35" s="168">
        <f>G35*J35</f>
        <v>0</v>
      </c>
      <c r="L35" s="170">
        <v>0</v>
      </c>
      <c r="M35" s="168">
        <f>G35*L35</f>
        <v>0</v>
      </c>
      <c r="N35" s="171">
        <v>21</v>
      </c>
      <c r="O35" s="172">
        <v>4</v>
      </c>
      <c r="P35" s="13" t="s">
        <v>364</v>
      </c>
    </row>
    <row r="36" spans="1:16" s="13" customFormat="1" ht="13.5" customHeight="1">
      <c r="A36" s="165" t="s">
        <v>422</v>
      </c>
      <c r="B36" s="165" t="s">
        <v>356</v>
      </c>
      <c r="C36" s="165" t="s">
        <v>380</v>
      </c>
      <c r="D36" s="166" t="s">
        <v>423</v>
      </c>
      <c r="E36" s="167" t="s">
        <v>424</v>
      </c>
      <c r="F36" s="165" t="s">
        <v>412</v>
      </c>
      <c r="G36" s="168">
        <v>103.414</v>
      </c>
      <c r="H36" s="631"/>
      <c r="I36" s="169">
        <f>ROUND(G36*H36,2)</f>
        <v>0</v>
      </c>
      <c r="J36" s="170">
        <v>0</v>
      </c>
      <c r="K36" s="168">
        <f>G36*J36</f>
        <v>0</v>
      </c>
      <c r="L36" s="170">
        <v>0</v>
      </c>
      <c r="M36" s="168">
        <f>G36*L36</f>
        <v>0</v>
      </c>
      <c r="N36" s="171">
        <v>21</v>
      </c>
      <c r="O36" s="172">
        <v>4</v>
      </c>
      <c r="P36" s="13" t="s">
        <v>364</v>
      </c>
    </row>
    <row r="37" spans="1:16" s="134" customFormat="1" ht="12.75" customHeight="1">
      <c r="B37" s="135" t="s">
        <v>311</v>
      </c>
      <c r="D37" s="136" t="s">
        <v>298</v>
      </c>
      <c r="E37" s="136" t="s">
        <v>425</v>
      </c>
      <c r="H37" s="630"/>
      <c r="I37" s="137">
        <f>I38+I40+I42+I44+I47+I51+I63</f>
        <v>0</v>
      </c>
      <c r="K37" s="138">
        <f>K38+K40+K42+K44+K47+K51+K63</f>
        <v>19.746713138</v>
      </c>
      <c r="M37" s="138">
        <f>M38+M40+M42+M44+M47+M51+M63</f>
        <v>4.6029542000000001</v>
      </c>
      <c r="P37" s="136" t="s">
        <v>352</v>
      </c>
    </row>
    <row r="38" spans="1:16" s="134" customFormat="1" ht="12.75" customHeight="1">
      <c r="B38" s="139" t="s">
        <v>311</v>
      </c>
      <c r="D38" s="140" t="s">
        <v>426</v>
      </c>
      <c r="E38" s="140" t="s">
        <v>427</v>
      </c>
      <c r="H38" s="630"/>
      <c r="I38" s="141">
        <f>I39</f>
        <v>0</v>
      </c>
      <c r="K38" s="142">
        <f>K39</f>
        <v>0</v>
      </c>
      <c r="M38" s="142">
        <f>M39</f>
        <v>0</v>
      </c>
      <c r="P38" s="140" t="s">
        <v>355</v>
      </c>
    </row>
    <row r="39" spans="1:16" s="13" customFormat="1" ht="13.5" customHeight="1">
      <c r="A39" s="165" t="s">
        <v>428</v>
      </c>
      <c r="B39" s="165" t="s">
        <v>356</v>
      </c>
      <c r="C39" s="165" t="s">
        <v>429</v>
      </c>
      <c r="D39" s="166" t="s">
        <v>430</v>
      </c>
      <c r="E39" s="167" t="s">
        <v>431</v>
      </c>
      <c r="F39" s="165" t="s">
        <v>432</v>
      </c>
      <c r="G39" s="168">
        <v>1</v>
      </c>
      <c r="H39" s="631"/>
      <c r="I39" s="169">
        <f>ROUND(G39*H39,2)</f>
        <v>0</v>
      </c>
      <c r="J39" s="170">
        <v>0</v>
      </c>
      <c r="K39" s="168">
        <f>G39*J39</f>
        <v>0</v>
      </c>
      <c r="L39" s="170">
        <v>0</v>
      </c>
      <c r="M39" s="168">
        <f>G39*L39</f>
        <v>0</v>
      </c>
      <c r="N39" s="171">
        <v>21</v>
      </c>
      <c r="O39" s="172">
        <v>16</v>
      </c>
      <c r="P39" s="13" t="s">
        <v>361</v>
      </c>
    </row>
    <row r="40" spans="1:16" s="134" customFormat="1" ht="12.75" customHeight="1">
      <c r="B40" s="139" t="s">
        <v>311</v>
      </c>
      <c r="D40" s="140" t="s">
        <v>433</v>
      </c>
      <c r="E40" s="140" t="s">
        <v>434</v>
      </c>
      <c r="H40" s="630"/>
      <c r="I40" s="141">
        <f>I41</f>
        <v>0</v>
      </c>
      <c r="K40" s="142">
        <f>K41</f>
        <v>0</v>
      </c>
      <c r="M40" s="142">
        <f>M41</f>
        <v>0</v>
      </c>
      <c r="P40" s="140" t="s">
        <v>355</v>
      </c>
    </row>
    <row r="41" spans="1:16" s="13" customFormat="1" ht="13.5" customHeight="1">
      <c r="A41" s="165" t="s">
        <v>435</v>
      </c>
      <c r="B41" s="165" t="s">
        <v>356</v>
      </c>
      <c r="C41" s="165" t="s">
        <v>429</v>
      </c>
      <c r="D41" s="166" t="s">
        <v>436</v>
      </c>
      <c r="E41" s="167" t="s">
        <v>431</v>
      </c>
      <c r="F41" s="165" t="s">
        <v>432</v>
      </c>
      <c r="G41" s="168">
        <v>1</v>
      </c>
      <c r="H41" s="631"/>
      <c r="I41" s="169">
        <f>ROUND(G41*H41,2)</f>
        <v>0</v>
      </c>
      <c r="J41" s="170">
        <v>0</v>
      </c>
      <c r="K41" s="168">
        <f>G41*J41</f>
        <v>0</v>
      </c>
      <c r="L41" s="170">
        <v>0</v>
      </c>
      <c r="M41" s="168">
        <f>G41*L41</f>
        <v>0</v>
      </c>
      <c r="N41" s="171">
        <v>21</v>
      </c>
      <c r="O41" s="172">
        <v>16</v>
      </c>
      <c r="P41" s="13" t="s">
        <v>361</v>
      </c>
    </row>
    <row r="42" spans="1:16" s="134" customFormat="1" ht="12.75" customHeight="1">
      <c r="B42" s="139" t="s">
        <v>311</v>
      </c>
      <c r="D42" s="140" t="s">
        <v>437</v>
      </c>
      <c r="E42" s="140" t="s">
        <v>438</v>
      </c>
      <c r="H42" s="630"/>
      <c r="I42" s="141">
        <f>I43</f>
        <v>0</v>
      </c>
      <c r="K42" s="142">
        <f>K43</f>
        <v>0</v>
      </c>
      <c r="M42" s="142">
        <f>M43</f>
        <v>0</v>
      </c>
      <c r="P42" s="140" t="s">
        <v>355</v>
      </c>
    </row>
    <row r="43" spans="1:16" s="13" customFormat="1" ht="13.5" customHeight="1">
      <c r="A43" s="165" t="s">
        <v>439</v>
      </c>
      <c r="B43" s="165" t="s">
        <v>356</v>
      </c>
      <c r="C43" s="165" t="s">
        <v>429</v>
      </c>
      <c r="D43" s="166" t="s">
        <v>440</v>
      </c>
      <c r="E43" s="167" t="s">
        <v>441</v>
      </c>
      <c r="F43" s="165" t="s">
        <v>432</v>
      </c>
      <c r="G43" s="168">
        <v>1</v>
      </c>
      <c r="H43" s="631"/>
      <c r="I43" s="169">
        <f>ROUND(G43*H43,2)</f>
        <v>0</v>
      </c>
      <c r="J43" s="170">
        <v>0</v>
      </c>
      <c r="K43" s="168">
        <f>G43*J43</f>
        <v>0</v>
      </c>
      <c r="L43" s="170">
        <v>0</v>
      </c>
      <c r="M43" s="168">
        <f>G43*L43</f>
        <v>0</v>
      </c>
      <c r="N43" s="171">
        <v>21</v>
      </c>
      <c r="O43" s="172">
        <v>16</v>
      </c>
      <c r="P43" s="13" t="s">
        <v>361</v>
      </c>
    </row>
    <row r="44" spans="1:16" s="134" customFormat="1" ht="12.75" customHeight="1">
      <c r="B44" s="139" t="s">
        <v>311</v>
      </c>
      <c r="D44" s="140" t="s">
        <v>442</v>
      </c>
      <c r="E44" s="140" t="s">
        <v>443</v>
      </c>
      <c r="H44" s="630"/>
      <c r="I44" s="141">
        <f>SUM(I45:I46)</f>
        <v>0</v>
      </c>
      <c r="K44" s="142">
        <f>SUM(K45:K46)</f>
        <v>6.3181999999999995E-3</v>
      </c>
      <c r="M44" s="142">
        <f>SUM(M45:M46)</f>
        <v>0</v>
      </c>
      <c r="P44" s="140" t="s">
        <v>355</v>
      </c>
    </row>
    <row r="45" spans="1:16" s="13" customFormat="1" ht="24" customHeight="1">
      <c r="A45" s="165" t="s">
        <v>444</v>
      </c>
      <c r="B45" s="165" t="s">
        <v>356</v>
      </c>
      <c r="C45" s="165" t="s">
        <v>442</v>
      </c>
      <c r="D45" s="166" t="s">
        <v>445</v>
      </c>
      <c r="E45" s="167" t="s">
        <v>446</v>
      </c>
      <c r="F45" s="165" t="s">
        <v>447</v>
      </c>
      <c r="G45" s="168">
        <v>90.26</v>
      </c>
      <c r="H45" s="631"/>
      <c r="I45" s="169">
        <f>ROUND(G45*H45,2)</f>
        <v>0</v>
      </c>
      <c r="J45" s="170">
        <v>6.9999999999999994E-5</v>
      </c>
      <c r="K45" s="168">
        <f>G45*J45</f>
        <v>6.3181999999999995E-3</v>
      </c>
      <c r="L45" s="170">
        <v>0</v>
      </c>
      <c r="M45" s="168">
        <f>G45*L45</f>
        <v>0</v>
      </c>
      <c r="N45" s="171">
        <v>21</v>
      </c>
      <c r="O45" s="172">
        <v>16</v>
      </c>
      <c r="P45" s="13" t="s">
        <v>361</v>
      </c>
    </row>
    <row r="46" spans="1:16" s="13" customFormat="1" ht="13.5" customHeight="1">
      <c r="A46" s="173" t="s">
        <v>448</v>
      </c>
      <c r="B46" s="173" t="s">
        <v>449</v>
      </c>
      <c r="C46" s="173" t="s">
        <v>450</v>
      </c>
      <c r="D46" s="174" t="s">
        <v>451</v>
      </c>
      <c r="E46" s="175" t="s">
        <v>452</v>
      </c>
      <c r="F46" s="173" t="s">
        <v>447</v>
      </c>
      <c r="G46" s="176">
        <v>90.26</v>
      </c>
      <c r="H46" s="632"/>
      <c r="I46" s="177">
        <f>ROUND(G46*H46,2)</f>
        <v>0</v>
      </c>
      <c r="J46" s="178">
        <v>0</v>
      </c>
      <c r="K46" s="176">
        <f>G46*J46</f>
        <v>0</v>
      </c>
      <c r="L46" s="178">
        <v>0</v>
      </c>
      <c r="M46" s="176">
        <f>G46*L46</f>
        <v>0</v>
      </c>
      <c r="N46" s="179">
        <v>21</v>
      </c>
      <c r="O46" s="180">
        <v>32</v>
      </c>
      <c r="P46" s="181" t="s">
        <v>361</v>
      </c>
    </row>
    <row r="47" spans="1:16" s="134" customFormat="1" ht="12.75" customHeight="1">
      <c r="B47" s="139" t="s">
        <v>311</v>
      </c>
      <c r="D47" s="140" t="s">
        <v>453</v>
      </c>
      <c r="E47" s="140" t="s">
        <v>454</v>
      </c>
      <c r="H47" s="630"/>
      <c r="I47" s="141">
        <f>SUM(I48:I50)</f>
        <v>0</v>
      </c>
      <c r="K47" s="142">
        <f>SUM(K48:K50)</f>
        <v>0.13114800000000001</v>
      </c>
      <c r="M47" s="142">
        <f>SUM(M48:M50)</f>
        <v>0</v>
      </c>
      <c r="P47" s="140" t="s">
        <v>355</v>
      </c>
    </row>
    <row r="48" spans="1:16" s="13" customFormat="1" ht="13.5" customHeight="1">
      <c r="A48" s="165" t="s">
        <v>455</v>
      </c>
      <c r="B48" s="165" t="s">
        <v>356</v>
      </c>
      <c r="C48" s="165" t="s">
        <v>453</v>
      </c>
      <c r="D48" s="166" t="s">
        <v>456</v>
      </c>
      <c r="E48" s="167" t="s">
        <v>457</v>
      </c>
      <c r="F48" s="165" t="s">
        <v>360</v>
      </c>
      <c r="G48" s="168">
        <v>182.15</v>
      </c>
      <c r="H48" s="631"/>
      <c r="I48" s="169">
        <f>ROUND(G48*H48,2)</f>
        <v>0</v>
      </c>
      <c r="J48" s="170">
        <v>0</v>
      </c>
      <c r="K48" s="168">
        <f>G48*J48</f>
        <v>0</v>
      </c>
      <c r="L48" s="170">
        <v>0</v>
      </c>
      <c r="M48" s="168">
        <f>G48*L48</f>
        <v>0</v>
      </c>
      <c r="N48" s="171">
        <v>21</v>
      </c>
      <c r="O48" s="172">
        <v>16</v>
      </c>
      <c r="P48" s="13" t="s">
        <v>361</v>
      </c>
    </row>
    <row r="49" spans="1:16" s="13" customFormat="1" ht="24" customHeight="1">
      <c r="A49" s="165" t="s">
        <v>458</v>
      </c>
      <c r="B49" s="165" t="s">
        <v>356</v>
      </c>
      <c r="C49" s="165" t="s">
        <v>453</v>
      </c>
      <c r="D49" s="166" t="s">
        <v>459</v>
      </c>
      <c r="E49" s="167" t="s">
        <v>460</v>
      </c>
      <c r="F49" s="165" t="s">
        <v>360</v>
      </c>
      <c r="G49" s="168">
        <v>182.15</v>
      </c>
      <c r="H49" s="631"/>
      <c r="I49" s="169">
        <f>ROUND(G49*H49,2)</f>
        <v>0</v>
      </c>
      <c r="J49" s="170">
        <v>6.6E-4</v>
      </c>
      <c r="K49" s="168">
        <f>G49*J49</f>
        <v>0.12021900000000001</v>
      </c>
      <c r="L49" s="170">
        <v>0</v>
      </c>
      <c r="M49" s="168">
        <f>G49*L49</f>
        <v>0</v>
      </c>
      <c r="N49" s="171">
        <v>21</v>
      </c>
      <c r="O49" s="172">
        <v>16</v>
      </c>
      <c r="P49" s="13" t="s">
        <v>361</v>
      </c>
    </row>
    <row r="50" spans="1:16" s="13" customFormat="1" ht="13.5" customHeight="1">
      <c r="A50" s="165" t="s">
        <v>461</v>
      </c>
      <c r="B50" s="165" t="s">
        <v>356</v>
      </c>
      <c r="C50" s="165" t="s">
        <v>453</v>
      </c>
      <c r="D50" s="166" t="s">
        <v>462</v>
      </c>
      <c r="E50" s="167" t="s">
        <v>463</v>
      </c>
      <c r="F50" s="165" t="s">
        <v>360</v>
      </c>
      <c r="G50" s="168">
        <v>182.15</v>
      </c>
      <c r="H50" s="631"/>
      <c r="I50" s="169">
        <f>ROUND(G50*H50,2)</f>
        <v>0</v>
      </c>
      <c r="J50" s="170">
        <v>6.0000000000000002E-5</v>
      </c>
      <c r="K50" s="168">
        <f>G50*J50</f>
        <v>1.0929000000000001E-2</v>
      </c>
      <c r="L50" s="170">
        <v>0</v>
      </c>
      <c r="M50" s="168">
        <f>G50*L50</f>
        <v>0</v>
      </c>
      <c r="N50" s="171">
        <v>21</v>
      </c>
      <c r="O50" s="172">
        <v>16</v>
      </c>
      <c r="P50" s="13" t="s">
        <v>361</v>
      </c>
    </row>
    <row r="51" spans="1:16" s="134" customFormat="1" ht="12.75" customHeight="1">
      <c r="B51" s="139" t="s">
        <v>311</v>
      </c>
      <c r="D51" s="140" t="s">
        <v>464</v>
      </c>
      <c r="E51" s="140" t="s">
        <v>465</v>
      </c>
      <c r="H51" s="630"/>
      <c r="I51" s="141">
        <f>SUM(I52:I62)</f>
        <v>0</v>
      </c>
      <c r="K51" s="142">
        <f>SUM(K52:K62)</f>
        <v>19.609246938000002</v>
      </c>
      <c r="M51" s="142">
        <f>SUM(M52:M62)</f>
        <v>4.6029542000000001</v>
      </c>
      <c r="P51" s="140" t="s">
        <v>355</v>
      </c>
    </row>
    <row r="52" spans="1:16" s="13" customFormat="1" ht="13.5" customHeight="1">
      <c r="A52" s="165" t="s">
        <v>466</v>
      </c>
      <c r="B52" s="165" t="s">
        <v>356</v>
      </c>
      <c r="C52" s="165" t="s">
        <v>464</v>
      </c>
      <c r="D52" s="166" t="s">
        <v>467</v>
      </c>
      <c r="E52" s="167" t="s">
        <v>468</v>
      </c>
      <c r="F52" s="165" t="s">
        <v>360</v>
      </c>
      <c r="G52" s="168">
        <v>15759.77</v>
      </c>
      <c r="H52" s="631"/>
      <c r="I52" s="169">
        <f t="shared" ref="I52:I62" si="3">ROUND(G52*H52,2)</f>
        <v>0</v>
      </c>
      <c r="J52" s="170">
        <v>0</v>
      </c>
      <c r="K52" s="168">
        <f t="shared" ref="K52:K62" si="4">G52*J52</f>
        <v>0</v>
      </c>
      <c r="L52" s="170">
        <v>0</v>
      </c>
      <c r="M52" s="168">
        <f t="shared" ref="M52:M62" si="5">G52*L52</f>
        <v>0</v>
      </c>
      <c r="N52" s="171">
        <v>21</v>
      </c>
      <c r="O52" s="172">
        <v>16</v>
      </c>
      <c r="P52" s="13" t="s">
        <v>361</v>
      </c>
    </row>
    <row r="53" spans="1:16" s="13" customFormat="1" ht="13.5" customHeight="1">
      <c r="A53" s="165" t="s">
        <v>469</v>
      </c>
      <c r="B53" s="165" t="s">
        <v>356</v>
      </c>
      <c r="C53" s="165" t="s">
        <v>464</v>
      </c>
      <c r="D53" s="166" t="s">
        <v>470</v>
      </c>
      <c r="E53" s="167" t="s">
        <v>471</v>
      </c>
      <c r="F53" s="165" t="s">
        <v>360</v>
      </c>
      <c r="G53" s="168">
        <v>1766.11</v>
      </c>
      <c r="H53" s="631"/>
      <c r="I53" s="169">
        <f t="shared" si="3"/>
        <v>0</v>
      </c>
      <c r="J53" s="170">
        <v>0</v>
      </c>
      <c r="K53" s="168">
        <f t="shared" si="4"/>
        <v>0</v>
      </c>
      <c r="L53" s="170">
        <v>0</v>
      </c>
      <c r="M53" s="168">
        <f t="shared" si="5"/>
        <v>0</v>
      </c>
      <c r="N53" s="171">
        <v>21</v>
      </c>
      <c r="O53" s="172">
        <v>16</v>
      </c>
      <c r="P53" s="13" t="s">
        <v>361</v>
      </c>
    </row>
    <row r="54" spans="1:16" s="13" customFormat="1" ht="13.5" customHeight="1">
      <c r="A54" s="165" t="s">
        <v>472</v>
      </c>
      <c r="B54" s="165" t="s">
        <v>356</v>
      </c>
      <c r="C54" s="165" t="s">
        <v>464</v>
      </c>
      <c r="D54" s="166" t="s">
        <v>473</v>
      </c>
      <c r="E54" s="167" t="s">
        <v>474</v>
      </c>
      <c r="F54" s="165" t="s">
        <v>360</v>
      </c>
      <c r="G54" s="168">
        <v>1766.11</v>
      </c>
      <c r="H54" s="631"/>
      <c r="I54" s="169">
        <f t="shared" si="3"/>
        <v>0</v>
      </c>
      <c r="J54" s="170">
        <v>0</v>
      </c>
      <c r="K54" s="168">
        <f t="shared" si="4"/>
        <v>0</v>
      </c>
      <c r="L54" s="170">
        <v>1.4999999999999999E-4</v>
      </c>
      <c r="M54" s="168">
        <f t="shared" si="5"/>
        <v>0.26491649999999994</v>
      </c>
      <c r="N54" s="171">
        <v>21</v>
      </c>
      <c r="O54" s="172">
        <v>16</v>
      </c>
      <c r="P54" s="13" t="s">
        <v>361</v>
      </c>
    </row>
    <row r="55" spans="1:16" s="13" customFormat="1" ht="13.5" customHeight="1">
      <c r="A55" s="165" t="s">
        <v>475</v>
      </c>
      <c r="B55" s="165" t="s">
        <v>356</v>
      </c>
      <c r="C55" s="165" t="s">
        <v>464</v>
      </c>
      <c r="D55" s="166" t="s">
        <v>476</v>
      </c>
      <c r="E55" s="167" t="s">
        <v>477</v>
      </c>
      <c r="F55" s="165" t="s">
        <v>360</v>
      </c>
      <c r="G55" s="168">
        <v>13993.67</v>
      </c>
      <c r="H55" s="631"/>
      <c r="I55" s="169">
        <f t="shared" si="3"/>
        <v>0</v>
      </c>
      <c r="J55" s="170">
        <v>1E-3</v>
      </c>
      <c r="K55" s="168">
        <f t="shared" si="4"/>
        <v>13.99367</v>
      </c>
      <c r="L55" s="170">
        <v>3.1E-4</v>
      </c>
      <c r="M55" s="168">
        <f t="shared" si="5"/>
        <v>4.3380377000000001</v>
      </c>
      <c r="N55" s="171">
        <v>21</v>
      </c>
      <c r="O55" s="172">
        <v>16</v>
      </c>
      <c r="P55" s="13" t="s">
        <v>361</v>
      </c>
    </row>
    <row r="56" spans="1:16" s="13" customFormat="1" ht="24" customHeight="1">
      <c r="A56" s="165" t="s">
        <v>478</v>
      </c>
      <c r="B56" s="165" t="s">
        <v>356</v>
      </c>
      <c r="C56" s="165" t="s">
        <v>464</v>
      </c>
      <c r="D56" s="166" t="s">
        <v>479</v>
      </c>
      <c r="E56" s="167" t="s">
        <v>480</v>
      </c>
      <c r="F56" s="165" t="s">
        <v>360</v>
      </c>
      <c r="G56" s="168">
        <v>7338.58</v>
      </c>
      <c r="H56" s="631"/>
      <c r="I56" s="169">
        <f t="shared" si="3"/>
        <v>0</v>
      </c>
      <c r="J56" s="170">
        <v>0</v>
      </c>
      <c r="K56" s="168">
        <f t="shared" si="4"/>
        <v>0</v>
      </c>
      <c r="L56" s="170">
        <v>0</v>
      </c>
      <c r="M56" s="168">
        <f t="shared" si="5"/>
        <v>0</v>
      </c>
      <c r="N56" s="171">
        <v>21</v>
      </c>
      <c r="O56" s="172">
        <v>16</v>
      </c>
      <c r="P56" s="13" t="s">
        <v>361</v>
      </c>
    </row>
    <row r="57" spans="1:16" s="13" customFormat="1" ht="13.5" customHeight="1">
      <c r="A57" s="173" t="s">
        <v>481</v>
      </c>
      <c r="B57" s="173" t="s">
        <v>449</v>
      </c>
      <c r="C57" s="173" t="s">
        <v>450</v>
      </c>
      <c r="D57" s="174" t="s">
        <v>482</v>
      </c>
      <c r="E57" s="175" t="s">
        <v>483</v>
      </c>
      <c r="F57" s="173" t="s">
        <v>360</v>
      </c>
      <c r="G57" s="176">
        <v>8072.4380000000001</v>
      </c>
      <c r="H57" s="632"/>
      <c r="I57" s="177">
        <f t="shared" si="3"/>
        <v>0</v>
      </c>
      <c r="J57" s="178">
        <v>9.9999999999999995E-7</v>
      </c>
      <c r="K57" s="176">
        <f t="shared" si="4"/>
        <v>8.0724379999999995E-3</v>
      </c>
      <c r="L57" s="178">
        <v>0</v>
      </c>
      <c r="M57" s="176">
        <f t="shared" si="5"/>
        <v>0</v>
      </c>
      <c r="N57" s="179">
        <v>21</v>
      </c>
      <c r="O57" s="180">
        <v>32</v>
      </c>
      <c r="P57" s="181" t="s">
        <v>361</v>
      </c>
    </row>
    <row r="58" spans="1:16" s="13" customFormat="1" ht="24" customHeight="1">
      <c r="A58" s="165" t="s">
        <v>484</v>
      </c>
      <c r="B58" s="165" t="s">
        <v>356</v>
      </c>
      <c r="C58" s="165" t="s">
        <v>464</v>
      </c>
      <c r="D58" s="166" t="s">
        <v>485</v>
      </c>
      <c r="E58" s="167" t="s">
        <v>486</v>
      </c>
      <c r="F58" s="165" t="s">
        <v>360</v>
      </c>
      <c r="G58" s="168">
        <v>15759.77</v>
      </c>
      <c r="H58" s="631"/>
      <c r="I58" s="169">
        <f t="shared" si="3"/>
        <v>0</v>
      </c>
      <c r="J58" s="170">
        <v>2.0000000000000001E-4</v>
      </c>
      <c r="K58" s="168">
        <f t="shared" si="4"/>
        <v>3.1519540000000004</v>
      </c>
      <c r="L58" s="170">
        <v>0</v>
      </c>
      <c r="M58" s="168">
        <f t="shared" si="5"/>
        <v>0</v>
      </c>
      <c r="N58" s="171">
        <v>21</v>
      </c>
      <c r="O58" s="172">
        <v>16</v>
      </c>
      <c r="P58" s="13" t="s">
        <v>361</v>
      </c>
    </row>
    <row r="59" spans="1:16" s="13" customFormat="1" ht="24" customHeight="1">
      <c r="A59" s="165" t="s">
        <v>487</v>
      </c>
      <c r="B59" s="165" t="s">
        <v>356</v>
      </c>
      <c r="C59" s="165" t="s">
        <v>464</v>
      </c>
      <c r="D59" s="166" t="s">
        <v>488</v>
      </c>
      <c r="E59" s="167" t="s">
        <v>489</v>
      </c>
      <c r="F59" s="165" t="s">
        <v>360</v>
      </c>
      <c r="G59" s="168">
        <v>1258.31</v>
      </c>
      <c r="H59" s="631"/>
      <c r="I59" s="169">
        <f t="shared" si="3"/>
        <v>0</v>
      </c>
      <c r="J59" s="170">
        <v>1.2999999999999999E-4</v>
      </c>
      <c r="K59" s="168">
        <f t="shared" si="4"/>
        <v>0.16358029999999998</v>
      </c>
      <c r="L59" s="170">
        <v>0</v>
      </c>
      <c r="M59" s="168">
        <f t="shared" si="5"/>
        <v>0</v>
      </c>
      <c r="N59" s="171">
        <v>21</v>
      </c>
      <c r="O59" s="172">
        <v>16</v>
      </c>
      <c r="P59" s="13" t="s">
        <v>361</v>
      </c>
    </row>
    <row r="60" spans="1:16" s="13" customFormat="1" ht="24" customHeight="1">
      <c r="A60" s="165" t="s">
        <v>490</v>
      </c>
      <c r="B60" s="165" t="s">
        <v>356</v>
      </c>
      <c r="C60" s="165" t="s">
        <v>464</v>
      </c>
      <c r="D60" s="166" t="s">
        <v>491</v>
      </c>
      <c r="E60" s="167" t="s">
        <v>492</v>
      </c>
      <c r="F60" s="165" t="s">
        <v>360</v>
      </c>
      <c r="G60" s="168">
        <v>13993.67</v>
      </c>
      <c r="H60" s="631"/>
      <c r="I60" s="169">
        <f t="shared" si="3"/>
        <v>0</v>
      </c>
      <c r="J60" s="170">
        <v>1.2999999999999999E-4</v>
      </c>
      <c r="K60" s="168">
        <f t="shared" si="4"/>
        <v>1.8191770999999999</v>
      </c>
      <c r="L60" s="170">
        <v>0</v>
      </c>
      <c r="M60" s="168">
        <f t="shared" si="5"/>
        <v>0</v>
      </c>
      <c r="N60" s="171">
        <v>21</v>
      </c>
      <c r="O60" s="172">
        <v>16</v>
      </c>
      <c r="P60" s="13" t="s">
        <v>361</v>
      </c>
    </row>
    <row r="61" spans="1:16" s="13" customFormat="1" ht="13.5" customHeight="1">
      <c r="A61" s="165" t="s">
        <v>493</v>
      </c>
      <c r="B61" s="165" t="s">
        <v>356</v>
      </c>
      <c r="C61" s="165" t="s">
        <v>464</v>
      </c>
      <c r="D61" s="166" t="s">
        <v>494</v>
      </c>
      <c r="E61" s="167" t="s">
        <v>495</v>
      </c>
      <c r="F61" s="165" t="s">
        <v>383</v>
      </c>
      <c r="G61" s="168">
        <v>6155</v>
      </c>
      <c r="H61" s="631"/>
      <c r="I61" s="169">
        <f t="shared" si="3"/>
        <v>0</v>
      </c>
      <c r="J61" s="170">
        <v>0</v>
      </c>
      <c r="K61" s="168">
        <f t="shared" si="4"/>
        <v>0</v>
      </c>
      <c r="L61" s="170">
        <v>0</v>
      </c>
      <c r="M61" s="168">
        <f t="shared" si="5"/>
        <v>0</v>
      </c>
      <c r="N61" s="171">
        <v>21</v>
      </c>
      <c r="O61" s="172">
        <v>16</v>
      </c>
      <c r="P61" s="13" t="s">
        <v>361</v>
      </c>
    </row>
    <row r="62" spans="1:16" s="13" customFormat="1" ht="24" customHeight="1">
      <c r="A62" s="165" t="s">
        <v>496</v>
      </c>
      <c r="B62" s="165" t="s">
        <v>356</v>
      </c>
      <c r="C62" s="165" t="s">
        <v>464</v>
      </c>
      <c r="D62" s="166" t="s">
        <v>497</v>
      </c>
      <c r="E62" s="167" t="s">
        <v>498</v>
      </c>
      <c r="F62" s="165" t="s">
        <v>360</v>
      </c>
      <c r="G62" s="168">
        <v>15759.77</v>
      </c>
      <c r="H62" s="631"/>
      <c r="I62" s="169">
        <f t="shared" si="3"/>
        <v>0</v>
      </c>
      <c r="J62" s="170">
        <v>3.0000000000000001E-5</v>
      </c>
      <c r="K62" s="168">
        <f t="shared" si="4"/>
        <v>0.47279310000000002</v>
      </c>
      <c r="L62" s="170">
        <v>0</v>
      </c>
      <c r="M62" s="168">
        <f t="shared" si="5"/>
        <v>0</v>
      </c>
      <c r="N62" s="171">
        <v>21</v>
      </c>
      <c r="O62" s="172">
        <v>16</v>
      </c>
      <c r="P62" s="13" t="s">
        <v>361</v>
      </c>
    </row>
    <row r="63" spans="1:16" s="134" customFormat="1" ht="12.75" customHeight="1">
      <c r="B63" s="139" t="s">
        <v>311</v>
      </c>
      <c r="D63" s="140" t="s">
        <v>499</v>
      </c>
      <c r="E63" s="140" t="s">
        <v>500</v>
      </c>
      <c r="H63" s="630"/>
      <c r="I63" s="141">
        <f>SUM(I64:I67)</f>
        <v>0</v>
      </c>
      <c r="K63" s="142">
        <f>SUM(K64:K67)</f>
        <v>0</v>
      </c>
      <c r="M63" s="142">
        <f>SUM(M64:M67)</f>
        <v>0</v>
      </c>
      <c r="P63" s="140" t="s">
        <v>355</v>
      </c>
    </row>
    <row r="64" spans="1:16" s="13" customFormat="1" ht="24" customHeight="1">
      <c r="A64" s="165" t="s">
        <v>501</v>
      </c>
      <c r="B64" s="165" t="s">
        <v>356</v>
      </c>
      <c r="C64" s="165" t="s">
        <v>429</v>
      </c>
      <c r="D64" s="166" t="s">
        <v>502</v>
      </c>
      <c r="E64" s="167" t="s">
        <v>503</v>
      </c>
      <c r="F64" s="165" t="s">
        <v>504</v>
      </c>
      <c r="G64" s="168">
        <v>280</v>
      </c>
      <c r="H64" s="631"/>
      <c r="I64" s="169">
        <f>ROUND(G64*H64,2)</f>
        <v>0</v>
      </c>
      <c r="J64" s="170">
        <v>0</v>
      </c>
      <c r="K64" s="168">
        <f>G64*J64</f>
        <v>0</v>
      </c>
      <c r="L64" s="170">
        <v>0</v>
      </c>
      <c r="M64" s="168">
        <f>G64*L64</f>
        <v>0</v>
      </c>
      <c r="N64" s="171">
        <v>21</v>
      </c>
      <c r="O64" s="172">
        <v>16</v>
      </c>
      <c r="P64" s="13" t="s">
        <v>361</v>
      </c>
    </row>
    <row r="65" spans="1:16" s="13" customFormat="1" ht="24" customHeight="1">
      <c r="A65" s="165" t="s">
        <v>505</v>
      </c>
      <c r="B65" s="165" t="s">
        <v>356</v>
      </c>
      <c r="C65" s="165" t="s">
        <v>429</v>
      </c>
      <c r="D65" s="166" t="s">
        <v>506</v>
      </c>
      <c r="E65" s="167" t="s">
        <v>507</v>
      </c>
      <c r="F65" s="165" t="s">
        <v>360</v>
      </c>
      <c r="G65" s="168">
        <v>14250</v>
      </c>
      <c r="H65" s="631"/>
      <c r="I65" s="169">
        <f>ROUND(G65*H65,2)</f>
        <v>0</v>
      </c>
      <c r="J65" s="170">
        <v>0</v>
      </c>
      <c r="K65" s="168">
        <f>G65*J65</f>
        <v>0</v>
      </c>
      <c r="L65" s="170">
        <v>0</v>
      </c>
      <c r="M65" s="168">
        <f>G65*L65</f>
        <v>0</v>
      </c>
      <c r="N65" s="171">
        <v>21</v>
      </c>
      <c r="O65" s="172">
        <v>16</v>
      </c>
      <c r="P65" s="13" t="s">
        <v>361</v>
      </c>
    </row>
    <row r="66" spans="1:16" s="13" customFormat="1" ht="13.5" customHeight="1">
      <c r="A66" s="165" t="s">
        <v>508</v>
      </c>
      <c r="B66" s="165" t="s">
        <v>356</v>
      </c>
      <c r="C66" s="165" t="s">
        <v>429</v>
      </c>
      <c r="D66" s="166" t="s">
        <v>509</v>
      </c>
      <c r="E66" s="167" t="s">
        <v>510</v>
      </c>
      <c r="F66" s="165" t="s">
        <v>511</v>
      </c>
      <c r="G66" s="168">
        <v>480</v>
      </c>
      <c r="H66" s="631"/>
      <c r="I66" s="169">
        <f>ROUND(G66*H66,2)</f>
        <v>0</v>
      </c>
      <c r="J66" s="170">
        <v>0</v>
      </c>
      <c r="K66" s="168">
        <f>G66*J66</f>
        <v>0</v>
      </c>
      <c r="L66" s="170">
        <v>0</v>
      </c>
      <c r="M66" s="168">
        <f>G66*L66</f>
        <v>0</v>
      </c>
      <c r="N66" s="171">
        <v>21</v>
      </c>
      <c r="O66" s="172">
        <v>16</v>
      </c>
      <c r="P66" s="13" t="s">
        <v>361</v>
      </c>
    </row>
    <row r="67" spans="1:16" s="13" customFormat="1" ht="24" customHeight="1">
      <c r="A67" s="165" t="s">
        <v>512</v>
      </c>
      <c r="B67" s="165" t="s">
        <v>356</v>
      </c>
      <c r="C67" s="165" t="s">
        <v>429</v>
      </c>
      <c r="D67" s="166" t="s">
        <v>513</v>
      </c>
      <c r="E67" s="167" t="s">
        <v>514</v>
      </c>
      <c r="F67" s="165" t="s">
        <v>504</v>
      </c>
      <c r="G67" s="168">
        <v>280</v>
      </c>
      <c r="H67" s="631"/>
      <c r="I67" s="169">
        <f>ROUND(G67*H67,2)</f>
        <v>0</v>
      </c>
      <c r="J67" s="170">
        <v>0</v>
      </c>
      <c r="K67" s="168">
        <f>G67*J67</f>
        <v>0</v>
      </c>
      <c r="L67" s="170">
        <v>0</v>
      </c>
      <c r="M67" s="168">
        <f>G67*L67</f>
        <v>0</v>
      </c>
      <c r="N67" s="171">
        <v>21</v>
      </c>
      <c r="O67" s="172">
        <v>16</v>
      </c>
      <c r="P67" s="13" t="s">
        <v>361</v>
      </c>
    </row>
    <row r="68" spans="1:16" s="134" customFormat="1" ht="12.75" customHeight="1">
      <c r="B68" s="135" t="s">
        <v>311</v>
      </c>
      <c r="D68" s="136" t="s">
        <v>515</v>
      </c>
      <c r="E68" s="136" t="s">
        <v>516</v>
      </c>
      <c r="H68" s="630"/>
      <c r="I68" s="137">
        <f>I69</f>
        <v>0</v>
      </c>
      <c r="K68" s="138">
        <f>K69</f>
        <v>0</v>
      </c>
      <c r="M68" s="138">
        <f>M69</f>
        <v>0</v>
      </c>
      <c r="P68" s="136" t="s">
        <v>352</v>
      </c>
    </row>
    <row r="69" spans="1:16" s="134" customFormat="1" ht="12.75" customHeight="1">
      <c r="B69" s="139" t="s">
        <v>311</v>
      </c>
      <c r="D69" s="140" t="s">
        <v>352</v>
      </c>
      <c r="E69" s="140" t="s">
        <v>516</v>
      </c>
      <c r="H69" s="630"/>
      <c r="I69" s="141">
        <f>SUM(I70:I74)</f>
        <v>0</v>
      </c>
      <c r="K69" s="142">
        <f>SUM(K70:K74)</f>
        <v>0</v>
      </c>
      <c r="M69" s="142">
        <f>SUM(M70:M74)</f>
        <v>0</v>
      </c>
      <c r="P69" s="140" t="s">
        <v>355</v>
      </c>
    </row>
    <row r="70" spans="1:16" s="13" customFormat="1" ht="13.5" customHeight="1">
      <c r="A70" s="165" t="s">
        <v>517</v>
      </c>
      <c r="B70" s="165" t="s">
        <v>356</v>
      </c>
      <c r="C70" s="165" t="s">
        <v>518</v>
      </c>
      <c r="D70" s="166" t="s">
        <v>519</v>
      </c>
      <c r="E70" s="167" t="s">
        <v>293</v>
      </c>
      <c r="F70" s="165" t="s">
        <v>247</v>
      </c>
      <c r="G70" s="168">
        <v>1</v>
      </c>
      <c r="H70" s="631"/>
      <c r="I70" s="169">
        <f>ROUND(G70*H70,2)</f>
        <v>0</v>
      </c>
      <c r="J70" s="170">
        <v>0</v>
      </c>
      <c r="K70" s="168">
        <f>G70*J70</f>
        <v>0</v>
      </c>
      <c r="L70" s="170">
        <v>0</v>
      </c>
      <c r="M70" s="168">
        <f>G70*L70</f>
        <v>0</v>
      </c>
      <c r="N70" s="171">
        <v>21</v>
      </c>
      <c r="O70" s="172">
        <v>131072</v>
      </c>
      <c r="P70" s="13" t="s">
        <v>361</v>
      </c>
    </row>
    <row r="71" spans="1:16" s="13" customFormat="1" ht="13.5" customHeight="1">
      <c r="A71" s="165" t="s">
        <v>521</v>
      </c>
      <c r="B71" s="165" t="s">
        <v>356</v>
      </c>
      <c r="C71" s="165" t="s">
        <v>518</v>
      </c>
      <c r="D71" s="166" t="s">
        <v>522</v>
      </c>
      <c r="E71" s="167" t="s">
        <v>523</v>
      </c>
      <c r="F71" s="165" t="s">
        <v>247</v>
      </c>
      <c r="G71" s="168">
        <v>1</v>
      </c>
      <c r="H71" s="631"/>
      <c r="I71" s="169">
        <f>ROUND(G71*H71,2)</f>
        <v>0</v>
      </c>
      <c r="J71" s="170">
        <v>0</v>
      </c>
      <c r="K71" s="168">
        <f>G71*J71</f>
        <v>0</v>
      </c>
      <c r="L71" s="170">
        <v>0</v>
      </c>
      <c r="M71" s="168">
        <f>G71*L71</f>
        <v>0</v>
      </c>
      <c r="N71" s="171">
        <v>21</v>
      </c>
      <c r="O71" s="172">
        <v>131072</v>
      </c>
      <c r="P71" s="13" t="s">
        <v>361</v>
      </c>
    </row>
    <row r="72" spans="1:16" s="13" customFormat="1" ht="13.5" customHeight="1">
      <c r="A72" s="165" t="s">
        <v>524</v>
      </c>
      <c r="B72" s="165" t="s">
        <v>356</v>
      </c>
      <c r="C72" s="165" t="s">
        <v>518</v>
      </c>
      <c r="D72" s="166" t="s">
        <v>525</v>
      </c>
      <c r="E72" s="167" t="s">
        <v>526</v>
      </c>
      <c r="F72" s="165" t="s">
        <v>247</v>
      </c>
      <c r="G72" s="168">
        <v>1</v>
      </c>
      <c r="H72" s="631"/>
      <c r="I72" s="169">
        <f>ROUND(G72*H72,2)</f>
        <v>0</v>
      </c>
      <c r="J72" s="170">
        <v>0</v>
      </c>
      <c r="K72" s="168">
        <f>G72*J72</f>
        <v>0</v>
      </c>
      <c r="L72" s="170">
        <v>0</v>
      </c>
      <c r="M72" s="168">
        <f>G72*L72</f>
        <v>0</v>
      </c>
      <c r="N72" s="171">
        <v>21</v>
      </c>
      <c r="O72" s="172">
        <v>131072</v>
      </c>
      <c r="P72" s="13" t="s">
        <v>361</v>
      </c>
    </row>
    <row r="73" spans="1:16" s="13" customFormat="1" ht="13.5" customHeight="1">
      <c r="A73" s="165" t="s">
        <v>527</v>
      </c>
      <c r="B73" s="165" t="s">
        <v>356</v>
      </c>
      <c r="C73" s="165" t="s">
        <v>518</v>
      </c>
      <c r="D73" s="166" t="s">
        <v>528</v>
      </c>
      <c r="E73" s="167" t="s">
        <v>529</v>
      </c>
      <c r="F73" s="165" t="s">
        <v>247</v>
      </c>
      <c r="G73" s="168">
        <v>1</v>
      </c>
      <c r="H73" s="631"/>
      <c r="I73" s="169">
        <f>ROUND(G73*H73,2)</f>
        <v>0</v>
      </c>
      <c r="J73" s="170">
        <v>0</v>
      </c>
      <c r="K73" s="168">
        <f>G73*J73</f>
        <v>0</v>
      </c>
      <c r="L73" s="170">
        <v>0</v>
      </c>
      <c r="M73" s="168">
        <f>G73*L73</f>
        <v>0</v>
      </c>
      <c r="N73" s="171">
        <v>21</v>
      </c>
      <c r="O73" s="172">
        <v>2048</v>
      </c>
      <c r="P73" s="13" t="s">
        <v>361</v>
      </c>
    </row>
    <row r="74" spans="1:16" s="13" customFormat="1" ht="13.5" customHeight="1">
      <c r="A74" s="165" t="s">
        <v>530</v>
      </c>
      <c r="B74" s="165" t="s">
        <v>356</v>
      </c>
      <c r="C74" s="165" t="s">
        <v>518</v>
      </c>
      <c r="D74" s="166" t="s">
        <v>531</v>
      </c>
      <c r="E74" s="167" t="s">
        <v>249</v>
      </c>
      <c r="F74" s="165" t="s">
        <v>248</v>
      </c>
      <c r="G74" s="168">
        <v>1</v>
      </c>
      <c r="H74" s="631"/>
      <c r="I74" s="169">
        <f>ROUND(G74*H74,2)</f>
        <v>0</v>
      </c>
      <c r="J74" s="170">
        <v>0</v>
      </c>
      <c r="K74" s="168">
        <f>G74*J74</f>
        <v>0</v>
      </c>
      <c r="L74" s="170">
        <v>0</v>
      </c>
      <c r="M74" s="168">
        <f>G74*L74</f>
        <v>0</v>
      </c>
      <c r="N74" s="171">
        <v>21</v>
      </c>
      <c r="O74" s="172">
        <v>262144</v>
      </c>
      <c r="P74" s="13" t="s">
        <v>361</v>
      </c>
    </row>
    <row r="75" spans="1:16" s="147" customFormat="1" ht="12.75" customHeight="1">
      <c r="E75" s="148" t="s">
        <v>335</v>
      </c>
      <c r="H75" s="633"/>
      <c r="I75" s="149">
        <f>I14+I37+I68</f>
        <v>8795.64</v>
      </c>
      <c r="K75" s="150">
        <f>K14+K37+K68</f>
        <v>123.16065413799997</v>
      </c>
      <c r="M75" s="150">
        <f>M14+M37+M68</f>
        <v>5.4567142000000004</v>
      </c>
    </row>
  </sheetData>
  <sheetProtection password="A5BB" sheet="1"/>
  <phoneticPr fontId="2" type="noConversion"/>
  <printOptions horizontalCentered="1"/>
  <pageMargins left="0.39370078740157483" right="0.39370078740157483" top="0.39370078740157483" bottom="0.39370078740157483" header="0" footer="0"/>
  <pageSetup paperSize="9" scale="97" fitToHeight="999" orientation="portrait" r:id="rId1"/>
  <headerFooter alignWithMargins="0"/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/>
  <dimension ref="A1:R141"/>
  <sheetViews>
    <sheetView zoomScaleNormal="100" zoomScaleSheetLayoutView="85" workbookViewId="0">
      <selection activeCell="O7" sqref="O7"/>
    </sheetView>
  </sheetViews>
  <sheetFormatPr defaultRowHeight="12.75"/>
  <cols>
    <col min="1" max="1" width="7.85546875" style="182" customWidth="1"/>
    <col min="2" max="2" width="8.85546875" style="182" customWidth="1"/>
    <col min="3" max="3" width="5.28515625" style="182" customWidth="1"/>
    <col min="4" max="4" width="60.5703125" style="182" customWidth="1"/>
    <col min="5" max="5" width="9.42578125" style="182" customWidth="1"/>
    <col min="6" max="6" width="5.42578125" style="182" customWidth="1"/>
    <col min="7" max="9" width="10.28515625" style="182" customWidth="1"/>
    <col min="10" max="10" width="10.85546875" style="182" customWidth="1"/>
    <col min="11" max="11" width="10.28515625" style="182" customWidth="1"/>
    <col min="12" max="12" width="9.42578125" style="182" customWidth="1"/>
    <col min="13" max="13" width="10" style="182" customWidth="1"/>
    <col min="14" max="14" width="6.7109375" style="182" customWidth="1"/>
    <col min="15" max="15" width="3.85546875" style="182" customWidth="1"/>
    <col min="16" max="19" width="10.42578125" style="182" customWidth="1"/>
    <col min="20" max="20" width="5.85546875" style="182" customWidth="1"/>
    <col min="21" max="21" width="41.85546875" style="182" customWidth="1"/>
    <col min="22" max="24" width="7.85546875" style="182" customWidth="1"/>
    <col min="25" max="16384" width="9.140625" style="182"/>
  </cols>
  <sheetData>
    <row r="1" spans="1:15" ht="18">
      <c r="A1" s="116" t="str">
        <f ca="1">STA_Rozpocet!A1</f>
        <v>Soupis stavebních prací, dodávek a služeb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3"/>
      <c r="M1" s="252"/>
      <c r="N1" s="249"/>
    </row>
    <row r="2" spans="1:15">
      <c r="A2" s="118" t="s">
        <v>323</v>
      </c>
      <c r="B2" s="119"/>
      <c r="C2" s="119" t="str">
        <f ca="1">'Krycí list'!E5</f>
        <v xml:space="preserve">SŠPaS Pardubice, rekosrukce hyg. Zázemí a lektro, et.III </v>
      </c>
      <c r="D2" s="119"/>
      <c r="E2" s="119"/>
      <c r="F2" s="250"/>
      <c r="G2" s="251"/>
      <c r="H2" s="251"/>
      <c r="I2" s="250"/>
      <c r="J2" s="250"/>
      <c r="K2" s="250"/>
      <c r="L2" s="250"/>
      <c r="M2" s="249"/>
      <c r="N2" s="249"/>
    </row>
    <row r="3" spans="1:15">
      <c r="A3" s="118" t="s">
        <v>324</v>
      </c>
      <c r="B3" s="119"/>
      <c r="C3" s="119" t="str">
        <f ca="1">'Krycí list'!E7</f>
        <v>Stará budova</v>
      </c>
      <c r="D3" s="119"/>
      <c r="E3" s="119"/>
      <c r="F3" s="250"/>
      <c r="G3" s="251"/>
      <c r="H3" s="251"/>
      <c r="I3" s="250"/>
      <c r="J3" s="250"/>
      <c r="K3" s="250"/>
      <c r="L3" s="250"/>
      <c r="M3" s="249"/>
      <c r="N3" s="249"/>
    </row>
    <row r="4" spans="1:15">
      <c r="A4" s="118" t="s">
        <v>325</v>
      </c>
      <c r="B4" s="119"/>
      <c r="C4" s="119" t="str">
        <f ca="1">'Krycí list'!E9</f>
        <v xml:space="preserve"> </v>
      </c>
      <c r="D4" s="119"/>
      <c r="E4" s="119"/>
      <c r="F4" s="250"/>
      <c r="G4" s="251"/>
      <c r="H4" s="251"/>
      <c r="I4" s="250"/>
      <c r="J4" s="250"/>
      <c r="K4" s="250"/>
      <c r="L4" s="250"/>
      <c r="M4" s="249"/>
      <c r="N4" s="249"/>
    </row>
    <row r="5" spans="1:15">
      <c r="A5" s="119" t="s">
        <v>336</v>
      </c>
      <c r="B5" s="119"/>
      <c r="C5" s="119" t="str">
        <f ca="1">'Krycí list'!P5</f>
        <v xml:space="preserve"> </v>
      </c>
      <c r="D5" s="119"/>
      <c r="E5" s="119"/>
      <c r="F5" s="250"/>
      <c r="G5" s="251"/>
      <c r="H5" s="251"/>
      <c r="I5" s="250"/>
      <c r="J5" s="250"/>
      <c r="K5" s="250"/>
      <c r="L5" s="250"/>
      <c r="M5" s="249"/>
      <c r="N5" s="249"/>
    </row>
    <row r="6" spans="1:15">
      <c r="A6" s="119"/>
      <c r="B6" s="119"/>
      <c r="C6" s="119"/>
      <c r="D6" s="119"/>
      <c r="E6" s="119"/>
      <c r="F6" s="250"/>
      <c r="G6" s="251"/>
      <c r="H6" s="251"/>
      <c r="I6" s="250"/>
      <c r="J6" s="250"/>
      <c r="K6" s="250"/>
      <c r="L6" s="250"/>
      <c r="M6" s="249"/>
      <c r="N6" s="249"/>
    </row>
    <row r="7" spans="1:15">
      <c r="A7" s="119" t="s">
        <v>327</v>
      </c>
      <c r="B7" s="119"/>
      <c r="C7" s="119" t="str">
        <f ca="1">'Krycí list'!E26</f>
        <v>Pardubický kraj</v>
      </c>
      <c r="D7" s="119"/>
      <c r="E7" s="119"/>
      <c r="F7" s="250"/>
      <c r="G7" s="251"/>
      <c r="H7" s="251"/>
      <c r="I7" s="250"/>
      <c r="J7" s="250"/>
      <c r="K7" s="250"/>
      <c r="L7" s="250"/>
      <c r="M7" s="249"/>
      <c r="N7" s="249"/>
    </row>
    <row r="8" spans="1:15">
      <c r="A8" s="119" t="s">
        <v>328</v>
      </c>
      <c r="B8" s="119"/>
      <c r="C8" s="119">
        <f ca="1">'Krycí list'!E28</f>
        <v>0</v>
      </c>
      <c r="D8" s="119"/>
      <c r="E8" s="119"/>
      <c r="F8" s="250"/>
      <c r="G8" s="251"/>
      <c r="H8" s="251"/>
      <c r="I8" s="250"/>
      <c r="J8" s="250"/>
      <c r="K8" s="250"/>
      <c r="L8" s="250"/>
      <c r="M8" s="249"/>
      <c r="N8" s="249"/>
    </row>
    <row r="9" spans="1:15">
      <c r="A9" s="119" t="s">
        <v>329</v>
      </c>
      <c r="B9" s="119"/>
      <c r="C9" s="119" t="s">
        <v>274</v>
      </c>
      <c r="D9" s="119"/>
      <c r="E9" s="119"/>
      <c r="F9" s="251"/>
      <c r="G9" s="251"/>
      <c r="H9" s="251"/>
      <c r="I9" s="250"/>
      <c r="J9" s="250"/>
      <c r="K9" s="250"/>
      <c r="L9" s="250"/>
      <c r="M9" s="249"/>
      <c r="N9" s="249"/>
    </row>
    <row r="10" spans="1:15" s="203" customFormat="1" ht="38.25">
      <c r="A10" s="248" t="s">
        <v>337</v>
      </c>
      <c r="B10" s="246" t="s">
        <v>350</v>
      </c>
      <c r="C10" s="246" t="s">
        <v>340</v>
      </c>
      <c r="D10" s="246" t="s">
        <v>331</v>
      </c>
      <c r="E10" s="246" t="s">
        <v>342</v>
      </c>
      <c r="F10" s="246" t="s">
        <v>341</v>
      </c>
      <c r="G10" s="246" t="s">
        <v>591</v>
      </c>
      <c r="H10" s="246" t="s">
        <v>590</v>
      </c>
      <c r="I10" s="247" t="s">
        <v>589</v>
      </c>
      <c r="J10" s="247" t="s">
        <v>588</v>
      </c>
      <c r="K10" s="246" t="s">
        <v>587</v>
      </c>
      <c r="L10" s="247" t="s">
        <v>333</v>
      </c>
      <c r="M10" s="246" t="s">
        <v>586</v>
      </c>
      <c r="N10" s="247" t="s">
        <v>334</v>
      </c>
      <c r="O10" s="246"/>
    </row>
    <row r="11" spans="1:15" s="203" customFormat="1">
      <c r="A11" s="245">
        <v>1</v>
      </c>
      <c r="B11" s="244">
        <v>2</v>
      </c>
      <c r="C11" s="244">
        <v>3</v>
      </c>
      <c r="D11" s="244">
        <v>4</v>
      </c>
      <c r="E11" s="244">
        <v>5</v>
      </c>
      <c r="F11" s="244">
        <v>6</v>
      </c>
      <c r="G11" s="244">
        <v>7</v>
      </c>
      <c r="H11" s="244">
        <v>8</v>
      </c>
      <c r="I11" s="244" t="s">
        <v>384</v>
      </c>
      <c r="J11" s="243">
        <v>10</v>
      </c>
      <c r="K11" s="244" t="s">
        <v>392</v>
      </c>
      <c r="L11" s="243" t="s">
        <v>396</v>
      </c>
      <c r="M11" s="244" t="s">
        <v>400</v>
      </c>
      <c r="N11" s="243" t="s">
        <v>404</v>
      </c>
    </row>
    <row r="12" spans="1:15" s="203" customFormat="1">
      <c r="A12" s="242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1"/>
      <c r="N12" s="241"/>
    </row>
    <row r="13" spans="1:15" s="214" customFormat="1">
      <c r="A13" s="240">
        <v>1</v>
      </c>
      <c r="B13" s="211"/>
      <c r="C13" s="211"/>
      <c r="D13" s="211" t="s">
        <v>585</v>
      </c>
      <c r="E13" s="211"/>
      <c r="F13" s="211"/>
      <c r="G13" s="211"/>
      <c r="H13" s="238"/>
      <c r="I13" s="238"/>
      <c r="J13" s="238"/>
      <c r="K13" s="237"/>
      <c r="L13" s="236"/>
      <c r="M13" s="235"/>
      <c r="N13" s="234"/>
    </row>
    <row r="14" spans="1:15" s="203" customFormat="1" ht="102">
      <c r="A14" s="187" t="s">
        <v>584</v>
      </c>
      <c r="B14" s="209"/>
      <c r="C14" s="209"/>
      <c r="D14" s="210" t="s">
        <v>580</v>
      </c>
      <c r="E14" s="209">
        <v>1</v>
      </c>
      <c r="F14" s="210" t="s">
        <v>557</v>
      </c>
      <c r="G14" s="628"/>
      <c r="H14" s="628"/>
      <c r="I14" s="208">
        <f>E14*G14</f>
        <v>0</v>
      </c>
      <c r="J14" s="208">
        <f>E14*H14</f>
        <v>0</v>
      </c>
      <c r="K14" s="207"/>
      <c r="L14" s="206"/>
      <c r="M14" s="205"/>
      <c r="N14" s="204"/>
    </row>
    <row r="15" spans="1:15" s="203" customFormat="1" ht="76.5">
      <c r="A15" s="187"/>
      <c r="B15" s="209"/>
      <c r="C15" s="209"/>
      <c r="D15" s="210" t="s">
        <v>583</v>
      </c>
      <c r="E15" s="209">
        <v>1</v>
      </c>
      <c r="F15" s="210" t="s">
        <v>557</v>
      </c>
      <c r="G15" s="599"/>
      <c r="H15" s="599"/>
      <c r="I15" s="208">
        <f>E15*G15</f>
        <v>0</v>
      </c>
      <c r="J15" s="208">
        <f>E15*H15</f>
        <v>0</v>
      </c>
      <c r="K15" s="207"/>
      <c r="L15" s="206"/>
      <c r="M15" s="205"/>
      <c r="N15" s="204"/>
    </row>
    <row r="16" spans="1:15" s="203" customFormat="1" ht="25.5">
      <c r="A16" s="187"/>
      <c r="B16" s="209"/>
      <c r="C16" s="209"/>
      <c r="D16" s="210" t="s">
        <v>582</v>
      </c>
      <c r="E16" s="209">
        <v>1</v>
      </c>
      <c r="F16" s="210" t="s">
        <v>557</v>
      </c>
      <c r="G16" s="599"/>
      <c r="H16" s="599"/>
      <c r="I16" s="208">
        <f>E16*G16</f>
        <v>0</v>
      </c>
      <c r="J16" s="208">
        <f>E16*H16</f>
        <v>0</v>
      </c>
      <c r="K16" s="207"/>
      <c r="L16" s="206"/>
      <c r="M16" s="205"/>
      <c r="N16" s="204"/>
    </row>
    <row r="17" spans="1:14" s="214" customFormat="1">
      <c r="A17" s="190"/>
      <c r="B17" s="211"/>
      <c r="C17" s="211"/>
      <c r="D17" s="211" t="s">
        <v>335</v>
      </c>
      <c r="E17" s="211"/>
      <c r="F17" s="211"/>
      <c r="G17" s="600"/>
      <c r="H17" s="600"/>
      <c r="I17" s="238">
        <f>SUM(I14:I16)</f>
        <v>0</v>
      </c>
      <c r="J17" s="238">
        <f>SUM(J14:J16)</f>
        <v>0</v>
      </c>
      <c r="K17" s="237"/>
      <c r="L17" s="236"/>
      <c r="M17" s="235"/>
      <c r="N17" s="234"/>
    </row>
    <row r="18" spans="1:14" s="203" customFormat="1">
      <c r="A18" s="187"/>
      <c r="B18" s="209"/>
      <c r="C18" s="209"/>
      <c r="D18" s="210"/>
      <c r="E18" s="209"/>
      <c r="F18" s="210"/>
      <c r="G18" s="599"/>
      <c r="H18" s="599"/>
      <c r="I18" s="208"/>
      <c r="J18" s="208"/>
      <c r="K18" s="207"/>
      <c r="L18" s="206"/>
      <c r="M18" s="205"/>
      <c r="N18" s="204"/>
    </row>
    <row r="19" spans="1:14" s="203" customFormat="1" ht="102">
      <c r="A19" s="187" t="s">
        <v>581</v>
      </c>
      <c r="B19" s="209"/>
      <c r="C19" s="209"/>
      <c r="D19" s="210" t="s">
        <v>580</v>
      </c>
      <c r="E19" s="209">
        <v>1</v>
      </c>
      <c r="F19" s="210" t="s">
        <v>557</v>
      </c>
      <c r="G19" s="599"/>
      <c r="H19" s="599"/>
      <c r="I19" s="208">
        <f>E19*G19</f>
        <v>0</v>
      </c>
      <c r="J19" s="208">
        <f>E19*H19</f>
        <v>0</v>
      </c>
      <c r="K19" s="207"/>
      <c r="L19" s="206"/>
      <c r="M19" s="205"/>
      <c r="N19" s="204"/>
    </row>
    <row r="20" spans="1:14" s="203" customFormat="1" ht="51">
      <c r="A20" s="187"/>
      <c r="B20" s="209"/>
      <c r="C20" s="209"/>
      <c r="D20" s="210" t="s">
        <v>579</v>
      </c>
      <c r="E20" s="209">
        <v>1</v>
      </c>
      <c r="F20" s="210" t="s">
        <v>557</v>
      </c>
      <c r="G20" s="599"/>
      <c r="H20" s="599"/>
      <c r="I20" s="208">
        <f>E20*G20</f>
        <v>0</v>
      </c>
      <c r="J20" s="208">
        <f>E20*H20</f>
        <v>0</v>
      </c>
      <c r="K20" s="207"/>
      <c r="L20" s="206"/>
      <c r="M20" s="205"/>
      <c r="N20" s="204"/>
    </row>
    <row r="21" spans="1:14" s="214" customFormat="1">
      <c r="A21" s="190"/>
      <c r="B21" s="211"/>
      <c r="C21" s="211"/>
      <c r="D21" s="211" t="s">
        <v>335</v>
      </c>
      <c r="E21" s="211"/>
      <c r="F21" s="211"/>
      <c r="G21" s="600"/>
      <c r="H21" s="600"/>
      <c r="I21" s="238">
        <f>SUM(I19:I20)</f>
        <v>0</v>
      </c>
      <c r="J21" s="238">
        <f>SUM(J18:J20)</f>
        <v>0</v>
      </c>
      <c r="K21" s="237"/>
      <c r="L21" s="236"/>
      <c r="M21" s="235"/>
      <c r="N21" s="234"/>
    </row>
    <row r="22" spans="1:14" s="203" customFormat="1">
      <c r="A22" s="187"/>
      <c r="B22" s="209"/>
      <c r="C22" s="209"/>
      <c r="D22" s="210"/>
      <c r="E22" s="209"/>
      <c r="F22" s="210"/>
      <c r="G22" s="599"/>
      <c r="H22" s="599"/>
      <c r="I22" s="208"/>
      <c r="J22" s="208"/>
      <c r="K22" s="207"/>
      <c r="L22" s="206"/>
      <c r="M22" s="205"/>
      <c r="N22" s="204"/>
    </row>
    <row r="23" spans="1:14" s="203" customFormat="1" ht="102">
      <c r="A23" s="187" t="s">
        <v>578</v>
      </c>
      <c r="B23" s="209"/>
      <c r="C23" s="209"/>
      <c r="D23" s="210" t="s">
        <v>561</v>
      </c>
      <c r="E23" s="209">
        <v>1</v>
      </c>
      <c r="F23" s="210" t="s">
        <v>557</v>
      </c>
      <c r="G23" s="599"/>
      <c r="H23" s="599"/>
      <c r="I23" s="208">
        <f>E23*G23</f>
        <v>0</v>
      </c>
      <c r="J23" s="208">
        <f>E23*H23</f>
        <v>0</v>
      </c>
      <c r="K23" s="207"/>
      <c r="L23" s="206"/>
      <c r="M23" s="205"/>
      <c r="N23" s="204"/>
    </row>
    <row r="24" spans="1:14" s="203" customFormat="1" ht="51">
      <c r="A24" s="187"/>
      <c r="B24" s="209"/>
      <c r="C24" s="209"/>
      <c r="D24" s="210" t="s">
        <v>577</v>
      </c>
      <c r="E24" s="209">
        <v>1</v>
      </c>
      <c r="F24" s="210" t="s">
        <v>557</v>
      </c>
      <c r="G24" s="599"/>
      <c r="H24" s="599"/>
      <c r="I24" s="208">
        <f>E24*G24</f>
        <v>0</v>
      </c>
      <c r="J24" s="208">
        <f>E24*H24</f>
        <v>0</v>
      </c>
      <c r="K24" s="207"/>
      <c r="L24" s="206"/>
      <c r="M24" s="205"/>
      <c r="N24" s="204"/>
    </row>
    <row r="25" spans="1:14" s="214" customFormat="1">
      <c r="A25" s="190"/>
      <c r="B25" s="211"/>
      <c r="C25" s="211"/>
      <c r="D25" s="211" t="s">
        <v>335</v>
      </c>
      <c r="E25" s="211"/>
      <c r="F25" s="211"/>
      <c r="G25" s="600"/>
      <c r="H25" s="600"/>
      <c r="I25" s="238">
        <f>SUM(I23:I24)</f>
        <v>0</v>
      </c>
      <c r="J25" s="238">
        <f>SUM(J22:J24)</f>
        <v>0</v>
      </c>
      <c r="K25" s="237"/>
      <c r="L25" s="236"/>
      <c r="M25" s="235"/>
      <c r="N25" s="234"/>
    </row>
    <row r="26" spans="1:14" s="203" customFormat="1">
      <c r="A26" s="187"/>
      <c r="B26" s="209"/>
      <c r="C26" s="209"/>
      <c r="D26" s="210"/>
      <c r="E26" s="209"/>
      <c r="F26" s="210"/>
      <c r="G26" s="599"/>
      <c r="H26" s="599"/>
      <c r="I26" s="208"/>
      <c r="J26" s="208"/>
      <c r="K26" s="207"/>
      <c r="L26" s="206"/>
      <c r="M26" s="205"/>
      <c r="N26" s="204"/>
    </row>
    <row r="27" spans="1:14" s="214" customFormat="1">
      <c r="A27" s="240">
        <v>1</v>
      </c>
      <c r="B27" s="211"/>
      <c r="C27" s="211"/>
      <c r="D27" s="211" t="s">
        <v>576</v>
      </c>
      <c r="E27" s="211"/>
      <c r="F27" s="211"/>
      <c r="G27" s="601"/>
      <c r="H27" s="602"/>
      <c r="I27" s="238"/>
      <c r="J27" s="238"/>
      <c r="K27" s="237"/>
      <c r="L27" s="236"/>
      <c r="M27" s="235"/>
      <c r="N27" s="234"/>
    </row>
    <row r="28" spans="1:14" s="203" customFormat="1" ht="102">
      <c r="A28" s="187" t="s">
        <v>575</v>
      </c>
      <c r="B28" s="209"/>
      <c r="C28" s="209"/>
      <c r="D28" s="210" t="s">
        <v>561</v>
      </c>
      <c r="E28" s="209">
        <v>1</v>
      </c>
      <c r="F28" s="210" t="s">
        <v>557</v>
      </c>
      <c r="G28" s="599"/>
      <c r="H28" s="599"/>
      <c r="I28" s="208">
        <f>E28*G28</f>
        <v>0</v>
      </c>
      <c r="J28" s="208">
        <f>E28*H28</f>
        <v>0</v>
      </c>
      <c r="K28" s="207"/>
      <c r="L28" s="206"/>
      <c r="M28" s="205"/>
      <c r="N28" s="204"/>
    </row>
    <row r="29" spans="1:14" s="203" customFormat="1" ht="76.5">
      <c r="A29" s="187"/>
      <c r="B29" s="209"/>
      <c r="C29" s="209"/>
      <c r="D29" s="210" t="s">
        <v>573</v>
      </c>
      <c r="E29" s="209">
        <v>1</v>
      </c>
      <c r="F29" s="210" t="s">
        <v>557</v>
      </c>
      <c r="G29" s="599"/>
      <c r="H29" s="599"/>
      <c r="I29" s="208">
        <f>E29*G29</f>
        <v>0</v>
      </c>
      <c r="J29" s="208">
        <f>E29*H29</f>
        <v>0</v>
      </c>
      <c r="K29" s="207"/>
      <c r="L29" s="206"/>
      <c r="M29" s="205"/>
      <c r="N29" s="204"/>
    </row>
    <row r="30" spans="1:14" s="214" customFormat="1">
      <c r="A30" s="190"/>
      <c r="B30" s="211"/>
      <c r="C30" s="211"/>
      <c r="D30" s="211" t="s">
        <v>335</v>
      </c>
      <c r="E30" s="211"/>
      <c r="F30" s="211"/>
      <c r="G30" s="600"/>
      <c r="H30" s="600"/>
      <c r="I30" s="238">
        <f>SUM(I28:I29)</f>
        <v>0</v>
      </c>
      <c r="J30" s="238">
        <f>SUM(J27:J29)</f>
        <v>0</v>
      </c>
      <c r="K30" s="237"/>
      <c r="L30" s="236"/>
      <c r="M30" s="235"/>
      <c r="N30" s="234"/>
    </row>
    <row r="31" spans="1:14" s="203" customFormat="1">
      <c r="A31" s="187"/>
      <c r="B31" s="209"/>
      <c r="C31" s="209"/>
      <c r="D31" s="210"/>
      <c r="E31" s="209"/>
      <c r="F31" s="210"/>
      <c r="G31" s="599"/>
      <c r="H31" s="599"/>
      <c r="I31" s="208"/>
      <c r="J31" s="208"/>
      <c r="K31" s="207"/>
      <c r="L31" s="206"/>
      <c r="M31" s="205"/>
      <c r="N31" s="204"/>
    </row>
    <row r="32" spans="1:14" s="203" customFormat="1" ht="102">
      <c r="A32" s="187" t="s">
        <v>574</v>
      </c>
      <c r="B32" s="209"/>
      <c r="C32" s="209"/>
      <c r="D32" s="210" t="s">
        <v>561</v>
      </c>
      <c r="E32" s="209">
        <v>1</v>
      </c>
      <c r="F32" s="210" t="s">
        <v>557</v>
      </c>
      <c r="G32" s="599"/>
      <c r="H32" s="599"/>
      <c r="I32" s="208">
        <f>E32*G32</f>
        <v>0</v>
      </c>
      <c r="J32" s="208">
        <f>E32*H32</f>
        <v>0</v>
      </c>
      <c r="K32" s="207"/>
      <c r="L32" s="206"/>
      <c r="M32" s="205"/>
      <c r="N32" s="204"/>
    </row>
    <row r="33" spans="1:14" s="203" customFormat="1" ht="76.5">
      <c r="A33" s="187"/>
      <c r="B33" s="209"/>
      <c r="C33" s="209"/>
      <c r="D33" s="210" t="s">
        <v>573</v>
      </c>
      <c r="E33" s="209">
        <v>1</v>
      </c>
      <c r="F33" s="210" t="s">
        <v>557</v>
      </c>
      <c r="G33" s="599"/>
      <c r="H33" s="599"/>
      <c r="I33" s="208">
        <f>E33*G33</f>
        <v>0</v>
      </c>
      <c r="J33" s="208">
        <f>E33*H33</f>
        <v>0</v>
      </c>
      <c r="K33" s="207"/>
      <c r="L33" s="206"/>
      <c r="M33" s="205"/>
      <c r="N33" s="204"/>
    </row>
    <row r="34" spans="1:14" s="214" customFormat="1">
      <c r="A34" s="190"/>
      <c r="B34" s="211"/>
      <c r="C34" s="211"/>
      <c r="D34" s="211" t="s">
        <v>335</v>
      </c>
      <c r="E34" s="211"/>
      <c r="F34" s="211"/>
      <c r="G34" s="600"/>
      <c r="H34" s="600"/>
      <c r="I34" s="238">
        <f>SUM(I32:I33)</f>
        <v>0</v>
      </c>
      <c r="J34" s="238">
        <f>SUM(J31:J33)</f>
        <v>0</v>
      </c>
      <c r="K34" s="237"/>
      <c r="L34" s="236"/>
      <c r="M34" s="235"/>
      <c r="N34" s="234"/>
    </row>
    <row r="35" spans="1:14" s="203" customFormat="1">
      <c r="A35" s="187"/>
      <c r="B35" s="209"/>
      <c r="C35" s="209"/>
      <c r="D35" s="210"/>
      <c r="E35" s="209"/>
      <c r="F35" s="210"/>
      <c r="G35" s="599"/>
      <c r="H35" s="599"/>
      <c r="I35" s="208"/>
      <c r="J35" s="208"/>
      <c r="K35" s="207"/>
      <c r="L35" s="206"/>
      <c r="M35" s="205"/>
      <c r="N35" s="204"/>
    </row>
    <row r="36" spans="1:14" s="203" customFormat="1" ht="102">
      <c r="A36" s="187" t="s">
        <v>572</v>
      </c>
      <c r="B36" s="209"/>
      <c r="C36" s="209"/>
      <c r="D36" s="210" t="s">
        <v>561</v>
      </c>
      <c r="E36" s="209">
        <v>1</v>
      </c>
      <c r="F36" s="210" t="s">
        <v>557</v>
      </c>
      <c r="G36" s="599"/>
      <c r="H36" s="599"/>
      <c r="I36" s="208">
        <f>E36*G36</f>
        <v>0</v>
      </c>
      <c r="J36" s="208">
        <f>E36*H36</f>
        <v>0</v>
      </c>
      <c r="K36" s="207"/>
      <c r="L36" s="206"/>
      <c r="M36" s="205"/>
      <c r="N36" s="204"/>
    </row>
    <row r="37" spans="1:14" s="203" customFormat="1" ht="76.5">
      <c r="A37" s="187"/>
      <c r="B37" s="209"/>
      <c r="C37" s="209"/>
      <c r="D37" s="210" t="s">
        <v>571</v>
      </c>
      <c r="E37" s="209">
        <v>1</v>
      </c>
      <c r="F37" s="210" t="s">
        <v>557</v>
      </c>
      <c r="G37" s="599"/>
      <c r="H37" s="599"/>
      <c r="I37" s="208">
        <f>E37*G37</f>
        <v>0</v>
      </c>
      <c r="J37" s="208">
        <f>E37*H37</f>
        <v>0</v>
      </c>
      <c r="K37" s="207"/>
      <c r="L37" s="206"/>
      <c r="M37" s="205"/>
      <c r="N37" s="204"/>
    </row>
    <row r="38" spans="1:14" s="214" customFormat="1">
      <c r="A38" s="190"/>
      <c r="B38" s="211"/>
      <c r="C38" s="211"/>
      <c r="D38" s="211" t="s">
        <v>335</v>
      </c>
      <c r="E38" s="211"/>
      <c r="F38" s="211"/>
      <c r="G38" s="600"/>
      <c r="H38" s="600"/>
      <c r="I38" s="238">
        <f>SUM(I36:I37)</f>
        <v>0</v>
      </c>
      <c r="J38" s="238">
        <f>SUM(J35:J37)</f>
        <v>0</v>
      </c>
      <c r="K38" s="237"/>
      <c r="L38" s="236"/>
      <c r="M38" s="235"/>
      <c r="N38" s="234"/>
    </row>
    <row r="39" spans="1:14" s="214" customFormat="1">
      <c r="A39" s="190"/>
      <c r="B39" s="211"/>
      <c r="C39" s="211"/>
      <c r="D39" s="211"/>
      <c r="E39" s="211"/>
      <c r="F39" s="211"/>
      <c r="G39" s="600"/>
      <c r="H39" s="600"/>
      <c r="I39" s="238"/>
      <c r="J39" s="238"/>
      <c r="K39" s="237"/>
      <c r="L39" s="236"/>
      <c r="M39" s="235"/>
      <c r="N39" s="234"/>
    </row>
    <row r="40" spans="1:14" s="203" customFormat="1" ht="102">
      <c r="A40" s="187" t="s">
        <v>570</v>
      </c>
      <c r="B40" s="209"/>
      <c r="C40" s="209"/>
      <c r="D40" s="210" t="s">
        <v>561</v>
      </c>
      <c r="E40" s="209">
        <v>1</v>
      </c>
      <c r="F40" s="210" t="s">
        <v>557</v>
      </c>
      <c r="G40" s="599"/>
      <c r="H40" s="599"/>
      <c r="I40" s="208">
        <f>E40*G40</f>
        <v>0</v>
      </c>
      <c r="J40" s="208">
        <f>E40*H40</f>
        <v>0</v>
      </c>
      <c r="K40" s="207"/>
      <c r="L40" s="206"/>
      <c r="M40" s="205"/>
      <c r="N40" s="204"/>
    </row>
    <row r="41" spans="1:14" s="203" customFormat="1" ht="51">
      <c r="A41" s="187"/>
      <c r="B41" s="209"/>
      <c r="C41" s="209"/>
      <c r="D41" s="210" t="s">
        <v>569</v>
      </c>
      <c r="E41" s="209">
        <v>1</v>
      </c>
      <c r="F41" s="210" t="s">
        <v>557</v>
      </c>
      <c r="G41" s="599"/>
      <c r="H41" s="599"/>
      <c r="I41" s="208">
        <f>E41*G41</f>
        <v>0</v>
      </c>
      <c r="J41" s="208">
        <f>E41*H41</f>
        <v>0</v>
      </c>
      <c r="K41" s="207"/>
      <c r="L41" s="206"/>
      <c r="M41" s="205"/>
      <c r="N41" s="204"/>
    </row>
    <row r="42" spans="1:14" s="214" customFormat="1">
      <c r="A42" s="190"/>
      <c r="B42" s="211"/>
      <c r="C42" s="211"/>
      <c r="D42" s="211" t="s">
        <v>335</v>
      </c>
      <c r="E42" s="211"/>
      <c r="F42" s="211"/>
      <c r="G42" s="600"/>
      <c r="H42" s="600"/>
      <c r="I42" s="238">
        <f>SUM(I40:I41)</f>
        <v>0</v>
      </c>
      <c r="J42" s="238">
        <f>SUM(J40:J41)</f>
        <v>0</v>
      </c>
      <c r="K42" s="237"/>
      <c r="L42" s="236"/>
      <c r="M42" s="235"/>
      <c r="N42" s="234"/>
    </row>
    <row r="43" spans="1:14" s="214" customFormat="1">
      <c r="A43" s="187"/>
      <c r="B43" s="209"/>
      <c r="C43" s="209"/>
      <c r="D43" s="210"/>
      <c r="E43" s="209"/>
      <c r="F43" s="210"/>
      <c r="G43" s="599"/>
      <c r="H43" s="599"/>
      <c r="I43" s="208"/>
      <c r="J43" s="208"/>
      <c r="K43" s="237"/>
      <c r="L43" s="236"/>
      <c r="M43" s="235"/>
      <c r="N43" s="234"/>
    </row>
    <row r="44" spans="1:14" s="203" customFormat="1" ht="102">
      <c r="A44" s="187" t="s">
        <v>568</v>
      </c>
      <c r="B44" s="209"/>
      <c r="C44" s="209"/>
      <c r="D44" s="210" t="s">
        <v>561</v>
      </c>
      <c r="E44" s="209">
        <v>1</v>
      </c>
      <c r="F44" s="210" t="s">
        <v>557</v>
      </c>
      <c r="G44" s="599"/>
      <c r="H44" s="599"/>
      <c r="I44" s="208">
        <f>E44*G44</f>
        <v>0</v>
      </c>
      <c r="J44" s="208">
        <f>E44*H44</f>
        <v>0</v>
      </c>
      <c r="K44" s="207"/>
      <c r="L44" s="206"/>
      <c r="M44" s="205"/>
      <c r="N44" s="204"/>
    </row>
    <row r="45" spans="1:14" s="203" customFormat="1" ht="51">
      <c r="A45" s="187"/>
      <c r="B45" s="209"/>
      <c r="C45" s="209"/>
      <c r="D45" s="210" t="s">
        <v>567</v>
      </c>
      <c r="E45" s="209">
        <v>1</v>
      </c>
      <c r="F45" s="210" t="s">
        <v>557</v>
      </c>
      <c r="G45" s="599"/>
      <c r="H45" s="599"/>
      <c r="I45" s="208">
        <f>E45*G45</f>
        <v>0</v>
      </c>
      <c r="J45" s="208">
        <f>E45*H45</f>
        <v>0</v>
      </c>
      <c r="K45" s="207"/>
      <c r="L45" s="206"/>
      <c r="M45" s="205"/>
      <c r="N45" s="204"/>
    </row>
    <row r="46" spans="1:14" s="214" customFormat="1">
      <c r="A46" s="190"/>
      <c r="B46" s="211"/>
      <c r="C46" s="211"/>
      <c r="D46" s="211" t="s">
        <v>335</v>
      </c>
      <c r="E46" s="211"/>
      <c r="F46" s="211"/>
      <c r="G46" s="600"/>
      <c r="H46" s="600"/>
      <c r="I46" s="238">
        <f>SUM(I44:I45)</f>
        <v>0</v>
      </c>
      <c r="J46" s="238">
        <f>SUM(J43:J45)</f>
        <v>0</v>
      </c>
      <c r="K46" s="237"/>
      <c r="L46" s="236"/>
      <c r="M46" s="235"/>
      <c r="N46" s="234"/>
    </row>
    <row r="47" spans="1:14" s="203" customFormat="1">
      <c r="A47" s="187"/>
      <c r="B47" s="209"/>
      <c r="C47" s="209"/>
      <c r="D47" s="210"/>
      <c r="E47" s="209"/>
      <c r="F47" s="210"/>
      <c r="G47" s="599"/>
      <c r="H47" s="599"/>
      <c r="I47" s="208"/>
      <c r="J47" s="208"/>
      <c r="K47" s="207"/>
      <c r="L47" s="206"/>
      <c r="M47" s="205"/>
      <c r="N47" s="204"/>
    </row>
    <row r="48" spans="1:14" s="203" customFormat="1" ht="102">
      <c r="A48" s="187" t="s">
        <v>566</v>
      </c>
      <c r="B48" s="209"/>
      <c r="C48" s="209"/>
      <c r="D48" s="210" t="s">
        <v>561</v>
      </c>
      <c r="E48" s="209">
        <v>1</v>
      </c>
      <c r="F48" s="210" t="s">
        <v>557</v>
      </c>
      <c r="G48" s="599"/>
      <c r="H48" s="599"/>
      <c r="I48" s="208">
        <f>E48*G48</f>
        <v>0</v>
      </c>
      <c r="J48" s="208">
        <f>E48*H48</f>
        <v>0</v>
      </c>
      <c r="K48" s="207"/>
      <c r="L48" s="206"/>
      <c r="M48" s="205"/>
      <c r="N48" s="204"/>
    </row>
    <row r="49" spans="1:14" s="203" customFormat="1" ht="51">
      <c r="A49" s="187"/>
      <c r="B49" s="209"/>
      <c r="C49" s="209"/>
      <c r="D49" s="210" t="s">
        <v>565</v>
      </c>
      <c r="E49" s="209">
        <v>1</v>
      </c>
      <c r="F49" s="210" t="s">
        <v>557</v>
      </c>
      <c r="G49" s="599"/>
      <c r="H49" s="599"/>
      <c r="I49" s="208">
        <f>E49*G49</f>
        <v>0</v>
      </c>
      <c r="J49" s="208">
        <f>E49*H49</f>
        <v>0</v>
      </c>
      <c r="K49" s="207"/>
      <c r="L49" s="206"/>
      <c r="M49" s="205"/>
      <c r="N49" s="204"/>
    </row>
    <row r="50" spans="1:14" s="214" customFormat="1">
      <c r="A50" s="190"/>
      <c r="B50" s="211"/>
      <c r="C50" s="211"/>
      <c r="D50" s="211" t="s">
        <v>335</v>
      </c>
      <c r="E50" s="211"/>
      <c r="F50" s="211"/>
      <c r="G50" s="600"/>
      <c r="H50" s="600"/>
      <c r="I50" s="238">
        <f>SUM(I48:I49)</f>
        <v>0</v>
      </c>
      <c r="J50" s="238">
        <f>SUM(J47:J49)</f>
        <v>0</v>
      </c>
      <c r="K50" s="237"/>
      <c r="L50" s="236"/>
      <c r="M50" s="235"/>
      <c r="N50" s="234"/>
    </row>
    <row r="51" spans="1:14" s="203" customFormat="1">
      <c r="A51" s="187"/>
      <c r="B51" s="209"/>
      <c r="C51" s="209"/>
      <c r="D51" s="210"/>
      <c r="E51" s="209"/>
      <c r="F51" s="210"/>
      <c r="G51" s="599"/>
      <c r="H51" s="599"/>
      <c r="I51" s="208"/>
      <c r="J51" s="208"/>
      <c r="K51" s="207"/>
      <c r="L51" s="206"/>
      <c r="M51" s="205"/>
      <c r="N51" s="204"/>
    </row>
    <row r="52" spans="1:14" s="203" customFormat="1" ht="102">
      <c r="A52" s="187" t="s">
        <v>564</v>
      </c>
      <c r="B52" s="209"/>
      <c r="C52" s="209"/>
      <c r="D52" s="210" t="s">
        <v>561</v>
      </c>
      <c r="E52" s="209">
        <v>1</v>
      </c>
      <c r="F52" s="210" t="s">
        <v>557</v>
      </c>
      <c r="G52" s="599"/>
      <c r="H52" s="599"/>
      <c r="I52" s="208">
        <f>E52*G52</f>
        <v>0</v>
      </c>
      <c r="J52" s="208">
        <f>E52*H52</f>
        <v>0</v>
      </c>
      <c r="K52" s="207"/>
      <c r="L52" s="206"/>
      <c r="M52" s="205"/>
      <c r="N52" s="204"/>
    </row>
    <row r="53" spans="1:14" s="203" customFormat="1" ht="51">
      <c r="A53" s="187"/>
      <c r="B53" s="209"/>
      <c r="C53" s="209"/>
      <c r="D53" s="210" t="s">
        <v>563</v>
      </c>
      <c r="E53" s="209">
        <v>1</v>
      </c>
      <c r="F53" s="210" t="s">
        <v>557</v>
      </c>
      <c r="G53" s="599"/>
      <c r="H53" s="599"/>
      <c r="I53" s="208">
        <f>E53*G53</f>
        <v>0</v>
      </c>
      <c r="J53" s="208">
        <f>E53*H53</f>
        <v>0</v>
      </c>
      <c r="K53" s="207"/>
      <c r="L53" s="206"/>
      <c r="M53" s="205"/>
      <c r="N53" s="204"/>
    </row>
    <row r="54" spans="1:14" s="214" customFormat="1">
      <c r="A54" s="190"/>
      <c r="B54" s="211"/>
      <c r="C54" s="211"/>
      <c r="D54" s="211" t="s">
        <v>335</v>
      </c>
      <c r="E54" s="211"/>
      <c r="F54" s="211"/>
      <c r="G54" s="600"/>
      <c r="H54" s="600"/>
      <c r="I54" s="238">
        <f>SUM(I52:I53)</f>
        <v>0</v>
      </c>
      <c r="J54" s="238">
        <f>SUM(J51:J53)</f>
        <v>0</v>
      </c>
      <c r="K54" s="237"/>
      <c r="L54" s="236"/>
      <c r="M54" s="235"/>
      <c r="N54" s="234"/>
    </row>
    <row r="55" spans="1:14" s="203" customFormat="1">
      <c r="A55" s="187"/>
      <c r="B55" s="209"/>
      <c r="C55" s="209"/>
      <c r="D55" s="210"/>
      <c r="E55" s="209"/>
      <c r="F55" s="210"/>
      <c r="G55" s="599"/>
      <c r="H55" s="599"/>
      <c r="I55" s="208"/>
      <c r="J55" s="208"/>
      <c r="K55" s="207"/>
      <c r="L55" s="206"/>
      <c r="M55" s="205"/>
      <c r="N55" s="204"/>
    </row>
    <row r="56" spans="1:14" s="203" customFormat="1" ht="102">
      <c r="A56" s="187" t="s">
        <v>562</v>
      </c>
      <c r="B56" s="209"/>
      <c r="C56" s="209"/>
      <c r="D56" s="210" t="s">
        <v>561</v>
      </c>
      <c r="E56" s="209">
        <v>1</v>
      </c>
      <c r="F56" s="210" t="s">
        <v>557</v>
      </c>
      <c r="G56" s="599"/>
      <c r="H56" s="599"/>
      <c r="I56" s="208">
        <f>E56*G56</f>
        <v>0</v>
      </c>
      <c r="J56" s="208">
        <f>E56*H56</f>
        <v>0</v>
      </c>
      <c r="K56" s="207"/>
      <c r="L56" s="206"/>
      <c r="M56" s="205"/>
      <c r="N56" s="204"/>
    </row>
    <row r="57" spans="1:14" s="203" customFormat="1" ht="102">
      <c r="A57" s="187"/>
      <c r="B57" s="209"/>
      <c r="C57" s="209"/>
      <c r="D57" s="210" t="s">
        <v>560</v>
      </c>
      <c r="E57" s="209">
        <v>1</v>
      </c>
      <c r="F57" s="210" t="s">
        <v>557</v>
      </c>
      <c r="G57" s="599"/>
      <c r="H57" s="599"/>
      <c r="I57" s="208">
        <f>E57*G57</f>
        <v>0</v>
      </c>
      <c r="J57" s="208">
        <f>E57*H57</f>
        <v>0</v>
      </c>
      <c r="K57" s="207"/>
      <c r="L57" s="206"/>
      <c r="M57" s="205"/>
      <c r="N57" s="204"/>
    </row>
    <row r="58" spans="1:14" s="214" customFormat="1">
      <c r="A58" s="190"/>
      <c r="B58" s="211"/>
      <c r="C58" s="211"/>
      <c r="D58" s="211" t="s">
        <v>335</v>
      </c>
      <c r="E58" s="211"/>
      <c r="F58" s="211"/>
      <c r="G58" s="239"/>
      <c r="H58" s="239"/>
      <c r="I58" s="238">
        <f>SUM(I56:I57)</f>
        <v>0</v>
      </c>
      <c r="J58" s="238">
        <f>SUM(J55:J57)</f>
        <v>0</v>
      </c>
      <c r="K58" s="237"/>
      <c r="L58" s="236"/>
      <c r="M58" s="235"/>
      <c r="N58" s="234"/>
    </row>
    <row r="59" spans="1:14" s="203" customFormat="1">
      <c r="A59" s="187"/>
      <c r="B59" s="209"/>
      <c r="C59" s="209"/>
      <c r="D59" s="210"/>
      <c r="E59" s="209"/>
      <c r="F59" s="210"/>
      <c r="G59" s="221"/>
      <c r="H59" s="221"/>
      <c r="I59" s="208"/>
      <c r="J59" s="208"/>
      <c r="K59" s="207"/>
      <c r="L59" s="206"/>
      <c r="M59" s="205"/>
      <c r="N59" s="204"/>
    </row>
    <row r="60" spans="1:14" s="214" customFormat="1">
      <c r="A60" s="187"/>
      <c r="B60" s="209"/>
      <c r="C60" s="209"/>
      <c r="D60" s="210"/>
      <c r="E60" s="209"/>
      <c r="F60" s="210"/>
      <c r="G60" s="221"/>
      <c r="H60" s="221"/>
      <c r="I60" s="208"/>
      <c r="J60" s="208"/>
      <c r="K60" s="237"/>
      <c r="L60" s="236"/>
      <c r="M60" s="235"/>
      <c r="N60" s="234"/>
    </row>
    <row r="61" spans="1:14" s="203" customFormat="1">
      <c r="A61" s="187"/>
      <c r="B61" s="209"/>
      <c r="C61" s="209"/>
      <c r="D61" s="210"/>
      <c r="E61" s="209"/>
      <c r="F61" s="210"/>
      <c r="G61" s="221"/>
      <c r="H61" s="221"/>
      <c r="I61" s="208"/>
      <c r="J61" s="208"/>
      <c r="K61" s="207"/>
      <c r="L61" s="206"/>
      <c r="M61" s="205"/>
      <c r="N61" s="204"/>
    </row>
    <row r="62" spans="1:14" s="203" customFormat="1">
      <c r="A62" s="187"/>
      <c r="B62" s="209"/>
      <c r="C62" s="209"/>
      <c r="D62" s="210"/>
      <c r="E62" s="209"/>
      <c r="F62" s="210"/>
      <c r="G62" s="221"/>
      <c r="H62" s="221"/>
      <c r="I62" s="208"/>
      <c r="J62" s="208"/>
      <c r="K62" s="207"/>
      <c r="L62" s="206"/>
      <c r="M62" s="205"/>
      <c r="N62" s="204"/>
    </row>
    <row r="63" spans="1:14" s="203" customFormat="1">
      <c r="A63" s="187"/>
      <c r="B63" s="209"/>
      <c r="C63" s="209"/>
      <c r="D63" s="210"/>
      <c r="E63" s="209"/>
      <c r="F63" s="210"/>
      <c r="G63" s="221"/>
      <c r="H63" s="221"/>
      <c r="I63" s="208"/>
      <c r="J63" s="208"/>
      <c r="K63" s="207"/>
      <c r="L63" s="206"/>
      <c r="M63" s="205"/>
      <c r="N63" s="204"/>
    </row>
    <row r="64" spans="1:14" s="203" customFormat="1">
      <c r="A64" s="187"/>
      <c r="B64" s="209"/>
      <c r="C64" s="209"/>
      <c r="D64" s="210"/>
      <c r="E64" s="209"/>
      <c r="F64" s="210"/>
      <c r="G64" s="221"/>
      <c r="H64" s="221"/>
      <c r="I64" s="208"/>
      <c r="J64" s="208"/>
      <c r="K64" s="207"/>
      <c r="L64" s="206"/>
      <c r="M64" s="205"/>
      <c r="N64" s="204"/>
    </row>
    <row r="65" spans="1:18" s="203" customFormat="1">
      <c r="A65" s="240"/>
      <c r="B65" s="209"/>
      <c r="C65" s="209"/>
      <c r="D65" s="239" t="s">
        <v>559</v>
      </c>
      <c r="E65" s="239"/>
      <c r="F65" s="239"/>
      <c r="G65" s="209"/>
      <c r="H65" s="208"/>
      <c r="I65" s="208"/>
      <c r="J65" s="208"/>
      <c r="K65" s="207"/>
      <c r="L65" s="206"/>
      <c r="M65" s="205"/>
      <c r="N65" s="204"/>
    </row>
    <row r="66" spans="1:18" s="203" customFormat="1">
      <c r="A66" s="187"/>
      <c r="B66" s="209"/>
      <c r="C66" s="209"/>
      <c r="D66" s="221" t="s">
        <v>558</v>
      </c>
      <c r="E66" s="221">
        <v>1</v>
      </c>
      <c r="F66" s="225" t="s">
        <v>557</v>
      </c>
      <c r="G66" s="221"/>
      <c r="H66" s="225"/>
      <c r="I66" s="606">
        <v>0</v>
      </c>
      <c r="J66" s="606">
        <f>E66*H66</f>
        <v>0</v>
      </c>
      <c r="K66" s="207"/>
      <c r="L66" s="206"/>
      <c r="M66" s="205"/>
      <c r="N66" s="204"/>
    </row>
    <row r="67" spans="1:18" s="203" customFormat="1">
      <c r="A67" s="187"/>
      <c r="B67" s="211"/>
      <c r="C67" s="211"/>
      <c r="D67" s="221" t="s">
        <v>556</v>
      </c>
      <c r="E67" s="221">
        <v>6</v>
      </c>
      <c r="F67" s="221" t="s">
        <v>554</v>
      </c>
      <c r="G67" s="221"/>
      <c r="H67" s="221"/>
      <c r="I67" s="606">
        <f>E67*G67</f>
        <v>0</v>
      </c>
      <c r="J67" s="606">
        <v>0</v>
      </c>
      <c r="K67" s="207"/>
      <c r="L67" s="206"/>
      <c r="M67" s="205"/>
      <c r="N67" s="204"/>
    </row>
    <row r="68" spans="1:18" s="203" customFormat="1">
      <c r="A68" s="187"/>
      <c r="B68" s="209"/>
      <c r="C68" s="209"/>
      <c r="D68" s="221" t="s">
        <v>555</v>
      </c>
      <c r="E68" s="221">
        <v>1</v>
      </c>
      <c r="F68" s="221" t="s">
        <v>554</v>
      </c>
      <c r="G68" s="221"/>
      <c r="H68" s="221"/>
      <c r="I68" s="606">
        <f>E68*G68</f>
        <v>0</v>
      </c>
      <c r="J68" s="606">
        <v>0</v>
      </c>
      <c r="K68" s="207"/>
      <c r="L68" s="206"/>
      <c r="M68" s="205"/>
      <c r="N68" s="204"/>
    </row>
    <row r="69" spans="1:18" s="214" customFormat="1">
      <c r="A69" s="190"/>
      <c r="B69" s="211"/>
      <c r="C69" s="211"/>
      <c r="D69" s="239" t="s">
        <v>553</v>
      </c>
      <c r="E69" s="239"/>
      <c r="F69" s="239"/>
      <c r="G69" s="211"/>
      <c r="H69" s="238"/>
      <c r="I69" s="602">
        <f>SUM(I66:I68)</f>
        <v>0</v>
      </c>
      <c r="J69" s="602">
        <f>SUM(J66:J68)</f>
        <v>0</v>
      </c>
      <c r="K69" s="237"/>
      <c r="L69" s="236"/>
      <c r="M69" s="235"/>
      <c r="N69" s="234"/>
    </row>
    <row r="70" spans="1:18" s="203" customFormat="1">
      <c r="A70" s="187"/>
      <c r="B70" s="209"/>
      <c r="C70" s="209"/>
      <c r="D70" s="191"/>
      <c r="E70" s="209"/>
      <c r="F70" s="210"/>
      <c r="G70" s="209"/>
      <c r="H70" s="208"/>
      <c r="I70" s="208"/>
      <c r="J70" s="208"/>
      <c r="K70" s="207"/>
      <c r="L70" s="206"/>
      <c r="M70" s="205"/>
      <c r="N70" s="204"/>
    </row>
    <row r="71" spans="1:18" s="203" customFormat="1">
      <c r="A71" s="187"/>
      <c r="B71" s="209"/>
      <c r="C71" s="209"/>
      <c r="D71" s="210"/>
      <c r="E71" s="209"/>
      <c r="F71" s="210"/>
      <c r="G71" s="209"/>
      <c r="H71" s="208"/>
      <c r="I71" s="208"/>
      <c r="J71" s="208"/>
      <c r="K71" s="207"/>
      <c r="L71" s="206"/>
      <c r="M71" s="205"/>
      <c r="N71" s="204"/>
    </row>
    <row r="72" spans="1:18" ht="15.75">
      <c r="A72" s="226"/>
      <c r="B72" s="221"/>
      <c r="C72" s="221"/>
      <c r="D72" s="233" t="s">
        <v>552</v>
      </c>
      <c r="E72" s="221"/>
      <c r="F72" s="221"/>
      <c r="G72" s="221"/>
      <c r="H72" s="232"/>
      <c r="I72" s="232" t="s">
        <v>551</v>
      </c>
      <c r="J72" s="232" t="s">
        <v>295</v>
      </c>
      <c r="K72" s="221"/>
      <c r="L72" s="221"/>
      <c r="M72" s="221"/>
      <c r="N72" s="221"/>
      <c r="P72" s="231"/>
      <c r="Q72" s="231"/>
      <c r="R72" s="231"/>
    </row>
    <row r="73" spans="1:18">
      <c r="A73" s="226"/>
      <c r="B73" s="221"/>
      <c r="C73" s="221"/>
      <c r="D73" s="221"/>
      <c r="E73" s="221"/>
      <c r="F73" s="221"/>
      <c r="G73" s="221"/>
      <c r="H73" s="221"/>
      <c r="I73" s="599"/>
      <c r="J73" s="599"/>
      <c r="K73" s="221"/>
      <c r="L73" s="221"/>
      <c r="M73" s="221"/>
      <c r="N73" s="221"/>
      <c r="Q73" s="227"/>
      <c r="R73" s="227"/>
    </row>
    <row r="74" spans="1:18">
      <c r="A74" s="226"/>
      <c r="B74" s="221"/>
      <c r="C74" s="230"/>
      <c r="D74" s="228" t="s">
        <v>550</v>
      </c>
      <c r="E74" s="221"/>
      <c r="F74" s="221"/>
      <c r="G74" s="221"/>
      <c r="H74" s="229"/>
      <c r="I74" s="603">
        <f>SUM(I17)</f>
        <v>0</v>
      </c>
      <c r="J74" s="603">
        <f>SUM(J17)</f>
        <v>0</v>
      </c>
      <c r="K74" s="221"/>
      <c r="L74" s="221"/>
      <c r="M74" s="221"/>
      <c r="N74" s="221"/>
      <c r="P74" s="227"/>
      <c r="Q74" s="227"/>
      <c r="R74" s="227"/>
    </row>
    <row r="75" spans="1:18">
      <c r="A75" s="226"/>
      <c r="B75" s="221"/>
      <c r="C75" s="230"/>
      <c r="D75" s="228" t="s">
        <v>549</v>
      </c>
      <c r="E75" s="221"/>
      <c r="F75" s="221"/>
      <c r="G75" s="221"/>
      <c r="H75" s="229"/>
      <c r="I75" s="603">
        <f>SUM(I21)</f>
        <v>0</v>
      </c>
      <c r="J75" s="603">
        <f>SUM(J21)</f>
        <v>0</v>
      </c>
      <c r="K75" s="221"/>
      <c r="L75" s="221"/>
      <c r="M75" s="221"/>
      <c r="N75" s="221"/>
      <c r="P75" s="227"/>
      <c r="Q75" s="227"/>
      <c r="R75" s="227"/>
    </row>
    <row r="76" spans="1:18">
      <c r="A76" s="226"/>
      <c r="B76" s="221"/>
      <c r="C76" s="230"/>
      <c r="D76" s="228" t="s">
        <v>548</v>
      </c>
      <c r="E76" s="221"/>
      <c r="F76" s="221"/>
      <c r="G76" s="221"/>
      <c r="H76" s="229"/>
      <c r="I76" s="603">
        <f>SUM(I25)</f>
        <v>0</v>
      </c>
      <c r="J76" s="603">
        <f>SUM(J25)</f>
        <v>0</v>
      </c>
      <c r="K76" s="221"/>
      <c r="L76" s="221"/>
      <c r="M76" s="221"/>
      <c r="N76" s="221"/>
      <c r="P76" s="227"/>
      <c r="Q76" s="227"/>
      <c r="R76" s="227"/>
    </row>
    <row r="77" spans="1:18">
      <c r="A77" s="226"/>
      <c r="B77" s="221"/>
      <c r="C77" s="230"/>
      <c r="D77" s="228" t="s">
        <v>547</v>
      </c>
      <c r="E77" s="221"/>
      <c r="F77" s="221"/>
      <c r="G77" s="221"/>
      <c r="H77" s="229"/>
      <c r="I77" s="603">
        <f>SUM(I30)</f>
        <v>0</v>
      </c>
      <c r="J77" s="603">
        <f>SUM(J30)</f>
        <v>0</v>
      </c>
      <c r="K77" s="221"/>
      <c r="L77" s="221"/>
      <c r="M77" s="221"/>
      <c r="N77" s="221"/>
      <c r="P77" s="227"/>
      <c r="Q77" s="227"/>
      <c r="R77" s="227"/>
    </row>
    <row r="78" spans="1:18">
      <c r="A78" s="226"/>
      <c r="B78" s="221"/>
      <c r="C78" s="230"/>
      <c r="D78" s="228" t="s">
        <v>546</v>
      </c>
      <c r="E78" s="221"/>
      <c r="F78" s="221"/>
      <c r="G78" s="221"/>
      <c r="H78" s="229"/>
      <c r="I78" s="603">
        <f>SUM(I34)</f>
        <v>0</v>
      </c>
      <c r="J78" s="603">
        <f>SUM(J34)</f>
        <v>0</v>
      </c>
      <c r="K78" s="221"/>
      <c r="L78" s="221"/>
      <c r="M78" s="221"/>
      <c r="N78" s="221"/>
      <c r="P78" s="227"/>
      <c r="Q78" s="227"/>
      <c r="R78" s="227"/>
    </row>
    <row r="79" spans="1:18">
      <c r="A79" s="226"/>
      <c r="B79" s="221"/>
      <c r="C79" s="230"/>
      <c r="D79" s="228" t="s">
        <v>545</v>
      </c>
      <c r="E79" s="221"/>
      <c r="F79" s="221"/>
      <c r="G79" s="221"/>
      <c r="H79" s="229"/>
      <c r="I79" s="603">
        <f>SUM(I38)</f>
        <v>0</v>
      </c>
      <c r="J79" s="603">
        <f>SUM(J38)</f>
        <v>0</v>
      </c>
      <c r="K79" s="221"/>
      <c r="L79" s="221"/>
      <c r="M79" s="221"/>
      <c r="N79" s="221"/>
      <c r="P79" s="227"/>
      <c r="Q79" s="227"/>
      <c r="R79" s="227"/>
    </row>
    <row r="80" spans="1:18">
      <c r="A80" s="226"/>
      <c r="B80" s="221"/>
      <c r="C80" s="230"/>
      <c r="D80" s="228" t="s">
        <v>544</v>
      </c>
      <c r="E80" s="221"/>
      <c r="F80" s="221"/>
      <c r="G80" s="221"/>
      <c r="H80" s="229"/>
      <c r="I80" s="603">
        <f>SUM(I42)</f>
        <v>0</v>
      </c>
      <c r="J80" s="603">
        <f>SUM(J42)</f>
        <v>0</v>
      </c>
      <c r="K80" s="221"/>
      <c r="L80" s="221"/>
      <c r="M80" s="221"/>
      <c r="N80" s="221"/>
      <c r="P80" s="227"/>
      <c r="Q80" s="227"/>
      <c r="R80" s="227"/>
    </row>
    <row r="81" spans="1:18">
      <c r="A81" s="226"/>
      <c r="B81" s="221"/>
      <c r="C81" s="230"/>
      <c r="D81" s="228" t="s">
        <v>543</v>
      </c>
      <c r="E81" s="221"/>
      <c r="F81" s="221"/>
      <c r="G81" s="221"/>
      <c r="H81" s="229"/>
      <c r="I81" s="603">
        <f>SUM(I46)</f>
        <v>0</v>
      </c>
      <c r="J81" s="603">
        <f>SUM(J46)</f>
        <v>0</v>
      </c>
      <c r="K81" s="221"/>
      <c r="L81" s="221"/>
      <c r="M81" s="221"/>
      <c r="N81" s="221"/>
      <c r="P81" s="227"/>
      <c r="Q81" s="227"/>
      <c r="R81" s="227"/>
    </row>
    <row r="82" spans="1:18">
      <c r="A82" s="226"/>
      <c r="B82" s="221"/>
      <c r="C82" s="230"/>
      <c r="D82" s="228" t="s">
        <v>542</v>
      </c>
      <c r="E82" s="221"/>
      <c r="F82" s="221"/>
      <c r="G82" s="221"/>
      <c r="H82" s="229"/>
      <c r="I82" s="603">
        <f>SUM(I50)</f>
        <v>0</v>
      </c>
      <c r="J82" s="603">
        <f>SUM(J50)</f>
        <v>0</v>
      </c>
      <c r="K82" s="221"/>
      <c r="L82" s="221"/>
      <c r="M82" s="221"/>
      <c r="N82" s="221"/>
      <c r="P82" s="227"/>
      <c r="Q82" s="227"/>
      <c r="R82" s="227"/>
    </row>
    <row r="83" spans="1:18">
      <c r="A83" s="226"/>
      <c r="B83" s="221"/>
      <c r="C83" s="230"/>
      <c r="D83" s="228" t="s">
        <v>541</v>
      </c>
      <c r="E83" s="221"/>
      <c r="F83" s="221"/>
      <c r="G83" s="221"/>
      <c r="H83" s="229"/>
      <c r="I83" s="603">
        <f>SUM(I54)</f>
        <v>0</v>
      </c>
      <c r="J83" s="603">
        <f>SUM(J54)</f>
        <v>0</v>
      </c>
      <c r="K83" s="221"/>
      <c r="L83" s="221"/>
      <c r="M83" s="221"/>
      <c r="N83" s="221"/>
      <c r="P83" s="227"/>
      <c r="Q83" s="227"/>
      <c r="R83" s="227"/>
    </row>
    <row r="84" spans="1:18">
      <c r="A84" s="226"/>
      <c r="B84" s="221"/>
      <c r="C84" s="230"/>
      <c r="D84" s="228" t="s">
        <v>540</v>
      </c>
      <c r="E84" s="221"/>
      <c r="F84" s="221"/>
      <c r="G84" s="221"/>
      <c r="H84" s="229"/>
      <c r="I84" s="603">
        <f>SUM(I58)</f>
        <v>0</v>
      </c>
      <c r="J84" s="603">
        <v>0</v>
      </c>
      <c r="K84" s="221"/>
      <c r="L84" s="221"/>
      <c r="M84" s="221"/>
      <c r="N84" s="221"/>
      <c r="P84" s="227"/>
      <c r="Q84" s="227"/>
      <c r="R84" s="227"/>
    </row>
    <row r="85" spans="1:18">
      <c r="A85" s="226"/>
      <c r="B85" s="221"/>
      <c r="C85" s="230"/>
      <c r="D85" s="228"/>
      <c r="E85" s="221"/>
      <c r="F85" s="221"/>
      <c r="G85" s="221"/>
      <c r="H85" s="229"/>
      <c r="I85" s="603"/>
      <c r="J85" s="603"/>
      <c r="K85" s="221"/>
      <c r="L85" s="221"/>
      <c r="M85" s="221"/>
      <c r="N85" s="221"/>
      <c r="P85" s="227"/>
      <c r="Q85" s="227"/>
      <c r="R85" s="227"/>
    </row>
    <row r="86" spans="1:18">
      <c r="A86" s="226"/>
      <c r="B86" s="221"/>
      <c r="C86" s="230"/>
      <c r="D86" s="228"/>
      <c r="E86" s="221"/>
      <c r="F86" s="221"/>
      <c r="G86" s="221"/>
      <c r="H86" s="229"/>
      <c r="I86" s="603"/>
      <c r="J86" s="603"/>
      <c r="K86" s="221"/>
      <c r="L86" s="221"/>
      <c r="M86" s="221"/>
      <c r="N86" s="221"/>
      <c r="P86" s="227"/>
      <c r="Q86" s="227"/>
      <c r="R86" s="227"/>
    </row>
    <row r="87" spans="1:18">
      <c r="A87" s="226"/>
      <c r="B87" s="221"/>
      <c r="C87" s="230"/>
      <c r="D87" s="228"/>
      <c r="E87" s="221"/>
      <c r="F87" s="221"/>
      <c r="G87" s="221"/>
      <c r="H87" s="229"/>
      <c r="I87" s="603"/>
      <c r="J87" s="603"/>
      <c r="K87" s="221"/>
      <c r="L87" s="221"/>
      <c r="M87" s="221"/>
      <c r="N87" s="221"/>
      <c r="P87" s="227"/>
      <c r="Q87" s="227"/>
      <c r="R87" s="227"/>
    </row>
    <row r="88" spans="1:18">
      <c r="A88" s="226"/>
      <c r="B88" s="221"/>
      <c r="C88" s="221"/>
      <c r="D88" s="228"/>
      <c r="E88" s="221"/>
      <c r="F88" s="221"/>
      <c r="G88" s="221"/>
      <c r="H88" s="224"/>
      <c r="I88" s="604"/>
      <c r="J88" s="604"/>
      <c r="K88" s="221"/>
      <c r="L88" s="221"/>
      <c r="M88" s="221"/>
      <c r="N88" s="221"/>
      <c r="P88" s="227"/>
      <c r="Q88" s="227"/>
      <c r="R88" s="227"/>
    </row>
    <row r="89" spans="1:18">
      <c r="A89" s="226"/>
      <c r="B89" s="221"/>
      <c r="C89" s="221"/>
      <c r="D89" s="221" t="s">
        <v>293</v>
      </c>
      <c r="E89" s="221"/>
      <c r="F89" s="221"/>
      <c r="G89" s="221"/>
      <c r="H89" s="222"/>
      <c r="I89" s="605"/>
      <c r="J89" s="604">
        <v>0</v>
      </c>
      <c r="K89" s="221"/>
      <c r="L89" s="221"/>
      <c r="M89" s="221"/>
      <c r="N89" s="221"/>
    </row>
    <row r="90" spans="1:18">
      <c r="A90" s="221"/>
      <c r="B90" s="221"/>
      <c r="C90" s="221"/>
      <c r="D90" s="221" t="s">
        <v>301</v>
      </c>
      <c r="E90" s="221"/>
      <c r="F90" s="221"/>
      <c r="G90" s="221"/>
      <c r="H90" s="222"/>
      <c r="I90" s="605"/>
      <c r="J90" s="604">
        <v>0</v>
      </c>
      <c r="K90" s="221"/>
      <c r="L90" s="221"/>
      <c r="M90" s="221"/>
      <c r="N90" s="221"/>
    </row>
    <row r="91" spans="1:18">
      <c r="A91" s="221"/>
      <c r="B91" s="221"/>
      <c r="C91" s="221"/>
      <c r="D91" s="221" t="s">
        <v>539</v>
      </c>
      <c r="E91" s="221"/>
      <c r="F91" s="221"/>
      <c r="G91" s="221"/>
      <c r="H91" s="222"/>
      <c r="I91" s="605"/>
      <c r="J91" s="604">
        <v>0</v>
      </c>
      <c r="K91" s="221"/>
      <c r="L91" s="221"/>
      <c r="M91" s="221"/>
      <c r="N91" s="221"/>
    </row>
    <row r="92" spans="1:18">
      <c r="A92" s="221"/>
      <c r="B92" s="221"/>
      <c r="C92" s="221"/>
      <c r="D92" s="225" t="s">
        <v>538</v>
      </c>
      <c r="E92" s="221"/>
      <c r="F92" s="221"/>
      <c r="G92" s="221"/>
      <c r="H92" s="222"/>
      <c r="I92" s="605"/>
      <c r="J92" s="604">
        <v>0</v>
      </c>
      <c r="K92" s="221"/>
      <c r="L92" s="221"/>
      <c r="M92" s="221"/>
      <c r="N92" s="221"/>
      <c r="P92" s="223"/>
      <c r="Q92" s="223"/>
      <c r="R92" s="223"/>
    </row>
    <row r="93" spans="1:18">
      <c r="A93" s="221"/>
      <c r="B93" s="221"/>
      <c r="C93" s="221"/>
      <c r="D93" s="221"/>
      <c r="E93" s="221"/>
      <c r="F93" s="221"/>
      <c r="G93" s="221"/>
      <c r="H93" s="222"/>
      <c r="I93" s="605"/>
      <c r="J93" s="605"/>
      <c r="K93" s="221"/>
      <c r="L93" s="221"/>
      <c r="M93" s="221"/>
      <c r="N93" s="221"/>
      <c r="P93" s="220"/>
      <c r="Q93" s="220"/>
      <c r="R93" s="220"/>
    </row>
    <row r="94" spans="1:18" ht="15.75">
      <c r="C94" s="219"/>
      <c r="D94" s="218" t="s">
        <v>537</v>
      </c>
      <c r="E94" s="217"/>
      <c r="F94" s="217"/>
      <c r="G94" s="216"/>
      <c r="H94" s="215"/>
      <c r="I94" s="215">
        <f>SUM(I74:I93)</f>
        <v>0</v>
      </c>
      <c r="J94" s="215">
        <f>SUM(J74:J93)</f>
        <v>0</v>
      </c>
    </row>
    <row r="95" spans="1:18" ht="15">
      <c r="G95" s="214"/>
      <c r="H95" s="213"/>
      <c r="I95" s="213">
        <f>SUM(I94:J94)</f>
        <v>0</v>
      </c>
    </row>
    <row r="96" spans="1:18" s="203" customFormat="1">
      <c r="A96" s="187"/>
      <c r="B96" s="209"/>
      <c r="C96" s="209"/>
      <c r="D96" s="210"/>
      <c r="E96" s="209"/>
      <c r="F96" s="210"/>
      <c r="G96" s="209"/>
      <c r="H96" s="208"/>
      <c r="I96" s="208"/>
      <c r="J96" s="208"/>
      <c r="K96" s="207"/>
      <c r="L96" s="206"/>
      <c r="M96" s="205"/>
      <c r="N96" s="204"/>
    </row>
    <row r="97" spans="1:14" s="203" customFormat="1">
      <c r="A97" s="187"/>
      <c r="B97" s="209"/>
      <c r="C97" s="209"/>
      <c r="D97" s="210"/>
      <c r="E97" s="209"/>
      <c r="F97" s="210"/>
      <c r="G97" s="209"/>
      <c r="H97" s="208"/>
      <c r="I97" s="208"/>
      <c r="J97" s="208"/>
      <c r="K97" s="207"/>
      <c r="L97" s="206"/>
      <c r="M97" s="205"/>
      <c r="N97" s="204"/>
    </row>
    <row r="98" spans="1:14" s="203" customFormat="1">
      <c r="A98" s="187"/>
      <c r="B98" s="212"/>
      <c r="C98" s="209"/>
      <c r="D98" s="210"/>
      <c r="E98" s="209"/>
      <c r="F98" s="210"/>
      <c r="G98" s="209"/>
      <c r="H98" s="208"/>
      <c r="I98" s="208"/>
      <c r="J98" s="208"/>
      <c r="K98" s="207"/>
      <c r="L98" s="206"/>
      <c r="M98" s="205"/>
      <c r="N98" s="204"/>
    </row>
    <row r="99" spans="1:14" s="203" customFormat="1">
      <c r="A99" s="187"/>
      <c r="B99" s="209"/>
      <c r="C99" s="209"/>
      <c r="D99" s="210"/>
      <c r="E99" s="209"/>
      <c r="F99" s="210"/>
      <c r="G99" s="209"/>
      <c r="H99" s="208"/>
      <c r="I99" s="208"/>
      <c r="J99" s="208"/>
      <c r="K99" s="207"/>
      <c r="L99" s="206"/>
      <c r="M99" s="205"/>
      <c r="N99" s="204"/>
    </row>
    <row r="100" spans="1:14" s="203" customFormat="1">
      <c r="A100" s="187"/>
      <c r="B100" s="209"/>
      <c r="C100" s="209"/>
      <c r="D100" s="210"/>
      <c r="E100" s="209"/>
      <c r="F100" s="210"/>
      <c r="G100" s="209"/>
      <c r="H100" s="208"/>
      <c r="I100" s="208"/>
      <c r="J100" s="208"/>
      <c r="K100" s="207"/>
      <c r="L100" s="206"/>
      <c r="M100" s="205"/>
      <c r="N100" s="204"/>
    </row>
    <row r="101" spans="1:14" s="203" customFormat="1">
      <c r="A101" s="190"/>
      <c r="B101" s="211"/>
      <c r="C101" s="211"/>
      <c r="D101" s="211"/>
      <c r="E101" s="209"/>
      <c r="F101" s="210"/>
      <c r="G101" s="209"/>
      <c r="H101" s="208"/>
      <c r="I101" s="208"/>
      <c r="J101" s="208"/>
      <c r="K101" s="207"/>
      <c r="L101" s="206"/>
      <c r="M101" s="205"/>
      <c r="N101" s="204"/>
    </row>
    <row r="102" spans="1:14" s="203" customFormat="1">
      <c r="A102" s="187"/>
      <c r="B102" s="209"/>
      <c r="C102" s="209"/>
      <c r="D102" s="210"/>
      <c r="E102" s="209"/>
      <c r="F102" s="210"/>
      <c r="G102" s="209"/>
      <c r="H102" s="208"/>
      <c r="I102" s="208"/>
      <c r="J102" s="208"/>
      <c r="K102" s="207"/>
      <c r="L102" s="206"/>
      <c r="M102" s="205"/>
      <c r="N102" s="204"/>
    </row>
    <row r="103" spans="1:14" s="203" customFormat="1">
      <c r="A103" s="187"/>
      <c r="B103" s="209"/>
      <c r="C103" s="209"/>
      <c r="D103" s="210"/>
      <c r="E103" s="209"/>
      <c r="F103" s="210"/>
      <c r="G103" s="209"/>
      <c r="H103" s="208"/>
      <c r="I103" s="208"/>
      <c r="J103" s="208"/>
      <c r="K103" s="207"/>
      <c r="L103" s="206"/>
      <c r="M103" s="205"/>
      <c r="N103" s="204"/>
    </row>
    <row r="104" spans="1:14" s="203" customFormat="1">
      <c r="A104" s="187"/>
      <c r="B104" s="209"/>
      <c r="C104" s="209"/>
      <c r="D104" s="191"/>
      <c r="E104" s="209"/>
      <c r="F104" s="210"/>
      <c r="G104" s="209"/>
      <c r="H104" s="208"/>
      <c r="I104" s="208"/>
      <c r="J104" s="208"/>
      <c r="K104" s="207"/>
      <c r="L104" s="206"/>
      <c r="M104" s="205"/>
      <c r="N104" s="204"/>
    </row>
    <row r="105" spans="1:14" s="203" customFormat="1">
      <c r="A105" s="187"/>
      <c r="B105" s="209"/>
      <c r="C105" s="209"/>
      <c r="D105" s="210"/>
      <c r="E105" s="209"/>
      <c r="F105" s="210"/>
      <c r="G105" s="209"/>
      <c r="H105" s="208"/>
      <c r="I105" s="208"/>
      <c r="J105" s="208"/>
      <c r="K105" s="207"/>
      <c r="L105" s="206"/>
      <c r="M105" s="205"/>
      <c r="N105" s="204"/>
    </row>
    <row r="106" spans="1:14" s="203" customFormat="1">
      <c r="A106" s="187"/>
      <c r="B106" s="209"/>
      <c r="C106" s="209"/>
      <c r="D106" s="210"/>
      <c r="E106" s="209"/>
      <c r="F106" s="210"/>
      <c r="G106" s="209"/>
      <c r="H106" s="208"/>
      <c r="I106" s="208"/>
      <c r="J106" s="208"/>
      <c r="K106" s="207"/>
      <c r="L106" s="206"/>
      <c r="M106" s="205"/>
      <c r="N106" s="204"/>
    </row>
    <row r="107" spans="1:14" s="203" customFormat="1">
      <c r="A107" s="187"/>
      <c r="B107" s="209"/>
      <c r="C107" s="209"/>
      <c r="D107" s="210"/>
      <c r="E107" s="209"/>
      <c r="F107" s="210"/>
      <c r="G107" s="209"/>
      <c r="H107" s="208"/>
      <c r="I107" s="208"/>
      <c r="J107" s="208"/>
      <c r="K107" s="207"/>
      <c r="L107" s="206"/>
      <c r="M107" s="205"/>
      <c r="N107" s="204"/>
    </row>
    <row r="108" spans="1:14" s="203" customFormat="1">
      <c r="A108" s="187"/>
      <c r="B108" s="209"/>
      <c r="C108" s="209"/>
      <c r="D108" s="210"/>
      <c r="E108" s="209"/>
      <c r="F108" s="210"/>
      <c r="G108" s="209"/>
      <c r="H108" s="208"/>
      <c r="I108" s="208"/>
      <c r="J108" s="208"/>
      <c r="K108" s="207"/>
      <c r="L108" s="206"/>
      <c r="M108" s="205"/>
      <c r="N108" s="204"/>
    </row>
    <row r="109" spans="1:14" s="203" customFormat="1">
      <c r="A109" s="187"/>
      <c r="B109" s="209"/>
      <c r="C109" s="209"/>
      <c r="D109" s="210"/>
      <c r="E109" s="209"/>
      <c r="F109" s="210"/>
      <c r="G109" s="209"/>
      <c r="H109" s="208"/>
      <c r="I109" s="208"/>
      <c r="J109" s="208"/>
      <c r="K109" s="207"/>
      <c r="L109" s="206"/>
      <c r="M109" s="205"/>
      <c r="N109" s="204"/>
    </row>
    <row r="110" spans="1:14" s="203" customFormat="1">
      <c r="A110" s="187"/>
      <c r="B110" s="209"/>
      <c r="C110" s="209"/>
      <c r="D110" s="210"/>
      <c r="E110" s="209"/>
      <c r="F110" s="210"/>
      <c r="G110" s="209"/>
      <c r="H110" s="208"/>
      <c r="I110" s="208"/>
      <c r="J110" s="208"/>
      <c r="K110" s="207"/>
      <c r="L110" s="206"/>
      <c r="M110" s="205"/>
      <c r="N110" s="204"/>
    </row>
    <row r="111" spans="1:14" s="203" customFormat="1">
      <c r="A111" s="190"/>
      <c r="B111" s="211"/>
      <c r="C111" s="211"/>
      <c r="D111" s="211"/>
      <c r="E111" s="209"/>
      <c r="F111" s="210"/>
      <c r="G111" s="209"/>
      <c r="H111" s="208"/>
      <c r="I111" s="208"/>
      <c r="J111" s="208"/>
      <c r="K111" s="207"/>
      <c r="L111" s="206"/>
      <c r="M111" s="205"/>
      <c r="N111" s="204"/>
    </row>
    <row r="112" spans="1:14" s="203" customFormat="1">
      <c r="A112" s="187"/>
      <c r="B112" s="209"/>
      <c r="C112" s="209"/>
      <c r="D112" s="210"/>
      <c r="E112" s="209"/>
      <c r="F112" s="210"/>
      <c r="G112" s="209"/>
      <c r="H112" s="208"/>
      <c r="I112" s="208"/>
      <c r="J112" s="208"/>
      <c r="K112" s="207"/>
      <c r="L112" s="206"/>
      <c r="M112" s="205"/>
      <c r="N112" s="204"/>
    </row>
    <row r="113" spans="1:14" s="203" customFormat="1">
      <c r="A113" s="187"/>
      <c r="B113" s="209"/>
      <c r="C113" s="209"/>
      <c r="D113" s="210"/>
      <c r="E113" s="209"/>
      <c r="F113" s="210"/>
      <c r="G113" s="209"/>
      <c r="H113" s="208"/>
      <c r="I113" s="208"/>
      <c r="J113" s="208"/>
      <c r="K113" s="207"/>
      <c r="L113" s="206"/>
      <c r="M113" s="205"/>
      <c r="N113" s="204"/>
    </row>
    <row r="114" spans="1:14" s="203" customFormat="1">
      <c r="A114" s="187"/>
      <c r="B114" s="209"/>
      <c r="C114" s="209"/>
      <c r="D114" s="210"/>
      <c r="E114" s="209"/>
      <c r="F114" s="210"/>
      <c r="G114" s="209"/>
      <c r="H114" s="208"/>
      <c r="I114" s="208"/>
      <c r="J114" s="208"/>
      <c r="K114" s="207"/>
      <c r="L114" s="206"/>
      <c r="M114" s="205"/>
      <c r="N114" s="204"/>
    </row>
    <row r="115" spans="1:14" s="203" customFormat="1">
      <c r="A115" s="187"/>
      <c r="B115" s="209"/>
      <c r="C115" s="209"/>
      <c r="D115" s="209"/>
      <c r="E115" s="209"/>
      <c r="F115" s="209"/>
      <c r="G115" s="209"/>
      <c r="H115" s="208"/>
      <c r="I115" s="208"/>
      <c r="J115" s="208"/>
      <c r="K115" s="207"/>
      <c r="L115" s="206"/>
      <c r="M115" s="205"/>
      <c r="N115" s="204"/>
    </row>
    <row r="116" spans="1:14" s="197" customFormat="1">
      <c r="A116" s="190"/>
      <c r="B116" s="189"/>
      <c r="C116" s="189"/>
      <c r="D116" s="189"/>
      <c r="E116" s="189"/>
      <c r="F116" s="189"/>
      <c r="G116" s="189"/>
      <c r="H116" s="202"/>
      <c r="I116" s="202"/>
      <c r="J116" s="202"/>
      <c r="K116" s="201"/>
      <c r="L116" s="200"/>
      <c r="M116" s="199"/>
      <c r="N116" s="198"/>
    </row>
    <row r="117" spans="1:14" s="191" customFormat="1">
      <c r="A117" s="187"/>
      <c r="B117" s="186"/>
      <c r="C117" s="186"/>
      <c r="D117" s="186"/>
      <c r="E117" s="186"/>
      <c r="F117" s="186"/>
      <c r="G117" s="186"/>
      <c r="H117" s="196"/>
      <c r="I117" s="196"/>
      <c r="J117" s="196"/>
      <c r="K117" s="195"/>
      <c r="L117" s="194"/>
      <c r="M117" s="193"/>
      <c r="N117" s="192"/>
    </row>
    <row r="118" spans="1:14" s="191" customFormat="1">
      <c r="A118" s="187"/>
      <c r="B118" s="186"/>
      <c r="C118" s="186"/>
      <c r="D118" s="185"/>
      <c r="E118" s="186"/>
      <c r="F118" s="185"/>
      <c r="G118" s="186"/>
      <c r="H118" s="196"/>
      <c r="I118" s="196"/>
      <c r="J118" s="196"/>
      <c r="K118" s="195"/>
      <c r="L118" s="194"/>
      <c r="M118" s="193"/>
      <c r="N118" s="192"/>
    </row>
    <row r="119" spans="1:14" s="197" customFormat="1">
      <c r="A119" s="187"/>
      <c r="B119" s="186"/>
      <c r="C119" s="186"/>
      <c r="D119" s="186"/>
      <c r="E119" s="186"/>
      <c r="F119" s="186"/>
      <c r="G119" s="189"/>
      <c r="H119" s="202"/>
      <c r="I119" s="202"/>
      <c r="J119" s="202"/>
      <c r="K119" s="201"/>
      <c r="L119" s="200"/>
      <c r="M119" s="199"/>
      <c r="N119" s="198"/>
    </row>
    <row r="120" spans="1:14" s="191" customFormat="1">
      <c r="A120" s="187"/>
      <c r="B120" s="186"/>
      <c r="C120" s="186"/>
      <c r="D120" s="186"/>
      <c r="E120" s="186"/>
      <c r="F120" s="186"/>
      <c r="G120" s="186"/>
      <c r="H120" s="196"/>
      <c r="I120" s="196"/>
      <c r="J120" s="196"/>
      <c r="K120" s="195"/>
      <c r="L120" s="194"/>
      <c r="M120" s="193"/>
      <c r="N120" s="192"/>
    </row>
    <row r="121" spans="1:14" s="191" customFormat="1">
      <c r="A121" s="187"/>
      <c r="B121" s="186"/>
      <c r="C121" s="186"/>
      <c r="D121" s="186"/>
      <c r="E121" s="186"/>
      <c r="F121" s="186"/>
      <c r="G121" s="186"/>
      <c r="H121" s="196"/>
      <c r="I121" s="196"/>
      <c r="J121" s="196"/>
      <c r="K121" s="195"/>
      <c r="L121" s="194"/>
      <c r="M121" s="193"/>
      <c r="N121" s="192"/>
    </row>
    <row r="122" spans="1:14" s="191" customFormat="1">
      <c r="A122" s="187"/>
      <c r="B122" s="186"/>
      <c r="C122" s="186"/>
      <c r="D122" s="186"/>
      <c r="E122" s="186"/>
      <c r="F122" s="186"/>
      <c r="G122" s="186"/>
      <c r="H122" s="196"/>
      <c r="I122" s="196"/>
      <c r="J122" s="196"/>
      <c r="K122" s="195"/>
      <c r="L122" s="194"/>
      <c r="M122" s="193"/>
      <c r="N122" s="192"/>
    </row>
    <row r="123" spans="1:14" s="191" customFormat="1">
      <c r="A123" s="187"/>
      <c r="B123" s="186"/>
      <c r="C123" s="186"/>
      <c r="D123" s="185"/>
      <c r="E123" s="186"/>
      <c r="F123" s="185"/>
      <c r="G123" s="186"/>
      <c r="H123" s="196"/>
      <c r="I123" s="196"/>
      <c r="J123" s="196"/>
      <c r="K123" s="195"/>
      <c r="L123" s="194"/>
      <c r="M123" s="193"/>
      <c r="N123" s="192"/>
    </row>
    <row r="124" spans="1:14" s="183" customFormat="1">
      <c r="A124" s="187"/>
      <c r="B124" s="186"/>
      <c r="C124" s="186"/>
      <c r="D124" s="186"/>
      <c r="E124" s="186"/>
      <c r="F124" s="186"/>
      <c r="G124" s="184"/>
      <c r="H124" s="184"/>
      <c r="I124" s="184"/>
      <c r="J124" s="184"/>
      <c r="K124" s="184"/>
      <c r="L124" s="184"/>
      <c r="M124" s="184"/>
      <c r="N124" s="184"/>
    </row>
    <row r="125" spans="1:14" s="183" customFormat="1">
      <c r="A125" s="187"/>
      <c r="B125" s="186"/>
      <c r="C125" s="186"/>
      <c r="D125" s="185"/>
      <c r="E125" s="186"/>
      <c r="F125" s="185"/>
      <c r="G125" s="184"/>
      <c r="H125" s="184"/>
      <c r="I125" s="184"/>
      <c r="J125" s="184"/>
      <c r="K125" s="184"/>
      <c r="L125" s="184"/>
      <c r="M125" s="184"/>
      <c r="N125" s="184"/>
    </row>
    <row r="126" spans="1:14" s="183" customFormat="1">
      <c r="A126" s="187"/>
      <c r="B126" s="186"/>
      <c r="C126" s="186"/>
      <c r="D126" s="185"/>
      <c r="E126" s="186"/>
      <c r="F126" s="185"/>
      <c r="G126" s="184"/>
      <c r="H126" s="184"/>
      <c r="I126" s="184"/>
      <c r="J126" s="184"/>
      <c r="K126" s="184"/>
      <c r="L126" s="184"/>
      <c r="M126" s="184"/>
      <c r="N126" s="184"/>
    </row>
    <row r="127" spans="1:14" s="183" customFormat="1">
      <c r="A127" s="187"/>
      <c r="B127" s="186"/>
      <c r="C127" s="186"/>
      <c r="D127" s="186"/>
      <c r="E127" s="186"/>
      <c r="F127" s="186"/>
      <c r="G127" s="184"/>
      <c r="H127" s="184"/>
      <c r="I127" s="184"/>
      <c r="J127" s="184"/>
      <c r="K127" s="184"/>
      <c r="L127" s="184"/>
      <c r="M127" s="184"/>
      <c r="N127" s="184"/>
    </row>
    <row r="128" spans="1:14" s="183" customFormat="1">
      <c r="A128" s="190"/>
      <c r="B128" s="189"/>
      <c r="C128" s="189"/>
      <c r="D128" s="189"/>
      <c r="E128" s="189"/>
      <c r="F128" s="189"/>
      <c r="G128" s="184"/>
      <c r="H128" s="184"/>
      <c r="I128" s="184"/>
      <c r="J128" s="184"/>
      <c r="K128" s="184"/>
      <c r="L128" s="184"/>
      <c r="M128" s="184"/>
      <c r="N128" s="184"/>
    </row>
    <row r="129" spans="1:14" s="183" customFormat="1">
      <c r="A129" s="187"/>
      <c r="B129" s="186"/>
      <c r="C129" s="186"/>
      <c r="D129" s="186"/>
      <c r="E129" s="186"/>
      <c r="F129" s="185"/>
      <c r="G129" s="184"/>
      <c r="H129" s="184"/>
      <c r="I129" s="184"/>
      <c r="J129" s="184"/>
      <c r="K129" s="184"/>
      <c r="L129" s="184"/>
      <c r="M129" s="184"/>
      <c r="N129" s="184"/>
    </row>
    <row r="130" spans="1:14" s="183" customFormat="1">
      <c r="A130" s="187"/>
      <c r="B130" s="186"/>
      <c r="C130" s="186"/>
      <c r="D130" s="188"/>
      <c r="E130" s="186"/>
      <c r="F130" s="185"/>
      <c r="G130" s="184"/>
      <c r="H130" s="184"/>
      <c r="I130" s="184"/>
      <c r="J130" s="184"/>
      <c r="K130" s="184"/>
      <c r="L130" s="184"/>
      <c r="M130" s="184"/>
      <c r="N130" s="184"/>
    </row>
    <row r="131" spans="1:14" s="183" customFormat="1">
      <c r="A131" s="187"/>
      <c r="B131" s="186"/>
      <c r="C131" s="186"/>
      <c r="D131" s="185"/>
      <c r="E131" s="186"/>
      <c r="F131" s="185"/>
      <c r="G131" s="184"/>
      <c r="H131" s="184"/>
      <c r="I131" s="184"/>
      <c r="J131" s="184"/>
      <c r="K131" s="184"/>
      <c r="L131" s="184"/>
      <c r="M131" s="184"/>
      <c r="N131" s="184"/>
    </row>
    <row r="132" spans="1:14" s="183" customFormat="1">
      <c r="A132" s="187"/>
      <c r="B132" s="186"/>
      <c r="C132" s="186"/>
      <c r="D132" s="185"/>
      <c r="E132" s="186"/>
      <c r="F132" s="185"/>
      <c r="G132" s="184"/>
      <c r="H132" s="184"/>
      <c r="I132" s="184"/>
      <c r="J132" s="184"/>
      <c r="K132" s="184"/>
      <c r="L132" s="184"/>
      <c r="M132" s="184"/>
      <c r="N132" s="184"/>
    </row>
    <row r="133" spans="1:14" s="183" customFormat="1">
      <c r="A133" s="187"/>
      <c r="B133" s="186"/>
      <c r="C133" s="186"/>
      <c r="D133" s="185"/>
      <c r="E133" s="186"/>
      <c r="F133" s="185"/>
      <c r="G133" s="184"/>
      <c r="H133" s="184"/>
      <c r="I133" s="184"/>
      <c r="J133" s="184"/>
      <c r="K133" s="184"/>
      <c r="L133" s="184"/>
      <c r="M133" s="184"/>
      <c r="N133" s="184"/>
    </row>
    <row r="134" spans="1:14" s="183" customFormat="1">
      <c r="A134" s="190"/>
      <c r="B134" s="189"/>
      <c r="C134" s="189"/>
      <c r="D134" s="189"/>
      <c r="E134" s="189"/>
      <c r="F134" s="189"/>
      <c r="G134" s="184"/>
      <c r="H134" s="184"/>
      <c r="I134" s="184"/>
      <c r="J134" s="184"/>
      <c r="K134" s="184"/>
      <c r="L134" s="184"/>
      <c r="M134" s="184"/>
      <c r="N134" s="184"/>
    </row>
    <row r="135" spans="1:14" s="183" customFormat="1">
      <c r="A135" s="187"/>
      <c r="B135" s="186"/>
      <c r="C135" s="186"/>
      <c r="D135" s="185"/>
      <c r="E135" s="186"/>
      <c r="F135" s="185"/>
      <c r="G135" s="184"/>
      <c r="H135" s="184"/>
      <c r="I135" s="184"/>
      <c r="J135" s="184"/>
      <c r="K135" s="184"/>
      <c r="L135" s="184"/>
      <c r="M135" s="184"/>
      <c r="N135" s="184"/>
    </row>
    <row r="136" spans="1:14" s="183" customFormat="1">
      <c r="A136" s="187"/>
      <c r="B136" s="186"/>
      <c r="C136" s="186"/>
      <c r="D136" s="185"/>
      <c r="E136" s="186"/>
      <c r="F136" s="185"/>
      <c r="G136" s="184"/>
      <c r="H136" s="184"/>
      <c r="I136" s="184"/>
      <c r="J136" s="184"/>
      <c r="K136" s="184"/>
      <c r="L136" s="184"/>
      <c r="M136" s="184"/>
      <c r="N136" s="184"/>
    </row>
    <row r="137" spans="1:14" s="183" customFormat="1">
      <c r="A137" s="187"/>
      <c r="B137" s="186"/>
      <c r="C137" s="186"/>
      <c r="D137" s="188"/>
      <c r="E137" s="186"/>
      <c r="F137" s="185"/>
      <c r="G137" s="184"/>
      <c r="H137" s="184"/>
      <c r="I137" s="184"/>
      <c r="J137" s="184"/>
      <c r="K137" s="184"/>
      <c r="L137" s="184"/>
      <c r="M137" s="184"/>
      <c r="N137" s="184"/>
    </row>
    <row r="138" spans="1:14" s="183" customFormat="1">
      <c r="A138" s="187"/>
      <c r="B138" s="186"/>
      <c r="C138" s="186"/>
      <c r="D138" s="185"/>
      <c r="E138" s="186"/>
      <c r="F138" s="185"/>
      <c r="G138" s="184"/>
      <c r="H138" s="184"/>
      <c r="I138" s="184"/>
      <c r="J138" s="184"/>
      <c r="K138" s="184"/>
      <c r="L138" s="184"/>
      <c r="M138" s="184"/>
      <c r="N138" s="184"/>
    </row>
    <row r="139" spans="1:14" s="183" customFormat="1">
      <c r="A139" s="187"/>
      <c r="B139" s="186"/>
      <c r="C139" s="186"/>
      <c r="D139" s="185"/>
      <c r="E139" s="186"/>
      <c r="F139" s="185"/>
      <c r="G139" s="184"/>
      <c r="H139" s="184"/>
      <c r="I139" s="184"/>
      <c r="J139" s="184"/>
      <c r="K139" s="184"/>
      <c r="L139" s="184"/>
      <c r="M139" s="184"/>
      <c r="N139" s="184"/>
    </row>
    <row r="140" spans="1:14" s="183" customFormat="1"/>
    <row r="141" spans="1:14" s="183" customFormat="1"/>
  </sheetData>
  <sheetProtection password="A5BB" sheet="1"/>
  <phoneticPr fontId="2" type="noConversion"/>
  <printOptions horizontalCentered="1"/>
  <pageMargins left="0.39370078740157483" right="0.39370078740157483" top="0.39370078740157483" bottom="0.39370078740157483" header="0" footer="0"/>
  <pageSetup paperSize="9" scale="97" fitToWidth="2" fitToHeight="0" orientation="portrait" r:id="rId1"/>
  <headerFooter alignWithMargins="0"/>
  <rowBreaks count="1" manualBreakCount="1">
    <brk id="70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6"/>
  <dimension ref="A3:M407"/>
  <sheetViews>
    <sheetView zoomScaleNormal="100" zoomScaleSheetLayoutView="85" workbookViewId="0">
      <selection activeCell="O7" sqref="O7"/>
    </sheetView>
  </sheetViews>
  <sheetFormatPr defaultRowHeight="15"/>
  <cols>
    <col min="1" max="1" width="4.7109375" style="286" customWidth="1"/>
    <col min="2" max="2" width="10.7109375" style="286" customWidth="1"/>
    <col min="3" max="3" width="50.85546875" style="286" bestFit="1" customWidth="1"/>
    <col min="4" max="4" width="7.85546875" style="256" bestFit="1" customWidth="1"/>
    <col min="5" max="5" width="13.7109375" style="257" bestFit="1" customWidth="1"/>
    <col min="6" max="6" width="13.7109375" style="258" bestFit="1" customWidth="1"/>
    <col min="7" max="7" width="11.85546875" style="286" bestFit="1" customWidth="1"/>
    <col min="8" max="8" width="6.85546875" style="286" bestFit="1" customWidth="1"/>
    <col min="9" max="9" width="10.28515625" style="286" bestFit="1" customWidth="1"/>
    <col min="10" max="10" width="9.140625" style="286"/>
    <col min="11" max="11" width="12.85546875" style="286" customWidth="1"/>
    <col min="12" max="16384" width="9.140625" style="286"/>
  </cols>
  <sheetData>
    <row r="3" spans="1:11">
      <c r="A3" s="254"/>
      <c r="B3" s="255" t="s">
        <v>979</v>
      </c>
      <c r="C3" s="255"/>
    </row>
    <row r="4" spans="1:11" ht="18.75">
      <c r="A4" s="254"/>
      <c r="B4" s="259" t="s">
        <v>593</v>
      </c>
      <c r="C4" s="259"/>
      <c r="D4" s="260"/>
    </row>
    <row r="5" spans="1:11" ht="19.5" thickBot="1">
      <c r="A5" s="254"/>
      <c r="B5" s="259" t="s">
        <v>594</v>
      </c>
      <c r="C5" s="259"/>
      <c r="D5" s="260"/>
    </row>
    <row r="6" spans="1:11" s="287" customFormat="1" ht="33.950000000000003" customHeight="1" thickBot="1">
      <c r="A6" s="261" t="s">
        <v>595</v>
      </c>
      <c r="B6" s="262"/>
      <c r="C6" s="262"/>
      <c r="D6" s="263"/>
      <c r="E6" s="264"/>
      <c r="F6" s="265"/>
    </row>
    <row r="7" spans="1:11" ht="15.75" thickBot="1">
      <c r="A7" s="266" t="s">
        <v>596</v>
      </c>
      <c r="B7" s="267"/>
      <c r="C7" s="267"/>
      <c r="D7" s="268" t="s">
        <v>294</v>
      </c>
      <c r="E7" s="269" t="s">
        <v>597</v>
      </c>
      <c r="F7" s="270" t="s">
        <v>598</v>
      </c>
    </row>
    <row r="8" spans="1:11">
      <c r="A8" s="271">
        <v>1</v>
      </c>
      <c r="B8" s="272" t="s">
        <v>599</v>
      </c>
      <c r="C8" s="272"/>
      <c r="D8" s="273"/>
      <c r="E8" s="274">
        <v>0</v>
      </c>
      <c r="F8" s="275">
        <f>G40</f>
        <v>0</v>
      </c>
      <c r="I8" s="638"/>
      <c r="J8" s="639"/>
      <c r="K8" s="640"/>
    </row>
    <row r="9" spans="1:11">
      <c r="A9" s="271">
        <v>2</v>
      </c>
      <c r="B9" s="272" t="s">
        <v>600</v>
      </c>
      <c r="C9" s="272"/>
      <c r="D9" s="607">
        <v>3.6</v>
      </c>
      <c r="E9" s="274">
        <f>F8</f>
        <v>0</v>
      </c>
      <c r="F9" s="275">
        <f>E9*D9/100</f>
        <v>0</v>
      </c>
      <c r="I9" s="638"/>
      <c r="J9" s="639"/>
      <c r="K9" s="640"/>
    </row>
    <row r="10" spans="1:11">
      <c r="A10" s="271">
        <v>3</v>
      </c>
      <c r="B10" s="272" t="s">
        <v>601</v>
      </c>
      <c r="C10" s="272"/>
      <c r="D10" s="607">
        <v>1</v>
      </c>
      <c r="E10" s="274">
        <f>F8</f>
        <v>0</v>
      </c>
      <c r="F10" s="275">
        <f>E10*D10/100</f>
        <v>0</v>
      </c>
      <c r="I10" s="638"/>
      <c r="J10" s="639"/>
      <c r="K10" s="640"/>
    </row>
    <row r="11" spans="1:11">
      <c r="A11" s="271">
        <v>4</v>
      </c>
      <c r="B11" s="272" t="s">
        <v>602</v>
      </c>
      <c r="C11" s="272"/>
      <c r="D11" s="607"/>
      <c r="E11" s="274">
        <v>0</v>
      </c>
      <c r="F11" s="275">
        <f>G132</f>
        <v>0</v>
      </c>
      <c r="I11" s="638"/>
      <c r="J11" s="639"/>
      <c r="K11" s="640"/>
    </row>
    <row r="12" spans="1:11">
      <c r="A12" s="271">
        <v>5</v>
      </c>
      <c r="B12" s="272" t="s">
        <v>603</v>
      </c>
      <c r="C12" s="272"/>
      <c r="D12" s="607">
        <v>5</v>
      </c>
      <c r="E12" s="315">
        <f>SUM(G42:G53)+SUM(G65:G71)+SUM(G79:G81)+G124</f>
        <v>0</v>
      </c>
      <c r="F12" s="275">
        <f>E12*D12/100</f>
        <v>0</v>
      </c>
      <c r="I12" s="638"/>
      <c r="J12" s="639"/>
      <c r="K12" s="640"/>
    </row>
    <row r="13" spans="1:11">
      <c r="A13" s="271">
        <v>6</v>
      </c>
      <c r="B13" s="272" t="s">
        <v>604</v>
      </c>
      <c r="C13" s="272"/>
      <c r="D13" s="607">
        <v>3</v>
      </c>
      <c r="E13" s="274">
        <f>F11</f>
        <v>0</v>
      </c>
      <c r="F13" s="275">
        <f>E13*D13/100</f>
        <v>0</v>
      </c>
      <c r="I13" s="638"/>
      <c r="J13" s="639"/>
      <c r="K13" s="640"/>
    </row>
    <row r="14" spans="1:11">
      <c r="A14" s="271">
        <v>7</v>
      </c>
      <c r="B14" s="272" t="s">
        <v>605</v>
      </c>
      <c r="C14" s="272"/>
      <c r="D14" s="607"/>
      <c r="E14" s="274">
        <v>0</v>
      </c>
      <c r="F14" s="275">
        <f>G138</f>
        <v>0</v>
      </c>
      <c r="I14" s="638"/>
      <c r="J14" s="639"/>
      <c r="K14" s="640"/>
    </row>
    <row r="15" spans="1:11">
      <c r="A15" s="271">
        <v>8</v>
      </c>
      <c r="B15" s="272" t="s">
        <v>606</v>
      </c>
      <c r="C15" s="272"/>
      <c r="D15" s="607"/>
      <c r="E15" s="274">
        <v>0</v>
      </c>
      <c r="F15" s="275">
        <f>G224</f>
        <v>0</v>
      </c>
      <c r="I15" s="638"/>
      <c r="J15" s="639"/>
      <c r="K15" s="640"/>
    </row>
    <row r="16" spans="1:11">
      <c r="A16" s="271">
        <v>9</v>
      </c>
      <c r="B16" s="272" t="s">
        <v>607</v>
      </c>
      <c r="C16" s="272"/>
      <c r="D16" s="607"/>
      <c r="E16" s="274">
        <v>0</v>
      </c>
      <c r="F16" s="275">
        <f>G229</f>
        <v>0</v>
      </c>
      <c r="I16" s="638"/>
      <c r="J16" s="639"/>
      <c r="K16" s="640"/>
    </row>
    <row r="17" spans="1:13" ht="15.75" thickBot="1">
      <c r="A17" s="271">
        <v>10</v>
      </c>
      <c r="B17" s="272" t="s">
        <v>608</v>
      </c>
      <c r="C17" s="272"/>
      <c r="D17" s="607">
        <v>6</v>
      </c>
      <c r="E17" s="274">
        <f>F11+F15+F13+F12</f>
        <v>0</v>
      </c>
      <c r="F17" s="275">
        <f>E17*D17/100</f>
        <v>0</v>
      </c>
      <c r="I17" s="638"/>
      <c r="J17" s="639"/>
      <c r="K17" s="640"/>
      <c r="M17" s="257"/>
    </row>
    <row r="18" spans="1:13">
      <c r="A18" s="276">
        <v>11</v>
      </c>
      <c r="B18" s="277" t="s">
        <v>609</v>
      </c>
      <c r="C18" s="277"/>
      <c r="D18" s="641"/>
      <c r="E18" s="279">
        <v>0</v>
      </c>
      <c r="F18" s="280">
        <f>SUM(F8:F9)</f>
        <v>0</v>
      </c>
      <c r="I18" s="638"/>
      <c r="J18" s="639"/>
      <c r="K18" s="640"/>
    </row>
    <row r="19" spans="1:13">
      <c r="A19" s="271">
        <v>12</v>
      </c>
      <c r="B19" s="272" t="s">
        <v>610</v>
      </c>
      <c r="C19" s="272"/>
      <c r="D19" s="607"/>
      <c r="E19" s="274">
        <v>0</v>
      </c>
      <c r="F19" s="275">
        <f>SUM(F10:F17)</f>
        <v>0</v>
      </c>
      <c r="I19" s="638"/>
      <c r="J19" s="639"/>
      <c r="K19" s="640"/>
    </row>
    <row r="20" spans="1:13" ht="15.75" thickBot="1">
      <c r="A20" s="271">
        <v>13</v>
      </c>
      <c r="B20" s="272" t="s">
        <v>611</v>
      </c>
      <c r="C20" s="272"/>
      <c r="D20" s="607"/>
      <c r="E20" s="274">
        <v>0</v>
      </c>
      <c r="F20" s="275">
        <f>G258</f>
        <v>0</v>
      </c>
      <c r="I20" s="638"/>
      <c r="J20" s="639"/>
      <c r="K20" s="640"/>
    </row>
    <row r="21" spans="1:13">
      <c r="A21" s="281">
        <v>14</v>
      </c>
      <c r="B21" s="282" t="s">
        <v>612</v>
      </c>
      <c r="C21" s="282"/>
      <c r="D21" s="642"/>
      <c r="E21" s="284">
        <v>0</v>
      </c>
      <c r="F21" s="285">
        <f>SUM(F18:F20)</f>
        <v>0</v>
      </c>
      <c r="I21" s="643"/>
      <c r="J21" s="644"/>
      <c r="K21" s="645"/>
    </row>
    <row r="22" spans="1:13">
      <c r="A22" s="288"/>
      <c r="B22" s="289"/>
      <c r="C22" s="289"/>
      <c r="D22" s="646"/>
      <c r="E22" s="291"/>
      <c r="F22" s="292"/>
      <c r="I22" s="643"/>
      <c r="J22" s="644"/>
      <c r="K22" s="645"/>
    </row>
    <row r="23" spans="1:13">
      <c r="A23" s="271">
        <v>15</v>
      </c>
      <c r="B23" s="272" t="s">
        <v>613</v>
      </c>
      <c r="C23" s="272"/>
      <c r="D23" s="607">
        <v>3.25</v>
      </c>
      <c r="E23" s="274">
        <f>F19</f>
        <v>0</v>
      </c>
      <c r="F23" s="275">
        <f>E23*D23/100</f>
        <v>0</v>
      </c>
      <c r="I23" s="643"/>
      <c r="J23" s="644"/>
      <c r="K23" s="645"/>
    </row>
    <row r="24" spans="1:13" ht="15.75" thickBot="1">
      <c r="A24" s="271">
        <v>16</v>
      </c>
      <c r="B24" s="272" t="s">
        <v>614</v>
      </c>
      <c r="C24" s="272"/>
      <c r="D24" s="607">
        <v>0.8</v>
      </c>
      <c r="E24" s="274">
        <f>F19</f>
        <v>0</v>
      </c>
      <c r="F24" s="275">
        <f>E24*D24/100</f>
        <v>0</v>
      </c>
      <c r="I24" s="643"/>
      <c r="J24" s="644"/>
      <c r="K24" s="645"/>
    </row>
    <row r="25" spans="1:13">
      <c r="A25" s="281">
        <v>17</v>
      </c>
      <c r="B25" s="282" t="s">
        <v>615</v>
      </c>
      <c r="C25" s="282"/>
      <c r="D25" s="283"/>
      <c r="E25" s="284">
        <v>0</v>
      </c>
      <c r="F25" s="285">
        <f>SUM(F23:F24)</f>
        <v>0</v>
      </c>
      <c r="I25" s="643"/>
      <c r="J25" s="644"/>
      <c r="K25" s="645"/>
    </row>
    <row r="26" spans="1:13">
      <c r="A26" s="288"/>
      <c r="B26" s="289"/>
      <c r="C26" s="289"/>
      <c r="D26" s="290"/>
      <c r="E26" s="291"/>
      <c r="F26" s="292"/>
      <c r="I26" s="638"/>
      <c r="J26" s="639"/>
      <c r="K26" s="640"/>
    </row>
    <row r="27" spans="1:13">
      <c r="A27" s="271">
        <v>18</v>
      </c>
      <c r="B27" s="272" t="s">
        <v>616</v>
      </c>
      <c r="C27" s="272"/>
      <c r="D27" s="273"/>
      <c r="E27" s="274">
        <v>0</v>
      </c>
      <c r="F27" s="275">
        <f>F21+F25</f>
        <v>0</v>
      </c>
      <c r="I27" s="638"/>
      <c r="J27" s="639"/>
      <c r="K27" s="640"/>
    </row>
    <row r="28" spans="1:13" ht="15.75" thickBot="1">
      <c r="A28" s="271">
        <v>19</v>
      </c>
      <c r="B28" s="272" t="s">
        <v>617</v>
      </c>
      <c r="C28" s="272"/>
      <c r="D28" s="273">
        <v>21</v>
      </c>
      <c r="E28" s="274">
        <f>F27</f>
        <v>0</v>
      </c>
      <c r="F28" s="275">
        <f>E28*D28/100</f>
        <v>0</v>
      </c>
      <c r="I28" s="638"/>
      <c r="J28" s="639"/>
      <c r="K28" s="640"/>
    </row>
    <row r="29" spans="1:13" ht="16.5" thickTop="1" thickBot="1">
      <c r="A29" s="293">
        <v>20</v>
      </c>
      <c r="B29" s="294" t="s">
        <v>618</v>
      </c>
      <c r="C29" s="294"/>
      <c r="D29" s="295"/>
      <c r="E29" s="296">
        <v>0</v>
      </c>
      <c r="F29" s="297">
        <f>SUM(F27:F28)</f>
        <v>0</v>
      </c>
      <c r="I29" s="647"/>
      <c r="J29" s="648"/>
      <c r="K29" s="649"/>
    </row>
    <row r="31" spans="1:13" ht="21" thickBot="1">
      <c r="A31" s="298" t="s">
        <v>619</v>
      </c>
      <c r="B31" s="298"/>
      <c r="C31" s="298"/>
      <c r="D31" s="298"/>
      <c r="E31" s="298"/>
      <c r="F31" s="298"/>
      <c r="G31" s="298"/>
      <c r="H31" s="298"/>
      <c r="I31" s="298"/>
    </row>
    <row r="32" spans="1:13" ht="15.75" thickBot="1">
      <c r="A32" s="299" t="s">
        <v>596</v>
      </c>
      <c r="B32" s="300" t="s">
        <v>620</v>
      </c>
      <c r="C32" s="301" t="s">
        <v>621</v>
      </c>
      <c r="D32" s="301" t="s">
        <v>622</v>
      </c>
      <c r="E32" s="302" t="s">
        <v>623</v>
      </c>
      <c r="F32" s="302" t="s">
        <v>624</v>
      </c>
      <c r="G32" s="303" t="s">
        <v>625</v>
      </c>
      <c r="H32" s="304" t="s">
        <v>626</v>
      </c>
      <c r="I32" s="305" t="s">
        <v>627</v>
      </c>
    </row>
    <row r="33" spans="1:9" ht="15.75">
      <c r="A33" s="306" t="s">
        <v>628</v>
      </c>
      <c r="B33" s="307"/>
      <c r="C33" s="308"/>
      <c r="D33" s="308"/>
      <c r="E33" s="309"/>
      <c r="F33" s="309"/>
      <c r="G33" s="310"/>
      <c r="H33" s="311"/>
      <c r="I33" s="312"/>
    </row>
    <row r="34" spans="1:9">
      <c r="A34" s="271">
        <v>1</v>
      </c>
      <c r="B34" s="313">
        <v>0</v>
      </c>
      <c r="C34" s="314" t="s">
        <v>629</v>
      </c>
      <c r="D34" s="314" t="s">
        <v>630</v>
      </c>
      <c r="E34" s="273">
        <v>1</v>
      </c>
      <c r="F34" s="273">
        <f>F271</f>
        <v>0</v>
      </c>
      <c r="G34" s="315">
        <f t="shared" ref="G34:G39" si="0">E34*F34</f>
        <v>0</v>
      </c>
      <c r="H34" s="316">
        <v>0</v>
      </c>
      <c r="I34" s="317">
        <f t="shared" ref="I34:I39" si="1">E34*H34</f>
        <v>0</v>
      </c>
    </row>
    <row r="35" spans="1:9">
      <c r="A35" s="271">
        <v>2</v>
      </c>
      <c r="B35" s="313">
        <v>0</v>
      </c>
      <c r="C35" s="314" t="s">
        <v>631</v>
      </c>
      <c r="D35" s="314" t="s">
        <v>630</v>
      </c>
      <c r="E35" s="273">
        <v>1</v>
      </c>
      <c r="F35" s="273">
        <f>F305</f>
        <v>0</v>
      </c>
      <c r="G35" s="315">
        <f t="shared" si="0"/>
        <v>0</v>
      </c>
      <c r="H35" s="316">
        <v>0</v>
      </c>
      <c r="I35" s="317">
        <f t="shared" si="1"/>
        <v>0</v>
      </c>
    </row>
    <row r="36" spans="1:9">
      <c r="A36" s="271">
        <v>3</v>
      </c>
      <c r="B36" s="313">
        <v>0</v>
      </c>
      <c r="C36" s="314" t="s">
        <v>632</v>
      </c>
      <c r="D36" s="314" t="s">
        <v>630</v>
      </c>
      <c r="E36" s="273">
        <v>1</v>
      </c>
      <c r="F36" s="273">
        <f>F348</f>
        <v>0</v>
      </c>
      <c r="G36" s="315">
        <f t="shared" si="0"/>
        <v>0</v>
      </c>
      <c r="H36" s="316">
        <v>0</v>
      </c>
      <c r="I36" s="317">
        <f t="shared" si="1"/>
        <v>0</v>
      </c>
    </row>
    <row r="37" spans="1:9">
      <c r="A37" s="271">
        <v>4</v>
      </c>
      <c r="B37" s="313">
        <v>0</v>
      </c>
      <c r="C37" s="314" t="s">
        <v>633</v>
      </c>
      <c r="D37" s="314" t="s">
        <v>630</v>
      </c>
      <c r="E37" s="273">
        <v>1</v>
      </c>
      <c r="F37" s="273">
        <f>F382</f>
        <v>0</v>
      </c>
      <c r="G37" s="315">
        <f t="shared" si="0"/>
        <v>0</v>
      </c>
      <c r="H37" s="316">
        <v>0</v>
      </c>
      <c r="I37" s="317">
        <f t="shared" si="1"/>
        <v>0</v>
      </c>
    </row>
    <row r="38" spans="1:9">
      <c r="A38" s="271">
        <v>5</v>
      </c>
      <c r="B38" s="313">
        <v>712110</v>
      </c>
      <c r="C38" s="314" t="s">
        <v>634</v>
      </c>
      <c r="D38" s="314" t="s">
        <v>630</v>
      </c>
      <c r="E38" s="273">
        <v>4</v>
      </c>
      <c r="F38" s="607"/>
      <c r="G38" s="315">
        <f t="shared" si="0"/>
        <v>0</v>
      </c>
      <c r="H38" s="316">
        <v>0</v>
      </c>
      <c r="I38" s="317">
        <f t="shared" si="1"/>
        <v>0</v>
      </c>
    </row>
    <row r="39" spans="1:9" ht="15.75" thickBot="1">
      <c r="A39" s="318">
        <v>6</v>
      </c>
      <c r="B39" s="319">
        <v>720100</v>
      </c>
      <c r="C39" s="320" t="s">
        <v>635</v>
      </c>
      <c r="D39" s="320" t="s">
        <v>630</v>
      </c>
      <c r="E39" s="321">
        <v>36</v>
      </c>
      <c r="F39" s="608"/>
      <c r="G39" s="322">
        <f t="shared" si="0"/>
        <v>0</v>
      </c>
      <c r="H39" s="323">
        <v>0</v>
      </c>
      <c r="I39" s="324">
        <f t="shared" si="1"/>
        <v>0</v>
      </c>
    </row>
    <row r="40" spans="1:9">
      <c r="A40" s="325"/>
      <c r="B40" s="326"/>
      <c r="C40" s="327" t="s">
        <v>636</v>
      </c>
      <c r="D40" s="327"/>
      <c r="E40" s="328"/>
      <c r="F40" s="609"/>
      <c r="G40" s="329">
        <f>SUM(G34:G39)</f>
        <v>0</v>
      </c>
      <c r="H40" s="330"/>
      <c r="I40" s="331">
        <f>SUM(I34:I39)</f>
        <v>0</v>
      </c>
    </row>
    <row r="41" spans="1:9" ht="15.75">
      <c r="A41" s="332" t="s">
        <v>637</v>
      </c>
      <c r="B41" s="333"/>
      <c r="C41" s="334"/>
      <c r="D41" s="334"/>
      <c r="E41" s="335"/>
      <c r="F41" s="610"/>
      <c r="G41" s="336"/>
      <c r="H41" s="337"/>
      <c r="I41" s="338"/>
    </row>
    <row r="42" spans="1:9">
      <c r="A42" s="271">
        <v>7</v>
      </c>
      <c r="B42" s="313">
        <v>172106</v>
      </c>
      <c r="C42" s="314" t="s">
        <v>638</v>
      </c>
      <c r="D42" s="314" t="s">
        <v>383</v>
      </c>
      <c r="E42" s="273">
        <v>35</v>
      </c>
      <c r="F42" s="607"/>
      <c r="G42" s="315">
        <f t="shared" ref="G42:G105" si="2">E42*F42</f>
        <v>0</v>
      </c>
      <c r="H42" s="316">
        <v>0</v>
      </c>
      <c r="I42" s="317">
        <f t="shared" ref="I42:I105" si="3">E42*H42</f>
        <v>0</v>
      </c>
    </row>
    <row r="43" spans="1:9">
      <c r="A43" s="271">
        <v>8</v>
      </c>
      <c r="B43" s="313">
        <v>171107</v>
      </c>
      <c r="C43" s="314" t="s">
        <v>639</v>
      </c>
      <c r="D43" s="314" t="s">
        <v>383</v>
      </c>
      <c r="E43" s="273">
        <v>30</v>
      </c>
      <c r="F43" s="607"/>
      <c r="G43" s="315">
        <f t="shared" si="2"/>
        <v>0</v>
      </c>
      <c r="H43" s="316">
        <v>0</v>
      </c>
      <c r="I43" s="317">
        <f t="shared" si="3"/>
        <v>0</v>
      </c>
    </row>
    <row r="44" spans="1:9">
      <c r="A44" s="271">
        <v>9</v>
      </c>
      <c r="B44" s="313">
        <v>171108</v>
      </c>
      <c r="C44" s="314" t="s">
        <v>640</v>
      </c>
      <c r="D44" s="314" t="s">
        <v>383</v>
      </c>
      <c r="E44" s="273">
        <v>600</v>
      </c>
      <c r="F44" s="607"/>
      <c r="G44" s="315">
        <f t="shared" si="2"/>
        <v>0</v>
      </c>
      <c r="H44" s="316">
        <v>0</v>
      </c>
      <c r="I44" s="317">
        <f t="shared" si="3"/>
        <v>0</v>
      </c>
    </row>
    <row r="45" spans="1:9">
      <c r="A45" s="271">
        <v>10</v>
      </c>
      <c r="B45" s="313">
        <v>171109</v>
      </c>
      <c r="C45" s="314" t="s">
        <v>641</v>
      </c>
      <c r="D45" s="314" t="s">
        <v>383</v>
      </c>
      <c r="E45" s="273">
        <v>200</v>
      </c>
      <c r="F45" s="607"/>
      <c r="G45" s="315">
        <f t="shared" si="2"/>
        <v>0</v>
      </c>
      <c r="H45" s="316">
        <v>0</v>
      </c>
      <c r="I45" s="317">
        <f t="shared" si="3"/>
        <v>0</v>
      </c>
    </row>
    <row r="46" spans="1:9">
      <c r="A46" s="271">
        <v>11</v>
      </c>
      <c r="B46" s="313">
        <v>101005</v>
      </c>
      <c r="C46" s="314" t="s">
        <v>642</v>
      </c>
      <c r="D46" s="314" t="s">
        <v>383</v>
      </c>
      <c r="E46" s="273">
        <v>560</v>
      </c>
      <c r="F46" s="607"/>
      <c r="G46" s="315">
        <f t="shared" si="2"/>
        <v>0</v>
      </c>
      <c r="H46" s="316">
        <v>0</v>
      </c>
      <c r="I46" s="317">
        <f t="shared" si="3"/>
        <v>0</v>
      </c>
    </row>
    <row r="47" spans="1:9">
      <c r="A47" s="271">
        <v>12</v>
      </c>
      <c r="B47" s="313">
        <v>101105</v>
      </c>
      <c r="C47" s="314" t="s">
        <v>643</v>
      </c>
      <c r="D47" s="314" t="s">
        <v>383</v>
      </c>
      <c r="E47" s="273">
        <v>1750</v>
      </c>
      <c r="F47" s="607"/>
      <c r="G47" s="315">
        <f t="shared" si="2"/>
        <v>0</v>
      </c>
      <c r="H47" s="316">
        <v>0</v>
      </c>
      <c r="I47" s="317">
        <f t="shared" si="3"/>
        <v>0</v>
      </c>
    </row>
    <row r="48" spans="1:9">
      <c r="A48" s="271">
        <v>13</v>
      </c>
      <c r="B48" s="313">
        <v>101305</v>
      </c>
      <c r="C48" s="314" t="s">
        <v>644</v>
      </c>
      <c r="D48" s="314" t="s">
        <v>383</v>
      </c>
      <c r="E48" s="273">
        <v>360</v>
      </c>
      <c r="F48" s="607"/>
      <c r="G48" s="315">
        <f t="shared" si="2"/>
        <v>0</v>
      </c>
      <c r="H48" s="316">
        <v>0</v>
      </c>
      <c r="I48" s="317">
        <f t="shared" si="3"/>
        <v>0</v>
      </c>
    </row>
    <row r="49" spans="1:9">
      <c r="A49" s="271">
        <v>14</v>
      </c>
      <c r="B49" s="313">
        <v>101106</v>
      </c>
      <c r="C49" s="314" t="s">
        <v>645</v>
      </c>
      <c r="D49" s="314" t="s">
        <v>383</v>
      </c>
      <c r="E49" s="273">
        <v>1630</v>
      </c>
      <c r="F49" s="607"/>
      <c r="G49" s="315">
        <f t="shared" si="2"/>
        <v>0</v>
      </c>
      <c r="H49" s="316">
        <v>0</v>
      </c>
      <c r="I49" s="317">
        <f t="shared" si="3"/>
        <v>0</v>
      </c>
    </row>
    <row r="50" spans="1:9">
      <c r="A50" s="271">
        <v>15</v>
      </c>
      <c r="B50" s="313">
        <v>101306</v>
      </c>
      <c r="C50" s="314" t="s">
        <v>646</v>
      </c>
      <c r="D50" s="314" t="s">
        <v>383</v>
      </c>
      <c r="E50" s="273">
        <v>230</v>
      </c>
      <c r="F50" s="607"/>
      <c r="G50" s="315">
        <f t="shared" si="2"/>
        <v>0</v>
      </c>
      <c r="H50" s="316">
        <v>0</v>
      </c>
      <c r="I50" s="317">
        <f t="shared" si="3"/>
        <v>0</v>
      </c>
    </row>
    <row r="51" spans="1:9">
      <c r="A51" s="271">
        <v>16</v>
      </c>
      <c r="B51" s="313">
        <v>101307</v>
      </c>
      <c r="C51" s="314" t="s">
        <v>647</v>
      </c>
      <c r="D51" s="314" t="s">
        <v>383</v>
      </c>
      <c r="E51" s="273">
        <v>50</v>
      </c>
      <c r="F51" s="607"/>
      <c r="G51" s="315">
        <f t="shared" si="2"/>
        <v>0</v>
      </c>
      <c r="H51" s="316">
        <v>0</v>
      </c>
      <c r="I51" s="317">
        <f t="shared" si="3"/>
        <v>0</v>
      </c>
    </row>
    <row r="52" spans="1:9">
      <c r="A52" s="271">
        <v>17</v>
      </c>
      <c r="B52" s="313">
        <v>101310</v>
      </c>
      <c r="C52" s="314" t="s">
        <v>648</v>
      </c>
      <c r="D52" s="314" t="s">
        <v>383</v>
      </c>
      <c r="E52" s="273">
        <v>10</v>
      </c>
      <c r="F52" s="607"/>
      <c r="G52" s="315">
        <f t="shared" si="2"/>
        <v>0</v>
      </c>
      <c r="H52" s="316">
        <v>0</v>
      </c>
      <c r="I52" s="317">
        <f t="shared" si="3"/>
        <v>0</v>
      </c>
    </row>
    <row r="53" spans="1:9">
      <c r="A53" s="271">
        <v>18</v>
      </c>
      <c r="B53" s="313">
        <v>142105</v>
      </c>
      <c r="C53" s="314" t="s">
        <v>649</v>
      </c>
      <c r="D53" s="314" t="s">
        <v>383</v>
      </c>
      <c r="E53" s="273">
        <v>1320</v>
      </c>
      <c r="F53" s="607"/>
      <c r="G53" s="315">
        <f t="shared" si="2"/>
        <v>0</v>
      </c>
      <c r="H53" s="316">
        <v>0</v>
      </c>
      <c r="I53" s="317">
        <f t="shared" si="3"/>
        <v>0</v>
      </c>
    </row>
    <row r="54" spans="1:9">
      <c r="A54" s="271">
        <v>19</v>
      </c>
      <c r="B54" s="313">
        <v>295441</v>
      </c>
      <c r="C54" s="314" t="s">
        <v>650</v>
      </c>
      <c r="D54" s="314" t="s">
        <v>630</v>
      </c>
      <c r="E54" s="273">
        <v>3</v>
      </c>
      <c r="F54" s="607"/>
      <c r="G54" s="315">
        <f t="shared" si="2"/>
        <v>0</v>
      </c>
      <c r="H54" s="316">
        <v>0</v>
      </c>
      <c r="I54" s="317">
        <f t="shared" si="3"/>
        <v>0</v>
      </c>
    </row>
    <row r="55" spans="1:9">
      <c r="A55" s="271">
        <v>20</v>
      </c>
      <c r="B55" s="313">
        <v>295442</v>
      </c>
      <c r="C55" s="314" t="s">
        <v>651</v>
      </c>
      <c r="D55" s="314" t="s">
        <v>630</v>
      </c>
      <c r="E55" s="273">
        <v>3</v>
      </c>
      <c r="F55" s="607"/>
      <c r="G55" s="315">
        <f t="shared" si="2"/>
        <v>0</v>
      </c>
      <c r="H55" s="316">
        <v>0</v>
      </c>
      <c r="I55" s="317">
        <f t="shared" si="3"/>
        <v>0</v>
      </c>
    </row>
    <row r="56" spans="1:9">
      <c r="A56" s="271">
        <v>21</v>
      </c>
      <c r="B56" s="313">
        <v>295442</v>
      </c>
      <c r="C56" s="314" t="s">
        <v>652</v>
      </c>
      <c r="D56" s="314" t="s">
        <v>630</v>
      </c>
      <c r="E56" s="273">
        <v>12</v>
      </c>
      <c r="F56" s="607"/>
      <c r="G56" s="315">
        <f t="shared" si="2"/>
        <v>0</v>
      </c>
      <c r="H56" s="316">
        <v>0</v>
      </c>
      <c r="I56" s="317">
        <f t="shared" si="3"/>
        <v>0</v>
      </c>
    </row>
    <row r="57" spans="1:9">
      <c r="A57" s="271">
        <v>22</v>
      </c>
      <c r="B57" s="313">
        <v>311115</v>
      </c>
      <c r="C57" s="314" t="s">
        <v>653</v>
      </c>
      <c r="D57" s="314" t="s">
        <v>630</v>
      </c>
      <c r="E57" s="273">
        <v>197</v>
      </c>
      <c r="F57" s="607"/>
      <c r="G57" s="315">
        <f t="shared" si="2"/>
        <v>0</v>
      </c>
      <c r="H57" s="316">
        <v>0</v>
      </c>
      <c r="I57" s="317">
        <f t="shared" si="3"/>
        <v>0</v>
      </c>
    </row>
    <row r="58" spans="1:9">
      <c r="A58" s="271">
        <v>23</v>
      </c>
      <c r="B58" s="313">
        <v>311216</v>
      </c>
      <c r="C58" s="314" t="s">
        <v>654</v>
      </c>
      <c r="D58" s="314" t="s">
        <v>630</v>
      </c>
      <c r="E58" s="273">
        <v>12</v>
      </c>
      <c r="F58" s="607"/>
      <c r="G58" s="315">
        <f t="shared" si="2"/>
        <v>0</v>
      </c>
      <c r="H58" s="316">
        <v>0</v>
      </c>
      <c r="I58" s="317">
        <f t="shared" si="3"/>
        <v>0</v>
      </c>
    </row>
    <row r="59" spans="1:9">
      <c r="A59" s="271">
        <v>24</v>
      </c>
      <c r="B59" s="313">
        <v>311117</v>
      </c>
      <c r="C59" s="314" t="s">
        <v>655</v>
      </c>
      <c r="D59" s="314" t="s">
        <v>630</v>
      </c>
      <c r="E59" s="273">
        <v>61</v>
      </c>
      <c r="F59" s="607"/>
      <c r="G59" s="315">
        <f t="shared" si="2"/>
        <v>0</v>
      </c>
      <c r="H59" s="316">
        <v>0</v>
      </c>
      <c r="I59" s="317">
        <f t="shared" si="3"/>
        <v>0</v>
      </c>
    </row>
    <row r="60" spans="1:9">
      <c r="A60" s="271">
        <v>25</v>
      </c>
      <c r="B60" s="313">
        <v>312211</v>
      </c>
      <c r="C60" s="314" t="s">
        <v>656</v>
      </c>
      <c r="D60" s="314" t="s">
        <v>630</v>
      </c>
      <c r="E60" s="273">
        <v>28</v>
      </c>
      <c r="F60" s="607"/>
      <c r="G60" s="315">
        <f t="shared" si="2"/>
        <v>0</v>
      </c>
      <c r="H60" s="316">
        <v>0</v>
      </c>
      <c r="I60" s="317">
        <f t="shared" si="3"/>
        <v>0</v>
      </c>
    </row>
    <row r="61" spans="1:9">
      <c r="A61" s="271">
        <v>26</v>
      </c>
      <c r="B61" s="313">
        <v>312216</v>
      </c>
      <c r="C61" s="314" t="s">
        <v>657</v>
      </c>
      <c r="D61" s="314" t="s">
        <v>630</v>
      </c>
      <c r="E61" s="273">
        <v>17</v>
      </c>
      <c r="F61" s="607"/>
      <c r="G61" s="315">
        <f t="shared" si="2"/>
        <v>0</v>
      </c>
      <c r="H61" s="316">
        <v>0</v>
      </c>
      <c r="I61" s="317">
        <f t="shared" si="3"/>
        <v>0</v>
      </c>
    </row>
    <row r="62" spans="1:9">
      <c r="A62" s="271">
        <v>27</v>
      </c>
      <c r="B62" s="313">
        <v>311326</v>
      </c>
      <c r="C62" s="314" t="s">
        <v>658</v>
      </c>
      <c r="D62" s="314" t="s">
        <v>630</v>
      </c>
      <c r="E62" s="273">
        <v>5</v>
      </c>
      <c r="F62" s="607"/>
      <c r="G62" s="315">
        <f t="shared" si="2"/>
        <v>0</v>
      </c>
      <c r="H62" s="316">
        <v>0</v>
      </c>
      <c r="I62" s="317">
        <f t="shared" si="3"/>
        <v>0</v>
      </c>
    </row>
    <row r="63" spans="1:9">
      <c r="A63" s="271">
        <v>28</v>
      </c>
      <c r="B63" s="313">
        <v>199114</v>
      </c>
      <c r="C63" s="314" t="s">
        <v>659</v>
      </c>
      <c r="D63" s="314" t="s">
        <v>630</v>
      </c>
      <c r="E63" s="273">
        <v>100</v>
      </c>
      <c r="F63" s="607"/>
      <c r="G63" s="315">
        <f t="shared" si="2"/>
        <v>0</v>
      </c>
      <c r="H63" s="316">
        <v>0</v>
      </c>
      <c r="I63" s="317">
        <f t="shared" si="3"/>
        <v>0</v>
      </c>
    </row>
    <row r="64" spans="1:9">
      <c r="A64" s="271">
        <v>29</v>
      </c>
      <c r="B64" s="313">
        <v>190308</v>
      </c>
      <c r="C64" s="314" t="s">
        <v>660</v>
      </c>
      <c r="D64" s="314" t="s">
        <v>630</v>
      </c>
      <c r="E64" s="273">
        <v>20</v>
      </c>
      <c r="F64" s="607"/>
      <c r="G64" s="315">
        <f t="shared" si="2"/>
        <v>0</v>
      </c>
      <c r="H64" s="316">
        <v>0</v>
      </c>
      <c r="I64" s="317">
        <f t="shared" si="3"/>
        <v>0</v>
      </c>
    </row>
    <row r="65" spans="1:9">
      <c r="A65" s="271">
        <v>30</v>
      </c>
      <c r="B65" s="313">
        <v>321123</v>
      </c>
      <c r="C65" s="314" t="s">
        <v>661</v>
      </c>
      <c r="D65" s="314" t="s">
        <v>383</v>
      </c>
      <c r="E65" s="273">
        <v>20</v>
      </c>
      <c r="F65" s="607"/>
      <c r="G65" s="315">
        <f t="shared" si="2"/>
        <v>0</v>
      </c>
      <c r="H65" s="316">
        <v>0</v>
      </c>
      <c r="I65" s="317">
        <f t="shared" si="3"/>
        <v>0</v>
      </c>
    </row>
    <row r="66" spans="1:9">
      <c r="A66" s="271">
        <v>31</v>
      </c>
      <c r="B66" s="313">
        <v>321124</v>
      </c>
      <c r="C66" s="314" t="s">
        <v>662</v>
      </c>
      <c r="D66" s="314" t="s">
        <v>383</v>
      </c>
      <c r="E66" s="273">
        <v>10</v>
      </c>
      <c r="F66" s="607"/>
      <c r="G66" s="315">
        <f t="shared" si="2"/>
        <v>0</v>
      </c>
      <c r="H66" s="316">
        <v>0</v>
      </c>
      <c r="I66" s="317">
        <f t="shared" si="3"/>
        <v>0</v>
      </c>
    </row>
    <row r="67" spans="1:9">
      <c r="A67" s="271">
        <v>32</v>
      </c>
      <c r="B67" s="313">
        <v>322213</v>
      </c>
      <c r="C67" s="314" t="s">
        <v>663</v>
      </c>
      <c r="D67" s="314" t="s">
        <v>383</v>
      </c>
      <c r="E67" s="273">
        <v>170</v>
      </c>
      <c r="F67" s="607"/>
      <c r="G67" s="315">
        <f t="shared" si="2"/>
        <v>0</v>
      </c>
      <c r="H67" s="316">
        <v>0</v>
      </c>
      <c r="I67" s="317">
        <f t="shared" si="3"/>
        <v>0</v>
      </c>
    </row>
    <row r="68" spans="1:9">
      <c r="A68" s="271">
        <v>33</v>
      </c>
      <c r="B68" s="313">
        <v>324142</v>
      </c>
      <c r="C68" s="314" t="s">
        <v>664</v>
      </c>
      <c r="D68" s="314" t="s">
        <v>383</v>
      </c>
      <c r="E68" s="273">
        <v>70</v>
      </c>
      <c r="F68" s="607"/>
      <c r="G68" s="315">
        <f t="shared" si="2"/>
        <v>0</v>
      </c>
      <c r="H68" s="316">
        <v>0</v>
      </c>
      <c r="I68" s="317">
        <f t="shared" si="3"/>
        <v>0</v>
      </c>
    </row>
    <row r="69" spans="1:9">
      <c r="A69" s="271">
        <v>34</v>
      </c>
      <c r="B69" s="313">
        <v>362041</v>
      </c>
      <c r="C69" s="314" t="s">
        <v>665</v>
      </c>
      <c r="D69" s="314" t="s">
        <v>383</v>
      </c>
      <c r="E69" s="273">
        <v>8</v>
      </c>
      <c r="F69" s="607"/>
      <c r="G69" s="315">
        <f t="shared" si="2"/>
        <v>0</v>
      </c>
      <c r="H69" s="316">
        <v>0</v>
      </c>
      <c r="I69" s="317">
        <f t="shared" si="3"/>
        <v>0</v>
      </c>
    </row>
    <row r="70" spans="1:9">
      <c r="A70" s="271">
        <v>35</v>
      </c>
      <c r="B70" s="313">
        <v>362014</v>
      </c>
      <c r="C70" s="314" t="s">
        <v>666</v>
      </c>
      <c r="D70" s="314" t="s">
        <v>383</v>
      </c>
      <c r="E70" s="273">
        <v>40</v>
      </c>
      <c r="F70" s="607"/>
      <c r="G70" s="315">
        <f t="shared" si="2"/>
        <v>0</v>
      </c>
      <c r="H70" s="316">
        <v>0</v>
      </c>
      <c r="I70" s="317">
        <f t="shared" si="3"/>
        <v>0</v>
      </c>
    </row>
    <row r="71" spans="1:9">
      <c r="A71" s="271">
        <v>36</v>
      </c>
      <c r="B71" s="313">
        <v>362015</v>
      </c>
      <c r="C71" s="314" t="s">
        <v>667</v>
      </c>
      <c r="D71" s="314" t="s">
        <v>383</v>
      </c>
      <c r="E71" s="273">
        <v>20</v>
      </c>
      <c r="F71" s="607"/>
      <c r="G71" s="315">
        <f t="shared" si="2"/>
        <v>0</v>
      </c>
      <c r="H71" s="316">
        <v>0</v>
      </c>
      <c r="I71" s="317">
        <f t="shared" si="3"/>
        <v>0</v>
      </c>
    </row>
    <row r="72" spans="1:9">
      <c r="A72" s="271">
        <v>37</v>
      </c>
      <c r="B72" s="313">
        <v>251</v>
      </c>
      <c r="C72" s="314" t="s">
        <v>668</v>
      </c>
      <c r="D72" s="314" t="s">
        <v>630</v>
      </c>
      <c r="E72" s="273">
        <v>100</v>
      </c>
      <c r="F72" s="607"/>
      <c r="G72" s="315">
        <f t="shared" si="2"/>
        <v>0</v>
      </c>
      <c r="H72" s="316">
        <v>0</v>
      </c>
      <c r="I72" s="317">
        <f t="shared" si="3"/>
        <v>0</v>
      </c>
    </row>
    <row r="73" spans="1:9">
      <c r="A73" s="271">
        <v>38</v>
      </c>
      <c r="B73" s="313">
        <v>311424</v>
      </c>
      <c r="C73" s="314" t="s">
        <v>669</v>
      </c>
      <c r="D73" s="314" t="s">
        <v>630</v>
      </c>
      <c r="E73" s="273">
        <v>3</v>
      </c>
      <c r="F73" s="607"/>
      <c r="G73" s="315">
        <f t="shared" si="2"/>
        <v>0</v>
      </c>
      <c r="H73" s="316">
        <v>0</v>
      </c>
      <c r="I73" s="317">
        <f t="shared" si="3"/>
        <v>0</v>
      </c>
    </row>
    <row r="74" spans="1:9">
      <c r="A74" s="271">
        <v>39</v>
      </c>
      <c r="B74" s="313">
        <v>311423</v>
      </c>
      <c r="C74" s="314" t="s">
        <v>670</v>
      </c>
      <c r="D74" s="314" t="s">
        <v>630</v>
      </c>
      <c r="E74" s="273">
        <v>8</v>
      </c>
      <c r="F74" s="607"/>
      <c r="G74" s="315">
        <f t="shared" si="2"/>
        <v>0</v>
      </c>
      <c r="H74" s="316">
        <v>0</v>
      </c>
      <c r="I74" s="317">
        <f t="shared" si="3"/>
        <v>0</v>
      </c>
    </row>
    <row r="75" spans="1:9">
      <c r="A75" s="271">
        <v>40</v>
      </c>
      <c r="B75" s="313">
        <v>311432</v>
      </c>
      <c r="C75" s="314" t="s">
        <v>671</v>
      </c>
      <c r="D75" s="314" t="s">
        <v>630</v>
      </c>
      <c r="E75" s="273">
        <v>4</v>
      </c>
      <c r="F75" s="607"/>
      <c r="G75" s="315">
        <f t="shared" si="2"/>
        <v>0</v>
      </c>
      <c r="H75" s="316">
        <v>0</v>
      </c>
      <c r="I75" s="317">
        <f t="shared" si="3"/>
        <v>0</v>
      </c>
    </row>
    <row r="76" spans="1:9">
      <c r="A76" s="271">
        <v>41</v>
      </c>
      <c r="B76" s="313">
        <v>302</v>
      </c>
      <c r="C76" s="314" t="s">
        <v>672</v>
      </c>
      <c r="D76" s="314" t="s">
        <v>630</v>
      </c>
      <c r="E76" s="273">
        <v>600</v>
      </c>
      <c r="F76" s="607"/>
      <c r="G76" s="315">
        <f t="shared" si="2"/>
        <v>0</v>
      </c>
      <c r="H76" s="316">
        <v>0</v>
      </c>
      <c r="I76" s="317">
        <f t="shared" si="3"/>
        <v>0</v>
      </c>
    </row>
    <row r="77" spans="1:9">
      <c r="A77" s="271">
        <v>42</v>
      </c>
      <c r="B77" s="313">
        <v>303</v>
      </c>
      <c r="C77" s="314" t="s">
        <v>673</v>
      </c>
      <c r="D77" s="314" t="s">
        <v>630</v>
      </c>
      <c r="E77" s="273">
        <v>960</v>
      </c>
      <c r="F77" s="607"/>
      <c r="G77" s="315">
        <f t="shared" si="2"/>
        <v>0</v>
      </c>
      <c r="H77" s="316">
        <v>0</v>
      </c>
      <c r="I77" s="317">
        <f t="shared" si="3"/>
        <v>0</v>
      </c>
    </row>
    <row r="78" spans="1:9">
      <c r="A78" s="271">
        <v>43</v>
      </c>
      <c r="B78" s="313">
        <v>304</v>
      </c>
      <c r="C78" s="314" t="s">
        <v>674</v>
      </c>
      <c r="D78" s="314" t="s">
        <v>630</v>
      </c>
      <c r="E78" s="273">
        <v>120</v>
      </c>
      <c r="F78" s="607"/>
      <c r="G78" s="315">
        <f t="shared" si="2"/>
        <v>0</v>
      </c>
      <c r="H78" s="316">
        <v>0</v>
      </c>
      <c r="I78" s="317">
        <f t="shared" si="3"/>
        <v>0</v>
      </c>
    </row>
    <row r="79" spans="1:9">
      <c r="A79" s="271">
        <v>44</v>
      </c>
      <c r="B79" s="313">
        <v>333111</v>
      </c>
      <c r="C79" s="314" t="s">
        <v>675</v>
      </c>
      <c r="D79" s="314" t="s">
        <v>383</v>
      </c>
      <c r="E79" s="273">
        <v>24</v>
      </c>
      <c r="F79" s="607"/>
      <c r="G79" s="315">
        <f t="shared" si="2"/>
        <v>0</v>
      </c>
      <c r="H79" s="316">
        <v>0</v>
      </c>
      <c r="I79" s="317">
        <f t="shared" si="3"/>
        <v>0</v>
      </c>
    </row>
    <row r="80" spans="1:9">
      <c r="A80" s="271">
        <v>45</v>
      </c>
      <c r="B80" s="313">
        <v>333161</v>
      </c>
      <c r="C80" s="314" t="s">
        <v>676</v>
      </c>
      <c r="D80" s="314" t="s">
        <v>383</v>
      </c>
      <c r="E80" s="273">
        <v>30</v>
      </c>
      <c r="F80" s="607"/>
      <c r="G80" s="315">
        <f t="shared" si="2"/>
        <v>0</v>
      </c>
      <c r="H80" s="316">
        <v>0</v>
      </c>
      <c r="I80" s="317">
        <f t="shared" si="3"/>
        <v>0</v>
      </c>
    </row>
    <row r="81" spans="1:9">
      <c r="A81" s="271">
        <v>46</v>
      </c>
      <c r="B81" s="313">
        <v>391411</v>
      </c>
      <c r="C81" s="314" t="s">
        <v>677</v>
      </c>
      <c r="D81" s="314" t="s">
        <v>383</v>
      </c>
      <c r="E81" s="273">
        <v>92</v>
      </c>
      <c r="F81" s="607"/>
      <c r="G81" s="315">
        <f t="shared" si="2"/>
        <v>0</v>
      </c>
      <c r="H81" s="316">
        <v>0</v>
      </c>
      <c r="I81" s="317">
        <f t="shared" si="3"/>
        <v>0</v>
      </c>
    </row>
    <row r="82" spans="1:9">
      <c r="A82" s="271">
        <v>47</v>
      </c>
      <c r="B82" s="313">
        <v>410011</v>
      </c>
      <c r="C82" s="314" t="s">
        <v>678</v>
      </c>
      <c r="D82" s="314" t="s">
        <v>630</v>
      </c>
      <c r="E82" s="273">
        <v>16</v>
      </c>
      <c r="F82" s="607"/>
      <c r="G82" s="315">
        <f t="shared" si="2"/>
        <v>0</v>
      </c>
      <c r="H82" s="316">
        <v>0</v>
      </c>
      <c r="I82" s="317">
        <f t="shared" si="3"/>
        <v>0</v>
      </c>
    </row>
    <row r="83" spans="1:9">
      <c r="A83" s="271">
        <v>48</v>
      </c>
      <c r="B83" s="313">
        <v>410021</v>
      </c>
      <c r="C83" s="314" t="s">
        <v>679</v>
      </c>
      <c r="D83" s="314" t="s">
        <v>630</v>
      </c>
      <c r="E83" s="273">
        <v>2</v>
      </c>
      <c r="F83" s="607"/>
      <c r="G83" s="315">
        <f t="shared" si="2"/>
        <v>0</v>
      </c>
      <c r="H83" s="316">
        <v>0</v>
      </c>
      <c r="I83" s="317">
        <f t="shared" si="3"/>
        <v>0</v>
      </c>
    </row>
    <row r="84" spans="1:9">
      <c r="A84" s="271">
        <v>49</v>
      </c>
      <c r="B84" s="313">
        <v>410023</v>
      </c>
      <c r="C84" s="314" t="s">
        <v>680</v>
      </c>
      <c r="D84" s="314" t="s">
        <v>630</v>
      </c>
      <c r="E84" s="273">
        <v>12</v>
      </c>
      <c r="F84" s="607"/>
      <c r="G84" s="315">
        <f t="shared" si="2"/>
        <v>0</v>
      </c>
      <c r="H84" s="316">
        <v>0</v>
      </c>
      <c r="I84" s="317">
        <f t="shared" si="3"/>
        <v>0</v>
      </c>
    </row>
    <row r="85" spans="1:9">
      <c r="A85" s="271">
        <v>50</v>
      </c>
      <c r="B85" s="313">
        <v>410024</v>
      </c>
      <c r="C85" s="314" t="s">
        <v>681</v>
      </c>
      <c r="D85" s="314" t="s">
        <v>630</v>
      </c>
      <c r="E85" s="273">
        <v>2</v>
      </c>
      <c r="F85" s="607"/>
      <c r="G85" s="315">
        <f t="shared" si="2"/>
        <v>0</v>
      </c>
      <c r="H85" s="316">
        <v>0</v>
      </c>
      <c r="I85" s="317">
        <f t="shared" si="3"/>
        <v>0</v>
      </c>
    </row>
    <row r="86" spans="1:9">
      <c r="A86" s="271">
        <v>51</v>
      </c>
      <c r="B86" s="313">
        <v>410026</v>
      </c>
      <c r="C86" s="314" t="s">
        <v>682</v>
      </c>
      <c r="D86" s="314" t="s">
        <v>630</v>
      </c>
      <c r="E86" s="273">
        <v>1</v>
      </c>
      <c r="F86" s="607"/>
      <c r="G86" s="315">
        <f t="shared" si="2"/>
        <v>0</v>
      </c>
      <c r="H86" s="316">
        <v>0</v>
      </c>
      <c r="I86" s="317">
        <f t="shared" si="3"/>
        <v>0</v>
      </c>
    </row>
    <row r="87" spans="1:9">
      <c r="A87" s="271">
        <v>52</v>
      </c>
      <c r="B87" s="313">
        <v>410033</v>
      </c>
      <c r="C87" s="314" t="s">
        <v>683</v>
      </c>
      <c r="D87" s="314" t="s">
        <v>630</v>
      </c>
      <c r="E87" s="273">
        <v>19</v>
      </c>
      <c r="F87" s="607"/>
      <c r="G87" s="315">
        <f t="shared" si="2"/>
        <v>0</v>
      </c>
      <c r="H87" s="316">
        <v>0</v>
      </c>
      <c r="I87" s="317">
        <f t="shared" si="3"/>
        <v>0</v>
      </c>
    </row>
    <row r="88" spans="1:9">
      <c r="A88" s="271">
        <v>53</v>
      </c>
      <c r="B88" s="313">
        <v>413101</v>
      </c>
      <c r="C88" s="314" t="s">
        <v>684</v>
      </c>
      <c r="D88" s="314" t="s">
        <v>630</v>
      </c>
      <c r="E88" s="273">
        <v>7</v>
      </c>
      <c r="F88" s="607"/>
      <c r="G88" s="315">
        <f t="shared" si="2"/>
        <v>0</v>
      </c>
      <c r="H88" s="316">
        <v>0</v>
      </c>
      <c r="I88" s="317">
        <f t="shared" si="3"/>
        <v>0</v>
      </c>
    </row>
    <row r="89" spans="1:9">
      <c r="A89" s="271">
        <v>54</v>
      </c>
      <c r="B89" s="313">
        <v>413113</v>
      </c>
      <c r="C89" s="314" t="s">
        <v>685</v>
      </c>
      <c r="D89" s="314" t="s">
        <v>630</v>
      </c>
      <c r="E89" s="273">
        <v>1</v>
      </c>
      <c r="F89" s="607"/>
      <c r="G89" s="315">
        <f t="shared" si="2"/>
        <v>0</v>
      </c>
      <c r="H89" s="316">
        <v>0</v>
      </c>
      <c r="I89" s="317">
        <f t="shared" si="3"/>
        <v>0</v>
      </c>
    </row>
    <row r="90" spans="1:9">
      <c r="A90" s="271">
        <v>55</v>
      </c>
      <c r="B90" s="313">
        <v>413102</v>
      </c>
      <c r="C90" s="314" t="s">
        <v>686</v>
      </c>
      <c r="D90" s="314" t="s">
        <v>630</v>
      </c>
      <c r="E90" s="273">
        <v>2</v>
      </c>
      <c r="F90" s="607"/>
      <c r="G90" s="315">
        <f t="shared" si="2"/>
        <v>0</v>
      </c>
      <c r="H90" s="316">
        <v>0</v>
      </c>
      <c r="I90" s="317">
        <f t="shared" si="3"/>
        <v>0</v>
      </c>
    </row>
    <row r="91" spans="1:9">
      <c r="A91" s="271">
        <v>56</v>
      </c>
      <c r="B91" s="313">
        <v>413103</v>
      </c>
      <c r="C91" s="314" t="s">
        <v>687</v>
      </c>
      <c r="D91" s="314" t="s">
        <v>630</v>
      </c>
      <c r="E91" s="273">
        <v>1</v>
      </c>
      <c r="F91" s="607"/>
      <c r="G91" s="315">
        <f t="shared" si="2"/>
        <v>0</v>
      </c>
      <c r="H91" s="316">
        <v>0</v>
      </c>
      <c r="I91" s="317">
        <f t="shared" si="3"/>
        <v>0</v>
      </c>
    </row>
    <row r="92" spans="1:9">
      <c r="A92" s="271">
        <v>57</v>
      </c>
      <c r="B92" s="313">
        <v>414331</v>
      </c>
      <c r="C92" s="314" t="s">
        <v>688</v>
      </c>
      <c r="D92" s="314" t="s">
        <v>630</v>
      </c>
      <c r="E92" s="273">
        <v>1</v>
      </c>
      <c r="F92" s="607"/>
      <c r="G92" s="315">
        <f t="shared" si="2"/>
        <v>0</v>
      </c>
      <c r="H92" s="316">
        <v>0</v>
      </c>
      <c r="I92" s="317">
        <f t="shared" si="3"/>
        <v>0</v>
      </c>
    </row>
    <row r="93" spans="1:9">
      <c r="A93" s="271">
        <v>58</v>
      </c>
      <c r="B93" s="313">
        <v>420100</v>
      </c>
      <c r="C93" s="314" t="s">
        <v>689</v>
      </c>
      <c r="D93" s="314" t="s">
        <v>630</v>
      </c>
      <c r="E93" s="273">
        <v>57</v>
      </c>
      <c r="F93" s="607"/>
      <c r="G93" s="315">
        <f t="shared" si="2"/>
        <v>0</v>
      </c>
      <c r="H93" s="316">
        <v>0</v>
      </c>
      <c r="I93" s="317">
        <f t="shared" si="3"/>
        <v>0</v>
      </c>
    </row>
    <row r="94" spans="1:9">
      <c r="A94" s="271">
        <v>59</v>
      </c>
      <c r="B94" s="313">
        <v>420100</v>
      </c>
      <c r="C94" s="314" t="s">
        <v>690</v>
      </c>
      <c r="D94" s="314" t="s">
        <v>630</v>
      </c>
      <c r="E94" s="273">
        <v>39</v>
      </c>
      <c r="F94" s="607"/>
      <c r="G94" s="315">
        <f t="shared" si="2"/>
        <v>0</v>
      </c>
      <c r="H94" s="316">
        <v>0</v>
      </c>
      <c r="I94" s="317">
        <f t="shared" si="3"/>
        <v>0</v>
      </c>
    </row>
    <row r="95" spans="1:9">
      <c r="A95" s="271">
        <v>60</v>
      </c>
      <c r="B95" s="313">
        <v>420105</v>
      </c>
      <c r="C95" s="314" t="s">
        <v>691</v>
      </c>
      <c r="D95" s="314" t="s">
        <v>630</v>
      </c>
      <c r="E95" s="273">
        <v>15</v>
      </c>
      <c r="F95" s="607"/>
      <c r="G95" s="315">
        <f t="shared" si="2"/>
        <v>0</v>
      </c>
      <c r="H95" s="316">
        <v>0</v>
      </c>
      <c r="I95" s="317">
        <f t="shared" si="3"/>
        <v>0</v>
      </c>
    </row>
    <row r="96" spans="1:9">
      <c r="A96" s="271">
        <v>61</v>
      </c>
      <c r="B96" s="313">
        <v>420100</v>
      </c>
      <c r="C96" s="314" t="s">
        <v>692</v>
      </c>
      <c r="D96" s="314" t="s">
        <v>630</v>
      </c>
      <c r="E96" s="273">
        <v>5</v>
      </c>
      <c r="F96" s="607"/>
      <c r="G96" s="315">
        <f t="shared" si="2"/>
        <v>0</v>
      </c>
      <c r="H96" s="316">
        <v>0</v>
      </c>
      <c r="I96" s="317">
        <f t="shared" si="3"/>
        <v>0</v>
      </c>
    </row>
    <row r="97" spans="1:9">
      <c r="A97" s="271">
        <v>62</v>
      </c>
      <c r="B97" s="313">
        <v>423021</v>
      </c>
      <c r="C97" s="314" t="s">
        <v>693</v>
      </c>
      <c r="D97" s="314" t="s">
        <v>630</v>
      </c>
      <c r="E97" s="273">
        <v>27</v>
      </c>
      <c r="F97" s="607"/>
      <c r="G97" s="315">
        <f t="shared" si="2"/>
        <v>0</v>
      </c>
      <c r="H97" s="316">
        <v>0</v>
      </c>
      <c r="I97" s="317">
        <f t="shared" si="3"/>
        <v>0</v>
      </c>
    </row>
    <row r="98" spans="1:9">
      <c r="A98" s="271">
        <v>63</v>
      </c>
      <c r="B98" s="313">
        <v>423021</v>
      </c>
      <c r="C98" s="314" t="s">
        <v>694</v>
      </c>
      <c r="D98" s="314" t="s">
        <v>630</v>
      </c>
      <c r="E98" s="273">
        <v>10</v>
      </c>
      <c r="F98" s="607"/>
      <c r="G98" s="315">
        <f t="shared" si="2"/>
        <v>0</v>
      </c>
      <c r="H98" s="316">
        <v>0</v>
      </c>
      <c r="I98" s="317">
        <f t="shared" si="3"/>
        <v>0</v>
      </c>
    </row>
    <row r="99" spans="1:9">
      <c r="A99" s="271">
        <v>64</v>
      </c>
      <c r="B99" s="313">
        <v>423023</v>
      </c>
      <c r="C99" s="314" t="s">
        <v>695</v>
      </c>
      <c r="D99" s="314" t="s">
        <v>630</v>
      </c>
      <c r="E99" s="273">
        <v>4</v>
      </c>
      <c r="F99" s="607"/>
      <c r="G99" s="315">
        <f t="shared" si="2"/>
        <v>0</v>
      </c>
      <c r="H99" s="316">
        <v>0</v>
      </c>
      <c r="I99" s="317">
        <f t="shared" si="3"/>
        <v>0</v>
      </c>
    </row>
    <row r="100" spans="1:9">
      <c r="A100" s="271">
        <v>65</v>
      </c>
      <c r="B100" s="313">
        <v>425223</v>
      </c>
      <c r="C100" s="314" t="s">
        <v>696</v>
      </c>
      <c r="D100" s="314" t="s">
        <v>630</v>
      </c>
      <c r="E100" s="273">
        <v>2</v>
      </c>
      <c r="F100" s="607"/>
      <c r="G100" s="315">
        <f t="shared" si="2"/>
        <v>0</v>
      </c>
      <c r="H100" s="316">
        <v>0</v>
      </c>
      <c r="I100" s="317">
        <f t="shared" si="3"/>
        <v>0</v>
      </c>
    </row>
    <row r="101" spans="1:9">
      <c r="A101" s="271">
        <v>66</v>
      </c>
      <c r="B101" s="313">
        <v>425263</v>
      </c>
      <c r="C101" s="314" t="s">
        <v>697</v>
      </c>
      <c r="D101" s="314" t="s">
        <v>630</v>
      </c>
      <c r="E101" s="273">
        <v>6</v>
      </c>
      <c r="F101" s="607"/>
      <c r="G101" s="315">
        <f t="shared" si="2"/>
        <v>0</v>
      </c>
      <c r="H101" s="316">
        <v>0</v>
      </c>
      <c r="I101" s="317">
        <f t="shared" si="3"/>
        <v>0</v>
      </c>
    </row>
    <row r="102" spans="1:9">
      <c r="A102" s="271">
        <v>67</v>
      </c>
      <c r="B102" s="313">
        <v>425264</v>
      </c>
      <c r="C102" s="314" t="s">
        <v>698</v>
      </c>
      <c r="D102" s="314" t="s">
        <v>630</v>
      </c>
      <c r="E102" s="273">
        <v>3</v>
      </c>
      <c r="F102" s="607"/>
      <c r="G102" s="315">
        <f t="shared" si="2"/>
        <v>0</v>
      </c>
      <c r="H102" s="316">
        <v>0</v>
      </c>
      <c r="I102" s="317">
        <f t="shared" si="3"/>
        <v>0</v>
      </c>
    </row>
    <row r="103" spans="1:9">
      <c r="A103" s="271">
        <v>68</v>
      </c>
      <c r="B103" s="313">
        <v>513906</v>
      </c>
      <c r="C103" s="314" t="s">
        <v>699</v>
      </c>
      <c r="D103" s="314" t="s">
        <v>630</v>
      </c>
      <c r="E103" s="273">
        <v>15</v>
      </c>
      <c r="F103" s="607"/>
      <c r="G103" s="315">
        <f t="shared" si="2"/>
        <v>0</v>
      </c>
      <c r="H103" s="316">
        <v>0</v>
      </c>
      <c r="I103" s="317">
        <f t="shared" si="3"/>
        <v>0</v>
      </c>
    </row>
    <row r="104" spans="1:9">
      <c r="A104" s="271">
        <v>69</v>
      </c>
      <c r="B104" s="313">
        <v>525215</v>
      </c>
      <c r="C104" s="314" t="s">
        <v>700</v>
      </c>
      <c r="D104" s="314" t="s">
        <v>630</v>
      </c>
      <c r="E104" s="273">
        <v>7</v>
      </c>
      <c r="F104" s="607"/>
      <c r="G104" s="315">
        <f t="shared" si="2"/>
        <v>0</v>
      </c>
      <c r="H104" s="316">
        <v>0</v>
      </c>
      <c r="I104" s="317">
        <f t="shared" si="3"/>
        <v>0</v>
      </c>
    </row>
    <row r="105" spans="1:9">
      <c r="A105" s="271">
        <v>70</v>
      </c>
      <c r="B105" s="313">
        <v>513906</v>
      </c>
      <c r="C105" s="314" t="s">
        <v>701</v>
      </c>
      <c r="D105" s="314" t="s">
        <v>630</v>
      </c>
      <c r="E105" s="273">
        <v>35</v>
      </c>
      <c r="F105" s="607"/>
      <c r="G105" s="315">
        <f t="shared" si="2"/>
        <v>0</v>
      </c>
      <c r="H105" s="316">
        <v>0</v>
      </c>
      <c r="I105" s="317">
        <f t="shared" si="3"/>
        <v>0</v>
      </c>
    </row>
    <row r="106" spans="1:9">
      <c r="A106" s="271">
        <v>71</v>
      </c>
      <c r="B106" s="313">
        <v>514035</v>
      </c>
      <c r="C106" s="314" t="s">
        <v>702</v>
      </c>
      <c r="D106" s="314" t="s">
        <v>630</v>
      </c>
      <c r="E106" s="273">
        <v>6</v>
      </c>
      <c r="F106" s="607"/>
      <c r="G106" s="315">
        <f t="shared" ref="G106:G131" si="4">E106*F106</f>
        <v>0</v>
      </c>
      <c r="H106" s="316">
        <v>0</v>
      </c>
      <c r="I106" s="317">
        <f t="shared" ref="I106:I131" si="5">E106*H106</f>
        <v>0</v>
      </c>
    </row>
    <row r="107" spans="1:9">
      <c r="A107" s="271">
        <v>72</v>
      </c>
      <c r="B107" s="313">
        <v>513906</v>
      </c>
      <c r="C107" s="314" t="s">
        <v>703</v>
      </c>
      <c r="D107" s="314" t="s">
        <v>630</v>
      </c>
      <c r="E107" s="273">
        <v>22</v>
      </c>
      <c r="F107" s="607"/>
      <c r="G107" s="315">
        <f t="shared" si="4"/>
        <v>0</v>
      </c>
      <c r="H107" s="316">
        <v>0</v>
      </c>
      <c r="I107" s="317">
        <f t="shared" si="5"/>
        <v>0</v>
      </c>
    </row>
    <row r="108" spans="1:9">
      <c r="A108" s="271">
        <v>73</v>
      </c>
      <c r="B108" s="313">
        <v>513906</v>
      </c>
      <c r="C108" s="314" t="s">
        <v>704</v>
      </c>
      <c r="D108" s="314" t="s">
        <v>630</v>
      </c>
      <c r="E108" s="273">
        <v>49</v>
      </c>
      <c r="F108" s="607"/>
      <c r="G108" s="315">
        <f t="shared" si="4"/>
        <v>0</v>
      </c>
      <c r="H108" s="316">
        <v>0</v>
      </c>
      <c r="I108" s="317">
        <f t="shared" si="5"/>
        <v>0</v>
      </c>
    </row>
    <row r="109" spans="1:9">
      <c r="A109" s="271">
        <v>74</v>
      </c>
      <c r="B109" s="313">
        <v>519656</v>
      </c>
      <c r="C109" s="314" t="s">
        <v>705</v>
      </c>
      <c r="D109" s="314" t="s">
        <v>630</v>
      </c>
      <c r="E109" s="273">
        <v>14</v>
      </c>
      <c r="F109" s="607"/>
      <c r="G109" s="315">
        <f t="shared" si="4"/>
        <v>0</v>
      </c>
      <c r="H109" s="316">
        <v>0</v>
      </c>
      <c r="I109" s="317">
        <f t="shared" si="5"/>
        <v>0</v>
      </c>
    </row>
    <row r="110" spans="1:9">
      <c r="A110" s="271">
        <v>75</v>
      </c>
      <c r="B110" s="313">
        <v>513906</v>
      </c>
      <c r="C110" s="314" t="s">
        <v>706</v>
      </c>
      <c r="D110" s="314" t="s">
        <v>630</v>
      </c>
      <c r="E110" s="273">
        <v>5</v>
      </c>
      <c r="F110" s="607"/>
      <c r="G110" s="315">
        <f t="shared" si="4"/>
        <v>0</v>
      </c>
      <c r="H110" s="316">
        <v>0</v>
      </c>
      <c r="I110" s="317">
        <f t="shared" si="5"/>
        <v>0</v>
      </c>
    </row>
    <row r="111" spans="1:9">
      <c r="A111" s="271">
        <v>76</v>
      </c>
      <c r="B111" s="313">
        <v>513906</v>
      </c>
      <c r="C111" s="314" t="s">
        <v>707</v>
      </c>
      <c r="D111" s="314" t="s">
        <v>630</v>
      </c>
      <c r="E111" s="273">
        <v>3</v>
      </c>
      <c r="F111" s="607"/>
      <c r="G111" s="315">
        <f t="shared" si="4"/>
        <v>0</v>
      </c>
      <c r="H111" s="316">
        <v>0</v>
      </c>
      <c r="I111" s="317">
        <f t="shared" si="5"/>
        <v>0</v>
      </c>
    </row>
    <row r="112" spans="1:9">
      <c r="A112" s="271">
        <v>77</v>
      </c>
      <c r="B112" s="313">
        <v>513906</v>
      </c>
      <c r="C112" s="314" t="s">
        <v>708</v>
      </c>
      <c r="D112" s="314" t="s">
        <v>630</v>
      </c>
      <c r="E112" s="273">
        <v>20</v>
      </c>
      <c r="F112" s="607"/>
      <c r="G112" s="315">
        <f t="shared" si="4"/>
        <v>0</v>
      </c>
      <c r="H112" s="316">
        <v>0</v>
      </c>
      <c r="I112" s="317">
        <f t="shared" si="5"/>
        <v>0</v>
      </c>
    </row>
    <row r="113" spans="1:9">
      <c r="A113" s="271">
        <v>78</v>
      </c>
      <c r="B113" s="313">
        <v>519656</v>
      </c>
      <c r="C113" s="314" t="s">
        <v>709</v>
      </c>
      <c r="D113" s="314" t="s">
        <v>630</v>
      </c>
      <c r="E113" s="273">
        <v>16</v>
      </c>
      <c r="F113" s="607"/>
      <c r="G113" s="315">
        <f t="shared" si="4"/>
        <v>0</v>
      </c>
      <c r="H113" s="316">
        <v>0</v>
      </c>
      <c r="I113" s="317">
        <f t="shared" si="5"/>
        <v>0</v>
      </c>
    </row>
    <row r="114" spans="1:9">
      <c r="A114" s="271">
        <v>79</v>
      </c>
      <c r="B114" s="313">
        <v>514035</v>
      </c>
      <c r="C114" s="314" t="s">
        <v>710</v>
      </c>
      <c r="D114" s="314" t="s">
        <v>630</v>
      </c>
      <c r="E114" s="273">
        <v>23</v>
      </c>
      <c r="F114" s="607"/>
      <c r="G114" s="315">
        <f t="shared" si="4"/>
        <v>0</v>
      </c>
      <c r="H114" s="316">
        <v>0</v>
      </c>
      <c r="I114" s="317">
        <f t="shared" si="5"/>
        <v>0</v>
      </c>
    </row>
    <row r="115" spans="1:9">
      <c r="A115" s="271">
        <v>80</v>
      </c>
      <c r="B115" s="313">
        <v>514035</v>
      </c>
      <c r="C115" s="314" t="s">
        <v>711</v>
      </c>
      <c r="D115" s="314" t="s">
        <v>630</v>
      </c>
      <c r="E115" s="273">
        <v>9</v>
      </c>
      <c r="F115" s="607"/>
      <c r="G115" s="315">
        <f t="shared" si="4"/>
        <v>0</v>
      </c>
      <c r="H115" s="316">
        <v>0</v>
      </c>
      <c r="I115" s="317">
        <f t="shared" si="5"/>
        <v>0</v>
      </c>
    </row>
    <row r="116" spans="1:9">
      <c r="A116" s="271">
        <v>81</v>
      </c>
      <c r="B116" s="313">
        <v>525218</v>
      </c>
      <c r="C116" s="314" t="s">
        <v>712</v>
      </c>
      <c r="D116" s="314" t="s">
        <v>630</v>
      </c>
      <c r="E116" s="273">
        <v>4</v>
      </c>
      <c r="F116" s="607"/>
      <c r="G116" s="315">
        <f t="shared" si="4"/>
        <v>0</v>
      </c>
      <c r="H116" s="316">
        <v>0</v>
      </c>
      <c r="I116" s="317">
        <f t="shared" si="5"/>
        <v>0</v>
      </c>
    </row>
    <row r="117" spans="1:9">
      <c r="A117" s="271"/>
      <c r="B117" s="313"/>
      <c r="C117" s="314" t="s">
        <v>713</v>
      </c>
      <c r="D117" s="339"/>
      <c r="E117" s="273"/>
      <c r="F117" s="607"/>
      <c r="G117" s="315">
        <f t="shared" si="4"/>
        <v>0</v>
      </c>
      <c r="H117" s="316">
        <v>0</v>
      </c>
      <c r="I117" s="317">
        <f t="shared" si="5"/>
        <v>0</v>
      </c>
    </row>
    <row r="118" spans="1:9">
      <c r="A118" s="271">
        <v>82</v>
      </c>
      <c r="B118" s="313">
        <v>525219</v>
      </c>
      <c r="C118" s="314" t="s">
        <v>714</v>
      </c>
      <c r="D118" s="314" t="s">
        <v>630</v>
      </c>
      <c r="E118" s="273">
        <v>4</v>
      </c>
      <c r="F118" s="607"/>
      <c r="G118" s="315">
        <f t="shared" si="4"/>
        <v>0</v>
      </c>
      <c r="H118" s="316">
        <v>0</v>
      </c>
      <c r="I118" s="317">
        <f t="shared" si="5"/>
        <v>0</v>
      </c>
    </row>
    <row r="119" spans="1:9">
      <c r="A119" s="271"/>
      <c r="B119" s="313"/>
      <c r="C119" s="314" t="s">
        <v>715</v>
      </c>
      <c r="D119" s="339"/>
      <c r="E119" s="273"/>
      <c r="F119" s="607"/>
      <c r="G119" s="315">
        <f t="shared" si="4"/>
        <v>0</v>
      </c>
      <c r="H119" s="316">
        <v>0</v>
      </c>
      <c r="I119" s="317">
        <f t="shared" si="5"/>
        <v>0</v>
      </c>
    </row>
    <row r="120" spans="1:9">
      <c r="A120" s="271">
        <v>83</v>
      </c>
      <c r="B120" s="313">
        <v>420092</v>
      </c>
      <c r="C120" s="314" t="s">
        <v>716</v>
      </c>
      <c r="D120" s="314" t="s">
        <v>630</v>
      </c>
      <c r="E120" s="273">
        <v>16</v>
      </c>
      <c r="F120" s="607"/>
      <c r="G120" s="315">
        <f t="shared" si="4"/>
        <v>0</v>
      </c>
      <c r="H120" s="316">
        <v>0</v>
      </c>
      <c r="I120" s="317">
        <f t="shared" si="5"/>
        <v>0</v>
      </c>
    </row>
    <row r="121" spans="1:9">
      <c r="A121" s="271">
        <v>84</v>
      </c>
      <c r="B121" s="313">
        <v>420093</v>
      </c>
      <c r="C121" s="314" t="s">
        <v>717</v>
      </c>
      <c r="D121" s="314" t="s">
        <v>630</v>
      </c>
      <c r="E121" s="273">
        <v>13</v>
      </c>
      <c r="F121" s="607"/>
      <c r="G121" s="315">
        <f t="shared" si="4"/>
        <v>0</v>
      </c>
      <c r="H121" s="316">
        <v>0</v>
      </c>
      <c r="I121" s="317">
        <f t="shared" si="5"/>
        <v>0</v>
      </c>
    </row>
    <row r="122" spans="1:9">
      <c r="A122" s="271">
        <v>85</v>
      </c>
      <c r="B122" s="313">
        <v>420094</v>
      </c>
      <c r="C122" s="314" t="s">
        <v>718</v>
      </c>
      <c r="D122" s="314" t="s">
        <v>630</v>
      </c>
      <c r="E122" s="273">
        <v>3</v>
      </c>
      <c r="F122" s="607"/>
      <c r="G122" s="315">
        <f t="shared" si="4"/>
        <v>0</v>
      </c>
      <c r="H122" s="316">
        <v>0</v>
      </c>
      <c r="I122" s="317">
        <f t="shared" si="5"/>
        <v>0</v>
      </c>
    </row>
    <row r="123" spans="1:9">
      <c r="A123" s="271">
        <v>86</v>
      </c>
      <c r="B123" s="313">
        <v>420095</v>
      </c>
      <c r="C123" s="314" t="s">
        <v>719</v>
      </c>
      <c r="D123" s="314" t="s">
        <v>630</v>
      </c>
      <c r="E123" s="273">
        <v>8</v>
      </c>
      <c r="F123" s="607"/>
      <c r="G123" s="315">
        <f t="shared" si="4"/>
        <v>0</v>
      </c>
      <c r="H123" s="316">
        <v>0</v>
      </c>
      <c r="I123" s="317">
        <f t="shared" si="5"/>
        <v>0</v>
      </c>
    </row>
    <row r="124" spans="1:9">
      <c r="A124" s="271">
        <v>87</v>
      </c>
      <c r="B124" s="313">
        <v>160306</v>
      </c>
      <c r="C124" s="314" t="s">
        <v>720</v>
      </c>
      <c r="D124" s="314" t="s">
        <v>383</v>
      </c>
      <c r="E124" s="273">
        <v>12</v>
      </c>
      <c r="F124" s="607"/>
      <c r="G124" s="315">
        <f t="shared" si="4"/>
        <v>0</v>
      </c>
      <c r="H124" s="316">
        <v>0</v>
      </c>
      <c r="I124" s="317">
        <f t="shared" si="5"/>
        <v>0</v>
      </c>
    </row>
    <row r="125" spans="1:9">
      <c r="A125" s="271">
        <v>88</v>
      </c>
      <c r="B125" s="313">
        <v>190308</v>
      </c>
      <c r="C125" s="314" t="s">
        <v>660</v>
      </c>
      <c r="D125" s="314" t="s">
        <v>630</v>
      </c>
      <c r="E125" s="273">
        <v>60</v>
      </c>
      <c r="F125" s="607"/>
      <c r="G125" s="315">
        <f t="shared" si="4"/>
        <v>0</v>
      </c>
      <c r="H125" s="316">
        <v>0</v>
      </c>
      <c r="I125" s="317">
        <f t="shared" si="5"/>
        <v>0</v>
      </c>
    </row>
    <row r="126" spans="1:9">
      <c r="A126" s="271">
        <v>89</v>
      </c>
      <c r="B126" s="313">
        <v>425223</v>
      </c>
      <c r="C126" s="314" t="s">
        <v>721</v>
      </c>
      <c r="D126" s="314" t="s">
        <v>630</v>
      </c>
      <c r="E126" s="273">
        <v>4</v>
      </c>
      <c r="F126" s="607"/>
      <c r="G126" s="315">
        <f t="shared" si="4"/>
        <v>0</v>
      </c>
      <c r="H126" s="316">
        <v>0</v>
      </c>
      <c r="I126" s="317">
        <f t="shared" si="5"/>
        <v>0</v>
      </c>
    </row>
    <row r="127" spans="1:9">
      <c r="A127" s="271">
        <v>90</v>
      </c>
      <c r="B127" s="313">
        <v>313113</v>
      </c>
      <c r="C127" s="314" t="s">
        <v>722</v>
      </c>
      <c r="D127" s="314" t="s">
        <v>630</v>
      </c>
      <c r="E127" s="273">
        <v>10</v>
      </c>
      <c r="F127" s="607"/>
      <c r="G127" s="315">
        <f t="shared" si="4"/>
        <v>0</v>
      </c>
      <c r="H127" s="316">
        <v>0</v>
      </c>
      <c r="I127" s="317">
        <f t="shared" si="5"/>
        <v>0</v>
      </c>
    </row>
    <row r="128" spans="1:9">
      <c r="A128" s="271">
        <v>91</v>
      </c>
      <c r="B128" s="313">
        <v>410033</v>
      </c>
      <c r="C128" s="314" t="s">
        <v>980</v>
      </c>
      <c r="D128" s="314" t="s">
        <v>630</v>
      </c>
      <c r="E128" s="273">
        <v>43</v>
      </c>
      <c r="F128" s="607"/>
      <c r="G128" s="315">
        <f t="shared" si="4"/>
        <v>0</v>
      </c>
      <c r="H128" s="316">
        <v>0</v>
      </c>
      <c r="I128" s="317">
        <f t="shared" si="5"/>
        <v>0</v>
      </c>
    </row>
    <row r="129" spans="1:9">
      <c r="A129" s="271">
        <v>92</v>
      </c>
      <c r="B129" s="313">
        <v>420100</v>
      </c>
      <c r="C129" s="314" t="s">
        <v>981</v>
      </c>
      <c r="D129" s="314" t="s">
        <v>630</v>
      </c>
      <c r="E129" s="273">
        <v>5</v>
      </c>
      <c r="F129" s="607"/>
      <c r="G129" s="315">
        <f t="shared" si="4"/>
        <v>0</v>
      </c>
      <c r="H129" s="316">
        <v>0</v>
      </c>
      <c r="I129" s="317">
        <f t="shared" si="5"/>
        <v>0</v>
      </c>
    </row>
    <row r="130" spans="1:9">
      <c r="A130" s="271">
        <v>93</v>
      </c>
      <c r="B130" s="313">
        <v>420100</v>
      </c>
      <c r="C130" s="314" t="s">
        <v>982</v>
      </c>
      <c r="D130" s="314" t="s">
        <v>630</v>
      </c>
      <c r="E130" s="273">
        <v>2</v>
      </c>
      <c r="F130" s="607"/>
      <c r="G130" s="315">
        <f t="shared" si="4"/>
        <v>0</v>
      </c>
      <c r="H130" s="316">
        <v>0</v>
      </c>
      <c r="I130" s="317">
        <f t="shared" si="5"/>
        <v>0</v>
      </c>
    </row>
    <row r="131" spans="1:9" ht="15.75" thickBot="1">
      <c r="A131" s="318">
        <v>94</v>
      </c>
      <c r="B131" s="319">
        <v>420105</v>
      </c>
      <c r="C131" s="320" t="s">
        <v>983</v>
      </c>
      <c r="D131" s="320" t="s">
        <v>630</v>
      </c>
      <c r="E131" s="321">
        <v>2</v>
      </c>
      <c r="F131" s="608"/>
      <c r="G131" s="322">
        <f t="shared" si="4"/>
        <v>0</v>
      </c>
      <c r="H131" s="323">
        <v>0</v>
      </c>
      <c r="I131" s="324">
        <f t="shared" si="5"/>
        <v>0</v>
      </c>
    </row>
    <row r="132" spans="1:9">
      <c r="A132" s="325"/>
      <c r="B132" s="326"/>
      <c r="C132" s="327" t="s">
        <v>636</v>
      </c>
      <c r="D132" s="327"/>
      <c r="E132" s="328"/>
      <c r="F132" s="609"/>
      <c r="G132" s="329">
        <f>SUM(G42:G131)</f>
        <v>0</v>
      </c>
      <c r="H132" s="330"/>
      <c r="I132" s="331">
        <f>SUM(I42:I131)</f>
        <v>0</v>
      </c>
    </row>
    <row r="133" spans="1:9" ht="15.75">
      <c r="A133" s="332" t="s">
        <v>723</v>
      </c>
      <c r="B133" s="333"/>
      <c r="C133" s="334"/>
      <c r="D133" s="334"/>
      <c r="E133" s="335"/>
      <c r="F133" s="610"/>
      <c r="G133" s="336"/>
      <c r="H133" s="337"/>
      <c r="I133" s="338"/>
    </row>
    <row r="134" spans="1:9">
      <c r="A134" s="271">
        <v>95</v>
      </c>
      <c r="B134" s="313">
        <v>25101</v>
      </c>
      <c r="C134" s="314" t="s">
        <v>724</v>
      </c>
      <c r="D134" s="314" t="s">
        <v>447</v>
      </c>
      <c r="E134" s="273">
        <v>4.47</v>
      </c>
      <c r="F134" s="607"/>
      <c r="G134" s="315">
        <f>E134*F134</f>
        <v>0</v>
      </c>
      <c r="H134" s="316">
        <v>0</v>
      </c>
      <c r="I134" s="317">
        <f>E134*H134</f>
        <v>0</v>
      </c>
    </row>
    <row r="135" spans="1:9">
      <c r="A135" s="271">
        <v>96</v>
      </c>
      <c r="B135" s="313">
        <v>25109</v>
      </c>
      <c r="C135" s="314" t="s">
        <v>725</v>
      </c>
      <c r="D135" s="314" t="s">
        <v>447</v>
      </c>
      <c r="E135" s="273">
        <v>0.89</v>
      </c>
      <c r="F135" s="607"/>
      <c r="G135" s="315">
        <f>E135*F135</f>
        <v>0</v>
      </c>
      <c r="H135" s="316">
        <v>0</v>
      </c>
      <c r="I135" s="317">
        <f>E135*H135</f>
        <v>0</v>
      </c>
    </row>
    <row r="136" spans="1:9">
      <c r="A136" s="271">
        <v>97</v>
      </c>
      <c r="B136" s="313">
        <v>25102</v>
      </c>
      <c r="C136" s="314" t="s">
        <v>726</v>
      </c>
      <c r="D136" s="314" t="s">
        <v>447</v>
      </c>
      <c r="E136" s="273">
        <v>8.9499999999999993</v>
      </c>
      <c r="F136" s="607"/>
      <c r="G136" s="315">
        <f>E136*F136</f>
        <v>0</v>
      </c>
      <c r="H136" s="316">
        <v>0</v>
      </c>
      <c r="I136" s="317">
        <f>E136*H136</f>
        <v>0</v>
      </c>
    </row>
    <row r="137" spans="1:9" ht="15.75" thickBot="1">
      <c r="A137" s="318">
        <v>98</v>
      </c>
      <c r="B137" s="319">
        <v>25109</v>
      </c>
      <c r="C137" s="320" t="s">
        <v>725</v>
      </c>
      <c r="D137" s="320" t="s">
        <v>447</v>
      </c>
      <c r="E137" s="321">
        <v>1.79</v>
      </c>
      <c r="F137" s="608"/>
      <c r="G137" s="322">
        <f>E137*F137</f>
        <v>0</v>
      </c>
      <c r="H137" s="323">
        <v>0</v>
      </c>
      <c r="I137" s="324">
        <f>E137*H137</f>
        <v>0</v>
      </c>
    </row>
    <row r="138" spans="1:9">
      <c r="A138" s="325"/>
      <c r="B138" s="326"/>
      <c r="C138" s="327" t="s">
        <v>636</v>
      </c>
      <c r="D138" s="327"/>
      <c r="E138" s="328"/>
      <c r="F138" s="609"/>
      <c r="G138" s="329">
        <f>SUM(G134:G137)</f>
        <v>0</v>
      </c>
      <c r="H138" s="330"/>
      <c r="I138" s="331">
        <f>SUM(I134:I137)</f>
        <v>0</v>
      </c>
    </row>
    <row r="139" spans="1:9" ht="15.75">
      <c r="A139" s="332" t="s">
        <v>727</v>
      </c>
      <c r="B139" s="333"/>
      <c r="C139" s="334"/>
      <c r="D139" s="334"/>
      <c r="E139" s="335"/>
      <c r="F139" s="610"/>
      <c r="G139" s="336"/>
      <c r="H139" s="337"/>
      <c r="I139" s="338"/>
    </row>
    <row r="140" spans="1:9">
      <c r="A140" s="271">
        <v>99</v>
      </c>
      <c r="B140" s="313">
        <v>210900515</v>
      </c>
      <c r="C140" s="314" t="s">
        <v>728</v>
      </c>
      <c r="D140" s="314" t="s">
        <v>383</v>
      </c>
      <c r="E140" s="273">
        <v>35</v>
      </c>
      <c r="F140" s="607"/>
      <c r="G140" s="315">
        <f t="shared" ref="G140:G203" si="6">E140*F140</f>
        <v>0</v>
      </c>
      <c r="H140" s="316">
        <v>4.5999999999999999E-2</v>
      </c>
      <c r="I140" s="317">
        <f t="shared" ref="I140:I203" si="7">E140*H140</f>
        <v>1.6099999999999999</v>
      </c>
    </row>
    <row r="141" spans="1:9">
      <c r="A141" s="271">
        <v>100</v>
      </c>
      <c r="B141" s="313">
        <v>210800006</v>
      </c>
      <c r="C141" s="314" t="s">
        <v>729</v>
      </c>
      <c r="D141" s="314" t="s">
        <v>383</v>
      </c>
      <c r="E141" s="273">
        <v>30</v>
      </c>
      <c r="F141" s="607"/>
      <c r="G141" s="315">
        <f t="shared" si="6"/>
        <v>0</v>
      </c>
      <c r="H141" s="316">
        <v>5.0999999999999997E-2</v>
      </c>
      <c r="I141" s="317">
        <f t="shared" si="7"/>
        <v>1.5299999999999998</v>
      </c>
    </row>
    <row r="142" spans="1:9">
      <c r="A142" s="271">
        <v>101</v>
      </c>
      <c r="B142" s="313">
        <v>210800006</v>
      </c>
      <c r="C142" s="314" t="s">
        <v>729</v>
      </c>
      <c r="D142" s="314" t="s">
        <v>383</v>
      </c>
      <c r="E142" s="273">
        <v>600</v>
      </c>
      <c r="F142" s="607"/>
      <c r="G142" s="315">
        <f t="shared" si="6"/>
        <v>0</v>
      </c>
      <c r="H142" s="316">
        <v>5.0999999999999997E-2</v>
      </c>
      <c r="I142" s="317">
        <f t="shared" si="7"/>
        <v>30.599999999999998</v>
      </c>
    </row>
    <row r="143" spans="1:9">
      <c r="A143" s="271">
        <v>102</v>
      </c>
      <c r="B143" s="313">
        <v>210800006</v>
      </c>
      <c r="C143" s="314" t="s">
        <v>729</v>
      </c>
      <c r="D143" s="314" t="s">
        <v>383</v>
      </c>
      <c r="E143" s="273">
        <v>200</v>
      </c>
      <c r="F143" s="607"/>
      <c r="G143" s="315">
        <f t="shared" si="6"/>
        <v>0</v>
      </c>
      <c r="H143" s="316">
        <v>5.0999999999999997E-2</v>
      </c>
      <c r="I143" s="317">
        <f t="shared" si="7"/>
        <v>10.199999999999999</v>
      </c>
    </row>
    <row r="144" spans="1:9">
      <c r="A144" s="271">
        <v>103</v>
      </c>
      <c r="B144" s="313">
        <v>210800103</v>
      </c>
      <c r="C144" s="314" t="s">
        <v>730</v>
      </c>
      <c r="D144" s="314" t="s">
        <v>383</v>
      </c>
      <c r="E144" s="273">
        <v>560</v>
      </c>
      <c r="F144" s="607"/>
      <c r="G144" s="315">
        <f t="shared" si="6"/>
        <v>0</v>
      </c>
      <c r="H144" s="316">
        <v>5.7000000000000002E-2</v>
      </c>
      <c r="I144" s="317">
        <f t="shared" si="7"/>
        <v>31.92</v>
      </c>
    </row>
    <row r="145" spans="1:9">
      <c r="A145" s="271">
        <v>104</v>
      </c>
      <c r="B145" s="313">
        <v>210800103</v>
      </c>
      <c r="C145" s="314" t="s">
        <v>730</v>
      </c>
      <c r="D145" s="314" t="s">
        <v>383</v>
      </c>
      <c r="E145" s="273">
        <v>1750</v>
      </c>
      <c r="F145" s="607"/>
      <c r="G145" s="315">
        <f t="shared" si="6"/>
        <v>0</v>
      </c>
      <c r="H145" s="316">
        <v>5.7000000000000002E-2</v>
      </c>
      <c r="I145" s="317">
        <f t="shared" si="7"/>
        <v>99.75</v>
      </c>
    </row>
    <row r="146" spans="1:9">
      <c r="A146" s="271">
        <v>105</v>
      </c>
      <c r="B146" s="313">
        <v>210800103</v>
      </c>
      <c r="C146" s="314" t="s">
        <v>730</v>
      </c>
      <c r="D146" s="314" t="s">
        <v>383</v>
      </c>
      <c r="E146" s="273">
        <v>360</v>
      </c>
      <c r="F146" s="607"/>
      <c r="G146" s="315">
        <f t="shared" si="6"/>
        <v>0</v>
      </c>
      <c r="H146" s="316">
        <v>5.7000000000000002E-2</v>
      </c>
      <c r="I146" s="317">
        <f t="shared" si="7"/>
        <v>20.52</v>
      </c>
    </row>
    <row r="147" spans="1:9">
      <c r="A147" s="271">
        <v>106</v>
      </c>
      <c r="B147" s="313">
        <v>210800103</v>
      </c>
      <c r="C147" s="314" t="s">
        <v>730</v>
      </c>
      <c r="D147" s="314" t="s">
        <v>383</v>
      </c>
      <c r="E147" s="273">
        <v>1630</v>
      </c>
      <c r="F147" s="607"/>
      <c r="G147" s="315">
        <f t="shared" si="6"/>
        <v>0</v>
      </c>
      <c r="H147" s="316">
        <v>5.7000000000000002E-2</v>
      </c>
      <c r="I147" s="317">
        <f t="shared" si="7"/>
        <v>92.91</v>
      </c>
    </row>
    <row r="148" spans="1:9">
      <c r="A148" s="271">
        <v>107</v>
      </c>
      <c r="B148" s="313">
        <v>210800112</v>
      </c>
      <c r="C148" s="314" t="s">
        <v>731</v>
      </c>
      <c r="D148" s="314" t="s">
        <v>383</v>
      </c>
      <c r="E148" s="273">
        <v>230</v>
      </c>
      <c r="F148" s="607"/>
      <c r="G148" s="315">
        <f t="shared" si="6"/>
        <v>0</v>
      </c>
      <c r="H148" s="316">
        <v>5.8999999999999997E-2</v>
      </c>
      <c r="I148" s="317">
        <f t="shared" si="7"/>
        <v>13.569999999999999</v>
      </c>
    </row>
    <row r="149" spans="1:9">
      <c r="A149" s="271">
        <v>108</v>
      </c>
      <c r="B149" s="313">
        <v>210800112</v>
      </c>
      <c r="C149" s="314" t="s">
        <v>731</v>
      </c>
      <c r="D149" s="314" t="s">
        <v>383</v>
      </c>
      <c r="E149" s="273">
        <v>50</v>
      </c>
      <c r="F149" s="607"/>
      <c r="G149" s="315">
        <f t="shared" si="6"/>
        <v>0</v>
      </c>
      <c r="H149" s="316">
        <v>5.8999999999999997E-2</v>
      </c>
      <c r="I149" s="317">
        <f t="shared" si="7"/>
        <v>2.9499999999999997</v>
      </c>
    </row>
    <row r="150" spans="1:9">
      <c r="A150" s="271">
        <v>109</v>
      </c>
      <c r="B150" s="313">
        <v>210800114</v>
      </c>
      <c r="C150" s="314" t="s">
        <v>732</v>
      </c>
      <c r="D150" s="314" t="s">
        <v>383</v>
      </c>
      <c r="E150" s="273">
        <v>10</v>
      </c>
      <c r="F150" s="607"/>
      <c r="G150" s="315">
        <f t="shared" si="6"/>
        <v>0</v>
      </c>
      <c r="H150" s="316">
        <v>7.2999999999999995E-2</v>
      </c>
      <c r="I150" s="317">
        <f t="shared" si="7"/>
        <v>0.73</v>
      </c>
    </row>
    <row r="151" spans="1:9">
      <c r="A151" s="271">
        <v>110</v>
      </c>
      <c r="B151" s="313">
        <v>210800103</v>
      </c>
      <c r="C151" s="314" t="s">
        <v>730</v>
      </c>
      <c r="D151" s="314" t="s">
        <v>383</v>
      </c>
      <c r="E151" s="273">
        <v>1320</v>
      </c>
      <c r="F151" s="607"/>
      <c r="G151" s="315">
        <f t="shared" si="6"/>
        <v>0</v>
      </c>
      <c r="H151" s="316">
        <v>5.7000000000000002E-2</v>
      </c>
      <c r="I151" s="317">
        <f t="shared" si="7"/>
        <v>75.240000000000009</v>
      </c>
    </row>
    <row r="152" spans="1:9">
      <c r="A152" s="271">
        <v>111</v>
      </c>
      <c r="B152" s="313">
        <v>210220321</v>
      </c>
      <c r="C152" s="314" t="s">
        <v>733</v>
      </c>
      <c r="D152" s="314" t="s">
        <v>630</v>
      </c>
      <c r="E152" s="273">
        <v>3</v>
      </c>
      <c r="F152" s="607"/>
      <c r="G152" s="315">
        <f t="shared" si="6"/>
        <v>0</v>
      </c>
      <c r="H152" s="316">
        <v>0.26400000000000001</v>
      </c>
      <c r="I152" s="317">
        <f t="shared" si="7"/>
        <v>0.79200000000000004</v>
      </c>
    </row>
    <row r="153" spans="1:9">
      <c r="A153" s="271">
        <v>112</v>
      </c>
      <c r="B153" s="313">
        <v>210220321</v>
      </c>
      <c r="C153" s="314" t="s">
        <v>734</v>
      </c>
      <c r="D153" s="314" t="s">
        <v>630</v>
      </c>
      <c r="E153" s="273">
        <v>12</v>
      </c>
      <c r="F153" s="607"/>
      <c r="G153" s="315">
        <f t="shared" si="6"/>
        <v>0</v>
      </c>
      <c r="H153" s="316">
        <v>0.26400000000000001</v>
      </c>
      <c r="I153" s="317">
        <f t="shared" si="7"/>
        <v>3.1680000000000001</v>
      </c>
    </row>
    <row r="154" spans="1:9">
      <c r="A154" s="271">
        <v>113</v>
      </c>
      <c r="B154" s="313">
        <v>210010301</v>
      </c>
      <c r="C154" s="314" t="s">
        <v>735</v>
      </c>
      <c r="D154" s="314" t="s">
        <v>630</v>
      </c>
      <c r="E154" s="273">
        <v>197</v>
      </c>
      <c r="F154" s="607"/>
      <c r="G154" s="315">
        <f t="shared" si="6"/>
        <v>0</v>
      </c>
      <c r="H154" s="316">
        <v>9.0999999999999998E-2</v>
      </c>
      <c r="I154" s="317">
        <f t="shared" si="7"/>
        <v>17.927</v>
      </c>
    </row>
    <row r="155" spans="1:9">
      <c r="A155" s="271">
        <v>114</v>
      </c>
      <c r="B155" s="313">
        <v>210010301</v>
      </c>
      <c r="C155" s="314" t="s">
        <v>735</v>
      </c>
      <c r="D155" s="314" t="s">
        <v>630</v>
      </c>
      <c r="E155" s="273">
        <v>12</v>
      </c>
      <c r="F155" s="607"/>
      <c r="G155" s="315">
        <f t="shared" si="6"/>
        <v>0</v>
      </c>
      <c r="H155" s="316">
        <v>9.0999999999999998E-2</v>
      </c>
      <c r="I155" s="317">
        <f t="shared" si="7"/>
        <v>1.0920000000000001</v>
      </c>
    </row>
    <row r="156" spans="1:9">
      <c r="A156" s="271">
        <v>115</v>
      </c>
      <c r="B156" s="313">
        <v>210010321</v>
      </c>
      <c r="C156" s="314" t="s">
        <v>736</v>
      </c>
      <c r="D156" s="314" t="s">
        <v>630</v>
      </c>
      <c r="E156" s="273">
        <v>61</v>
      </c>
      <c r="F156" s="607"/>
      <c r="G156" s="315">
        <f t="shared" si="6"/>
        <v>0</v>
      </c>
      <c r="H156" s="316">
        <v>0.39</v>
      </c>
      <c r="I156" s="317">
        <f t="shared" si="7"/>
        <v>23.79</v>
      </c>
    </row>
    <row r="157" spans="1:9">
      <c r="A157" s="271">
        <v>116</v>
      </c>
      <c r="B157" s="313">
        <v>210010453</v>
      </c>
      <c r="C157" s="314" t="s">
        <v>737</v>
      </c>
      <c r="D157" s="314" t="s">
        <v>630</v>
      </c>
      <c r="E157" s="273">
        <v>28</v>
      </c>
      <c r="F157" s="607"/>
      <c r="G157" s="315">
        <f t="shared" si="6"/>
        <v>0</v>
      </c>
      <c r="H157" s="316">
        <v>0.61199999999999999</v>
      </c>
      <c r="I157" s="317">
        <f t="shared" si="7"/>
        <v>17.135999999999999</v>
      </c>
    </row>
    <row r="158" spans="1:9">
      <c r="A158" s="271">
        <v>117</v>
      </c>
      <c r="B158" s="313">
        <v>210010454</v>
      </c>
      <c r="C158" s="314" t="s">
        <v>738</v>
      </c>
      <c r="D158" s="314" t="s">
        <v>630</v>
      </c>
      <c r="E158" s="273">
        <v>17</v>
      </c>
      <c r="F158" s="607"/>
      <c r="G158" s="315">
        <f t="shared" si="6"/>
        <v>0</v>
      </c>
      <c r="H158" s="316">
        <v>0.65400000000000003</v>
      </c>
      <c r="I158" s="317">
        <f t="shared" si="7"/>
        <v>11.118</v>
      </c>
    </row>
    <row r="159" spans="1:9">
      <c r="A159" s="271">
        <v>118</v>
      </c>
      <c r="B159" s="313">
        <v>210010323</v>
      </c>
      <c r="C159" s="314" t="s">
        <v>739</v>
      </c>
      <c r="D159" s="314" t="s">
        <v>630</v>
      </c>
      <c r="E159" s="273">
        <v>5</v>
      </c>
      <c r="F159" s="607"/>
      <c r="G159" s="315">
        <f t="shared" si="6"/>
        <v>0</v>
      </c>
      <c r="H159" s="316">
        <v>0.432</v>
      </c>
      <c r="I159" s="317">
        <f t="shared" si="7"/>
        <v>2.16</v>
      </c>
    </row>
    <row r="160" spans="1:9">
      <c r="A160" s="271">
        <v>119</v>
      </c>
      <c r="B160" s="313">
        <v>210100101</v>
      </c>
      <c r="C160" s="314" t="s">
        <v>740</v>
      </c>
      <c r="D160" s="314" t="s">
        <v>630</v>
      </c>
      <c r="E160" s="273">
        <v>750</v>
      </c>
      <c r="F160" s="607"/>
      <c r="G160" s="315">
        <f t="shared" si="6"/>
        <v>0</v>
      </c>
      <c r="H160" s="316">
        <v>6.7000000000000004E-2</v>
      </c>
      <c r="I160" s="317">
        <f t="shared" si="7"/>
        <v>50.25</v>
      </c>
    </row>
    <row r="161" spans="1:9">
      <c r="A161" s="271">
        <v>120</v>
      </c>
      <c r="B161" s="313">
        <v>210100102</v>
      </c>
      <c r="C161" s="314" t="s">
        <v>741</v>
      </c>
      <c r="D161" s="314" t="s">
        <v>630</v>
      </c>
      <c r="E161" s="273">
        <v>20</v>
      </c>
      <c r="F161" s="607"/>
      <c r="G161" s="315">
        <f t="shared" si="6"/>
        <v>0</v>
      </c>
      <c r="H161" s="316">
        <v>0.2</v>
      </c>
      <c r="I161" s="317">
        <f t="shared" si="7"/>
        <v>4</v>
      </c>
    </row>
    <row r="162" spans="1:9">
      <c r="A162" s="271">
        <v>121</v>
      </c>
      <c r="B162" s="313">
        <v>210100219</v>
      </c>
      <c r="C162" s="314" t="s">
        <v>742</v>
      </c>
      <c r="D162" s="314" t="s">
        <v>630</v>
      </c>
      <c r="E162" s="273">
        <v>4</v>
      </c>
      <c r="F162" s="607"/>
      <c r="G162" s="315">
        <f t="shared" si="6"/>
        <v>0</v>
      </c>
      <c r="H162" s="316">
        <v>0.39</v>
      </c>
      <c r="I162" s="317">
        <f t="shared" si="7"/>
        <v>1.56</v>
      </c>
    </row>
    <row r="163" spans="1:9">
      <c r="A163" s="271">
        <v>122</v>
      </c>
      <c r="B163" s="313">
        <v>210010002</v>
      </c>
      <c r="C163" s="314" t="s">
        <v>743</v>
      </c>
      <c r="D163" s="314" t="s">
        <v>383</v>
      </c>
      <c r="E163" s="273">
        <v>20</v>
      </c>
      <c r="F163" s="607"/>
      <c r="G163" s="315">
        <f t="shared" si="6"/>
        <v>0</v>
      </c>
      <c r="H163" s="316">
        <v>0.08</v>
      </c>
      <c r="I163" s="317">
        <f t="shared" si="7"/>
        <v>1.6</v>
      </c>
    </row>
    <row r="164" spans="1:9">
      <c r="A164" s="271">
        <v>123</v>
      </c>
      <c r="B164" s="313">
        <v>210010003</v>
      </c>
      <c r="C164" s="314" t="s">
        <v>744</v>
      </c>
      <c r="D164" s="314" t="s">
        <v>383</v>
      </c>
      <c r="E164" s="273">
        <v>10</v>
      </c>
      <c r="F164" s="607"/>
      <c r="G164" s="315">
        <f t="shared" si="6"/>
        <v>0</v>
      </c>
      <c r="H164" s="316">
        <v>8.2000000000000003E-2</v>
      </c>
      <c r="I164" s="317">
        <f t="shared" si="7"/>
        <v>0.82000000000000006</v>
      </c>
    </row>
    <row r="165" spans="1:9">
      <c r="A165" s="271">
        <v>124</v>
      </c>
      <c r="B165" s="313">
        <v>210010022</v>
      </c>
      <c r="C165" s="314" t="s">
        <v>745</v>
      </c>
      <c r="D165" s="314" t="s">
        <v>383</v>
      </c>
      <c r="E165" s="273">
        <v>170</v>
      </c>
      <c r="F165" s="607"/>
      <c r="G165" s="315">
        <f t="shared" si="6"/>
        <v>0</v>
      </c>
      <c r="H165" s="316">
        <v>8.6999999999999994E-2</v>
      </c>
      <c r="I165" s="317">
        <f t="shared" si="7"/>
        <v>14.79</v>
      </c>
    </row>
    <row r="166" spans="1:9">
      <c r="A166" s="271">
        <v>125</v>
      </c>
      <c r="B166" s="313">
        <v>210010062</v>
      </c>
      <c r="C166" s="314" t="s">
        <v>746</v>
      </c>
      <c r="D166" s="314" t="s">
        <v>383</v>
      </c>
      <c r="E166" s="273">
        <v>70</v>
      </c>
      <c r="F166" s="607"/>
      <c r="G166" s="315">
        <f t="shared" si="6"/>
        <v>0</v>
      </c>
      <c r="H166" s="316">
        <v>0.11600000000000001</v>
      </c>
      <c r="I166" s="317">
        <f t="shared" si="7"/>
        <v>8.120000000000001</v>
      </c>
    </row>
    <row r="167" spans="1:9">
      <c r="A167" s="271">
        <v>126</v>
      </c>
      <c r="B167" s="313">
        <v>210020133</v>
      </c>
      <c r="C167" s="314" t="s">
        <v>747</v>
      </c>
      <c r="D167" s="314" t="s">
        <v>383</v>
      </c>
      <c r="E167" s="273">
        <v>8</v>
      </c>
      <c r="F167" s="607"/>
      <c r="G167" s="315">
        <f t="shared" si="6"/>
        <v>0</v>
      </c>
      <c r="H167" s="316">
        <v>0.193</v>
      </c>
      <c r="I167" s="317">
        <f t="shared" si="7"/>
        <v>1.544</v>
      </c>
    </row>
    <row r="168" spans="1:9">
      <c r="A168" s="271">
        <v>127</v>
      </c>
      <c r="B168" s="313">
        <v>210020133</v>
      </c>
      <c r="C168" s="314" t="s">
        <v>747</v>
      </c>
      <c r="D168" s="314" t="s">
        <v>383</v>
      </c>
      <c r="E168" s="273">
        <v>40</v>
      </c>
      <c r="F168" s="607"/>
      <c r="G168" s="315">
        <f t="shared" si="6"/>
        <v>0</v>
      </c>
      <c r="H168" s="316">
        <v>0.193</v>
      </c>
      <c r="I168" s="317">
        <f t="shared" si="7"/>
        <v>7.7200000000000006</v>
      </c>
    </row>
    <row r="169" spans="1:9">
      <c r="A169" s="271">
        <v>128</v>
      </c>
      <c r="B169" s="313">
        <v>210020133</v>
      </c>
      <c r="C169" s="314" t="s">
        <v>747</v>
      </c>
      <c r="D169" s="314" t="s">
        <v>383</v>
      </c>
      <c r="E169" s="273">
        <v>20</v>
      </c>
      <c r="F169" s="607"/>
      <c r="G169" s="315">
        <f t="shared" si="6"/>
        <v>0</v>
      </c>
      <c r="H169" s="316">
        <v>0.193</v>
      </c>
      <c r="I169" s="317">
        <f t="shared" si="7"/>
        <v>3.8600000000000003</v>
      </c>
    </row>
    <row r="170" spans="1:9">
      <c r="A170" s="271">
        <v>129</v>
      </c>
      <c r="B170" s="313">
        <v>210020951</v>
      </c>
      <c r="C170" s="314" t="s">
        <v>668</v>
      </c>
      <c r="D170" s="314" t="s">
        <v>630</v>
      </c>
      <c r="E170" s="273">
        <v>100</v>
      </c>
      <c r="F170" s="607"/>
      <c r="G170" s="315">
        <f t="shared" si="6"/>
        <v>0</v>
      </c>
      <c r="H170" s="316">
        <v>0.04</v>
      </c>
      <c r="I170" s="317">
        <f t="shared" si="7"/>
        <v>4</v>
      </c>
    </row>
    <row r="171" spans="1:9">
      <c r="A171" s="271">
        <v>130</v>
      </c>
      <c r="B171" s="313">
        <v>210010306</v>
      </c>
      <c r="C171" s="314" t="s">
        <v>748</v>
      </c>
      <c r="D171" s="314" t="s">
        <v>630</v>
      </c>
      <c r="E171" s="273">
        <v>300</v>
      </c>
      <c r="F171" s="607"/>
      <c r="G171" s="315">
        <f t="shared" si="6"/>
        <v>0</v>
      </c>
      <c r="H171" s="316">
        <v>0.06</v>
      </c>
      <c r="I171" s="317">
        <f t="shared" si="7"/>
        <v>18</v>
      </c>
    </row>
    <row r="172" spans="1:9">
      <c r="A172" s="271">
        <v>131</v>
      </c>
      <c r="B172" s="313">
        <v>210010306</v>
      </c>
      <c r="C172" s="314" t="s">
        <v>749</v>
      </c>
      <c r="D172" s="314" t="s">
        <v>630</v>
      </c>
      <c r="E172" s="273">
        <v>40</v>
      </c>
      <c r="F172" s="607"/>
      <c r="G172" s="315">
        <f t="shared" si="6"/>
        <v>0</v>
      </c>
      <c r="H172" s="316">
        <v>0.1</v>
      </c>
      <c r="I172" s="317">
        <f t="shared" si="7"/>
        <v>4</v>
      </c>
    </row>
    <row r="173" spans="1:9">
      <c r="A173" s="271">
        <v>132</v>
      </c>
      <c r="B173" s="313">
        <v>210010306</v>
      </c>
      <c r="C173" s="314" t="s">
        <v>750</v>
      </c>
      <c r="D173" s="314" t="s">
        <v>630</v>
      </c>
      <c r="E173" s="273">
        <v>20</v>
      </c>
      <c r="F173" s="607"/>
      <c r="G173" s="315">
        <f t="shared" si="6"/>
        <v>0</v>
      </c>
      <c r="H173" s="316">
        <v>0.4</v>
      </c>
      <c r="I173" s="317">
        <f t="shared" si="7"/>
        <v>8</v>
      </c>
    </row>
    <row r="174" spans="1:9">
      <c r="A174" s="271">
        <v>133</v>
      </c>
      <c r="B174" s="313">
        <v>210010712</v>
      </c>
      <c r="C174" s="314" t="s">
        <v>751</v>
      </c>
      <c r="D174" s="314" t="s">
        <v>630</v>
      </c>
      <c r="E174" s="273">
        <v>600</v>
      </c>
      <c r="F174" s="607"/>
      <c r="G174" s="315">
        <f t="shared" si="6"/>
        <v>0</v>
      </c>
      <c r="H174" s="316">
        <v>8.1000000000000003E-2</v>
      </c>
      <c r="I174" s="317">
        <f t="shared" si="7"/>
        <v>48.6</v>
      </c>
    </row>
    <row r="175" spans="1:9">
      <c r="A175" s="271">
        <v>134</v>
      </c>
      <c r="B175" s="313">
        <v>210010713</v>
      </c>
      <c r="C175" s="314" t="s">
        <v>752</v>
      </c>
      <c r="D175" s="314" t="s">
        <v>630</v>
      </c>
      <c r="E175" s="273">
        <v>960</v>
      </c>
      <c r="F175" s="607"/>
      <c r="G175" s="315">
        <f t="shared" si="6"/>
        <v>0</v>
      </c>
      <c r="H175" s="316">
        <v>0.09</v>
      </c>
      <c r="I175" s="317">
        <f t="shared" si="7"/>
        <v>86.399999999999991</v>
      </c>
    </row>
    <row r="176" spans="1:9">
      <c r="A176" s="271">
        <v>135</v>
      </c>
      <c r="B176" s="313">
        <v>210010714</v>
      </c>
      <c r="C176" s="314" t="s">
        <v>752</v>
      </c>
      <c r="D176" s="314" t="s">
        <v>630</v>
      </c>
      <c r="E176" s="273">
        <v>120</v>
      </c>
      <c r="F176" s="607"/>
      <c r="G176" s="315">
        <f t="shared" si="6"/>
        <v>0</v>
      </c>
      <c r="H176" s="316">
        <v>9.8000000000000004E-2</v>
      </c>
      <c r="I176" s="317">
        <f t="shared" si="7"/>
        <v>11.76</v>
      </c>
    </row>
    <row r="177" spans="1:9">
      <c r="A177" s="271">
        <v>136</v>
      </c>
      <c r="B177" s="313">
        <v>210010105</v>
      </c>
      <c r="C177" s="314" t="s">
        <v>753</v>
      </c>
      <c r="D177" s="314" t="s">
        <v>383</v>
      </c>
      <c r="E177" s="273">
        <v>24</v>
      </c>
      <c r="F177" s="607"/>
      <c r="G177" s="315">
        <f t="shared" si="6"/>
        <v>0</v>
      </c>
      <c r="H177" s="316">
        <v>0.17100000000000001</v>
      </c>
      <c r="I177" s="317">
        <f t="shared" si="7"/>
        <v>4.1040000000000001</v>
      </c>
    </row>
    <row r="178" spans="1:9">
      <c r="A178" s="271">
        <v>137</v>
      </c>
      <c r="B178" s="313">
        <v>210010105</v>
      </c>
      <c r="C178" s="314" t="s">
        <v>753</v>
      </c>
      <c r="D178" s="314" t="s">
        <v>383</v>
      </c>
      <c r="E178" s="273">
        <v>30</v>
      </c>
      <c r="F178" s="607"/>
      <c r="G178" s="315">
        <f t="shared" si="6"/>
        <v>0</v>
      </c>
      <c r="H178" s="316">
        <v>0.17100000000000001</v>
      </c>
      <c r="I178" s="317">
        <f t="shared" si="7"/>
        <v>5.1300000000000008</v>
      </c>
    </row>
    <row r="179" spans="1:9">
      <c r="A179" s="271">
        <v>138</v>
      </c>
      <c r="B179" s="313">
        <v>210020671</v>
      </c>
      <c r="C179" s="314" t="s">
        <v>754</v>
      </c>
      <c r="D179" s="314" t="s">
        <v>447</v>
      </c>
      <c r="E179" s="273">
        <v>414</v>
      </c>
      <c r="F179" s="607"/>
      <c r="G179" s="315">
        <f t="shared" si="6"/>
        <v>0</v>
      </c>
      <c r="H179" s="316">
        <v>0.127</v>
      </c>
      <c r="I179" s="317">
        <f t="shared" si="7"/>
        <v>52.578000000000003</v>
      </c>
    </row>
    <row r="180" spans="1:9">
      <c r="A180" s="271">
        <v>139</v>
      </c>
      <c r="B180" s="313">
        <v>210110041</v>
      </c>
      <c r="C180" s="314" t="s">
        <v>755</v>
      </c>
      <c r="D180" s="314" t="s">
        <v>630</v>
      </c>
      <c r="E180" s="273">
        <v>16</v>
      </c>
      <c r="F180" s="607"/>
      <c r="G180" s="315">
        <f t="shared" si="6"/>
        <v>0</v>
      </c>
      <c r="H180" s="316">
        <v>0.14799999999999999</v>
      </c>
      <c r="I180" s="317">
        <f t="shared" si="7"/>
        <v>2.3679999999999999</v>
      </c>
    </row>
    <row r="181" spans="1:9">
      <c r="A181" s="271">
        <v>140</v>
      </c>
      <c r="B181" s="313">
        <v>210110043</v>
      </c>
      <c r="C181" s="314" t="s">
        <v>756</v>
      </c>
      <c r="D181" s="314" t="s">
        <v>630</v>
      </c>
      <c r="E181" s="273">
        <v>2</v>
      </c>
      <c r="F181" s="607"/>
      <c r="G181" s="315">
        <f t="shared" si="6"/>
        <v>0</v>
      </c>
      <c r="H181" s="316">
        <v>0.17</v>
      </c>
      <c r="I181" s="317">
        <f t="shared" si="7"/>
        <v>0.34</v>
      </c>
    </row>
    <row r="182" spans="1:9">
      <c r="A182" s="271">
        <v>141</v>
      </c>
      <c r="B182" s="313">
        <v>210110045</v>
      </c>
      <c r="C182" s="314" t="s">
        <v>757</v>
      </c>
      <c r="D182" s="314" t="s">
        <v>630</v>
      </c>
      <c r="E182" s="273">
        <v>12</v>
      </c>
      <c r="F182" s="607"/>
      <c r="G182" s="315">
        <f t="shared" si="6"/>
        <v>0</v>
      </c>
      <c r="H182" s="316">
        <v>0.17</v>
      </c>
      <c r="I182" s="317">
        <f t="shared" si="7"/>
        <v>2.04</v>
      </c>
    </row>
    <row r="183" spans="1:9">
      <c r="A183" s="271">
        <v>142</v>
      </c>
      <c r="B183" s="313">
        <v>210110044</v>
      </c>
      <c r="C183" s="314" t="s">
        <v>758</v>
      </c>
      <c r="D183" s="314" t="s">
        <v>630</v>
      </c>
      <c r="E183" s="273">
        <v>2</v>
      </c>
      <c r="F183" s="607"/>
      <c r="G183" s="315">
        <f t="shared" si="6"/>
        <v>0</v>
      </c>
      <c r="H183" s="316">
        <v>0.33700000000000002</v>
      </c>
      <c r="I183" s="317">
        <f t="shared" si="7"/>
        <v>0.67400000000000004</v>
      </c>
    </row>
    <row r="184" spans="1:9">
      <c r="A184" s="271">
        <v>143</v>
      </c>
      <c r="B184" s="313">
        <v>210110046</v>
      </c>
      <c r="C184" s="314" t="s">
        <v>759</v>
      </c>
      <c r="D184" s="314" t="s">
        <v>630</v>
      </c>
      <c r="E184" s="273">
        <v>1</v>
      </c>
      <c r="F184" s="607"/>
      <c r="G184" s="315">
        <f t="shared" si="6"/>
        <v>0</v>
      </c>
      <c r="H184" s="316">
        <v>0.19</v>
      </c>
      <c r="I184" s="317">
        <f t="shared" si="7"/>
        <v>0.19</v>
      </c>
    </row>
    <row r="185" spans="1:9">
      <c r="A185" s="271">
        <v>144</v>
      </c>
      <c r="B185" s="313">
        <v>210110063</v>
      </c>
      <c r="C185" s="314" t="s">
        <v>760</v>
      </c>
      <c r="D185" s="314" t="s">
        <v>630</v>
      </c>
      <c r="E185" s="273">
        <v>19</v>
      </c>
      <c r="F185" s="607"/>
      <c r="G185" s="315">
        <f t="shared" si="6"/>
        <v>0</v>
      </c>
      <c r="H185" s="316">
        <v>0.2</v>
      </c>
      <c r="I185" s="317">
        <f t="shared" si="7"/>
        <v>3.8000000000000003</v>
      </c>
    </row>
    <row r="186" spans="1:9">
      <c r="A186" s="271">
        <v>145</v>
      </c>
      <c r="B186" s="313">
        <v>210110021</v>
      </c>
      <c r="C186" s="314" t="s">
        <v>761</v>
      </c>
      <c r="D186" s="314" t="s">
        <v>630</v>
      </c>
      <c r="E186" s="273">
        <v>7</v>
      </c>
      <c r="F186" s="607"/>
      <c r="G186" s="315">
        <f t="shared" si="6"/>
        <v>0</v>
      </c>
      <c r="H186" s="316">
        <v>0.39</v>
      </c>
      <c r="I186" s="317">
        <f t="shared" si="7"/>
        <v>2.73</v>
      </c>
    </row>
    <row r="187" spans="1:9">
      <c r="A187" s="271">
        <v>146</v>
      </c>
      <c r="B187" s="313">
        <v>210110023</v>
      </c>
      <c r="C187" s="314" t="s">
        <v>762</v>
      </c>
      <c r="D187" s="314" t="s">
        <v>630</v>
      </c>
      <c r="E187" s="273">
        <v>1</v>
      </c>
      <c r="F187" s="607"/>
      <c r="G187" s="315">
        <f t="shared" si="6"/>
        <v>0</v>
      </c>
      <c r="H187" s="316">
        <v>0.41099999999999998</v>
      </c>
      <c r="I187" s="317">
        <f t="shared" si="7"/>
        <v>0.41099999999999998</v>
      </c>
    </row>
    <row r="188" spans="1:9">
      <c r="A188" s="271">
        <v>147</v>
      </c>
      <c r="B188" s="313">
        <v>210110024</v>
      </c>
      <c r="C188" s="314" t="s">
        <v>763</v>
      </c>
      <c r="D188" s="314" t="s">
        <v>630</v>
      </c>
      <c r="E188" s="273">
        <v>2</v>
      </c>
      <c r="F188" s="607"/>
      <c r="G188" s="315">
        <f t="shared" si="6"/>
        <v>0</v>
      </c>
      <c r="H188" s="316">
        <v>0.41099999999999998</v>
      </c>
      <c r="I188" s="317">
        <f t="shared" si="7"/>
        <v>0.82199999999999995</v>
      </c>
    </row>
    <row r="189" spans="1:9">
      <c r="A189" s="271">
        <v>148</v>
      </c>
      <c r="B189" s="313">
        <v>210110025</v>
      </c>
      <c r="C189" s="314" t="s">
        <v>764</v>
      </c>
      <c r="D189" s="314" t="s">
        <v>630</v>
      </c>
      <c r="E189" s="273">
        <v>1</v>
      </c>
      <c r="F189" s="607"/>
      <c r="G189" s="315">
        <f t="shared" si="6"/>
        <v>0</v>
      </c>
      <c r="H189" s="316">
        <v>0.50600000000000001</v>
      </c>
      <c r="I189" s="317">
        <f t="shared" si="7"/>
        <v>0.50600000000000001</v>
      </c>
    </row>
    <row r="190" spans="1:9">
      <c r="A190" s="271">
        <v>149</v>
      </c>
      <c r="B190" s="313">
        <v>210110513</v>
      </c>
      <c r="C190" s="314" t="s">
        <v>765</v>
      </c>
      <c r="D190" s="314" t="s">
        <v>630</v>
      </c>
      <c r="E190" s="273">
        <v>1</v>
      </c>
      <c r="F190" s="607"/>
      <c r="G190" s="315">
        <f t="shared" si="6"/>
        <v>0</v>
      </c>
      <c r="H190" s="316">
        <v>0.75700000000000001</v>
      </c>
      <c r="I190" s="317">
        <f t="shared" si="7"/>
        <v>0.75700000000000001</v>
      </c>
    </row>
    <row r="191" spans="1:9">
      <c r="A191" s="271">
        <v>150</v>
      </c>
      <c r="B191" s="313">
        <v>210111012</v>
      </c>
      <c r="C191" s="314" t="s">
        <v>766</v>
      </c>
      <c r="D191" s="314" t="s">
        <v>630</v>
      </c>
      <c r="E191" s="273">
        <v>57</v>
      </c>
      <c r="F191" s="607"/>
      <c r="G191" s="315">
        <f t="shared" si="6"/>
        <v>0</v>
      </c>
      <c r="H191" s="316">
        <v>0.32700000000000001</v>
      </c>
      <c r="I191" s="317">
        <f t="shared" si="7"/>
        <v>18.638999999999999</v>
      </c>
    </row>
    <row r="192" spans="1:9">
      <c r="A192" s="271">
        <v>151</v>
      </c>
      <c r="B192" s="313">
        <v>210111012</v>
      </c>
      <c r="C192" s="314" t="s">
        <v>766</v>
      </c>
      <c r="D192" s="314" t="s">
        <v>630</v>
      </c>
      <c r="E192" s="273">
        <v>39</v>
      </c>
      <c r="F192" s="607"/>
      <c r="G192" s="315">
        <f t="shared" si="6"/>
        <v>0</v>
      </c>
      <c r="H192" s="316">
        <v>0.32700000000000001</v>
      </c>
      <c r="I192" s="317">
        <f t="shared" si="7"/>
        <v>12.753</v>
      </c>
    </row>
    <row r="193" spans="1:9">
      <c r="A193" s="271">
        <v>152</v>
      </c>
      <c r="B193" s="313">
        <v>210111012</v>
      </c>
      <c r="C193" s="314" t="s">
        <v>766</v>
      </c>
      <c r="D193" s="314" t="s">
        <v>630</v>
      </c>
      <c r="E193" s="273">
        <v>15</v>
      </c>
      <c r="F193" s="607"/>
      <c r="G193" s="315">
        <f t="shared" si="6"/>
        <v>0</v>
      </c>
      <c r="H193" s="316">
        <v>0.32700000000000001</v>
      </c>
      <c r="I193" s="317">
        <f t="shared" si="7"/>
        <v>4.9050000000000002</v>
      </c>
    </row>
    <row r="194" spans="1:9">
      <c r="A194" s="271">
        <v>153</v>
      </c>
      <c r="B194" s="313">
        <v>210111012</v>
      </c>
      <c r="C194" s="314" t="s">
        <v>766</v>
      </c>
      <c r="D194" s="314" t="s">
        <v>630</v>
      </c>
      <c r="E194" s="273">
        <v>5</v>
      </c>
      <c r="F194" s="607"/>
      <c r="G194" s="315">
        <f t="shared" si="6"/>
        <v>0</v>
      </c>
      <c r="H194" s="316">
        <v>0.32700000000000001</v>
      </c>
      <c r="I194" s="317">
        <f t="shared" si="7"/>
        <v>1.635</v>
      </c>
    </row>
    <row r="195" spans="1:9">
      <c r="A195" s="271">
        <v>154</v>
      </c>
      <c r="B195" s="313">
        <v>210111031</v>
      </c>
      <c r="C195" s="314" t="s">
        <v>767</v>
      </c>
      <c r="D195" s="314" t="s">
        <v>630</v>
      </c>
      <c r="E195" s="273">
        <v>27</v>
      </c>
      <c r="F195" s="607"/>
      <c r="G195" s="315">
        <f t="shared" si="6"/>
        <v>0</v>
      </c>
      <c r="H195" s="316">
        <v>0.46400000000000002</v>
      </c>
      <c r="I195" s="317">
        <f t="shared" si="7"/>
        <v>12.528</v>
      </c>
    </row>
    <row r="196" spans="1:9">
      <c r="A196" s="271">
        <v>155</v>
      </c>
      <c r="B196" s="313">
        <v>210111031</v>
      </c>
      <c r="C196" s="314" t="s">
        <v>767</v>
      </c>
      <c r="D196" s="314" t="s">
        <v>630</v>
      </c>
      <c r="E196" s="273">
        <v>10</v>
      </c>
      <c r="F196" s="607"/>
      <c r="G196" s="315">
        <f t="shared" si="6"/>
        <v>0</v>
      </c>
      <c r="H196" s="316">
        <v>0.46400000000000002</v>
      </c>
      <c r="I196" s="317">
        <f t="shared" si="7"/>
        <v>4.6400000000000006</v>
      </c>
    </row>
    <row r="197" spans="1:9">
      <c r="A197" s="271">
        <v>156</v>
      </c>
      <c r="B197" s="313">
        <v>210111031</v>
      </c>
      <c r="C197" s="314" t="s">
        <v>767</v>
      </c>
      <c r="D197" s="314" t="s">
        <v>630</v>
      </c>
      <c r="E197" s="273">
        <v>4</v>
      </c>
      <c r="F197" s="607"/>
      <c r="G197" s="315">
        <f t="shared" si="6"/>
        <v>0</v>
      </c>
      <c r="H197" s="316">
        <v>0.46400000000000002</v>
      </c>
      <c r="I197" s="317">
        <f t="shared" si="7"/>
        <v>1.8560000000000001</v>
      </c>
    </row>
    <row r="198" spans="1:9">
      <c r="A198" s="271">
        <v>157</v>
      </c>
      <c r="B198" s="313">
        <v>210111106</v>
      </c>
      <c r="C198" s="314" t="s">
        <v>768</v>
      </c>
      <c r="D198" s="314" t="s">
        <v>630</v>
      </c>
      <c r="E198" s="273">
        <v>2</v>
      </c>
      <c r="F198" s="607"/>
      <c r="G198" s="315">
        <f t="shared" si="6"/>
        <v>0</v>
      </c>
      <c r="H198" s="316">
        <v>0.51400000000000001</v>
      </c>
      <c r="I198" s="317">
        <f t="shared" si="7"/>
        <v>1.028</v>
      </c>
    </row>
    <row r="199" spans="1:9">
      <c r="A199" s="271">
        <v>158</v>
      </c>
      <c r="B199" s="313">
        <v>210111106</v>
      </c>
      <c r="C199" s="314" t="s">
        <v>768</v>
      </c>
      <c r="D199" s="314" t="s">
        <v>630</v>
      </c>
      <c r="E199" s="273">
        <v>6</v>
      </c>
      <c r="F199" s="607"/>
      <c r="G199" s="315">
        <f t="shared" si="6"/>
        <v>0</v>
      </c>
      <c r="H199" s="316">
        <v>0.51400000000000001</v>
      </c>
      <c r="I199" s="317">
        <f t="shared" si="7"/>
        <v>3.0840000000000001</v>
      </c>
    </row>
    <row r="200" spans="1:9">
      <c r="A200" s="271">
        <v>159</v>
      </c>
      <c r="B200" s="313">
        <v>210111106</v>
      </c>
      <c r="C200" s="314" t="s">
        <v>768</v>
      </c>
      <c r="D200" s="314" t="s">
        <v>630</v>
      </c>
      <c r="E200" s="273">
        <v>3</v>
      </c>
      <c r="F200" s="607"/>
      <c r="G200" s="315">
        <f t="shared" si="6"/>
        <v>0</v>
      </c>
      <c r="H200" s="316">
        <v>0.51400000000000001</v>
      </c>
      <c r="I200" s="317">
        <f t="shared" si="7"/>
        <v>1.542</v>
      </c>
    </row>
    <row r="201" spans="1:9">
      <c r="A201" s="271">
        <v>160</v>
      </c>
      <c r="B201" s="313">
        <v>210201002</v>
      </c>
      <c r="C201" s="314" t="s">
        <v>769</v>
      </c>
      <c r="D201" s="314" t="s">
        <v>630</v>
      </c>
      <c r="E201" s="273">
        <v>15</v>
      </c>
      <c r="F201" s="607"/>
      <c r="G201" s="315">
        <f t="shared" si="6"/>
        <v>0</v>
      </c>
      <c r="H201" s="316">
        <v>0.86399999999999999</v>
      </c>
      <c r="I201" s="317">
        <f t="shared" si="7"/>
        <v>12.959999999999999</v>
      </c>
    </row>
    <row r="202" spans="1:9">
      <c r="A202" s="271">
        <v>161</v>
      </c>
      <c r="B202" s="313">
        <v>210201102</v>
      </c>
      <c r="C202" s="314" t="s">
        <v>770</v>
      </c>
      <c r="D202" s="314" t="s">
        <v>630</v>
      </c>
      <c r="E202" s="273">
        <v>7</v>
      </c>
      <c r="F202" s="607"/>
      <c r="G202" s="315">
        <f t="shared" si="6"/>
        <v>0</v>
      </c>
      <c r="H202" s="316">
        <v>0.92800000000000005</v>
      </c>
      <c r="I202" s="317">
        <f t="shared" si="7"/>
        <v>6.4960000000000004</v>
      </c>
    </row>
    <row r="203" spans="1:9">
      <c r="A203" s="271">
        <v>162</v>
      </c>
      <c r="B203" s="313">
        <v>210201002</v>
      </c>
      <c r="C203" s="314" t="s">
        <v>769</v>
      </c>
      <c r="D203" s="314" t="s">
        <v>630</v>
      </c>
      <c r="E203" s="273">
        <v>35</v>
      </c>
      <c r="F203" s="607"/>
      <c r="G203" s="315">
        <f t="shared" si="6"/>
        <v>0</v>
      </c>
      <c r="H203" s="316">
        <v>0.86399999999999999</v>
      </c>
      <c r="I203" s="317">
        <f t="shared" si="7"/>
        <v>30.24</v>
      </c>
    </row>
    <row r="204" spans="1:9">
      <c r="A204" s="271">
        <v>163</v>
      </c>
      <c r="B204" s="313">
        <v>210201011</v>
      </c>
      <c r="C204" s="314" t="s">
        <v>771</v>
      </c>
      <c r="D204" s="314" t="s">
        <v>630</v>
      </c>
      <c r="E204" s="273">
        <v>6</v>
      </c>
      <c r="F204" s="607"/>
      <c r="G204" s="315">
        <f t="shared" ref="G204:G223" si="8">E204*F204</f>
        <v>0</v>
      </c>
      <c r="H204" s="316">
        <v>0.85499999999999998</v>
      </c>
      <c r="I204" s="317">
        <f t="shared" ref="I204:I223" si="9">E204*H204</f>
        <v>5.13</v>
      </c>
    </row>
    <row r="205" spans="1:9">
      <c r="A205" s="271">
        <v>164</v>
      </c>
      <c r="B205" s="313">
        <v>210201002</v>
      </c>
      <c r="C205" s="314" t="s">
        <v>769</v>
      </c>
      <c r="D205" s="314" t="s">
        <v>630</v>
      </c>
      <c r="E205" s="273">
        <v>22</v>
      </c>
      <c r="F205" s="607"/>
      <c r="G205" s="315">
        <f t="shared" si="8"/>
        <v>0</v>
      </c>
      <c r="H205" s="316">
        <v>0.86399999999999999</v>
      </c>
      <c r="I205" s="317">
        <f t="shared" si="9"/>
        <v>19.007999999999999</v>
      </c>
    </row>
    <row r="206" spans="1:9">
      <c r="A206" s="271">
        <v>165</v>
      </c>
      <c r="B206" s="313">
        <v>210201002</v>
      </c>
      <c r="C206" s="314" t="s">
        <v>769</v>
      </c>
      <c r="D206" s="314" t="s">
        <v>630</v>
      </c>
      <c r="E206" s="273">
        <v>49</v>
      </c>
      <c r="F206" s="607"/>
      <c r="G206" s="315">
        <f t="shared" si="8"/>
        <v>0</v>
      </c>
      <c r="H206" s="316">
        <v>0.86399999999999999</v>
      </c>
      <c r="I206" s="317">
        <f t="shared" si="9"/>
        <v>42.335999999999999</v>
      </c>
    </row>
    <row r="207" spans="1:9">
      <c r="A207" s="271">
        <v>166</v>
      </c>
      <c r="B207" s="313">
        <v>210201041</v>
      </c>
      <c r="C207" s="314" t="s">
        <v>772</v>
      </c>
      <c r="D207" s="314" t="s">
        <v>630</v>
      </c>
      <c r="E207" s="273">
        <v>14</v>
      </c>
      <c r="F207" s="607"/>
      <c r="G207" s="315">
        <f t="shared" si="8"/>
        <v>0</v>
      </c>
      <c r="H207" s="316">
        <v>0.47</v>
      </c>
      <c r="I207" s="317">
        <f t="shared" si="9"/>
        <v>6.58</v>
      </c>
    </row>
    <row r="208" spans="1:9">
      <c r="A208" s="271">
        <v>167</v>
      </c>
      <c r="B208" s="313">
        <v>210201002</v>
      </c>
      <c r="C208" s="314" t="s">
        <v>769</v>
      </c>
      <c r="D208" s="314" t="s">
        <v>630</v>
      </c>
      <c r="E208" s="273">
        <v>5</v>
      </c>
      <c r="F208" s="607"/>
      <c r="G208" s="315">
        <f t="shared" si="8"/>
        <v>0</v>
      </c>
      <c r="H208" s="316">
        <v>0.86399999999999999</v>
      </c>
      <c r="I208" s="317">
        <f t="shared" si="9"/>
        <v>4.32</v>
      </c>
    </row>
    <row r="209" spans="1:9">
      <c r="A209" s="271">
        <v>168</v>
      </c>
      <c r="B209" s="313">
        <v>210201002</v>
      </c>
      <c r="C209" s="314" t="s">
        <v>769</v>
      </c>
      <c r="D209" s="314" t="s">
        <v>630</v>
      </c>
      <c r="E209" s="273">
        <v>3</v>
      </c>
      <c r="F209" s="607"/>
      <c r="G209" s="315">
        <f t="shared" si="8"/>
        <v>0</v>
      </c>
      <c r="H209" s="316">
        <v>0.86399999999999999</v>
      </c>
      <c r="I209" s="317">
        <f t="shared" si="9"/>
        <v>2.5920000000000001</v>
      </c>
    </row>
    <row r="210" spans="1:9">
      <c r="A210" s="271">
        <v>169</v>
      </c>
      <c r="B210" s="313">
        <v>210201002</v>
      </c>
      <c r="C210" s="314" t="s">
        <v>769</v>
      </c>
      <c r="D210" s="314" t="s">
        <v>630</v>
      </c>
      <c r="E210" s="273">
        <v>20</v>
      </c>
      <c r="F210" s="607"/>
      <c r="G210" s="315">
        <f t="shared" si="8"/>
        <v>0</v>
      </c>
      <c r="H210" s="316">
        <v>0.86399999999999999</v>
      </c>
      <c r="I210" s="317">
        <f t="shared" si="9"/>
        <v>17.28</v>
      </c>
    </row>
    <row r="211" spans="1:9">
      <c r="A211" s="271">
        <v>170</v>
      </c>
      <c r="B211" s="313">
        <v>210201041</v>
      </c>
      <c r="C211" s="314" t="s">
        <v>772</v>
      </c>
      <c r="D211" s="314" t="s">
        <v>630</v>
      </c>
      <c r="E211" s="273">
        <v>16</v>
      </c>
      <c r="F211" s="607"/>
      <c r="G211" s="315">
        <f t="shared" si="8"/>
        <v>0</v>
      </c>
      <c r="H211" s="316">
        <v>0.47</v>
      </c>
      <c r="I211" s="317">
        <f t="shared" si="9"/>
        <v>7.52</v>
      </c>
    </row>
    <row r="212" spans="1:9">
      <c r="A212" s="271">
        <v>171</v>
      </c>
      <c r="B212" s="313">
        <v>210201011</v>
      </c>
      <c r="C212" s="314" t="s">
        <v>771</v>
      </c>
      <c r="D212" s="314" t="s">
        <v>630</v>
      </c>
      <c r="E212" s="273">
        <v>23</v>
      </c>
      <c r="F212" s="607"/>
      <c r="G212" s="315">
        <f t="shared" si="8"/>
        <v>0</v>
      </c>
      <c r="H212" s="316">
        <v>0.85499999999999998</v>
      </c>
      <c r="I212" s="317">
        <f t="shared" si="9"/>
        <v>19.664999999999999</v>
      </c>
    </row>
    <row r="213" spans="1:9">
      <c r="A213" s="271">
        <v>172</v>
      </c>
      <c r="B213" s="313">
        <v>210201011</v>
      </c>
      <c r="C213" s="314" t="s">
        <v>771</v>
      </c>
      <c r="D213" s="314" t="s">
        <v>630</v>
      </c>
      <c r="E213" s="273">
        <v>9</v>
      </c>
      <c r="F213" s="607"/>
      <c r="G213" s="315">
        <f t="shared" si="8"/>
        <v>0</v>
      </c>
      <c r="H213" s="316">
        <v>0.85499999999999998</v>
      </c>
      <c r="I213" s="317">
        <f t="shared" si="9"/>
        <v>7.6950000000000003</v>
      </c>
    </row>
    <row r="214" spans="1:9">
      <c r="A214" s="271">
        <v>173</v>
      </c>
      <c r="B214" s="313">
        <v>210201102</v>
      </c>
      <c r="C214" s="314" t="s">
        <v>773</v>
      </c>
      <c r="D214" s="314" t="s">
        <v>630</v>
      </c>
      <c r="E214" s="273">
        <v>4</v>
      </c>
      <c r="F214" s="607"/>
      <c r="G214" s="315">
        <f t="shared" si="8"/>
        <v>0</v>
      </c>
      <c r="H214" s="316">
        <v>2</v>
      </c>
      <c r="I214" s="317">
        <f t="shared" si="9"/>
        <v>8</v>
      </c>
    </row>
    <row r="215" spans="1:9">
      <c r="A215" s="271">
        <v>174</v>
      </c>
      <c r="B215" s="313">
        <v>210201102</v>
      </c>
      <c r="C215" s="314" t="s">
        <v>774</v>
      </c>
      <c r="D215" s="314" t="s">
        <v>630</v>
      </c>
      <c r="E215" s="273">
        <v>4</v>
      </c>
      <c r="F215" s="607"/>
      <c r="G215" s="315">
        <f t="shared" si="8"/>
        <v>0</v>
      </c>
      <c r="H215" s="316">
        <v>2</v>
      </c>
      <c r="I215" s="317">
        <f t="shared" si="9"/>
        <v>8</v>
      </c>
    </row>
    <row r="216" spans="1:9">
      <c r="A216" s="271">
        <v>175</v>
      </c>
      <c r="B216" s="313">
        <v>210802406</v>
      </c>
      <c r="C216" s="314" t="s">
        <v>775</v>
      </c>
      <c r="D216" s="314" t="s">
        <v>383</v>
      </c>
      <c r="E216" s="273">
        <v>12</v>
      </c>
      <c r="F216" s="607"/>
      <c r="G216" s="315">
        <f t="shared" si="8"/>
        <v>0</v>
      </c>
      <c r="H216" s="316">
        <v>4.5999999999999999E-2</v>
      </c>
      <c r="I216" s="317">
        <f t="shared" si="9"/>
        <v>0.55200000000000005</v>
      </c>
    </row>
    <row r="217" spans="1:9">
      <c r="A217" s="271">
        <v>176</v>
      </c>
      <c r="B217" s="313">
        <v>210100219</v>
      </c>
      <c r="C217" s="314" t="s">
        <v>742</v>
      </c>
      <c r="D217" s="314" t="s">
        <v>630</v>
      </c>
      <c r="E217" s="273">
        <v>12</v>
      </c>
      <c r="F217" s="607"/>
      <c r="G217" s="315">
        <f t="shared" si="8"/>
        <v>0</v>
      </c>
      <c r="H217" s="316">
        <v>0.39</v>
      </c>
      <c r="I217" s="317">
        <f t="shared" si="9"/>
        <v>4.68</v>
      </c>
    </row>
    <row r="218" spans="1:9">
      <c r="A218" s="271">
        <v>177</v>
      </c>
      <c r="B218" s="313">
        <v>210111106</v>
      </c>
      <c r="C218" s="314" t="s">
        <v>768</v>
      </c>
      <c r="D218" s="314" t="s">
        <v>630</v>
      </c>
      <c r="E218" s="273">
        <v>4</v>
      </c>
      <c r="F218" s="607"/>
      <c r="G218" s="315">
        <f t="shared" si="8"/>
        <v>0</v>
      </c>
      <c r="H218" s="316">
        <v>0.51400000000000001</v>
      </c>
      <c r="I218" s="317">
        <f t="shared" si="9"/>
        <v>2.056</v>
      </c>
    </row>
    <row r="219" spans="1:9">
      <c r="A219" s="271">
        <v>178</v>
      </c>
      <c r="B219" s="313">
        <v>210010332</v>
      </c>
      <c r="C219" s="314" t="s">
        <v>776</v>
      </c>
      <c r="D219" s="314" t="s">
        <v>630</v>
      </c>
      <c r="E219" s="273">
        <v>10</v>
      </c>
      <c r="F219" s="607"/>
      <c r="G219" s="315">
        <f t="shared" si="8"/>
        <v>0</v>
      </c>
      <c r="H219" s="316">
        <v>0.33200000000000002</v>
      </c>
      <c r="I219" s="317">
        <f t="shared" si="9"/>
        <v>3.3200000000000003</v>
      </c>
    </row>
    <row r="220" spans="1:9">
      <c r="A220" s="271">
        <v>179</v>
      </c>
      <c r="B220" s="313">
        <v>210110063</v>
      </c>
      <c r="C220" s="314" t="s">
        <v>760</v>
      </c>
      <c r="D220" s="314" t="s">
        <v>630</v>
      </c>
      <c r="E220" s="273">
        <v>43</v>
      </c>
      <c r="F220" s="607"/>
      <c r="G220" s="315">
        <f t="shared" si="8"/>
        <v>0</v>
      </c>
      <c r="H220" s="316">
        <v>0.2</v>
      </c>
      <c r="I220" s="317">
        <f t="shared" si="9"/>
        <v>8.6</v>
      </c>
    </row>
    <row r="221" spans="1:9">
      <c r="A221" s="271">
        <v>180</v>
      </c>
      <c r="B221" s="313">
        <v>210111012</v>
      </c>
      <c r="C221" s="314" t="s">
        <v>766</v>
      </c>
      <c r="D221" s="314" t="s">
        <v>630</v>
      </c>
      <c r="E221" s="273">
        <v>5</v>
      </c>
      <c r="F221" s="607"/>
      <c r="G221" s="315">
        <f t="shared" si="8"/>
        <v>0</v>
      </c>
      <c r="H221" s="316">
        <v>0.32700000000000001</v>
      </c>
      <c r="I221" s="317">
        <f t="shared" si="9"/>
        <v>1.635</v>
      </c>
    </row>
    <row r="222" spans="1:9">
      <c r="A222" s="271">
        <v>181</v>
      </c>
      <c r="B222" s="313">
        <v>210111012</v>
      </c>
      <c r="C222" s="314" t="s">
        <v>766</v>
      </c>
      <c r="D222" s="314" t="s">
        <v>630</v>
      </c>
      <c r="E222" s="273">
        <v>2</v>
      </c>
      <c r="F222" s="607"/>
      <c r="G222" s="315">
        <f t="shared" si="8"/>
        <v>0</v>
      </c>
      <c r="H222" s="316">
        <v>0.32700000000000001</v>
      </c>
      <c r="I222" s="317">
        <f t="shared" si="9"/>
        <v>0.65400000000000003</v>
      </c>
    </row>
    <row r="223" spans="1:9" ht="15.75" thickBot="1">
      <c r="A223" s="318">
        <v>182</v>
      </c>
      <c r="B223" s="319">
        <v>210111012</v>
      </c>
      <c r="C223" s="320" t="s">
        <v>984</v>
      </c>
      <c r="D223" s="320" t="s">
        <v>630</v>
      </c>
      <c r="E223" s="321">
        <v>2</v>
      </c>
      <c r="F223" s="608"/>
      <c r="G223" s="322">
        <f t="shared" si="8"/>
        <v>0</v>
      </c>
      <c r="H223" s="323">
        <v>0.6</v>
      </c>
      <c r="I223" s="324">
        <f t="shared" si="9"/>
        <v>1.2</v>
      </c>
    </row>
    <row r="224" spans="1:9">
      <c r="A224" s="325"/>
      <c r="B224" s="326"/>
      <c r="C224" s="327" t="s">
        <v>636</v>
      </c>
      <c r="D224" s="327"/>
      <c r="E224" s="328"/>
      <c r="F224" s="609"/>
      <c r="G224" s="329">
        <f>SUM(G140:G223)</f>
        <v>0</v>
      </c>
      <c r="H224" s="330"/>
      <c r="I224" s="331">
        <f>SUM(I140:I223)</f>
        <v>1093.316</v>
      </c>
    </row>
    <row r="225" spans="1:9" ht="15.75">
      <c r="A225" s="332" t="s">
        <v>777</v>
      </c>
      <c r="B225" s="333"/>
      <c r="C225" s="334"/>
      <c r="D225" s="334"/>
      <c r="E225" s="335"/>
      <c r="F225" s="610"/>
      <c r="G225" s="336"/>
      <c r="H225" s="337"/>
      <c r="I225" s="338"/>
    </row>
    <row r="226" spans="1:9">
      <c r="A226" s="271">
        <v>183</v>
      </c>
      <c r="B226" s="313">
        <v>250020001</v>
      </c>
      <c r="C226" s="314" t="s">
        <v>778</v>
      </c>
      <c r="D226" s="314" t="s">
        <v>360</v>
      </c>
      <c r="E226" s="273">
        <v>29.82</v>
      </c>
      <c r="F226" s="607"/>
      <c r="G226" s="315">
        <f>E226*F226</f>
        <v>0</v>
      </c>
      <c r="H226" s="316">
        <v>0.157</v>
      </c>
      <c r="I226" s="317">
        <f>E226*H226</f>
        <v>4.6817400000000005</v>
      </c>
    </row>
    <row r="227" spans="1:9">
      <c r="A227" s="271">
        <v>184</v>
      </c>
      <c r="B227" s="313">
        <v>250020101</v>
      </c>
      <c r="C227" s="314" t="s">
        <v>779</v>
      </c>
      <c r="D227" s="314" t="s">
        <v>360</v>
      </c>
      <c r="E227" s="273">
        <v>29.82</v>
      </c>
      <c r="F227" s="607"/>
      <c r="G227" s="315">
        <f>E227*F227</f>
        <v>0</v>
      </c>
      <c r="H227" s="316">
        <v>7.9000000000000001E-2</v>
      </c>
      <c r="I227" s="317">
        <f>E227*H227</f>
        <v>2.3557800000000002</v>
      </c>
    </row>
    <row r="228" spans="1:9" ht="15.75" thickBot="1">
      <c r="A228" s="318">
        <v>185</v>
      </c>
      <c r="B228" s="319">
        <v>250020201</v>
      </c>
      <c r="C228" s="320" t="s">
        <v>780</v>
      </c>
      <c r="D228" s="320" t="s">
        <v>360</v>
      </c>
      <c r="E228" s="321">
        <v>29.82</v>
      </c>
      <c r="F228" s="608"/>
      <c r="G228" s="322">
        <f>E228*F228</f>
        <v>0</v>
      </c>
      <c r="H228" s="323">
        <v>0.28000000000000003</v>
      </c>
      <c r="I228" s="324">
        <f>E228*H228</f>
        <v>8.3496000000000006</v>
      </c>
    </row>
    <row r="229" spans="1:9">
      <c r="A229" s="325"/>
      <c r="B229" s="326"/>
      <c r="C229" s="327" t="s">
        <v>636</v>
      </c>
      <c r="D229" s="327"/>
      <c r="E229" s="328"/>
      <c r="F229" s="609"/>
      <c r="G229" s="329">
        <f>SUM(G226:G228)</f>
        <v>0</v>
      </c>
      <c r="H229" s="330"/>
      <c r="I229" s="331">
        <f>SUM(I226:I228)</f>
        <v>15.387120000000001</v>
      </c>
    </row>
    <row r="230" spans="1:9" ht="15.75">
      <c r="A230" s="332" t="s">
        <v>310</v>
      </c>
      <c r="B230" s="333"/>
      <c r="C230" s="334"/>
      <c r="D230" s="334"/>
      <c r="E230" s="335"/>
      <c r="F230" s="610"/>
      <c r="G230" s="336"/>
      <c r="H230" s="337"/>
      <c r="I230" s="338"/>
    </row>
    <row r="231" spans="1:9">
      <c r="A231" s="271">
        <v>186</v>
      </c>
      <c r="B231" s="313">
        <v>218009001</v>
      </c>
      <c r="C231" s="314" t="s">
        <v>781</v>
      </c>
      <c r="D231" s="314" t="s">
        <v>630</v>
      </c>
      <c r="E231" s="273">
        <v>232</v>
      </c>
      <c r="F231" s="607"/>
      <c r="G231" s="315">
        <f t="shared" ref="G231:G257" si="10">E231*F231</f>
        <v>0</v>
      </c>
      <c r="H231" s="316">
        <v>0</v>
      </c>
      <c r="I231" s="317">
        <f t="shared" ref="I231:I257" si="11">E231*H231</f>
        <v>0</v>
      </c>
    </row>
    <row r="232" spans="1:9">
      <c r="A232" s="271">
        <v>187</v>
      </c>
      <c r="B232" s="313">
        <v>218009011</v>
      </c>
      <c r="C232" s="314" t="s">
        <v>782</v>
      </c>
      <c r="D232" s="314" t="s">
        <v>630</v>
      </c>
      <c r="E232" s="273">
        <v>464</v>
      </c>
      <c r="F232" s="607"/>
      <c r="G232" s="315">
        <f t="shared" si="10"/>
        <v>0</v>
      </c>
      <c r="H232" s="316">
        <v>0</v>
      </c>
      <c r="I232" s="317">
        <f t="shared" si="11"/>
        <v>0</v>
      </c>
    </row>
    <row r="233" spans="1:9">
      <c r="A233" s="271">
        <v>188</v>
      </c>
      <c r="B233" s="313">
        <v>219001212</v>
      </c>
      <c r="C233" s="314" t="s">
        <v>783</v>
      </c>
      <c r="D233" s="314" t="s">
        <v>630</v>
      </c>
      <c r="E233" s="273">
        <v>50</v>
      </c>
      <c r="F233" s="607"/>
      <c r="G233" s="315">
        <f t="shared" si="10"/>
        <v>0</v>
      </c>
      <c r="H233" s="316">
        <v>0.14399999999999999</v>
      </c>
      <c r="I233" s="317">
        <f t="shared" si="11"/>
        <v>7.1999999999999993</v>
      </c>
    </row>
    <row r="234" spans="1:9">
      <c r="A234" s="271">
        <v>189</v>
      </c>
      <c r="B234" s="313">
        <v>219001214</v>
      </c>
      <c r="C234" s="314" t="s">
        <v>784</v>
      </c>
      <c r="D234" s="314" t="s">
        <v>630</v>
      </c>
      <c r="E234" s="273">
        <v>20</v>
      </c>
      <c r="F234" s="607"/>
      <c r="G234" s="315">
        <f t="shared" si="10"/>
        <v>0</v>
      </c>
      <c r="H234" s="316">
        <v>0.5</v>
      </c>
      <c r="I234" s="317">
        <f t="shared" si="11"/>
        <v>10</v>
      </c>
    </row>
    <row r="235" spans="1:9">
      <c r="A235" s="271">
        <v>190</v>
      </c>
      <c r="B235" s="313">
        <v>219002213</v>
      </c>
      <c r="C235" s="314" t="s">
        <v>785</v>
      </c>
      <c r="D235" s="314" t="s">
        <v>630</v>
      </c>
      <c r="E235" s="273">
        <v>275</v>
      </c>
      <c r="F235" s="607"/>
      <c r="G235" s="315">
        <f t="shared" si="10"/>
        <v>0</v>
      </c>
      <c r="H235" s="316">
        <v>0.13700000000000001</v>
      </c>
      <c r="I235" s="317">
        <f t="shared" si="11"/>
        <v>37.675000000000004</v>
      </c>
    </row>
    <row r="236" spans="1:9">
      <c r="A236" s="271">
        <v>191</v>
      </c>
      <c r="B236" s="313">
        <v>219002611</v>
      </c>
      <c r="C236" s="314" t="s">
        <v>786</v>
      </c>
      <c r="D236" s="314" t="s">
        <v>383</v>
      </c>
      <c r="E236" s="273">
        <v>745</v>
      </c>
      <c r="F236" s="607"/>
      <c r="G236" s="315">
        <f t="shared" si="10"/>
        <v>0</v>
      </c>
      <c r="H236" s="316">
        <v>0.23200000000000001</v>
      </c>
      <c r="I236" s="317">
        <f t="shared" si="11"/>
        <v>172.84</v>
      </c>
    </row>
    <row r="237" spans="1:9">
      <c r="A237" s="271">
        <v>192</v>
      </c>
      <c r="B237" s="313">
        <v>219002612</v>
      </c>
      <c r="C237" s="314" t="s">
        <v>787</v>
      </c>
      <c r="D237" s="314" t="s">
        <v>383</v>
      </c>
      <c r="E237" s="273">
        <v>55</v>
      </c>
      <c r="F237" s="607"/>
      <c r="G237" s="315">
        <f t="shared" si="10"/>
        <v>0</v>
      </c>
      <c r="H237" s="316">
        <v>0.25700000000000001</v>
      </c>
      <c r="I237" s="317">
        <f t="shared" si="11"/>
        <v>14.135</v>
      </c>
    </row>
    <row r="238" spans="1:9">
      <c r="A238" s="271">
        <v>193</v>
      </c>
      <c r="B238" s="313">
        <v>219002613</v>
      </c>
      <c r="C238" s="314" t="s">
        <v>788</v>
      </c>
      <c r="D238" s="314" t="s">
        <v>383</v>
      </c>
      <c r="E238" s="273">
        <v>55</v>
      </c>
      <c r="F238" s="607"/>
      <c r="G238" s="315">
        <f t="shared" si="10"/>
        <v>0</v>
      </c>
      <c r="H238" s="316">
        <v>0.27300000000000002</v>
      </c>
      <c r="I238" s="317">
        <f t="shared" si="11"/>
        <v>15.015000000000001</v>
      </c>
    </row>
    <row r="239" spans="1:9">
      <c r="A239" s="271">
        <v>194</v>
      </c>
      <c r="B239" s="313">
        <v>219002611</v>
      </c>
      <c r="C239" s="314" t="s">
        <v>789</v>
      </c>
      <c r="D239" s="314" t="s">
        <v>383</v>
      </c>
      <c r="E239" s="273">
        <v>349</v>
      </c>
      <c r="F239" s="607"/>
      <c r="G239" s="315">
        <f t="shared" si="10"/>
        <v>0</v>
      </c>
      <c r="H239" s="316">
        <v>0.4</v>
      </c>
      <c r="I239" s="317">
        <f t="shared" si="11"/>
        <v>139.6</v>
      </c>
    </row>
    <row r="240" spans="1:9">
      <c r="A240" s="271">
        <v>195</v>
      </c>
      <c r="B240" s="313">
        <v>219003632</v>
      </c>
      <c r="C240" s="314" t="s">
        <v>790</v>
      </c>
      <c r="D240" s="314" t="s">
        <v>360</v>
      </c>
      <c r="E240" s="273">
        <v>32</v>
      </c>
      <c r="F240" s="607"/>
      <c r="G240" s="315">
        <f t="shared" si="10"/>
        <v>0</v>
      </c>
      <c r="H240" s="316">
        <v>1.02</v>
      </c>
      <c r="I240" s="317">
        <f t="shared" si="11"/>
        <v>32.64</v>
      </c>
    </row>
    <row r="241" spans="1:9">
      <c r="A241" s="271">
        <v>196</v>
      </c>
      <c r="B241" s="313">
        <v>219003521</v>
      </c>
      <c r="C241" s="314" t="s">
        <v>791</v>
      </c>
      <c r="D241" s="314" t="s">
        <v>360</v>
      </c>
      <c r="E241" s="273">
        <v>11</v>
      </c>
      <c r="F241" s="607"/>
      <c r="G241" s="315">
        <f t="shared" si="10"/>
        <v>0</v>
      </c>
      <c r="H241" s="316">
        <v>2.11</v>
      </c>
      <c r="I241" s="317">
        <f t="shared" si="11"/>
        <v>23.209999999999997</v>
      </c>
    </row>
    <row r="242" spans="1:9">
      <c r="A242" s="271">
        <v>197</v>
      </c>
      <c r="B242" s="313">
        <v>219990022</v>
      </c>
      <c r="C242" s="314" t="s">
        <v>792</v>
      </c>
      <c r="D242" s="314" t="s">
        <v>504</v>
      </c>
      <c r="E242" s="273">
        <v>150</v>
      </c>
      <c r="F242" s="607"/>
      <c r="G242" s="315">
        <f t="shared" si="10"/>
        <v>0</v>
      </c>
      <c r="H242" s="316">
        <v>1.6679999999999999</v>
      </c>
      <c r="I242" s="317">
        <f t="shared" si="11"/>
        <v>250.2</v>
      </c>
    </row>
    <row r="243" spans="1:9">
      <c r="A243" s="271">
        <v>198</v>
      </c>
      <c r="B243" s="313">
        <v>219990025</v>
      </c>
      <c r="C243" s="314" t="s">
        <v>793</v>
      </c>
      <c r="D243" s="314" t="s">
        <v>630</v>
      </c>
      <c r="E243" s="273">
        <v>1</v>
      </c>
      <c r="F243" s="607"/>
      <c r="G243" s="315">
        <f t="shared" si="10"/>
        <v>0</v>
      </c>
      <c r="H243" s="316">
        <v>83.352000000000004</v>
      </c>
      <c r="I243" s="317">
        <f t="shared" si="11"/>
        <v>83.352000000000004</v>
      </c>
    </row>
    <row r="244" spans="1:9">
      <c r="A244" s="271">
        <v>199</v>
      </c>
      <c r="B244" s="313">
        <v>219990012</v>
      </c>
      <c r="C244" s="314" t="s">
        <v>794</v>
      </c>
      <c r="D244" s="314" t="s">
        <v>504</v>
      </c>
      <c r="E244" s="273">
        <v>60</v>
      </c>
      <c r="F244" s="607"/>
      <c r="G244" s="315">
        <f t="shared" si="10"/>
        <v>0</v>
      </c>
      <c r="H244" s="316">
        <v>1.7649999999999999</v>
      </c>
      <c r="I244" s="317">
        <f t="shared" si="11"/>
        <v>105.89999999999999</v>
      </c>
    </row>
    <row r="245" spans="1:9">
      <c r="A245" s="271">
        <v>200</v>
      </c>
      <c r="B245" s="313">
        <v>219990012</v>
      </c>
      <c r="C245" s="314" t="s">
        <v>795</v>
      </c>
      <c r="D245" s="314" t="s">
        <v>504</v>
      </c>
      <c r="E245" s="273">
        <v>40</v>
      </c>
      <c r="F245" s="607"/>
      <c r="G245" s="315">
        <f t="shared" si="10"/>
        <v>0</v>
      </c>
      <c r="H245" s="316">
        <v>1.7649999999999999</v>
      </c>
      <c r="I245" s="317">
        <f t="shared" si="11"/>
        <v>70.599999999999994</v>
      </c>
    </row>
    <row r="246" spans="1:9">
      <c r="A246" s="271">
        <v>201</v>
      </c>
      <c r="B246" s="313">
        <v>219990014</v>
      </c>
      <c r="C246" s="314" t="s">
        <v>796</v>
      </c>
      <c r="D246" s="314" t="s">
        <v>504</v>
      </c>
      <c r="E246" s="273">
        <v>30</v>
      </c>
      <c r="F246" s="607"/>
      <c r="G246" s="315">
        <f t="shared" si="10"/>
        <v>0</v>
      </c>
      <c r="H246" s="316">
        <v>1.7649999999999999</v>
      </c>
      <c r="I246" s="317">
        <f t="shared" si="11"/>
        <v>52.949999999999996</v>
      </c>
    </row>
    <row r="247" spans="1:9">
      <c r="A247" s="271">
        <v>202</v>
      </c>
      <c r="B247" s="313">
        <v>219990015</v>
      </c>
      <c r="C247" s="314" t="s">
        <v>797</v>
      </c>
      <c r="D247" s="314" t="s">
        <v>504</v>
      </c>
      <c r="E247" s="273">
        <v>50</v>
      </c>
      <c r="F247" s="607"/>
      <c r="G247" s="315">
        <f t="shared" si="10"/>
        <v>0</v>
      </c>
      <c r="H247" s="316">
        <v>1.7649999999999999</v>
      </c>
      <c r="I247" s="317">
        <f t="shared" si="11"/>
        <v>88.25</v>
      </c>
    </row>
    <row r="248" spans="1:9">
      <c r="A248" s="271">
        <v>203</v>
      </c>
      <c r="B248" s="313">
        <v>219990012</v>
      </c>
      <c r="C248" s="314" t="s">
        <v>798</v>
      </c>
      <c r="D248" s="314" t="s">
        <v>504</v>
      </c>
      <c r="E248" s="273">
        <v>10</v>
      </c>
      <c r="F248" s="607"/>
      <c r="G248" s="315">
        <f t="shared" si="10"/>
        <v>0</v>
      </c>
      <c r="H248" s="316">
        <v>1.7649999999999999</v>
      </c>
      <c r="I248" s="317">
        <f t="shared" si="11"/>
        <v>17.649999999999999</v>
      </c>
    </row>
    <row r="249" spans="1:9">
      <c r="A249" s="271">
        <v>204</v>
      </c>
      <c r="B249" s="313">
        <v>219990012</v>
      </c>
      <c r="C249" s="314" t="s">
        <v>799</v>
      </c>
      <c r="D249" s="314" t="s">
        <v>504</v>
      </c>
      <c r="E249" s="273">
        <v>20</v>
      </c>
      <c r="F249" s="607"/>
      <c r="G249" s="315">
        <f t="shared" si="10"/>
        <v>0</v>
      </c>
      <c r="H249" s="316">
        <v>1.7649999999999999</v>
      </c>
      <c r="I249" s="317">
        <f t="shared" si="11"/>
        <v>35.299999999999997</v>
      </c>
    </row>
    <row r="250" spans="1:9">
      <c r="A250" s="271">
        <v>205</v>
      </c>
      <c r="B250" s="313">
        <v>219990012</v>
      </c>
      <c r="C250" s="314" t="s">
        <v>800</v>
      </c>
      <c r="D250" s="314" t="s">
        <v>504</v>
      </c>
      <c r="E250" s="273">
        <v>8</v>
      </c>
      <c r="F250" s="607"/>
      <c r="G250" s="315">
        <f t="shared" si="10"/>
        <v>0</v>
      </c>
      <c r="H250" s="316">
        <v>1.7649999999999999</v>
      </c>
      <c r="I250" s="317">
        <f t="shared" si="11"/>
        <v>14.12</v>
      </c>
    </row>
    <row r="251" spans="1:9">
      <c r="A251" s="271">
        <v>206</v>
      </c>
      <c r="B251" s="313">
        <v>219990012</v>
      </c>
      <c r="C251" s="314" t="s">
        <v>801</v>
      </c>
      <c r="D251" s="314" t="s">
        <v>630</v>
      </c>
      <c r="E251" s="273">
        <v>1</v>
      </c>
      <c r="F251" s="607"/>
      <c r="G251" s="315">
        <f t="shared" si="10"/>
        <v>0</v>
      </c>
      <c r="H251" s="316">
        <v>58.834000000000003</v>
      </c>
      <c r="I251" s="317">
        <f t="shared" si="11"/>
        <v>58.834000000000003</v>
      </c>
    </row>
    <row r="252" spans="1:9">
      <c r="A252" s="271">
        <v>207</v>
      </c>
      <c r="B252" s="313">
        <v>219990012</v>
      </c>
      <c r="C252" s="314" t="s">
        <v>802</v>
      </c>
      <c r="D252" s="314" t="s">
        <v>504</v>
      </c>
      <c r="E252" s="273">
        <v>40</v>
      </c>
      <c r="F252" s="607"/>
      <c r="G252" s="315">
        <f t="shared" si="10"/>
        <v>0</v>
      </c>
      <c r="H252" s="316">
        <v>1.7649999999999999</v>
      </c>
      <c r="I252" s="317">
        <f t="shared" si="11"/>
        <v>70.599999999999994</v>
      </c>
    </row>
    <row r="253" spans="1:9">
      <c r="A253" s="271">
        <v>208</v>
      </c>
      <c r="B253" s="313">
        <v>219990014</v>
      </c>
      <c r="C253" s="314" t="s">
        <v>803</v>
      </c>
      <c r="D253" s="314" t="s">
        <v>630</v>
      </c>
      <c r="E253" s="273">
        <v>1</v>
      </c>
      <c r="F253" s="607"/>
      <c r="G253" s="315">
        <f t="shared" si="10"/>
        <v>0</v>
      </c>
      <c r="H253" s="316">
        <v>88.251000000000005</v>
      </c>
      <c r="I253" s="317">
        <f t="shared" si="11"/>
        <v>88.251000000000005</v>
      </c>
    </row>
    <row r="254" spans="1:9">
      <c r="A254" s="271">
        <v>209</v>
      </c>
      <c r="B254" s="313">
        <v>219990025</v>
      </c>
      <c r="C254" s="314" t="s">
        <v>804</v>
      </c>
      <c r="D254" s="314" t="s">
        <v>504</v>
      </c>
      <c r="E254" s="273">
        <v>25</v>
      </c>
      <c r="F254" s="607"/>
      <c r="G254" s="315">
        <f t="shared" si="10"/>
        <v>0</v>
      </c>
      <c r="H254" s="316">
        <v>1.111</v>
      </c>
      <c r="I254" s="317">
        <f t="shared" si="11"/>
        <v>27.774999999999999</v>
      </c>
    </row>
    <row r="255" spans="1:9">
      <c r="A255" s="271">
        <v>210</v>
      </c>
      <c r="B255" s="313">
        <v>219990027</v>
      </c>
      <c r="C255" s="314" t="s">
        <v>805</v>
      </c>
      <c r="D255" s="314" t="s">
        <v>504</v>
      </c>
      <c r="E255" s="273">
        <v>40</v>
      </c>
      <c r="F255" s="607"/>
      <c r="G255" s="315">
        <f t="shared" si="10"/>
        <v>0</v>
      </c>
      <c r="H255" s="316">
        <v>0</v>
      </c>
      <c r="I255" s="317">
        <f t="shared" si="11"/>
        <v>0</v>
      </c>
    </row>
    <row r="256" spans="1:9">
      <c r="A256" s="271">
        <v>211</v>
      </c>
      <c r="B256" s="313">
        <v>219990026</v>
      </c>
      <c r="C256" s="314" t="s">
        <v>806</v>
      </c>
      <c r="D256" s="314" t="s">
        <v>630</v>
      </c>
      <c r="E256" s="273">
        <v>1</v>
      </c>
      <c r="F256" s="607"/>
      <c r="G256" s="315">
        <f t="shared" si="10"/>
        <v>0</v>
      </c>
      <c r="H256" s="316">
        <v>16.670000000000002</v>
      </c>
      <c r="I256" s="317">
        <f t="shared" si="11"/>
        <v>16.670000000000002</v>
      </c>
    </row>
    <row r="257" spans="1:9" ht="15.75" thickBot="1">
      <c r="A257" s="318">
        <v>212</v>
      </c>
      <c r="B257" s="319">
        <v>219990012</v>
      </c>
      <c r="C257" s="320" t="s">
        <v>807</v>
      </c>
      <c r="D257" s="320" t="s">
        <v>504</v>
      </c>
      <c r="E257" s="321">
        <v>10</v>
      </c>
      <c r="F257" s="608"/>
      <c r="G257" s="322">
        <f t="shared" si="10"/>
        <v>0</v>
      </c>
      <c r="H257" s="323">
        <v>1.7649999999999999</v>
      </c>
      <c r="I257" s="324">
        <f t="shared" si="11"/>
        <v>17.649999999999999</v>
      </c>
    </row>
    <row r="258" spans="1:9" ht="15.75" thickBot="1">
      <c r="A258" s="340"/>
      <c r="B258" s="341"/>
      <c r="C258" s="342" t="s">
        <v>636</v>
      </c>
      <c r="D258" s="342"/>
      <c r="E258" s="343"/>
      <c r="F258" s="343"/>
      <c r="G258" s="344">
        <f>SUM(G231:G257)</f>
        <v>0</v>
      </c>
      <c r="H258" s="345"/>
      <c r="I258" s="346">
        <f>SUM(I231:I257)</f>
        <v>1450.4170000000001</v>
      </c>
    </row>
    <row r="259" spans="1:9" ht="15.75" thickBot="1"/>
    <row r="260" spans="1:9" ht="21" thickBot="1">
      <c r="A260" s="261" t="s">
        <v>808</v>
      </c>
      <c r="B260" s="262"/>
      <c r="C260" s="262"/>
      <c r="D260" s="347"/>
      <c r="E260" s="348"/>
      <c r="F260" s="349"/>
    </row>
    <row r="261" spans="1:9" ht="15.75" thickBot="1">
      <c r="A261" s="266" t="s">
        <v>596</v>
      </c>
      <c r="B261" s="350"/>
      <c r="C261" s="350"/>
      <c r="D261" s="351"/>
      <c r="E261" s="352"/>
      <c r="F261" s="353" t="s">
        <v>598</v>
      </c>
    </row>
    <row r="262" spans="1:9">
      <c r="A262" s="271">
        <v>1</v>
      </c>
      <c r="B262" s="272" t="s">
        <v>809</v>
      </c>
      <c r="C262" s="272"/>
      <c r="D262" s="354"/>
      <c r="E262" s="315">
        <v>0</v>
      </c>
      <c r="F262" s="355">
        <f>G292</f>
        <v>0</v>
      </c>
    </row>
    <row r="263" spans="1:9" ht="15.75" thickBot="1">
      <c r="A263" s="271">
        <v>2</v>
      </c>
      <c r="B263" s="272" t="s">
        <v>810</v>
      </c>
      <c r="C263" s="272"/>
      <c r="D263" s="354">
        <v>3</v>
      </c>
      <c r="E263" s="315">
        <f>F262</f>
        <v>0</v>
      </c>
      <c r="F263" s="355">
        <f>E263*D263/100</f>
        <v>0</v>
      </c>
    </row>
    <row r="264" spans="1:9">
      <c r="A264" s="281">
        <v>3</v>
      </c>
      <c r="B264" s="282" t="s">
        <v>811</v>
      </c>
      <c r="C264" s="282"/>
      <c r="D264" s="356"/>
      <c r="E264" s="357">
        <v>0</v>
      </c>
      <c r="F264" s="358">
        <f>F263+F262</f>
        <v>0</v>
      </c>
    </row>
    <row r="265" spans="1:9">
      <c r="A265" s="288"/>
      <c r="B265" s="289"/>
      <c r="C265" s="289"/>
      <c r="D265" s="359"/>
      <c r="E265" s="360"/>
      <c r="F265" s="361"/>
    </row>
    <row r="266" spans="1:9">
      <c r="A266" s="271">
        <v>4</v>
      </c>
      <c r="B266" s="272" t="s">
        <v>812</v>
      </c>
      <c r="C266" s="272"/>
      <c r="D266" s="354">
        <v>17.63</v>
      </c>
      <c r="E266" s="612"/>
      <c r="F266" s="355">
        <f>E266*D266</f>
        <v>0</v>
      </c>
    </row>
    <row r="267" spans="1:9" ht="15.75" thickBot="1">
      <c r="A267" s="271">
        <v>5</v>
      </c>
      <c r="B267" s="272" t="s">
        <v>813</v>
      </c>
      <c r="C267" s="272"/>
      <c r="D267" s="354"/>
      <c r="E267" s="315">
        <v>0</v>
      </c>
      <c r="F267" s="611"/>
    </row>
    <row r="268" spans="1:9">
      <c r="A268" s="281">
        <v>6</v>
      </c>
      <c r="B268" s="282" t="s">
        <v>814</v>
      </c>
      <c r="C268" s="282"/>
      <c r="D268" s="356"/>
      <c r="E268" s="357">
        <v>0</v>
      </c>
      <c r="F268" s="358">
        <f>F267+F266+F264</f>
        <v>0</v>
      </c>
    </row>
    <row r="269" spans="1:9">
      <c r="A269" s="288"/>
      <c r="B269" s="289"/>
      <c r="C269" s="289"/>
      <c r="D269" s="359"/>
      <c r="E269" s="360"/>
      <c r="F269" s="361"/>
    </row>
    <row r="270" spans="1:9">
      <c r="A270" s="271">
        <v>7</v>
      </c>
      <c r="B270" s="272" t="s">
        <v>815</v>
      </c>
      <c r="C270" s="272"/>
      <c r="D270" s="354">
        <v>1</v>
      </c>
      <c r="E270" s="315">
        <v>0</v>
      </c>
      <c r="F270" s="355"/>
    </row>
    <row r="271" spans="1:9">
      <c r="A271" s="271">
        <v>8</v>
      </c>
      <c r="B271" s="272" t="s">
        <v>816</v>
      </c>
      <c r="C271" s="272"/>
      <c r="D271" s="354"/>
      <c r="E271" s="315">
        <v>0</v>
      </c>
      <c r="F271" s="355">
        <f>F268</f>
        <v>0</v>
      </c>
    </row>
    <row r="272" spans="1:9" ht="15.75" thickBot="1">
      <c r="A272" s="271">
        <v>9</v>
      </c>
      <c r="B272" s="272" t="s">
        <v>817</v>
      </c>
      <c r="C272" s="272"/>
      <c r="D272" s="354">
        <v>21</v>
      </c>
      <c r="E272" s="315">
        <f>F271</f>
        <v>0</v>
      </c>
      <c r="F272" s="355">
        <f>E272*D272/100</f>
        <v>0</v>
      </c>
    </row>
    <row r="273" spans="1:9" ht="16.5" thickTop="1" thickBot="1">
      <c r="A273" s="293">
        <v>10</v>
      </c>
      <c r="B273" s="294" t="s">
        <v>818</v>
      </c>
      <c r="C273" s="294"/>
      <c r="D273" s="362"/>
      <c r="E273" s="363">
        <v>0</v>
      </c>
      <c r="F273" s="364">
        <f>F272+F271</f>
        <v>0</v>
      </c>
    </row>
    <row r="275" spans="1:9" ht="21" thickBot="1">
      <c r="A275" s="298" t="s">
        <v>619</v>
      </c>
      <c r="B275" s="298"/>
      <c r="C275" s="298"/>
      <c r="D275" s="298"/>
      <c r="E275" s="298"/>
      <c r="F275" s="298"/>
      <c r="G275" s="298"/>
      <c r="H275" s="298"/>
      <c r="I275" s="298"/>
    </row>
    <row r="276" spans="1:9" ht="15.75" thickBot="1">
      <c r="A276" s="301" t="s">
        <v>596</v>
      </c>
      <c r="B276" s="300" t="s">
        <v>620</v>
      </c>
      <c r="C276" s="301" t="s">
        <v>621</v>
      </c>
      <c r="D276" s="301" t="s">
        <v>622</v>
      </c>
      <c r="E276" s="302" t="s">
        <v>623</v>
      </c>
      <c r="F276" s="302" t="s">
        <v>624</v>
      </c>
      <c r="G276" s="365" t="s">
        <v>625</v>
      </c>
      <c r="H276" s="304" t="s">
        <v>626</v>
      </c>
      <c r="I276" s="366" t="s">
        <v>627</v>
      </c>
    </row>
    <row r="277" spans="1:9" ht="15.75">
      <c r="A277" s="367"/>
      <c r="B277" s="368" t="s">
        <v>819</v>
      </c>
      <c r="C277" s="369"/>
      <c r="D277" s="369"/>
      <c r="E277" s="370"/>
      <c r="F277" s="370"/>
      <c r="G277" s="371"/>
      <c r="H277" s="372"/>
      <c r="I277" s="373"/>
    </row>
    <row r="278" spans="1:9">
      <c r="A278" s="271">
        <v>1</v>
      </c>
      <c r="B278" s="313">
        <v>782311</v>
      </c>
      <c r="C278" s="314" t="s">
        <v>820</v>
      </c>
      <c r="D278" s="314" t="s">
        <v>383</v>
      </c>
      <c r="E278" s="273">
        <v>2</v>
      </c>
      <c r="F278" s="607"/>
      <c r="G278" s="374">
        <f t="shared" ref="G278:G291" si="12">E278*F278</f>
        <v>0</v>
      </c>
      <c r="H278" s="316">
        <v>0.49</v>
      </c>
      <c r="I278" s="317">
        <f t="shared" ref="I278:I291" si="13">E278*H278</f>
        <v>0.98</v>
      </c>
    </row>
    <row r="279" spans="1:9">
      <c r="A279" s="271">
        <v>2</v>
      </c>
      <c r="B279" s="313">
        <v>783212</v>
      </c>
      <c r="C279" s="314" t="s">
        <v>821</v>
      </c>
      <c r="D279" s="314" t="s">
        <v>383</v>
      </c>
      <c r="E279" s="273">
        <v>2</v>
      </c>
      <c r="F279" s="607"/>
      <c r="G279" s="374">
        <f t="shared" si="12"/>
        <v>0</v>
      </c>
      <c r="H279" s="316">
        <v>0.46</v>
      </c>
      <c r="I279" s="317">
        <f t="shared" si="13"/>
        <v>0.92</v>
      </c>
    </row>
    <row r="280" spans="1:9">
      <c r="A280" s="271">
        <v>3</v>
      </c>
      <c r="B280" s="313">
        <v>784313</v>
      </c>
      <c r="C280" s="314" t="s">
        <v>822</v>
      </c>
      <c r="D280" s="314" t="s">
        <v>630</v>
      </c>
      <c r="E280" s="273">
        <v>40</v>
      </c>
      <c r="F280" s="607"/>
      <c r="G280" s="374">
        <f t="shared" si="12"/>
        <v>0</v>
      </c>
      <c r="H280" s="316">
        <v>0.16</v>
      </c>
      <c r="I280" s="317">
        <f t="shared" si="13"/>
        <v>6.4</v>
      </c>
    </row>
    <row r="281" spans="1:9">
      <c r="A281" s="271">
        <v>4</v>
      </c>
      <c r="B281" s="313">
        <v>347215</v>
      </c>
      <c r="C281" s="314" t="s">
        <v>823</v>
      </c>
      <c r="D281" s="314" t="s">
        <v>383</v>
      </c>
      <c r="E281" s="273">
        <v>2</v>
      </c>
      <c r="F281" s="607"/>
      <c r="G281" s="374">
        <f t="shared" si="12"/>
        <v>0</v>
      </c>
      <c r="H281" s="316">
        <v>0.12</v>
      </c>
      <c r="I281" s="317">
        <f t="shared" si="13"/>
        <v>0.24</v>
      </c>
    </row>
    <row r="282" spans="1:9">
      <c r="A282" s="271">
        <v>5</v>
      </c>
      <c r="B282" s="313">
        <v>788211</v>
      </c>
      <c r="C282" s="314" t="s">
        <v>824</v>
      </c>
      <c r="D282" s="314" t="s">
        <v>360</v>
      </c>
      <c r="E282" s="273">
        <v>1</v>
      </c>
      <c r="F282" s="607"/>
      <c r="G282" s="374">
        <f t="shared" si="12"/>
        <v>0</v>
      </c>
      <c r="H282" s="316">
        <v>0.51</v>
      </c>
      <c r="I282" s="317">
        <f t="shared" si="13"/>
        <v>0.51</v>
      </c>
    </row>
    <row r="283" spans="1:9">
      <c r="A283" s="271">
        <v>6</v>
      </c>
      <c r="B283" s="313">
        <v>432131</v>
      </c>
      <c r="C283" s="314" t="s">
        <v>825</v>
      </c>
      <c r="D283" s="314" t="s">
        <v>630</v>
      </c>
      <c r="E283" s="273">
        <v>1</v>
      </c>
      <c r="F283" s="607"/>
      <c r="G283" s="374">
        <f t="shared" si="12"/>
        <v>0</v>
      </c>
      <c r="H283" s="316">
        <v>0.55000000000000004</v>
      </c>
      <c r="I283" s="317">
        <f t="shared" si="13"/>
        <v>0.55000000000000004</v>
      </c>
    </row>
    <row r="284" spans="1:9">
      <c r="A284" s="271">
        <v>7</v>
      </c>
      <c r="B284" s="313">
        <v>432142</v>
      </c>
      <c r="C284" s="314" t="s">
        <v>826</v>
      </c>
      <c r="D284" s="314" t="s">
        <v>630</v>
      </c>
      <c r="E284" s="273">
        <v>3</v>
      </c>
      <c r="F284" s="607"/>
      <c r="G284" s="374">
        <f t="shared" si="12"/>
        <v>0</v>
      </c>
      <c r="H284" s="316">
        <v>0</v>
      </c>
      <c r="I284" s="317">
        <f t="shared" si="13"/>
        <v>0</v>
      </c>
    </row>
    <row r="285" spans="1:9">
      <c r="A285" s="271">
        <v>8</v>
      </c>
      <c r="B285" s="313">
        <v>434004</v>
      </c>
      <c r="C285" s="314" t="s">
        <v>827</v>
      </c>
      <c r="D285" s="314" t="s">
        <v>630</v>
      </c>
      <c r="E285" s="273">
        <v>25</v>
      </c>
      <c r="F285" s="607"/>
      <c r="G285" s="374">
        <f t="shared" si="12"/>
        <v>0</v>
      </c>
      <c r="H285" s="316">
        <v>0.17</v>
      </c>
      <c r="I285" s="317">
        <f t="shared" si="13"/>
        <v>4.25</v>
      </c>
    </row>
    <row r="286" spans="1:9">
      <c r="A286" s="271">
        <v>9</v>
      </c>
      <c r="B286" s="313">
        <v>435105</v>
      </c>
      <c r="C286" s="314" t="s">
        <v>828</v>
      </c>
      <c r="D286" s="314" t="s">
        <v>630</v>
      </c>
      <c r="E286" s="273">
        <v>1</v>
      </c>
      <c r="F286" s="607"/>
      <c r="G286" s="374">
        <f t="shared" si="12"/>
        <v>0</v>
      </c>
      <c r="H286" s="316">
        <v>0.39</v>
      </c>
      <c r="I286" s="317">
        <f t="shared" si="13"/>
        <v>0.39</v>
      </c>
    </row>
    <row r="287" spans="1:9">
      <c r="A287" s="271">
        <v>10</v>
      </c>
      <c r="B287" s="313">
        <v>438501</v>
      </c>
      <c r="C287" s="314" t="s">
        <v>829</v>
      </c>
      <c r="D287" s="314" t="s">
        <v>630</v>
      </c>
      <c r="E287" s="273">
        <v>1</v>
      </c>
      <c r="F287" s="607"/>
      <c r="G287" s="374">
        <f t="shared" si="12"/>
        <v>0</v>
      </c>
      <c r="H287" s="316">
        <v>0.49</v>
      </c>
      <c r="I287" s="317">
        <f t="shared" si="13"/>
        <v>0.49</v>
      </c>
    </row>
    <row r="288" spans="1:9">
      <c r="A288" s="271">
        <v>11</v>
      </c>
      <c r="B288" s="313">
        <v>441111</v>
      </c>
      <c r="C288" s="314" t="s">
        <v>830</v>
      </c>
      <c r="D288" s="314" t="s">
        <v>630</v>
      </c>
      <c r="E288" s="273">
        <v>3</v>
      </c>
      <c r="F288" s="607"/>
      <c r="G288" s="374">
        <f t="shared" si="12"/>
        <v>0</v>
      </c>
      <c r="H288" s="316">
        <v>0.27</v>
      </c>
      <c r="I288" s="317">
        <f t="shared" si="13"/>
        <v>0.81</v>
      </c>
    </row>
    <row r="289" spans="1:9">
      <c r="A289" s="271">
        <v>12</v>
      </c>
      <c r="B289" s="313">
        <v>464313</v>
      </c>
      <c r="C289" s="314" t="s">
        <v>831</v>
      </c>
      <c r="D289" s="314" t="s">
        <v>630</v>
      </c>
      <c r="E289" s="273">
        <v>3</v>
      </c>
      <c r="F289" s="607"/>
      <c r="G289" s="374">
        <f t="shared" si="12"/>
        <v>0</v>
      </c>
      <c r="H289" s="316">
        <v>0.31</v>
      </c>
      <c r="I289" s="317">
        <f t="shared" si="13"/>
        <v>0.92999999999999994</v>
      </c>
    </row>
    <row r="290" spans="1:9">
      <c r="A290" s="271">
        <v>13</v>
      </c>
      <c r="B290" s="313">
        <v>464342</v>
      </c>
      <c r="C290" s="314" t="s">
        <v>832</v>
      </c>
      <c r="D290" s="314" t="s">
        <v>630</v>
      </c>
      <c r="E290" s="273">
        <v>1</v>
      </c>
      <c r="F290" s="607"/>
      <c r="G290" s="374">
        <f t="shared" si="12"/>
        <v>0</v>
      </c>
      <c r="H290" s="316">
        <v>0.57999999999999996</v>
      </c>
      <c r="I290" s="317">
        <f t="shared" si="13"/>
        <v>0.57999999999999996</v>
      </c>
    </row>
    <row r="291" spans="1:9" ht="15.75" thickBot="1">
      <c r="A291" s="318">
        <v>14</v>
      </c>
      <c r="B291" s="319">
        <v>464343</v>
      </c>
      <c r="C291" s="320" t="s">
        <v>833</v>
      </c>
      <c r="D291" s="320" t="s">
        <v>630</v>
      </c>
      <c r="E291" s="321">
        <v>1</v>
      </c>
      <c r="F291" s="608"/>
      <c r="G291" s="375">
        <f t="shared" si="12"/>
        <v>0</v>
      </c>
      <c r="H291" s="323">
        <v>0.57999999999999996</v>
      </c>
      <c r="I291" s="324">
        <f t="shared" si="13"/>
        <v>0.57999999999999996</v>
      </c>
    </row>
    <row r="292" spans="1:9" ht="15.75" thickBot="1">
      <c r="A292" s="340"/>
      <c r="B292" s="341"/>
      <c r="C292" s="342" t="s">
        <v>636</v>
      </c>
      <c r="D292" s="342"/>
      <c r="E292" s="343"/>
      <c r="F292" s="650"/>
      <c r="G292" s="376">
        <f>SUM(G278:G291)</f>
        <v>0</v>
      </c>
      <c r="H292" s="345"/>
      <c r="I292" s="346">
        <f>SUM(I278:I291)</f>
        <v>17.63</v>
      </c>
    </row>
    <row r="293" spans="1:9" ht="15.75" thickBot="1"/>
    <row r="294" spans="1:9" ht="21" thickBot="1">
      <c r="A294" s="261" t="s">
        <v>834</v>
      </c>
      <c r="B294" s="262"/>
      <c r="C294" s="262"/>
      <c r="D294" s="347"/>
      <c r="E294" s="348"/>
      <c r="F294" s="349"/>
    </row>
    <row r="295" spans="1:9" ht="15.75" thickBot="1">
      <c r="A295" s="266" t="s">
        <v>596</v>
      </c>
      <c r="B295" s="350"/>
      <c r="C295" s="350"/>
      <c r="D295" s="351"/>
      <c r="E295" s="352"/>
      <c r="F295" s="353" t="s">
        <v>598</v>
      </c>
    </row>
    <row r="296" spans="1:9">
      <c r="A296" s="271">
        <v>1</v>
      </c>
      <c r="B296" s="272" t="s">
        <v>809</v>
      </c>
      <c r="C296" s="272"/>
      <c r="D296" s="354"/>
      <c r="E296" s="315">
        <v>0</v>
      </c>
      <c r="F296" s="355">
        <f>G335</f>
        <v>0</v>
      </c>
    </row>
    <row r="297" spans="1:9" ht="15.75" thickBot="1">
      <c r="A297" s="271">
        <v>2</v>
      </c>
      <c r="B297" s="272" t="s">
        <v>810</v>
      </c>
      <c r="C297" s="272"/>
      <c r="D297" s="354">
        <v>3</v>
      </c>
      <c r="E297" s="315">
        <f>F296</f>
        <v>0</v>
      </c>
      <c r="F297" s="355">
        <f>E297*D297/100</f>
        <v>0</v>
      </c>
    </row>
    <row r="298" spans="1:9">
      <c r="A298" s="281">
        <v>3</v>
      </c>
      <c r="B298" s="282" t="s">
        <v>811</v>
      </c>
      <c r="C298" s="282"/>
      <c r="D298" s="356"/>
      <c r="E298" s="357">
        <v>0</v>
      </c>
      <c r="F298" s="358">
        <f>F297+F296</f>
        <v>0</v>
      </c>
    </row>
    <row r="299" spans="1:9">
      <c r="A299" s="288"/>
      <c r="B299" s="289"/>
      <c r="C299" s="289"/>
      <c r="D299" s="359"/>
      <c r="E299" s="360"/>
      <c r="F299" s="361"/>
    </row>
    <row r="300" spans="1:9">
      <c r="A300" s="271">
        <v>4</v>
      </c>
      <c r="B300" s="272" t="s">
        <v>812</v>
      </c>
      <c r="C300" s="272"/>
      <c r="D300" s="354">
        <v>38.89</v>
      </c>
      <c r="E300" s="612"/>
      <c r="F300" s="355">
        <f>E300*D300</f>
        <v>0</v>
      </c>
    </row>
    <row r="301" spans="1:9" ht="15.75" thickBot="1">
      <c r="A301" s="271">
        <v>5</v>
      </c>
      <c r="B301" s="272" t="s">
        <v>813</v>
      </c>
      <c r="C301" s="272"/>
      <c r="D301" s="354"/>
      <c r="E301" s="315">
        <v>0</v>
      </c>
      <c r="F301" s="611"/>
    </row>
    <row r="302" spans="1:9">
      <c r="A302" s="281">
        <v>6</v>
      </c>
      <c r="B302" s="282" t="s">
        <v>814</v>
      </c>
      <c r="C302" s="282"/>
      <c r="D302" s="356"/>
      <c r="E302" s="357">
        <v>0</v>
      </c>
      <c r="F302" s="358">
        <f>F301+F300+F298</f>
        <v>0</v>
      </c>
    </row>
    <row r="303" spans="1:9">
      <c r="A303" s="288"/>
      <c r="B303" s="289"/>
      <c r="C303" s="289"/>
      <c r="D303" s="359"/>
      <c r="E303" s="360"/>
      <c r="F303" s="361"/>
    </row>
    <row r="304" spans="1:9">
      <c r="A304" s="271">
        <v>7</v>
      </c>
      <c r="B304" s="272" t="s">
        <v>815</v>
      </c>
      <c r="C304" s="272"/>
      <c r="D304" s="354">
        <v>1</v>
      </c>
      <c r="E304" s="315">
        <v>0</v>
      </c>
      <c r="F304" s="355"/>
    </row>
    <row r="305" spans="1:9">
      <c r="A305" s="271">
        <v>8</v>
      </c>
      <c r="B305" s="272" t="s">
        <v>816</v>
      </c>
      <c r="C305" s="272"/>
      <c r="D305" s="354"/>
      <c r="E305" s="315">
        <v>0</v>
      </c>
      <c r="F305" s="355">
        <f>F302</f>
        <v>0</v>
      </c>
    </row>
    <row r="306" spans="1:9" ht="15.75" thickBot="1">
      <c r="A306" s="271">
        <v>9</v>
      </c>
      <c r="B306" s="272" t="s">
        <v>817</v>
      </c>
      <c r="C306" s="272"/>
      <c r="D306" s="354">
        <v>21</v>
      </c>
      <c r="E306" s="315">
        <f>F305</f>
        <v>0</v>
      </c>
      <c r="F306" s="355">
        <f>E306*D306/100</f>
        <v>0</v>
      </c>
    </row>
    <row r="307" spans="1:9" ht="16.5" thickTop="1" thickBot="1">
      <c r="A307" s="293">
        <v>10</v>
      </c>
      <c r="B307" s="294" t="s">
        <v>818</v>
      </c>
      <c r="C307" s="294"/>
      <c r="D307" s="362"/>
      <c r="E307" s="363">
        <v>0</v>
      </c>
      <c r="F307" s="364">
        <f>F306+F305</f>
        <v>0</v>
      </c>
    </row>
    <row r="309" spans="1:9" ht="21" thickBot="1">
      <c r="A309" s="298" t="s">
        <v>619</v>
      </c>
      <c r="B309" s="298"/>
      <c r="C309" s="298"/>
      <c r="D309" s="298"/>
      <c r="E309" s="298"/>
      <c r="F309" s="298"/>
      <c r="G309" s="298"/>
      <c r="H309" s="298"/>
      <c r="I309" s="298"/>
    </row>
    <row r="310" spans="1:9" ht="15.75" thickBot="1">
      <c r="A310" s="301" t="s">
        <v>596</v>
      </c>
      <c r="B310" s="300" t="s">
        <v>620</v>
      </c>
      <c r="C310" s="301" t="s">
        <v>621</v>
      </c>
      <c r="D310" s="301" t="s">
        <v>622</v>
      </c>
      <c r="E310" s="302" t="s">
        <v>623</v>
      </c>
      <c r="F310" s="302" t="s">
        <v>624</v>
      </c>
      <c r="G310" s="365" t="s">
        <v>625</v>
      </c>
      <c r="H310" s="304" t="s">
        <v>626</v>
      </c>
      <c r="I310" s="366" t="s">
        <v>627</v>
      </c>
    </row>
    <row r="311" spans="1:9" ht="15.75">
      <c r="A311" s="367"/>
      <c r="B311" s="368" t="s">
        <v>835</v>
      </c>
      <c r="C311" s="369"/>
      <c r="D311" s="369"/>
      <c r="E311" s="370"/>
      <c r="F311" s="370"/>
      <c r="G311" s="371"/>
      <c r="H311" s="372"/>
      <c r="I311" s="373"/>
    </row>
    <row r="312" spans="1:9">
      <c r="A312" s="271">
        <v>1</v>
      </c>
      <c r="B312" s="313">
        <v>782311</v>
      </c>
      <c r="C312" s="314" t="s">
        <v>820</v>
      </c>
      <c r="D312" s="314" t="s">
        <v>383</v>
      </c>
      <c r="E312" s="273">
        <v>2</v>
      </c>
      <c r="F312" s="607"/>
      <c r="G312" s="374">
        <f t="shared" ref="G312:G334" si="14">E312*F312</f>
        <v>0</v>
      </c>
      <c r="H312" s="316">
        <v>0.49</v>
      </c>
      <c r="I312" s="317">
        <f t="shared" ref="I312:I334" si="15">E312*H312</f>
        <v>0.98</v>
      </c>
    </row>
    <row r="313" spans="1:9">
      <c r="A313" s="271">
        <v>2</v>
      </c>
      <c r="B313" s="313">
        <v>783212</v>
      </c>
      <c r="C313" s="314" t="s">
        <v>821</v>
      </c>
      <c r="D313" s="314" t="s">
        <v>383</v>
      </c>
      <c r="E313" s="273">
        <v>2</v>
      </c>
      <c r="F313" s="607"/>
      <c r="G313" s="374">
        <f t="shared" si="14"/>
        <v>0</v>
      </c>
      <c r="H313" s="316">
        <v>0.46</v>
      </c>
      <c r="I313" s="317">
        <f t="shared" si="15"/>
        <v>0.92</v>
      </c>
    </row>
    <row r="314" spans="1:9">
      <c r="A314" s="271">
        <v>3</v>
      </c>
      <c r="B314" s="313">
        <v>784313</v>
      </c>
      <c r="C314" s="314" t="s">
        <v>822</v>
      </c>
      <c r="D314" s="314" t="s">
        <v>630</v>
      </c>
      <c r="E314" s="273">
        <v>90</v>
      </c>
      <c r="F314" s="607"/>
      <c r="G314" s="374">
        <f t="shared" si="14"/>
        <v>0</v>
      </c>
      <c r="H314" s="316">
        <v>0.16</v>
      </c>
      <c r="I314" s="317">
        <f t="shared" si="15"/>
        <v>14.4</v>
      </c>
    </row>
    <row r="315" spans="1:9">
      <c r="A315" s="271">
        <v>4</v>
      </c>
      <c r="B315" s="313">
        <v>347215</v>
      </c>
      <c r="C315" s="314" t="s">
        <v>823</v>
      </c>
      <c r="D315" s="314" t="s">
        <v>383</v>
      </c>
      <c r="E315" s="273">
        <v>2</v>
      </c>
      <c r="F315" s="607"/>
      <c r="G315" s="374">
        <f t="shared" si="14"/>
        <v>0</v>
      </c>
      <c r="H315" s="316">
        <v>0.12</v>
      </c>
      <c r="I315" s="317">
        <f t="shared" si="15"/>
        <v>0.24</v>
      </c>
    </row>
    <row r="316" spans="1:9">
      <c r="A316" s="271">
        <v>5</v>
      </c>
      <c r="B316" s="313">
        <v>788211</v>
      </c>
      <c r="C316" s="314" t="s">
        <v>836</v>
      </c>
      <c r="D316" s="314" t="s">
        <v>360</v>
      </c>
      <c r="E316" s="273">
        <v>1</v>
      </c>
      <c r="F316" s="607"/>
      <c r="G316" s="374">
        <f t="shared" si="14"/>
        <v>0</v>
      </c>
      <c r="H316" s="316">
        <v>0.51</v>
      </c>
      <c r="I316" s="317">
        <f t="shared" si="15"/>
        <v>0.51</v>
      </c>
    </row>
    <row r="317" spans="1:9">
      <c r="A317" s="271">
        <v>6</v>
      </c>
      <c r="B317" s="313">
        <v>432131</v>
      </c>
      <c r="C317" s="314" t="s">
        <v>825</v>
      </c>
      <c r="D317" s="314" t="s">
        <v>630</v>
      </c>
      <c r="E317" s="273">
        <v>1</v>
      </c>
      <c r="F317" s="607"/>
      <c r="G317" s="374">
        <f t="shared" si="14"/>
        <v>0</v>
      </c>
      <c r="H317" s="316">
        <v>0.55000000000000004</v>
      </c>
      <c r="I317" s="317">
        <f t="shared" si="15"/>
        <v>0.55000000000000004</v>
      </c>
    </row>
    <row r="318" spans="1:9">
      <c r="A318" s="271">
        <v>7</v>
      </c>
      <c r="B318" s="313">
        <v>432142</v>
      </c>
      <c r="C318" s="314" t="s">
        <v>826</v>
      </c>
      <c r="D318" s="314" t="s">
        <v>630</v>
      </c>
      <c r="E318" s="273">
        <v>3</v>
      </c>
      <c r="F318" s="607"/>
      <c r="G318" s="374">
        <f t="shared" si="14"/>
        <v>0</v>
      </c>
      <c r="H318" s="316">
        <v>0</v>
      </c>
      <c r="I318" s="317">
        <f t="shared" si="15"/>
        <v>0</v>
      </c>
    </row>
    <row r="319" spans="1:9">
      <c r="A319" s="271">
        <v>8</v>
      </c>
      <c r="B319" s="313">
        <v>434004</v>
      </c>
      <c r="C319" s="314" t="s">
        <v>827</v>
      </c>
      <c r="D319" s="314" t="s">
        <v>630</v>
      </c>
      <c r="E319" s="273">
        <v>25</v>
      </c>
      <c r="F319" s="607"/>
      <c r="G319" s="374">
        <f t="shared" si="14"/>
        <v>0</v>
      </c>
      <c r="H319" s="316">
        <v>0.17</v>
      </c>
      <c r="I319" s="317">
        <f t="shared" si="15"/>
        <v>4.25</v>
      </c>
    </row>
    <row r="320" spans="1:9">
      <c r="A320" s="271">
        <v>9</v>
      </c>
      <c r="B320" s="313">
        <v>435105</v>
      </c>
      <c r="C320" s="314" t="s">
        <v>828</v>
      </c>
      <c r="D320" s="314" t="s">
        <v>630</v>
      </c>
      <c r="E320" s="273">
        <v>3</v>
      </c>
      <c r="F320" s="607"/>
      <c r="G320" s="374">
        <f t="shared" si="14"/>
        <v>0</v>
      </c>
      <c r="H320" s="316">
        <v>0.39</v>
      </c>
      <c r="I320" s="317">
        <f t="shared" si="15"/>
        <v>1.17</v>
      </c>
    </row>
    <row r="321" spans="1:9">
      <c r="A321" s="271">
        <v>10</v>
      </c>
      <c r="B321" s="313">
        <v>438501</v>
      </c>
      <c r="C321" s="314" t="s">
        <v>829</v>
      </c>
      <c r="D321" s="314" t="s">
        <v>630</v>
      </c>
      <c r="E321" s="273">
        <v>1</v>
      </c>
      <c r="F321" s="607"/>
      <c r="G321" s="374">
        <f t="shared" si="14"/>
        <v>0</v>
      </c>
      <c r="H321" s="316">
        <v>0.49</v>
      </c>
      <c r="I321" s="317">
        <f t="shared" si="15"/>
        <v>0.49</v>
      </c>
    </row>
    <row r="322" spans="1:9">
      <c r="A322" s="271">
        <v>11</v>
      </c>
      <c r="B322" s="313">
        <v>464342</v>
      </c>
      <c r="C322" s="314" t="s">
        <v>832</v>
      </c>
      <c r="D322" s="314" t="s">
        <v>630</v>
      </c>
      <c r="E322" s="273">
        <v>1</v>
      </c>
      <c r="F322" s="607"/>
      <c r="G322" s="374">
        <f t="shared" si="14"/>
        <v>0</v>
      </c>
      <c r="H322" s="316">
        <v>0.57999999999999996</v>
      </c>
      <c r="I322" s="317">
        <f t="shared" si="15"/>
        <v>0.57999999999999996</v>
      </c>
    </row>
    <row r="323" spans="1:9">
      <c r="A323" s="271">
        <v>12</v>
      </c>
      <c r="B323" s="313">
        <v>464343</v>
      </c>
      <c r="C323" s="314" t="s">
        <v>833</v>
      </c>
      <c r="D323" s="314" t="s">
        <v>630</v>
      </c>
      <c r="E323" s="273">
        <v>1</v>
      </c>
      <c r="F323" s="607"/>
      <c r="G323" s="374">
        <f t="shared" si="14"/>
        <v>0</v>
      </c>
      <c r="H323" s="316">
        <v>0.57999999999999996</v>
      </c>
      <c r="I323" s="317">
        <f t="shared" si="15"/>
        <v>0.57999999999999996</v>
      </c>
    </row>
    <row r="324" spans="1:9">
      <c r="A324" s="271">
        <v>13</v>
      </c>
      <c r="B324" s="313">
        <v>761117</v>
      </c>
      <c r="C324" s="314" t="s">
        <v>837</v>
      </c>
      <c r="D324" s="314" t="s">
        <v>630</v>
      </c>
      <c r="E324" s="273">
        <v>1</v>
      </c>
      <c r="F324" s="607"/>
      <c r="G324" s="374">
        <f t="shared" si="14"/>
        <v>0</v>
      </c>
      <c r="H324" s="316">
        <v>0.3</v>
      </c>
      <c r="I324" s="317">
        <f t="shared" si="15"/>
        <v>0.3</v>
      </c>
    </row>
    <row r="325" spans="1:9">
      <c r="A325" s="271">
        <v>14</v>
      </c>
      <c r="B325" s="313">
        <v>312615</v>
      </c>
      <c r="C325" s="314" t="s">
        <v>838</v>
      </c>
      <c r="D325" s="314" t="s">
        <v>630</v>
      </c>
      <c r="E325" s="273">
        <v>55</v>
      </c>
      <c r="F325" s="607"/>
      <c r="G325" s="374">
        <f t="shared" si="14"/>
        <v>0</v>
      </c>
      <c r="H325" s="316">
        <v>0.03</v>
      </c>
      <c r="I325" s="317">
        <f t="shared" si="15"/>
        <v>1.65</v>
      </c>
    </row>
    <row r="326" spans="1:9">
      <c r="A326" s="271">
        <v>15</v>
      </c>
      <c r="B326" s="313">
        <v>415034</v>
      </c>
      <c r="C326" s="314" t="s">
        <v>839</v>
      </c>
      <c r="D326" s="314" t="s">
        <v>630</v>
      </c>
      <c r="E326" s="273">
        <v>1</v>
      </c>
      <c r="F326" s="607"/>
      <c r="G326" s="374">
        <f t="shared" si="14"/>
        <v>0</v>
      </c>
      <c r="H326" s="316">
        <v>1.64</v>
      </c>
      <c r="I326" s="317">
        <f t="shared" si="15"/>
        <v>1.64</v>
      </c>
    </row>
    <row r="327" spans="1:9">
      <c r="A327" s="271">
        <v>16</v>
      </c>
      <c r="B327" s="313">
        <v>432331</v>
      </c>
      <c r="C327" s="314" t="s">
        <v>840</v>
      </c>
      <c r="D327" s="314" t="s">
        <v>630</v>
      </c>
      <c r="E327" s="273">
        <v>2</v>
      </c>
      <c r="F327" s="607"/>
      <c r="G327" s="374">
        <f t="shared" si="14"/>
        <v>0</v>
      </c>
      <c r="H327" s="316">
        <v>1.1399999999999999</v>
      </c>
      <c r="I327" s="317">
        <f t="shared" si="15"/>
        <v>2.2799999999999998</v>
      </c>
    </row>
    <row r="328" spans="1:9">
      <c r="A328" s="271">
        <v>17</v>
      </c>
      <c r="B328" s="313">
        <v>432341</v>
      </c>
      <c r="C328" s="314" t="s">
        <v>841</v>
      </c>
      <c r="D328" s="314" t="s">
        <v>630</v>
      </c>
      <c r="E328" s="273">
        <v>3</v>
      </c>
      <c r="F328" s="607"/>
      <c r="G328" s="374">
        <f t="shared" si="14"/>
        <v>0</v>
      </c>
      <c r="H328" s="316">
        <v>0</v>
      </c>
      <c r="I328" s="317">
        <f t="shared" si="15"/>
        <v>0</v>
      </c>
    </row>
    <row r="329" spans="1:9">
      <c r="A329" s="271">
        <v>18</v>
      </c>
      <c r="B329" s="313">
        <v>432342</v>
      </c>
      <c r="C329" s="314" t="s">
        <v>842</v>
      </c>
      <c r="D329" s="314" t="s">
        <v>630</v>
      </c>
      <c r="E329" s="273">
        <v>3</v>
      </c>
      <c r="F329" s="607"/>
      <c r="G329" s="374">
        <f t="shared" si="14"/>
        <v>0</v>
      </c>
      <c r="H329" s="316">
        <v>0</v>
      </c>
      <c r="I329" s="317">
        <f t="shared" si="15"/>
        <v>0</v>
      </c>
    </row>
    <row r="330" spans="1:9">
      <c r="A330" s="271">
        <v>19</v>
      </c>
      <c r="B330" s="313">
        <v>471111</v>
      </c>
      <c r="C330" s="314" t="s">
        <v>843</v>
      </c>
      <c r="D330" s="314" t="s">
        <v>630</v>
      </c>
      <c r="E330" s="273">
        <v>1</v>
      </c>
      <c r="F330" s="607"/>
      <c r="G330" s="374">
        <f t="shared" si="14"/>
        <v>0</v>
      </c>
      <c r="H330" s="316">
        <v>1.1399999999999999</v>
      </c>
      <c r="I330" s="317">
        <f t="shared" si="15"/>
        <v>1.1399999999999999</v>
      </c>
    </row>
    <row r="331" spans="1:9">
      <c r="A331" s="271">
        <v>20</v>
      </c>
      <c r="B331" s="313">
        <v>435103</v>
      </c>
      <c r="C331" s="314" t="s">
        <v>844</v>
      </c>
      <c r="D331" s="314" t="s">
        <v>630</v>
      </c>
      <c r="E331" s="273">
        <v>1</v>
      </c>
      <c r="F331" s="607"/>
      <c r="G331" s="374">
        <f t="shared" si="14"/>
        <v>0</v>
      </c>
      <c r="H331" s="316">
        <v>0.36</v>
      </c>
      <c r="I331" s="317">
        <f t="shared" si="15"/>
        <v>0.36</v>
      </c>
    </row>
    <row r="332" spans="1:9">
      <c r="A332" s="271">
        <v>21</v>
      </c>
      <c r="B332" s="313">
        <v>435104</v>
      </c>
      <c r="C332" s="314" t="s">
        <v>845</v>
      </c>
      <c r="D332" s="314" t="s">
        <v>630</v>
      </c>
      <c r="E332" s="273">
        <v>11</v>
      </c>
      <c r="F332" s="607"/>
      <c r="G332" s="374">
        <f t="shared" si="14"/>
        <v>0</v>
      </c>
      <c r="H332" s="316">
        <v>0.39</v>
      </c>
      <c r="I332" s="317">
        <f t="shared" si="15"/>
        <v>4.29</v>
      </c>
    </row>
    <row r="333" spans="1:9">
      <c r="A333" s="271">
        <v>22</v>
      </c>
      <c r="B333" s="313">
        <v>435107</v>
      </c>
      <c r="C333" s="314" t="s">
        <v>846</v>
      </c>
      <c r="D333" s="314" t="s">
        <v>630</v>
      </c>
      <c r="E333" s="273">
        <v>2</v>
      </c>
      <c r="F333" s="607"/>
      <c r="G333" s="374">
        <f t="shared" si="14"/>
        <v>0</v>
      </c>
      <c r="H333" s="316">
        <v>0.56000000000000005</v>
      </c>
      <c r="I333" s="317">
        <f t="shared" si="15"/>
        <v>1.1200000000000001</v>
      </c>
    </row>
    <row r="334" spans="1:9" ht="15.75" thickBot="1">
      <c r="A334" s="318">
        <v>23</v>
      </c>
      <c r="B334" s="319">
        <v>438502</v>
      </c>
      <c r="C334" s="320" t="s">
        <v>847</v>
      </c>
      <c r="D334" s="320" t="s">
        <v>630</v>
      </c>
      <c r="E334" s="321">
        <v>2</v>
      </c>
      <c r="F334" s="608"/>
      <c r="G334" s="375">
        <f t="shared" si="14"/>
        <v>0</v>
      </c>
      <c r="H334" s="323">
        <v>0.72</v>
      </c>
      <c r="I334" s="324">
        <f t="shared" si="15"/>
        <v>1.44</v>
      </c>
    </row>
    <row r="335" spans="1:9" ht="15.75" thickBot="1">
      <c r="A335" s="340"/>
      <c r="B335" s="341"/>
      <c r="C335" s="342" t="s">
        <v>636</v>
      </c>
      <c r="D335" s="342"/>
      <c r="E335" s="343"/>
      <c r="F335" s="343"/>
      <c r="G335" s="376">
        <f>SUM(G312:G334)</f>
        <v>0</v>
      </c>
      <c r="H335" s="345"/>
      <c r="I335" s="346">
        <f>SUM(I312:I334)</f>
        <v>38.889999999999993</v>
      </c>
    </row>
    <row r="336" spans="1:9" ht="15.75" thickBot="1"/>
    <row r="337" spans="1:9" ht="21" thickBot="1">
      <c r="A337" s="261" t="s">
        <v>848</v>
      </c>
      <c r="B337" s="262"/>
      <c r="C337" s="262"/>
      <c r="D337" s="347"/>
      <c r="E337" s="348"/>
      <c r="F337" s="349"/>
    </row>
    <row r="338" spans="1:9" ht="15.75" thickBot="1">
      <c r="A338" s="266" t="s">
        <v>596</v>
      </c>
      <c r="B338" s="350"/>
      <c r="C338" s="350"/>
      <c r="D338" s="351"/>
      <c r="E338" s="352"/>
      <c r="F338" s="353" t="s">
        <v>598</v>
      </c>
    </row>
    <row r="339" spans="1:9">
      <c r="A339" s="271">
        <v>1</v>
      </c>
      <c r="B339" s="272" t="s">
        <v>809</v>
      </c>
      <c r="C339" s="272"/>
      <c r="D339" s="354"/>
      <c r="E339" s="315">
        <v>0</v>
      </c>
      <c r="F339" s="355">
        <f>G369</f>
        <v>0</v>
      </c>
    </row>
    <row r="340" spans="1:9" ht="15.75" thickBot="1">
      <c r="A340" s="271">
        <v>2</v>
      </c>
      <c r="B340" s="272" t="s">
        <v>810</v>
      </c>
      <c r="C340" s="272"/>
      <c r="D340" s="354">
        <v>3</v>
      </c>
      <c r="E340" s="315">
        <f>F339</f>
        <v>0</v>
      </c>
      <c r="F340" s="355">
        <f>E340*D340/100</f>
        <v>0</v>
      </c>
    </row>
    <row r="341" spans="1:9">
      <c r="A341" s="281">
        <v>3</v>
      </c>
      <c r="B341" s="282" t="s">
        <v>811</v>
      </c>
      <c r="C341" s="282"/>
      <c r="D341" s="356"/>
      <c r="E341" s="357">
        <v>0</v>
      </c>
      <c r="F341" s="358">
        <f>F340+F339</f>
        <v>0</v>
      </c>
    </row>
    <row r="342" spans="1:9">
      <c r="A342" s="288"/>
      <c r="B342" s="289"/>
      <c r="C342" s="289"/>
      <c r="D342" s="359"/>
      <c r="E342" s="360"/>
      <c r="F342" s="361"/>
    </row>
    <row r="343" spans="1:9">
      <c r="A343" s="271">
        <v>4</v>
      </c>
      <c r="B343" s="272" t="s">
        <v>812</v>
      </c>
      <c r="C343" s="272"/>
      <c r="D343" s="354">
        <v>18.55</v>
      </c>
      <c r="E343" s="612"/>
      <c r="F343" s="355">
        <f>E343*D343</f>
        <v>0</v>
      </c>
    </row>
    <row r="344" spans="1:9" ht="15.75" thickBot="1">
      <c r="A344" s="271">
        <v>5</v>
      </c>
      <c r="B344" s="272" t="s">
        <v>813</v>
      </c>
      <c r="C344" s="272"/>
      <c r="D344" s="354"/>
      <c r="E344" s="315">
        <v>0</v>
      </c>
      <c r="F344" s="611"/>
    </row>
    <row r="345" spans="1:9">
      <c r="A345" s="281">
        <v>6</v>
      </c>
      <c r="B345" s="282" t="s">
        <v>814</v>
      </c>
      <c r="C345" s="282"/>
      <c r="D345" s="356"/>
      <c r="E345" s="357">
        <v>0</v>
      </c>
      <c r="F345" s="358">
        <f>F344+F343+F341</f>
        <v>0</v>
      </c>
    </row>
    <row r="346" spans="1:9">
      <c r="A346" s="288"/>
      <c r="B346" s="289"/>
      <c r="C346" s="289"/>
      <c r="D346" s="359"/>
      <c r="E346" s="360"/>
      <c r="F346" s="361"/>
    </row>
    <row r="347" spans="1:9">
      <c r="A347" s="271">
        <v>7</v>
      </c>
      <c r="B347" s="272" t="s">
        <v>815</v>
      </c>
      <c r="C347" s="272"/>
      <c r="D347" s="354">
        <v>1</v>
      </c>
      <c r="E347" s="315">
        <v>0</v>
      </c>
      <c r="F347" s="355"/>
    </row>
    <row r="348" spans="1:9">
      <c r="A348" s="271">
        <v>8</v>
      </c>
      <c r="B348" s="272" t="s">
        <v>816</v>
      </c>
      <c r="C348" s="272"/>
      <c r="D348" s="354"/>
      <c r="E348" s="315">
        <v>0</v>
      </c>
      <c r="F348" s="355">
        <f>F345</f>
        <v>0</v>
      </c>
    </row>
    <row r="349" spans="1:9" ht="15.75" thickBot="1">
      <c r="A349" s="271">
        <v>9</v>
      </c>
      <c r="B349" s="272" t="s">
        <v>817</v>
      </c>
      <c r="C349" s="272"/>
      <c r="D349" s="354">
        <v>21</v>
      </c>
      <c r="E349" s="315">
        <f>F348</f>
        <v>0</v>
      </c>
      <c r="F349" s="355">
        <f>E349*D349/100</f>
        <v>0</v>
      </c>
    </row>
    <row r="350" spans="1:9" ht="16.5" thickTop="1" thickBot="1">
      <c r="A350" s="293">
        <v>10</v>
      </c>
      <c r="B350" s="294" t="s">
        <v>818</v>
      </c>
      <c r="C350" s="294"/>
      <c r="D350" s="362"/>
      <c r="E350" s="363">
        <v>0</v>
      </c>
      <c r="F350" s="364">
        <f>F349+F348</f>
        <v>0</v>
      </c>
    </row>
    <row r="352" spans="1:9" ht="21" thickBot="1">
      <c r="A352" s="298" t="s">
        <v>619</v>
      </c>
      <c r="B352" s="298"/>
      <c r="C352" s="298"/>
      <c r="D352" s="298"/>
      <c r="E352" s="298"/>
      <c r="F352" s="298"/>
      <c r="G352" s="298"/>
      <c r="H352" s="298"/>
      <c r="I352" s="298"/>
    </row>
    <row r="353" spans="1:9" ht="15.75" thickBot="1">
      <c r="A353" s="301" t="s">
        <v>596</v>
      </c>
      <c r="B353" s="300" t="s">
        <v>620</v>
      </c>
      <c r="C353" s="301" t="s">
        <v>621</v>
      </c>
      <c r="D353" s="301" t="s">
        <v>622</v>
      </c>
      <c r="E353" s="302" t="s">
        <v>623</v>
      </c>
      <c r="F353" s="302" t="s">
        <v>624</v>
      </c>
      <c r="G353" s="365" t="s">
        <v>625</v>
      </c>
      <c r="H353" s="304" t="s">
        <v>626</v>
      </c>
      <c r="I353" s="366" t="s">
        <v>627</v>
      </c>
    </row>
    <row r="354" spans="1:9" ht="15.75">
      <c r="A354" s="367"/>
      <c r="B354" s="368" t="s">
        <v>849</v>
      </c>
      <c r="C354" s="369"/>
      <c r="D354" s="369"/>
      <c r="E354" s="370"/>
      <c r="F354" s="370"/>
      <c r="G354" s="371"/>
      <c r="H354" s="372"/>
      <c r="I354" s="373"/>
    </row>
    <row r="355" spans="1:9">
      <c r="A355" s="271">
        <v>1</v>
      </c>
      <c r="B355" s="313">
        <v>782311</v>
      </c>
      <c r="C355" s="314" t="s">
        <v>820</v>
      </c>
      <c r="D355" s="314" t="s">
        <v>383</v>
      </c>
      <c r="E355" s="273">
        <v>2</v>
      </c>
      <c r="F355" s="607"/>
      <c r="G355" s="374">
        <f t="shared" ref="G355:G368" si="16">E355*F355</f>
        <v>0</v>
      </c>
      <c r="H355" s="316">
        <v>0.49</v>
      </c>
      <c r="I355" s="317">
        <f t="shared" ref="I355:I368" si="17">E355*H355</f>
        <v>0.98</v>
      </c>
    </row>
    <row r="356" spans="1:9">
      <c r="A356" s="271">
        <v>2</v>
      </c>
      <c r="B356" s="313">
        <v>783212</v>
      </c>
      <c r="C356" s="314" t="s">
        <v>821</v>
      </c>
      <c r="D356" s="314" t="s">
        <v>383</v>
      </c>
      <c r="E356" s="273">
        <v>2</v>
      </c>
      <c r="F356" s="607"/>
      <c r="G356" s="374">
        <f t="shared" si="16"/>
        <v>0</v>
      </c>
      <c r="H356" s="316">
        <v>0.46</v>
      </c>
      <c r="I356" s="317">
        <f t="shared" si="17"/>
        <v>0.92</v>
      </c>
    </row>
    <row r="357" spans="1:9">
      <c r="A357" s="271">
        <v>3</v>
      </c>
      <c r="B357" s="313">
        <v>784313</v>
      </c>
      <c r="C357" s="314" t="s">
        <v>822</v>
      </c>
      <c r="D357" s="314" t="s">
        <v>630</v>
      </c>
      <c r="E357" s="273">
        <v>40</v>
      </c>
      <c r="F357" s="607"/>
      <c r="G357" s="374">
        <f t="shared" si="16"/>
        <v>0</v>
      </c>
      <c r="H357" s="316">
        <v>0.16</v>
      </c>
      <c r="I357" s="317">
        <f t="shared" si="17"/>
        <v>6.4</v>
      </c>
    </row>
    <row r="358" spans="1:9">
      <c r="A358" s="271">
        <v>4</v>
      </c>
      <c r="B358" s="313">
        <v>347215</v>
      </c>
      <c r="C358" s="314" t="s">
        <v>823</v>
      </c>
      <c r="D358" s="314" t="s">
        <v>383</v>
      </c>
      <c r="E358" s="273">
        <v>2</v>
      </c>
      <c r="F358" s="607"/>
      <c r="G358" s="374">
        <f t="shared" si="16"/>
        <v>0</v>
      </c>
      <c r="H358" s="316">
        <v>0.12</v>
      </c>
      <c r="I358" s="317">
        <f t="shared" si="17"/>
        <v>0.24</v>
      </c>
    </row>
    <row r="359" spans="1:9">
      <c r="A359" s="271">
        <v>5</v>
      </c>
      <c r="B359" s="313">
        <v>788211</v>
      </c>
      <c r="C359" s="314" t="s">
        <v>824</v>
      </c>
      <c r="D359" s="314" t="s">
        <v>360</v>
      </c>
      <c r="E359" s="273">
        <v>1</v>
      </c>
      <c r="F359" s="607"/>
      <c r="G359" s="374">
        <f t="shared" si="16"/>
        <v>0</v>
      </c>
      <c r="H359" s="316">
        <v>0.51</v>
      </c>
      <c r="I359" s="317">
        <f t="shared" si="17"/>
        <v>0.51</v>
      </c>
    </row>
    <row r="360" spans="1:9">
      <c r="A360" s="271">
        <v>6</v>
      </c>
      <c r="B360" s="313">
        <v>432131</v>
      </c>
      <c r="C360" s="314" t="s">
        <v>825</v>
      </c>
      <c r="D360" s="314" t="s">
        <v>630</v>
      </c>
      <c r="E360" s="273">
        <v>1</v>
      </c>
      <c r="F360" s="607"/>
      <c r="G360" s="374">
        <f t="shared" si="16"/>
        <v>0</v>
      </c>
      <c r="H360" s="316">
        <v>0.55000000000000004</v>
      </c>
      <c r="I360" s="317">
        <f t="shared" si="17"/>
        <v>0.55000000000000004</v>
      </c>
    </row>
    <row r="361" spans="1:9">
      <c r="A361" s="271">
        <v>7</v>
      </c>
      <c r="B361" s="313">
        <v>432142</v>
      </c>
      <c r="C361" s="314" t="s">
        <v>826</v>
      </c>
      <c r="D361" s="314" t="s">
        <v>630</v>
      </c>
      <c r="E361" s="273">
        <v>3</v>
      </c>
      <c r="F361" s="607"/>
      <c r="G361" s="374">
        <f t="shared" si="16"/>
        <v>0</v>
      </c>
      <c r="H361" s="316">
        <v>0</v>
      </c>
      <c r="I361" s="317">
        <f t="shared" si="17"/>
        <v>0</v>
      </c>
    </row>
    <row r="362" spans="1:9">
      <c r="A362" s="271">
        <v>8</v>
      </c>
      <c r="B362" s="313">
        <v>434004</v>
      </c>
      <c r="C362" s="314" t="s">
        <v>827</v>
      </c>
      <c r="D362" s="314" t="s">
        <v>630</v>
      </c>
      <c r="E362" s="273">
        <v>27</v>
      </c>
      <c r="F362" s="607"/>
      <c r="G362" s="374">
        <f t="shared" si="16"/>
        <v>0</v>
      </c>
      <c r="H362" s="316">
        <v>0.17</v>
      </c>
      <c r="I362" s="317">
        <f t="shared" si="17"/>
        <v>4.5900000000000007</v>
      </c>
    </row>
    <row r="363" spans="1:9">
      <c r="A363" s="271">
        <v>9</v>
      </c>
      <c r="B363" s="313">
        <v>435105</v>
      </c>
      <c r="C363" s="314" t="s">
        <v>828</v>
      </c>
      <c r="D363" s="314" t="s">
        <v>630</v>
      </c>
      <c r="E363" s="273">
        <v>1</v>
      </c>
      <c r="F363" s="607"/>
      <c r="G363" s="374">
        <f t="shared" si="16"/>
        <v>0</v>
      </c>
      <c r="H363" s="316">
        <v>0.39</v>
      </c>
      <c r="I363" s="317">
        <f t="shared" si="17"/>
        <v>0.39</v>
      </c>
    </row>
    <row r="364" spans="1:9">
      <c r="A364" s="271">
        <v>10</v>
      </c>
      <c r="B364" s="313">
        <v>438501</v>
      </c>
      <c r="C364" s="314" t="s">
        <v>829</v>
      </c>
      <c r="D364" s="314" t="s">
        <v>630</v>
      </c>
      <c r="E364" s="273">
        <v>1</v>
      </c>
      <c r="F364" s="607"/>
      <c r="G364" s="374">
        <f t="shared" si="16"/>
        <v>0</v>
      </c>
      <c r="H364" s="316">
        <v>0.49</v>
      </c>
      <c r="I364" s="317">
        <f t="shared" si="17"/>
        <v>0.49</v>
      </c>
    </row>
    <row r="365" spans="1:9">
      <c r="A365" s="271">
        <v>11</v>
      </c>
      <c r="B365" s="313">
        <v>441111</v>
      </c>
      <c r="C365" s="314" t="s">
        <v>830</v>
      </c>
      <c r="D365" s="314" t="s">
        <v>630</v>
      </c>
      <c r="E365" s="273">
        <v>3</v>
      </c>
      <c r="F365" s="607"/>
      <c r="G365" s="374">
        <f t="shared" si="16"/>
        <v>0</v>
      </c>
      <c r="H365" s="316">
        <v>0.27</v>
      </c>
      <c r="I365" s="317">
        <f t="shared" si="17"/>
        <v>0.81</v>
      </c>
    </row>
    <row r="366" spans="1:9">
      <c r="A366" s="271">
        <v>12</v>
      </c>
      <c r="B366" s="313">
        <v>464313</v>
      </c>
      <c r="C366" s="314" t="s">
        <v>831</v>
      </c>
      <c r="D366" s="314" t="s">
        <v>630</v>
      </c>
      <c r="E366" s="273">
        <v>3</v>
      </c>
      <c r="F366" s="607"/>
      <c r="G366" s="374">
        <f t="shared" si="16"/>
        <v>0</v>
      </c>
      <c r="H366" s="316">
        <v>0.31</v>
      </c>
      <c r="I366" s="317">
        <f t="shared" si="17"/>
        <v>0.92999999999999994</v>
      </c>
    </row>
    <row r="367" spans="1:9">
      <c r="A367" s="271">
        <v>13</v>
      </c>
      <c r="B367" s="313">
        <v>464342</v>
      </c>
      <c r="C367" s="314" t="s">
        <v>832</v>
      </c>
      <c r="D367" s="314" t="s">
        <v>630</v>
      </c>
      <c r="E367" s="273">
        <v>2</v>
      </c>
      <c r="F367" s="607"/>
      <c r="G367" s="374">
        <f t="shared" si="16"/>
        <v>0</v>
      </c>
      <c r="H367" s="316">
        <v>0.57999999999999996</v>
      </c>
      <c r="I367" s="317">
        <f t="shared" si="17"/>
        <v>1.1599999999999999</v>
      </c>
    </row>
    <row r="368" spans="1:9" ht="15.75" thickBot="1">
      <c r="A368" s="318">
        <v>14</v>
      </c>
      <c r="B368" s="319">
        <v>464343</v>
      </c>
      <c r="C368" s="320" t="s">
        <v>833</v>
      </c>
      <c r="D368" s="320" t="s">
        <v>630</v>
      </c>
      <c r="E368" s="321">
        <v>1</v>
      </c>
      <c r="F368" s="608"/>
      <c r="G368" s="375">
        <f t="shared" si="16"/>
        <v>0</v>
      </c>
      <c r="H368" s="323">
        <v>0.57999999999999996</v>
      </c>
      <c r="I368" s="324">
        <f t="shared" si="17"/>
        <v>0.57999999999999996</v>
      </c>
    </row>
    <row r="369" spans="1:9" ht="15.75" thickBot="1">
      <c r="A369" s="340"/>
      <c r="B369" s="341"/>
      <c r="C369" s="342" t="s">
        <v>636</v>
      </c>
      <c r="D369" s="342"/>
      <c r="E369" s="343"/>
      <c r="F369" s="650"/>
      <c r="G369" s="376">
        <f>SUM(G355:G368)</f>
        <v>0</v>
      </c>
      <c r="H369" s="345"/>
      <c r="I369" s="346">
        <f>SUM(I355:I368)</f>
        <v>18.55</v>
      </c>
    </row>
    <row r="370" spans="1:9" ht="15.75" thickBot="1"/>
    <row r="371" spans="1:9" ht="21" thickBot="1">
      <c r="A371" s="261" t="s">
        <v>850</v>
      </c>
      <c r="B371" s="262"/>
      <c r="C371" s="262"/>
      <c r="D371" s="347"/>
      <c r="E371" s="348"/>
      <c r="F371" s="349"/>
    </row>
    <row r="372" spans="1:9" ht="15.75" thickBot="1">
      <c r="A372" s="266" t="s">
        <v>596</v>
      </c>
      <c r="B372" s="350"/>
      <c r="C372" s="350"/>
      <c r="D372" s="351"/>
      <c r="E372" s="352"/>
      <c r="F372" s="353" t="s">
        <v>598</v>
      </c>
    </row>
    <row r="373" spans="1:9">
      <c r="A373" s="271">
        <v>1</v>
      </c>
      <c r="B373" s="272" t="s">
        <v>809</v>
      </c>
      <c r="C373" s="272"/>
      <c r="D373" s="354"/>
      <c r="E373" s="315">
        <v>0</v>
      </c>
      <c r="F373" s="355">
        <f>G404</f>
        <v>0</v>
      </c>
    </row>
    <row r="374" spans="1:9" ht="15.75" thickBot="1">
      <c r="A374" s="271">
        <v>2</v>
      </c>
      <c r="B374" s="272" t="s">
        <v>810</v>
      </c>
      <c r="C374" s="272"/>
      <c r="D374" s="354">
        <v>3</v>
      </c>
      <c r="E374" s="315">
        <f>F373</f>
        <v>0</v>
      </c>
      <c r="F374" s="355">
        <f>E374*D374/100</f>
        <v>0</v>
      </c>
    </row>
    <row r="375" spans="1:9">
      <c r="A375" s="281">
        <v>3</v>
      </c>
      <c r="B375" s="282" t="s">
        <v>811</v>
      </c>
      <c r="C375" s="282"/>
      <c r="D375" s="356"/>
      <c r="E375" s="357">
        <v>0</v>
      </c>
      <c r="F375" s="358">
        <f>F374+F373</f>
        <v>0</v>
      </c>
    </row>
    <row r="376" spans="1:9">
      <c r="A376" s="288"/>
      <c r="B376" s="289"/>
      <c r="C376" s="289"/>
      <c r="D376" s="359"/>
      <c r="E376" s="360"/>
      <c r="F376" s="361"/>
    </row>
    <row r="377" spans="1:9">
      <c r="A377" s="271">
        <v>4</v>
      </c>
      <c r="B377" s="272" t="s">
        <v>812</v>
      </c>
      <c r="C377" s="272"/>
      <c r="D377" s="354">
        <v>18.36</v>
      </c>
      <c r="E377" s="612"/>
      <c r="F377" s="355">
        <f>E377*D377</f>
        <v>0</v>
      </c>
    </row>
    <row r="378" spans="1:9" ht="15.75" thickBot="1">
      <c r="A378" s="271">
        <v>5</v>
      </c>
      <c r="B378" s="272" t="s">
        <v>813</v>
      </c>
      <c r="C378" s="272"/>
      <c r="D378" s="354"/>
      <c r="E378" s="315">
        <v>0</v>
      </c>
      <c r="F378" s="611"/>
    </row>
    <row r="379" spans="1:9">
      <c r="A379" s="281">
        <v>6</v>
      </c>
      <c r="B379" s="282" t="s">
        <v>814</v>
      </c>
      <c r="C379" s="282"/>
      <c r="D379" s="356"/>
      <c r="E379" s="357">
        <v>0</v>
      </c>
      <c r="F379" s="358">
        <f>F378+F377+F375</f>
        <v>0</v>
      </c>
    </row>
    <row r="380" spans="1:9">
      <c r="A380" s="288"/>
      <c r="B380" s="289"/>
      <c r="C380" s="289"/>
      <c r="D380" s="359"/>
      <c r="E380" s="360"/>
      <c r="F380" s="361"/>
    </row>
    <row r="381" spans="1:9">
      <c r="A381" s="271">
        <v>7</v>
      </c>
      <c r="B381" s="272" t="s">
        <v>815</v>
      </c>
      <c r="C381" s="272"/>
      <c r="D381" s="354">
        <v>1</v>
      </c>
      <c r="E381" s="315">
        <v>0</v>
      </c>
      <c r="F381" s="355"/>
    </row>
    <row r="382" spans="1:9">
      <c r="A382" s="271">
        <v>8</v>
      </c>
      <c r="B382" s="272" t="s">
        <v>816</v>
      </c>
      <c r="C382" s="272"/>
      <c r="D382" s="354"/>
      <c r="E382" s="315">
        <v>0</v>
      </c>
      <c r="F382" s="355">
        <f>F379</f>
        <v>0</v>
      </c>
    </row>
    <row r="383" spans="1:9" ht="15.75" thickBot="1">
      <c r="A383" s="271">
        <v>9</v>
      </c>
      <c r="B383" s="272" t="s">
        <v>817</v>
      </c>
      <c r="C383" s="272"/>
      <c r="D383" s="354">
        <v>21</v>
      </c>
      <c r="E383" s="315">
        <f>F382</f>
        <v>0</v>
      </c>
      <c r="F383" s="355">
        <f>E383*D383/100</f>
        <v>0</v>
      </c>
    </row>
    <row r="384" spans="1:9" ht="16.5" thickTop="1" thickBot="1">
      <c r="A384" s="293">
        <v>10</v>
      </c>
      <c r="B384" s="294" t="s">
        <v>818</v>
      </c>
      <c r="C384" s="294"/>
      <c r="D384" s="362"/>
      <c r="E384" s="363">
        <v>0</v>
      </c>
      <c r="F384" s="364">
        <f>F383+F382</f>
        <v>0</v>
      </c>
    </row>
    <row r="386" spans="1:9" ht="21" thickBot="1">
      <c r="A386" s="298" t="s">
        <v>619</v>
      </c>
      <c r="B386" s="298"/>
      <c r="C386" s="298"/>
      <c r="D386" s="298"/>
      <c r="E386" s="298"/>
      <c r="F386" s="298"/>
      <c r="G386" s="298"/>
      <c r="H386" s="298"/>
      <c r="I386" s="298"/>
    </row>
    <row r="387" spans="1:9" ht="15.75" thickBot="1">
      <c r="A387" s="301" t="s">
        <v>596</v>
      </c>
      <c r="B387" s="300" t="s">
        <v>620</v>
      </c>
      <c r="C387" s="301" t="s">
        <v>621</v>
      </c>
      <c r="D387" s="301" t="s">
        <v>622</v>
      </c>
      <c r="E387" s="302" t="s">
        <v>623</v>
      </c>
      <c r="F387" s="302" t="s">
        <v>624</v>
      </c>
      <c r="G387" s="365" t="s">
        <v>625</v>
      </c>
      <c r="H387" s="304" t="s">
        <v>626</v>
      </c>
      <c r="I387" s="366" t="s">
        <v>627</v>
      </c>
    </row>
    <row r="388" spans="1:9" ht="15.75">
      <c r="A388" s="367"/>
      <c r="B388" s="368" t="s">
        <v>851</v>
      </c>
      <c r="C388" s="369"/>
      <c r="D388" s="369"/>
      <c r="E388" s="370"/>
      <c r="F388" s="370"/>
      <c r="G388" s="371"/>
      <c r="H388" s="372"/>
      <c r="I388" s="373"/>
    </row>
    <row r="389" spans="1:9">
      <c r="A389" s="271">
        <v>1</v>
      </c>
      <c r="B389" s="313">
        <v>782311</v>
      </c>
      <c r="C389" s="314" t="s">
        <v>820</v>
      </c>
      <c r="D389" s="314" t="s">
        <v>383</v>
      </c>
      <c r="E389" s="273">
        <v>2</v>
      </c>
      <c r="F389" s="607"/>
      <c r="G389" s="374">
        <f t="shared" ref="G389:G403" si="18">E389*F389</f>
        <v>0</v>
      </c>
      <c r="H389" s="316">
        <v>0.49</v>
      </c>
      <c r="I389" s="317">
        <f t="shared" ref="I389:I403" si="19">E389*H389</f>
        <v>0.98</v>
      </c>
    </row>
    <row r="390" spans="1:9">
      <c r="A390" s="271">
        <v>2</v>
      </c>
      <c r="B390" s="313">
        <v>783212</v>
      </c>
      <c r="C390" s="314" t="s">
        <v>821</v>
      </c>
      <c r="D390" s="314" t="s">
        <v>383</v>
      </c>
      <c r="E390" s="273">
        <v>2</v>
      </c>
      <c r="F390" s="607"/>
      <c r="G390" s="374">
        <f t="shared" si="18"/>
        <v>0</v>
      </c>
      <c r="H390" s="316">
        <v>0.46</v>
      </c>
      <c r="I390" s="317">
        <f t="shared" si="19"/>
        <v>0.92</v>
      </c>
    </row>
    <row r="391" spans="1:9">
      <c r="A391" s="271">
        <v>3</v>
      </c>
      <c r="B391" s="313">
        <v>784313</v>
      </c>
      <c r="C391" s="314" t="s">
        <v>822</v>
      </c>
      <c r="D391" s="314" t="s">
        <v>630</v>
      </c>
      <c r="E391" s="273">
        <v>40</v>
      </c>
      <c r="F391" s="607"/>
      <c r="G391" s="374">
        <f t="shared" si="18"/>
        <v>0</v>
      </c>
      <c r="H391" s="316">
        <v>0.16</v>
      </c>
      <c r="I391" s="317">
        <f t="shared" si="19"/>
        <v>6.4</v>
      </c>
    </row>
    <row r="392" spans="1:9">
      <c r="A392" s="271">
        <v>4</v>
      </c>
      <c r="B392" s="313">
        <v>347215</v>
      </c>
      <c r="C392" s="314" t="s">
        <v>823</v>
      </c>
      <c r="D392" s="314" t="s">
        <v>383</v>
      </c>
      <c r="E392" s="273">
        <v>2</v>
      </c>
      <c r="F392" s="607"/>
      <c r="G392" s="374">
        <f t="shared" si="18"/>
        <v>0</v>
      </c>
      <c r="H392" s="316">
        <v>0.12</v>
      </c>
      <c r="I392" s="317">
        <f t="shared" si="19"/>
        <v>0.24</v>
      </c>
    </row>
    <row r="393" spans="1:9">
      <c r="A393" s="271">
        <v>5</v>
      </c>
      <c r="B393" s="313">
        <v>788211</v>
      </c>
      <c r="C393" s="314" t="s">
        <v>824</v>
      </c>
      <c r="D393" s="314" t="s">
        <v>360</v>
      </c>
      <c r="E393" s="273">
        <v>1</v>
      </c>
      <c r="F393" s="607"/>
      <c r="G393" s="374">
        <f t="shared" si="18"/>
        <v>0</v>
      </c>
      <c r="H393" s="316">
        <v>0.51</v>
      </c>
      <c r="I393" s="317">
        <f t="shared" si="19"/>
        <v>0.51</v>
      </c>
    </row>
    <row r="394" spans="1:9">
      <c r="A394" s="271">
        <v>6</v>
      </c>
      <c r="B394" s="313">
        <v>432131</v>
      </c>
      <c r="C394" s="314" t="s">
        <v>825</v>
      </c>
      <c r="D394" s="314" t="s">
        <v>630</v>
      </c>
      <c r="E394" s="273">
        <v>1</v>
      </c>
      <c r="F394" s="607"/>
      <c r="G394" s="374">
        <f t="shared" si="18"/>
        <v>0</v>
      </c>
      <c r="H394" s="316">
        <v>0.55000000000000004</v>
      </c>
      <c r="I394" s="317">
        <f t="shared" si="19"/>
        <v>0.55000000000000004</v>
      </c>
    </row>
    <row r="395" spans="1:9">
      <c r="A395" s="271">
        <v>7</v>
      </c>
      <c r="B395" s="313">
        <v>432142</v>
      </c>
      <c r="C395" s="314" t="s">
        <v>826</v>
      </c>
      <c r="D395" s="314" t="s">
        <v>630</v>
      </c>
      <c r="E395" s="273">
        <v>3</v>
      </c>
      <c r="F395" s="607"/>
      <c r="G395" s="374">
        <f t="shared" si="18"/>
        <v>0</v>
      </c>
      <c r="H395" s="316">
        <v>0</v>
      </c>
      <c r="I395" s="317">
        <f t="shared" si="19"/>
        <v>0</v>
      </c>
    </row>
    <row r="396" spans="1:9">
      <c r="A396" s="271">
        <v>8</v>
      </c>
      <c r="B396" s="313">
        <v>434004</v>
      </c>
      <c r="C396" s="314" t="s">
        <v>827</v>
      </c>
      <c r="D396" s="314" t="s">
        <v>630</v>
      </c>
      <c r="E396" s="273">
        <v>27</v>
      </c>
      <c r="F396" s="607"/>
      <c r="G396" s="374">
        <f t="shared" si="18"/>
        <v>0</v>
      </c>
      <c r="H396" s="316">
        <v>0.17</v>
      </c>
      <c r="I396" s="317">
        <f t="shared" si="19"/>
        <v>4.5900000000000007</v>
      </c>
    </row>
    <row r="397" spans="1:9">
      <c r="A397" s="271">
        <v>9</v>
      </c>
      <c r="B397" s="313">
        <v>435105</v>
      </c>
      <c r="C397" s="314" t="s">
        <v>828</v>
      </c>
      <c r="D397" s="314" t="s">
        <v>630</v>
      </c>
      <c r="E397" s="273">
        <v>1</v>
      </c>
      <c r="F397" s="607"/>
      <c r="G397" s="374">
        <f t="shared" si="18"/>
        <v>0</v>
      </c>
      <c r="H397" s="316">
        <v>0.39</v>
      </c>
      <c r="I397" s="317">
        <f t="shared" si="19"/>
        <v>0.39</v>
      </c>
    </row>
    <row r="398" spans="1:9">
      <c r="A398" s="271">
        <v>10</v>
      </c>
      <c r="B398" s="313">
        <v>438501</v>
      </c>
      <c r="C398" s="314" t="s">
        <v>829</v>
      </c>
      <c r="D398" s="314" t="s">
        <v>630</v>
      </c>
      <c r="E398" s="273">
        <v>1</v>
      </c>
      <c r="F398" s="607"/>
      <c r="G398" s="374">
        <f t="shared" si="18"/>
        <v>0</v>
      </c>
      <c r="H398" s="316">
        <v>0.49</v>
      </c>
      <c r="I398" s="317">
        <f t="shared" si="19"/>
        <v>0.49</v>
      </c>
    </row>
    <row r="399" spans="1:9">
      <c r="A399" s="271">
        <v>11</v>
      </c>
      <c r="B399" s="313">
        <v>441111</v>
      </c>
      <c r="C399" s="314" t="s">
        <v>830</v>
      </c>
      <c r="D399" s="314" t="s">
        <v>630</v>
      </c>
      <c r="E399" s="273">
        <v>3</v>
      </c>
      <c r="F399" s="607"/>
      <c r="G399" s="374">
        <f t="shared" si="18"/>
        <v>0</v>
      </c>
      <c r="H399" s="316">
        <v>0.27</v>
      </c>
      <c r="I399" s="317">
        <f t="shared" si="19"/>
        <v>0.81</v>
      </c>
    </row>
    <row r="400" spans="1:9">
      <c r="A400" s="271">
        <v>12</v>
      </c>
      <c r="B400" s="313">
        <v>464313</v>
      </c>
      <c r="C400" s="314" t="s">
        <v>831</v>
      </c>
      <c r="D400" s="314" t="s">
        <v>630</v>
      </c>
      <c r="E400" s="273">
        <v>3</v>
      </c>
      <c r="F400" s="607"/>
      <c r="G400" s="374">
        <f t="shared" si="18"/>
        <v>0</v>
      </c>
      <c r="H400" s="316">
        <v>0.31</v>
      </c>
      <c r="I400" s="317">
        <f t="shared" si="19"/>
        <v>0.92999999999999994</v>
      </c>
    </row>
    <row r="401" spans="1:9">
      <c r="A401" s="271">
        <v>13</v>
      </c>
      <c r="B401" s="313">
        <v>464342</v>
      </c>
      <c r="C401" s="314" t="s">
        <v>832</v>
      </c>
      <c r="D401" s="314" t="s">
        <v>630</v>
      </c>
      <c r="E401" s="273">
        <v>1</v>
      </c>
      <c r="F401" s="607"/>
      <c r="G401" s="374">
        <f t="shared" si="18"/>
        <v>0</v>
      </c>
      <c r="H401" s="316">
        <v>0.57999999999999996</v>
      </c>
      <c r="I401" s="317">
        <f t="shared" si="19"/>
        <v>0.57999999999999996</v>
      </c>
    </row>
    <row r="402" spans="1:9">
      <c r="A402" s="271">
        <v>14</v>
      </c>
      <c r="B402" s="313">
        <v>464343</v>
      </c>
      <c r="C402" s="314" t="s">
        <v>833</v>
      </c>
      <c r="D402" s="314" t="s">
        <v>630</v>
      </c>
      <c r="E402" s="273">
        <v>1</v>
      </c>
      <c r="F402" s="607"/>
      <c r="G402" s="374">
        <f t="shared" si="18"/>
        <v>0</v>
      </c>
      <c r="H402" s="316">
        <v>0.57999999999999996</v>
      </c>
      <c r="I402" s="317">
        <f t="shared" si="19"/>
        <v>0.57999999999999996</v>
      </c>
    </row>
    <row r="403" spans="1:9" ht="15.75" thickBot="1">
      <c r="A403" s="318">
        <v>15</v>
      </c>
      <c r="B403" s="319">
        <v>435104</v>
      </c>
      <c r="C403" s="320" t="s">
        <v>845</v>
      </c>
      <c r="D403" s="320" t="s">
        <v>630</v>
      </c>
      <c r="E403" s="321">
        <v>1</v>
      </c>
      <c r="F403" s="608"/>
      <c r="G403" s="375">
        <f t="shared" si="18"/>
        <v>0</v>
      </c>
      <c r="H403" s="323">
        <v>0.39</v>
      </c>
      <c r="I403" s="324">
        <f t="shared" si="19"/>
        <v>0.39</v>
      </c>
    </row>
    <row r="404" spans="1:9" ht="15.75" thickBot="1">
      <c r="A404" s="340"/>
      <c r="B404" s="341"/>
      <c r="C404" s="342" t="s">
        <v>636</v>
      </c>
      <c r="D404" s="342"/>
      <c r="E404" s="343"/>
      <c r="F404" s="343"/>
      <c r="G404" s="376">
        <f>SUM(G389:G403)</f>
        <v>0</v>
      </c>
      <c r="H404" s="345"/>
      <c r="I404" s="346">
        <f>SUM(I389:I403)</f>
        <v>18.36</v>
      </c>
    </row>
    <row r="405" spans="1:9">
      <c r="B405" s="377"/>
      <c r="D405" s="286"/>
      <c r="E405" s="256"/>
      <c r="F405" s="256"/>
      <c r="G405" s="378"/>
      <c r="H405" s="379"/>
      <c r="I405" s="380"/>
    </row>
    <row r="406" spans="1:9">
      <c r="A406" s="286" t="s">
        <v>852</v>
      </c>
      <c r="B406" s="377"/>
      <c r="D406" s="286"/>
      <c r="E406" s="256"/>
      <c r="F406" s="256"/>
      <c r="G406" s="378"/>
      <c r="H406" s="379"/>
      <c r="I406" s="380"/>
    </row>
    <row r="407" spans="1:9">
      <c r="A407" s="286" t="s">
        <v>853</v>
      </c>
      <c r="B407" s="377"/>
      <c r="C407" s="286" t="s">
        <v>241</v>
      </c>
      <c r="D407" s="286"/>
      <c r="E407" s="256"/>
      <c r="F407" s="256"/>
      <c r="G407" s="378"/>
      <c r="H407" s="379"/>
      <c r="I407" s="380"/>
    </row>
  </sheetData>
  <sheetProtection password="A5BB" sheet="1"/>
  <phoneticPr fontId="2" type="noConversion"/>
  <printOptions horizontalCentered="1"/>
  <pageMargins left="0.39370078740157483" right="0.39370078740157483" top="0.39370078740157483" bottom="0.39370078740157483" header="0" footer="0"/>
  <pageSetup paperSize="9" scale="9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7"/>
  <dimension ref="A2:K452"/>
  <sheetViews>
    <sheetView zoomScaleNormal="100" zoomScaleSheetLayoutView="85" workbookViewId="0">
      <selection activeCell="O7" sqref="O7"/>
    </sheetView>
  </sheetViews>
  <sheetFormatPr defaultRowHeight="15"/>
  <cols>
    <col min="1" max="1" width="4.7109375" style="286" customWidth="1"/>
    <col min="2" max="2" width="10.7109375" style="286" customWidth="1"/>
    <col min="3" max="3" width="50.85546875" style="286" bestFit="1" customWidth="1"/>
    <col min="4" max="4" width="7.7109375" style="256" bestFit="1" customWidth="1"/>
    <col min="5" max="5" width="10.85546875" style="257" bestFit="1" customWidth="1"/>
    <col min="6" max="6" width="13.7109375" style="258" bestFit="1" customWidth="1"/>
    <col min="7" max="7" width="11.5703125" style="286" bestFit="1" customWidth="1"/>
    <col min="8" max="8" width="6.7109375" style="286" bestFit="1" customWidth="1"/>
    <col min="9" max="9" width="10.140625" style="286" bestFit="1" customWidth="1"/>
    <col min="10" max="10" width="9.140625" style="286"/>
    <col min="11" max="11" width="13.28515625" style="286" customWidth="1"/>
    <col min="12" max="16384" width="9.140625" style="286"/>
  </cols>
  <sheetData>
    <row r="2" spans="1:11">
      <c r="B2" s="286" t="s">
        <v>240</v>
      </c>
      <c r="C2" s="286" t="s">
        <v>241</v>
      </c>
    </row>
    <row r="3" spans="1:11">
      <c r="A3" s="254"/>
      <c r="B3" s="255" t="s">
        <v>979</v>
      </c>
      <c r="C3" s="255"/>
    </row>
    <row r="4" spans="1:11" ht="18.75">
      <c r="A4" s="254"/>
      <c r="B4" s="259" t="s">
        <v>854</v>
      </c>
      <c r="C4" s="259"/>
      <c r="D4" s="260"/>
    </row>
    <row r="5" spans="1:11" ht="19.5" thickBot="1">
      <c r="A5" s="254"/>
      <c r="B5" s="259" t="s">
        <v>594</v>
      </c>
      <c r="C5" s="259"/>
      <c r="D5" s="260"/>
    </row>
    <row r="6" spans="1:11" s="287" customFormat="1" ht="33.950000000000003" customHeight="1" thickBot="1">
      <c r="A6" s="261" t="s">
        <v>595</v>
      </c>
      <c r="B6" s="262"/>
      <c r="C6" s="262"/>
      <c r="D6" s="263"/>
      <c r="E6" s="264"/>
      <c r="F6" s="265"/>
    </row>
    <row r="7" spans="1:11" ht="15.75" thickBot="1">
      <c r="A7" s="266" t="s">
        <v>596</v>
      </c>
      <c r="B7" s="267"/>
      <c r="C7" s="267"/>
      <c r="D7" s="268" t="s">
        <v>294</v>
      </c>
      <c r="E7" s="269" t="s">
        <v>597</v>
      </c>
      <c r="F7" s="270" t="s">
        <v>598</v>
      </c>
    </row>
    <row r="8" spans="1:11">
      <c r="A8" s="271">
        <v>1</v>
      </c>
      <c r="B8" s="272" t="s">
        <v>599</v>
      </c>
      <c r="C8" s="272"/>
      <c r="D8" s="273"/>
      <c r="E8" s="274">
        <v>0</v>
      </c>
      <c r="F8" s="275">
        <f>G42</f>
        <v>0</v>
      </c>
      <c r="I8" s="643"/>
      <c r="J8" s="644"/>
      <c r="K8" s="645"/>
    </row>
    <row r="9" spans="1:11">
      <c r="A9" s="271">
        <v>2</v>
      </c>
      <c r="B9" s="272" t="s">
        <v>600</v>
      </c>
      <c r="C9" s="272"/>
      <c r="D9" s="607">
        <v>3.6</v>
      </c>
      <c r="E9" s="274">
        <f>F8</f>
        <v>0</v>
      </c>
      <c r="F9" s="275">
        <f>E9*D9/100</f>
        <v>0</v>
      </c>
      <c r="I9" s="643"/>
      <c r="J9" s="644"/>
      <c r="K9" s="645"/>
    </row>
    <row r="10" spans="1:11">
      <c r="A10" s="271">
        <v>3</v>
      </c>
      <c r="B10" s="272" t="s">
        <v>601</v>
      </c>
      <c r="C10" s="272"/>
      <c r="D10" s="607">
        <v>1</v>
      </c>
      <c r="E10" s="274">
        <f>F8</f>
        <v>0</v>
      </c>
      <c r="F10" s="275">
        <f>E10*D10/100</f>
        <v>0</v>
      </c>
      <c r="I10" s="643"/>
      <c r="J10" s="644"/>
      <c r="K10" s="645"/>
    </row>
    <row r="11" spans="1:11">
      <c r="A11" s="271">
        <v>4</v>
      </c>
      <c r="B11" s="272" t="s">
        <v>602</v>
      </c>
      <c r="C11" s="272"/>
      <c r="D11" s="607"/>
      <c r="E11" s="274">
        <v>0</v>
      </c>
      <c r="F11" s="275">
        <f>G145</f>
        <v>0</v>
      </c>
      <c r="I11" s="643"/>
      <c r="J11" s="644"/>
      <c r="K11" s="645"/>
    </row>
    <row r="12" spans="1:11">
      <c r="A12" s="271">
        <v>5</v>
      </c>
      <c r="B12" s="272" t="s">
        <v>603</v>
      </c>
      <c r="C12" s="272"/>
      <c r="D12" s="607">
        <v>5</v>
      </c>
      <c r="E12" s="315">
        <f>SUM(G44:G59)+SUM(G73:G79)+SUM(G87:G91)+G138</f>
        <v>0</v>
      </c>
      <c r="F12" s="275">
        <f>E12*D12/100</f>
        <v>0</v>
      </c>
      <c r="I12" s="643"/>
      <c r="J12" s="644"/>
      <c r="K12" s="645"/>
    </row>
    <row r="13" spans="1:11">
      <c r="A13" s="271">
        <v>6</v>
      </c>
      <c r="B13" s="272" t="s">
        <v>604</v>
      </c>
      <c r="C13" s="272"/>
      <c r="D13" s="607">
        <v>3</v>
      </c>
      <c r="E13" s="274">
        <f>F11</f>
        <v>0</v>
      </c>
      <c r="F13" s="275">
        <f>E13*D13/100</f>
        <v>0</v>
      </c>
      <c r="I13" s="643"/>
      <c r="J13" s="644"/>
      <c r="K13" s="645"/>
    </row>
    <row r="14" spans="1:11">
      <c r="A14" s="271">
        <v>7</v>
      </c>
      <c r="B14" s="272" t="s">
        <v>605</v>
      </c>
      <c r="C14" s="272"/>
      <c r="D14" s="607"/>
      <c r="E14" s="274">
        <v>0</v>
      </c>
      <c r="F14" s="275">
        <f>G155</f>
        <v>0</v>
      </c>
      <c r="I14" s="643"/>
      <c r="J14" s="644"/>
      <c r="K14" s="645"/>
    </row>
    <row r="15" spans="1:11">
      <c r="A15" s="271">
        <v>8</v>
      </c>
      <c r="B15" s="272" t="s">
        <v>606</v>
      </c>
      <c r="C15" s="272"/>
      <c r="D15" s="607"/>
      <c r="E15" s="274">
        <v>0</v>
      </c>
      <c r="F15" s="275">
        <f>G254</f>
        <v>0</v>
      </c>
      <c r="I15" s="643"/>
      <c r="J15" s="644"/>
      <c r="K15" s="645"/>
    </row>
    <row r="16" spans="1:11">
      <c r="A16" s="271">
        <v>9</v>
      </c>
      <c r="B16" s="272" t="s">
        <v>607</v>
      </c>
      <c r="C16" s="272"/>
      <c r="D16" s="607"/>
      <c r="E16" s="274">
        <v>0</v>
      </c>
      <c r="F16" s="275">
        <f>G262</f>
        <v>0</v>
      </c>
      <c r="I16" s="643"/>
      <c r="J16" s="644"/>
      <c r="K16" s="645"/>
    </row>
    <row r="17" spans="1:11" ht="15.75" thickBot="1">
      <c r="A17" s="271">
        <v>10</v>
      </c>
      <c r="B17" s="272" t="s">
        <v>608</v>
      </c>
      <c r="C17" s="272"/>
      <c r="D17" s="607">
        <v>6</v>
      </c>
      <c r="E17" s="274">
        <f>F11+F15+F13+F12</f>
        <v>0</v>
      </c>
      <c r="F17" s="275">
        <f>E17*D17/100</f>
        <v>0</v>
      </c>
      <c r="I17" s="643"/>
      <c r="J17" s="644"/>
      <c r="K17" s="645"/>
    </row>
    <row r="18" spans="1:11">
      <c r="A18" s="276">
        <v>11</v>
      </c>
      <c r="B18" s="277" t="s">
        <v>609</v>
      </c>
      <c r="C18" s="277"/>
      <c r="D18" s="641"/>
      <c r="E18" s="279">
        <v>0</v>
      </c>
      <c r="F18" s="280">
        <f>SUM(F8:F9)</f>
        <v>0</v>
      </c>
      <c r="I18" s="643"/>
      <c r="J18" s="644"/>
      <c r="K18" s="645"/>
    </row>
    <row r="19" spans="1:11">
      <c r="A19" s="271">
        <v>12</v>
      </c>
      <c r="B19" s="272" t="s">
        <v>610</v>
      </c>
      <c r="C19" s="272"/>
      <c r="D19" s="607"/>
      <c r="E19" s="274">
        <v>0</v>
      </c>
      <c r="F19" s="275">
        <f>SUM(F10:F17)</f>
        <v>0</v>
      </c>
      <c r="I19" s="643"/>
      <c r="J19" s="644"/>
      <c r="K19" s="645"/>
    </row>
    <row r="20" spans="1:11" ht="15.75" thickBot="1">
      <c r="A20" s="271">
        <v>13</v>
      </c>
      <c r="B20" s="272" t="s">
        <v>611</v>
      </c>
      <c r="C20" s="272"/>
      <c r="D20" s="607"/>
      <c r="E20" s="274">
        <v>0</v>
      </c>
      <c r="F20" s="275">
        <f>G289</f>
        <v>0</v>
      </c>
      <c r="I20" s="643"/>
      <c r="J20" s="644"/>
      <c r="K20" s="645"/>
    </row>
    <row r="21" spans="1:11">
      <c r="A21" s="281">
        <v>14</v>
      </c>
      <c r="B21" s="282" t="s">
        <v>612</v>
      </c>
      <c r="C21" s="282"/>
      <c r="D21" s="642"/>
      <c r="E21" s="284">
        <v>0</v>
      </c>
      <c r="F21" s="285">
        <f>SUM(F18:F20)</f>
        <v>0</v>
      </c>
      <c r="I21" s="643"/>
      <c r="J21" s="644"/>
      <c r="K21" s="645"/>
    </row>
    <row r="22" spans="1:11">
      <c r="A22" s="288"/>
      <c r="B22" s="289"/>
      <c r="C22" s="289"/>
      <c r="D22" s="646"/>
      <c r="E22" s="291"/>
      <c r="F22" s="292"/>
      <c r="I22" s="643"/>
      <c r="J22" s="644"/>
      <c r="K22" s="645"/>
    </row>
    <row r="23" spans="1:11">
      <c r="A23" s="271">
        <v>15</v>
      </c>
      <c r="B23" s="272" t="s">
        <v>613</v>
      </c>
      <c r="C23" s="272"/>
      <c r="D23" s="607">
        <v>3.25</v>
      </c>
      <c r="E23" s="274">
        <f>F19</f>
        <v>0</v>
      </c>
      <c r="F23" s="275">
        <f>E23*D23/100</f>
        <v>0</v>
      </c>
      <c r="I23" s="643"/>
      <c r="J23" s="644"/>
      <c r="K23" s="645"/>
    </row>
    <row r="24" spans="1:11" ht="15.75" thickBot="1">
      <c r="A24" s="271">
        <v>16</v>
      </c>
      <c r="B24" s="272" t="s">
        <v>614</v>
      </c>
      <c r="C24" s="272"/>
      <c r="D24" s="607">
        <v>0.8</v>
      </c>
      <c r="E24" s="274">
        <f>F19</f>
        <v>0</v>
      </c>
      <c r="F24" s="275">
        <f>E24*D24/100</f>
        <v>0</v>
      </c>
      <c r="I24" s="643"/>
      <c r="J24" s="644"/>
      <c r="K24" s="645"/>
    </row>
    <row r="25" spans="1:11">
      <c r="A25" s="281">
        <v>17</v>
      </c>
      <c r="B25" s="282" t="s">
        <v>615</v>
      </c>
      <c r="C25" s="282"/>
      <c r="D25" s="283"/>
      <c r="E25" s="284">
        <v>0</v>
      </c>
      <c r="F25" s="285">
        <f>SUM(F23:F24)</f>
        <v>0</v>
      </c>
      <c r="I25" s="643"/>
      <c r="J25" s="644"/>
      <c r="K25" s="645"/>
    </row>
    <row r="26" spans="1:11">
      <c r="A26" s="288"/>
      <c r="B26" s="289"/>
      <c r="C26" s="289"/>
      <c r="D26" s="290"/>
      <c r="E26" s="291"/>
      <c r="F26" s="292"/>
      <c r="I26" s="643"/>
      <c r="J26" s="644"/>
      <c r="K26" s="645"/>
    </row>
    <row r="27" spans="1:11">
      <c r="A27" s="271">
        <v>18</v>
      </c>
      <c r="B27" s="272" t="s">
        <v>616</v>
      </c>
      <c r="C27" s="272"/>
      <c r="D27" s="273"/>
      <c r="E27" s="274">
        <v>0</v>
      </c>
      <c r="F27" s="275">
        <f>F21+F25</f>
        <v>0</v>
      </c>
      <c r="I27" s="643"/>
      <c r="J27" s="644"/>
      <c r="K27" s="645"/>
    </row>
    <row r="28" spans="1:11" ht="15.75" thickBot="1">
      <c r="A28" s="271">
        <v>19</v>
      </c>
      <c r="B28" s="272" t="s">
        <v>617</v>
      </c>
      <c r="C28" s="272"/>
      <c r="D28" s="273">
        <v>21</v>
      </c>
      <c r="E28" s="274">
        <f>F27</f>
        <v>0</v>
      </c>
      <c r="F28" s="275">
        <f>E28*D28/100</f>
        <v>0</v>
      </c>
      <c r="I28" s="643"/>
      <c r="J28" s="644"/>
      <c r="K28" s="645"/>
    </row>
    <row r="29" spans="1:11" ht="16.5" thickTop="1" thickBot="1">
      <c r="A29" s="293">
        <v>20</v>
      </c>
      <c r="B29" s="294" t="s">
        <v>618</v>
      </c>
      <c r="C29" s="294"/>
      <c r="D29" s="295"/>
      <c r="E29" s="296">
        <v>0</v>
      </c>
      <c r="F29" s="297">
        <f>SUM(F27:F28)</f>
        <v>0</v>
      </c>
      <c r="I29" s="651"/>
      <c r="J29" s="652"/>
      <c r="K29" s="653"/>
    </row>
    <row r="31" spans="1:11" ht="21" thickBot="1">
      <c r="A31" s="298" t="s">
        <v>619</v>
      </c>
      <c r="B31" s="298"/>
      <c r="C31" s="298"/>
      <c r="D31" s="298"/>
      <c r="E31" s="298"/>
      <c r="F31" s="298"/>
      <c r="G31" s="298"/>
      <c r="H31" s="298"/>
      <c r="I31" s="298"/>
    </row>
    <row r="32" spans="1:11" ht="15.75" thickBot="1">
      <c r="A32" s="299" t="s">
        <v>596</v>
      </c>
      <c r="B32" s="300" t="s">
        <v>620</v>
      </c>
      <c r="C32" s="301" t="s">
        <v>621</v>
      </c>
      <c r="D32" s="301" t="s">
        <v>622</v>
      </c>
      <c r="E32" s="302" t="s">
        <v>623</v>
      </c>
      <c r="F32" s="302" t="s">
        <v>624</v>
      </c>
      <c r="G32" s="303" t="s">
        <v>625</v>
      </c>
      <c r="H32" s="304" t="s">
        <v>626</v>
      </c>
      <c r="I32" s="305" t="s">
        <v>627</v>
      </c>
    </row>
    <row r="33" spans="1:9" ht="15.75">
      <c r="A33" s="306" t="s">
        <v>628</v>
      </c>
      <c r="B33" s="307"/>
      <c r="C33" s="308"/>
      <c r="D33" s="308"/>
      <c r="E33" s="309"/>
      <c r="F33" s="309"/>
      <c r="G33" s="310"/>
      <c r="H33" s="311"/>
      <c r="I33" s="312"/>
    </row>
    <row r="34" spans="1:9">
      <c r="A34" s="271">
        <v>1</v>
      </c>
      <c r="B34" s="313">
        <v>0</v>
      </c>
      <c r="C34" s="314" t="s">
        <v>855</v>
      </c>
      <c r="D34" s="314" t="s">
        <v>630</v>
      </c>
      <c r="E34" s="273">
        <v>1</v>
      </c>
      <c r="F34" s="273">
        <f>F302</f>
        <v>0</v>
      </c>
      <c r="G34" s="315">
        <f t="shared" ref="G34:G41" si="0">E34*F34</f>
        <v>0</v>
      </c>
      <c r="H34" s="316">
        <v>0</v>
      </c>
      <c r="I34" s="317">
        <f t="shared" ref="I34:I41" si="1">E34*H34</f>
        <v>0</v>
      </c>
    </row>
    <row r="35" spans="1:9">
      <c r="A35" s="271">
        <v>2</v>
      </c>
      <c r="B35" s="313">
        <v>0</v>
      </c>
      <c r="C35" s="314" t="s">
        <v>856</v>
      </c>
      <c r="D35" s="314" t="s">
        <v>630</v>
      </c>
      <c r="E35" s="273">
        <v>1</v>
      </c>
      <c r="F35" s="273">
        <f>F336</f>
        <v>0</v>
      </c>
      <c r="G35" s="315">
        <f t="shared" si="0"/>
        <v>0</v>
      </c>
      <c r="H35" s="316">
        <v>0</v>
      </c>
      <c r="I35" s="317">
        <f t="shared" si="1"/>
        <v>0</v>
      </c>
    </row>
    <row r="36" spans="1:9">
      <c r="A36" s="271">
        <v>3</v>
      </c>
      <c r="B36" s="313">
        <v>0</v>
      </c>
      <c r="C36" s="314" t="s">
        <v>857</v>
      </c>
      <c r="D36" s="314" t="s">
        <v>630</v>
      </c>
      <c r="E36" s="273">
        <v>1</v>
      </c>
      <c r="F36" s="273">
        <f>F381</f>
        <v>0</v>
      </c>
      <c r="G36" s="315">
        <f t="shared" si="0"/>
        <v>0</v>
      </c>
      <c r="H36" s="316">
        <v>0</v>
      </c>
      <c r="I36" s="317">
        <f t="shared" si="1"/>
        <v>0</v>
      </c>
    </row>
    <row r="37" spans="1:9">
      <c r="A37" s="271">
        <v>4</v>
      </c>
      <c r="B37" s="313">
        <v>0</v>
      </c>
      <c r="C37" s="314" t="s">
        <v>858</v>
      </c>
      <c r="D37" s="314" t="s">
        <v>630</v>
      </c>
      <c r="E37" s="273">
        <v>1</v>
      </c>
      <c r="F37" s="273">
        <f>F415</f>
        <v>0</v>
      </c>
      <c r="G37" s="315">
        <f t="shared" si="0"/>
        <v>0</v>
      </c>
      <c r="H37" s="316">
        <v>0</v>
      </c>
      <c r="I37" s="317">
        <f t="shared" si="1"/>
        <v>0</v>
      </c>
    </row>
    <row r="38" spans="1:9">
      <c r="A38" s="271">
        <v>5</v>
      </c>
      <c r="B38" s="313">
        <v>713222</v>
      </c>
      <c r="C38" s="314" t="s">
        <v>859</v>
      </c>
      <c r="D38" s="314" t="s">
        <v>630</v>
      </c>
      <c r="E38" s="273">
        <v>2</v>
      </c>
      <c r="F38" s="607"/>
      <c r="G38" s="315">
        <f t="shared" si="0"/>
        <v>0</v>
      </c>
      <c r="H38" s="316">
        <v>0</v>
      </c>
      <c r="I38" s="317">
        <f t="shared" si="1"/>
        <v>0</v>
      </c>
    </row>
    <row r="39" spans="1:9">
      <c r="A39" s="271">
        <v>6</v>
      </c>
      <c r="B39" s="313">
        <v>713232</v>
      </c>
      <c r="C39" s="314" t="s">
        <v>860</v>
      </c>
      <c r="D39" s="314" t="s">
        <v>630</v>
      </c>
      <c r="E39" s="273">
        <v>1</v>
      </c>
      <c r="F39" s="607"/>
      <c r="G39" s="315">
        <f t="shared" si="0"/>
        <v>0</v>
      </c>
      <c r="H39" s="316">
        <v>0</v>
      </c>
      <c r="I39" s="317">
        <f t="shared" si="1"/>
        <v>0</v>
      </c>
    </row>
    <row r="40" spans="1:9">
      <c r="A40" s="271">
        <v>7</v>
      </c>
      <c r="B40" s="313">
        <v>720100</v>
      </c>
      <c r="C40" s="314" t="s">
        <v>635</v>
      </c>
      <c r="D40" s="314" t="s">
        <v>630</v>
      </c>
      <c r="E40" s="273">
        <v>6</v>
      </c>
      <c r="F40" s="607"/>
      <c r="G40" s="315">
        <f t="shared" si="0"/>
        <v>0</v>
      </c>
      <c r="H40" s="316">
        <v>0</v>
      </c>
      <c r="I40" s="317">
        <f t="shared" si="1"/>
        <v>0</v>
      </c>
    </row>
    <row r="41" spans="1:9" ht="15.75" thickBot="1">
      <c r="A41" s="318">
        <v>8</v>
      </c>
      <c r="B41" s="319">
        <v>720100</v>
      </c>
      <c r="C41" s="320" t="s">
        <v>861</v>
      </c>
      <c r="D41" s="320" t="s">
        <v>630</v>
      </c>
      <c r="E41" s="321">
        <v>3</v>
      </c>
      <c r="F41" s="608"/>
      <c r="G41" s="322">
        <f t="shared" si="0"/>
        <v>0</v>
      </c>
      <c r="H41" s="323">
        <v>0</v>
      </c>
      <c r="I41" s="324">
        <f t="shared" si="1"/>
        <v>0</v>
      </c>
    </row>
    <row r="42" spans="1:9">
      <c r="A42" s="325"/>
      <c r="B42" s="326"/>
      <c r="C42" s="327" t="s">
        <v>636</v>
      </c>
      <c r="D42" s="327"/>
      <c r="E42" s="328"/>
      <c r="F42" s="609"/>
      <c r="G42" s="329">
        <f>SUM(G34:G41)</f>
        <v>0</v>
      </c>
      <c r="H42" s="330"/>
      <c r="I42" s="331">
        <f>SUM(I34:I41)</f>
        <v>0</v>
      </c>
    </row>
    <row r="43" spans="1:9" ht="15.75">
      <c r="A43" s="332" t="s">
        <v>637</v>
      </c>
      <c r="B43" s="333"/>
      <c r="C43" s="334"/>
      <c r="D43" s="334"/>
      <c r="E43" s="335"/>
      <c r="F43" s="610"/>
      <c r="G43" s="336"/>
      <c r="H43" s="337"/>
      <c r="I43" s="338"/>
    </row>
    <row r="44" spans="1:9">
      <c r="A44" s="271">
        <v>9</v>
      </c>
      <c r="B44" s="313">
        <v>172106</v>
      </c>
      <c r="C44" s="314" t="s">
        <v>638</v>
      </c>
      <c r="D44" s="314" t="s">
        <v>383</v>
      </c>
      <c r="E44" s="273">
        <v>35</v>
      </c>
      <c r="F44" s="607"/>
      <c r="G44" s="315">
        <f t="shared" ref="G44:G107" si="2">E44*F44</f>
        <v>0</v>
      </c>
      <c r="H44" s="316">
        <v>0</v>
      </c>
      <c r="I44" s="317">
        <f t="shared" ref="I44:I107" si="3">E44*H44</f>
        <v>0</v>
      </c>
    </row>
    <row r="45" spans="1:9">
      <c r="A45" s="271">
        <v>10</v>
      </c>
      <c r="B45" s="313">
        <v>171107</v>
      </c>
      <c r="C45" s="314" t="s">
        <v>639</v>
      </c>
      <c r="D45" s="314" t="s">
        <v>383</v>
      </c>
      <c r="E45" s="273">
        <v>40</v>
      </c>
      <c r="F45" s="607"/>
      <c r="G45" s="315">
        <f t="shared" si="2"/>
        <v>0</v>
      </c>
      <c r="H45" s="316">
        <v>0</v>
      </c>
      <c r="I45" s="317">
        <f t="shared" si="3"/>
        <v>0</v>
      </c>
    </row>
    <row r="46" spans="1:9">
      <c r="A46" s="271">
        <v>11</v>
      </c>
      <c r="B46" s="313">
        <v>171108</v>
      </c>
      <c r="C46" s="314" t="s">
        <v>640</v>
      </c>
      <c r="D46" s="314" t="s">
        <v>383</v>
      </c>
      <c r="E46" s="273">
        <v>750</v>
      </c>
      <c r="F46" s="607"/>
      <c r="G46" s="315">
        <f t="shared" si="2"/>
        <v>0</v>
      </c>
      <c r="H46" s="316">
        <v>0</v>
      </c>
      <c r="I46" s="317">
        <f t="shared" si="3"/>
        <v>0</v>
      </c>
    </row>
    <row r="47" spans="1:9">
      <c r="A47" s="271">
        <v>12</v>
      </c>
      <c r="B47" s="313">
        <v>171109</v>
      </c>
      <c r="C47" s="314" t="s">
        <v>641</v>
      </c>
      <c r="D47" s="314" t="s">
        <v>383</v>
      </c>
      <c r="E47" s="273">
        <v>490</v>
      </c>
      <c r="F47" s="607"/>
      <c r="G47" s="315">
        <f t="shared" si="2"/>
        <v>0</v>
      </c>
      <c r="H47" s="316">
        <v>0</v>
      </c>
      <c r="I47" s="317">
        <f t="shared" si="3"/>
        <v>0</v>
      </c>
    </row>
    <row r="48" spans="1:9">
      <c r="A48" s="271">
        <v>13</v>
      </c>
      <c r="B48" s="313">
        <v>101005</v>
      </c>
      <c r="C48" s="314" t="s">
        <v>642</v>
      </c>
      <c r="D48" s="314" t="s">
        <v>383</v>
      </c>
      <c r="E48" s="273">
        <v>750</v>
      </c>
      <c r="F48" s="607"/>
      <c r="G48" s="315">
        <f t="shared" si="2"/>
        <v>0</v>
      </c>
      <c r="H48" s="316">
        <v>0</v>
      </c>
      <c r="I48" s="317">
        <f t="shared" si="3"/>
        <v>0</v>
      </c>
    </row>
    <row r="49" spans="1:9">
      <c r="A49" s="271">
        <v>14</v>
      </c>
      <c r="B49" s="313">
        <v>101105</v>
      </c>
      <c r="C49" s="314" t="s">
        <v>643</v>
      </c>
      <c r="D49" s="314" t="s">
        <v>383</v>
      </c>
      <c r="E49" s="273">
        <v>1550</v>
      </c>
      <c r="F49" s="607"/>
      <c r="G49" s="315">
        <f t="shared" si="2"/>
        <v>0</v>
      </c>
      <c r="H49" s="316">
        <v>0</v>
      </c>
      <c r="I49" s="317">
        <f t="shared" si="3"/>
        <v>0</v>
      </c>
    </row>
    <row r="50" spans="1:9">
      <c r="A50" s="271">
        <v>15</v>
      </c>
      <c r="B50" s="313">
        <v>101305</v>
      </c>
      <c r="C50" s="314" t="s">
        <v>644</v>
      </c>
      <c r="D50" s="314" t="s">
        <v>383</v>
      </c>
      <c r="E50" s="273">
        <v>690</v>
      </c>
      <c r="F50" s="607"/>
      <c r="G50" s="315">
        <f t="shared" si="2"/>
        <v>0</v>
      </c>
      <c r="H50" s="316">
        <v>0</v>
      </c>
      <c r="I50" s="317">
        <f t="shared" si="3"/>
        <v>0</v>
      </c>
    </row>
    <row r="51" spans="1:9">
      <c r="A51" s="271">
        <v>16</v>
      </c>
      <c r="B51" s="313">
        <v>101405</v>
      </c>
      <c r="C51" s="314" t="s">
        <v>862</v>
      </c>
      <c r="D51" s="314" t="s">
        <v>383</v>
      </c>
      <c r="E51" s="273">
        <v>70</v>
      </c>
      <c r="F51" s="607"/>
      <c r="G51" s="315">
        <f t="shared" si="2"/>
        <v>0</v>
      </c>
      <c r="H51" s="316">
        <v>0</v>
      </c>
      <c r="I51" s="317">
        <f t="shared" si="3"/>
        <v>0</v>
      </c>
    </row>
    <row r="52" spans="1:9">
      <c r="A52" s="271">
        <v>17</v>
      </c>
      <c r="B52" s="313">
        <v>101106</v>
      </c>
      <c r="C52" s="314" t="s">
        <v>645</v>
      </c>
      <c r="D52" s="314" t="s">
        <v>383</v>
      </c>
      <c r="E52" s="273">
        <v>2160</v>
      </c>
      <c r="F52" s="607"/>
      <c r="G52" s="315">
        <f t="shared" si="2"/>
        <v>0</v>
      </c>
      <c r="H52" s="316">
        <v>0</v>
      </c>
      <c r="I52" s="317">
        <f t="shared" si="3"/>
        <v>0</v>
      </c>
    </row>
    <row r="53" spans="1:9">
      <c r="A53" s="271">
        <v>18</v>
      </c>
      <c r="B53" s="313">
        <v>101306</v>
      </c>
      <c r="C53" s="314" t="s">
        <v>646</v>
      </c>
      <c r="D53" s="314" t="s">
        <v>383</v>
      </c>
      <c r="E53" s="273">
        <v>290</v>
      </c>
      <c r="F53" s="607"/>
      <c r="G53" s="315">
        <f t="shared" si="2"/>
        <v>0</v>
      </c>
      <c r="H53" s="316">
        <v>0</v>
      </c>
      <c r="I53" s="317">
        <f t="shared" si="3"/>
        <v>0</v>
      </c>
    </row>
    <row r="54" spans="1:9">
      <c r="A54" s="271">
        <v>19</v>
      </c>
      <c r="B54" s="313">
        <v>101307</v>
      </c>
      <c r="C54" s="314" t="s">
        <v>647</v>
      </c>
      <c r="D54" s="314" t="s">
        <v>383</v>
      </c>
      <c r="E54" s="273">
        <v>70</v>
      </c>
      <c r="F54" s="607"/>
      <c r="G54" s="315">
        <f t="shared" si="2"/>
        <v>0</v>
      </c>
      <c r="H54" s="316">
        <v>0</v>
      </c>
      <c r="I54" s="317">
        <f t="shared" si="3"/>
        <v>0</v>
      </c>
    </row>
    <row r="55" spans="1:9">
      <c r="A55" s="271">
        <v>20</v>
      </c>
      <c r="B55" s="313">
        <v>101308</v>
      </c>
      <c r="C55" s="314" t="s">
        <v>863</v>
      </c>
      <c r="D55" s="314" t="s">
        <v>383</v>
      </c>
      <c r="E55" s="273">
        <v>30</v>
      </c>
      <c r="F55" s="607"/>
      <c r="G55" s="315">
        <f t="shared" si="2"/>
        <v>0</v>
      </c>
      <c r="H55" s="316">
        <v>0</v>
      </c>
      <c r="I55" s="317">
        <f t="shared" si="3"/>
        <v>0</v>
      </c>
    </row>
    <row r="56" spans="1:9">
      <c r="A56" s="271">
        <v>21</v>
      </c>
      <c r="B56" s="313">
        <v>101310</v>
      </c>
      <c r="C56" s="314" t="s">
        <v>648</v>
      </c>
      <c r="D56" s="314" t="s">
        <v>383</v>
      </c>
      <c r="E56" s="273">
        <v>10</v>
      </c>
      <c r="F56" s="607"/>
      <c r="G56" s="315">
        <f t="shared" si="2"/>
        <v>0</v>
      </c>
      <c r="H56" s="316">
        <v>0</v>
      </c>
      <c r="I56" s="317">
        <f t="shared" si="3"/>
        <v>0</v>
      </c>
    </row>
    <row r="57" spans="1:9">
      <c r="A57" s="271">
        <v>22</v>
      </c>
      <c r="B57" s="313">
        <v>101311</v>
      </c>
      <c r="C57" s="314" t="s">
        <v>864</v>
      </c>
      <c r="D57" s="314" t="s">
        <v>383</v>
      </c>
      <c r="E57" s="273">
        <v>10</v>
      </c>
      <c r="F57" s="607"/>
      <c r="G57" s="315">
        <f t="shared" si="2"/>
        <v>0</v>
      </c>
      <c r="H57" s="316">
        <v>0</v>
      </c>
      <c r="I57" s="317">
        <f t="shared" si="3"/>
        <v>0</v>
      </c>
    </row>
    <row r="58" spans="1:9">
      <c r="A58" s="271">
        <v>23</v>
      </c>
      <c r="B58" s="313">
        <v>142105</v>
      </c>
      <c r="C58" s="314" t="s">
        <v>649</v>
      </c>
      <c r="D58" s="314" t="s">
        <v>383</v>
      </c>
      <c r="E58" s="273">
        <v>695</v>
      </c>
      <c r="F58" s="607"/>
      <c r="G58" s="315">
        <f t="shared" si="2"/>
        <v>0</v>
      </c>
      <c r="H58" s="316">
        <v>0</v>
      </c>
      <c r="I58" s="317">
        <f t="shared" si="3"/>
        <v>0</v>
      </c>
    </row>
    <row r="59" spans="1:9">
      <c r="A59" s="271">
        <v>24</v>
      </c>
      <c r="B59" s="313">
        <v>166306</v>
      </c>
      <c r="C59" s="314" t="s">
        <v>865</v>
      </c>
      <c r="D59" s="314" t="s">
        <v>383</v>
      </c>
      <c r="E59" s="273">
        <v>5</v>
      </c>
      <c r="F59" s="607"/>
      <c r="G59" s="315">
        <f t="shared" si="2"/>
        <v>0</v>
      </c>
      <c r="H59" s="316">
        <v>0</v>
      </c>
      <c r="I59" s="317">
        <f t="shared" si="3"/>
        <v>0</v>
      </c>
    </row>
    <row r="60" spans="1:9">
      <c r="A60" s="271">
        <v>25</v>
      </c>
      <c r="B60" s="313">
        <v>295441</v>
      </c>
      <c r="C60" s="314" t="s">
        <v>650</v>
      </c>
      <c r="D60" s="314" t="s">
        <v>630</v>
      </c>
      <c r="E60" s="273">
        <v>3</v>
      </c>
      <c r="F60" s="607"/>
      <c r="G60" s="315">
        <f t="shared" si="2"/>
        <v>0</v>
      </c>
      <c r="H60" s="316">
        <v>0</v>
      </c>
      <c r="I60" s="317">
        <f t="shared" si="3"/>
        <v>0</v>
      </c>
    </row>
    <row r="61" spans="1:9">
      <c r="A61" s="271">
        <v>26</v>
      </c>
      <c r="B61" s="313">
        <v>295442</v>
      </c>
      <c r="C61" s="314" t="s">
        <v>651</v>
      </c>
      <c r="D61" s="314" t="s">
        <v>630</v>
      </c>
      <c r="E61" s="273">
        <v>3</v>
      </c>
      <c r="F61" s="607"/>
      <c r="G61" s="315">
        <f t="shared" si="2"/>
        <v>0</v>
      </c>
      <c r="H61" s="316">
        <v>0</v>
      </c>
      <c r="I61" s="317">
        <f t="shared" si="3"/>
        <v>0</v>
      </c>
    </row>
    <row r="62" spans="1:9">
      <c r="A62" s="271">
        <v>27</v>
      </c>
      <c r="B62" s="313">
        <v>295442</v>
      </c>
      <c r="C62" s="314" t="s">
        <v>652</v>
      </c>
      <c r="D62" s="314" t="s">
        <v>630</v>
      </c>
      <c r="E62" s="273">
        <v>12</v>
      </c>
      <c r="F62" s="607"/>
      <c r="G62" s="315">
        <f t="shared" si="2"/>
        <v>0</v>
      </c>
      <c r="H62" s="316">
        <v>0</v>
      </c>
      <c r="I62" s="317">
        <f t="shared" si="3"/>
        <v>0</v>
      </c>
    </row>
    <row r="63" spans="1:9">
      <c r="A63" s="271">
        <v>28</v>
      </c>
      <c r="B63" s="313">
        <v>311115</v>
      </c>
      <c r="C63" s="314" t="s">
        <v>653</v>
      </c>
      <c r="D63" s="314" t="s">
        <v>630</v>
      </c>
      <c r="E63" s="273">
        <v>246</v>
      </c>
      <c r="F63" s="607"/>
      <c r="G63" s="315">
        <f t="shared" si="2"/>
        <v>0</v>
      </c>
      <c r="H63" s="316">
        <v>0</v>
      </c>
      <c r="I63" s="317">
        <f t="shared" si="3"/>
        <v>0</v>
      </c>
    </row>
    <row r="64" spans="1:9">
      <c r="A64" s="271">
        <v>29</v>
      </c>
      <c r="B64" s="313">
        <v>311216</v>
      </c>
      <c r="C64" s="314" t="s">
        <v>654</v>
      </c>
      <c r="D64" s="314" t="s">
        <v>630</v>
      </c>
      <c r="E64" s="273">
        <v>6</v>
      </c>
      <c r="F64" s="607"/>
      <c r="G64" s="315">
        <f t="shared" si="2"/>
        <v>0</v>
      </c>
      <c r="H64" s="316">
        <v>0</v>
      </c>
      <c r="I64" s="317">
        <f t="shared" si="3"/>
        <v>0</v>
      </c>
    </row>
    <row r="65" spans="1:9">
      <c r="A65" s="271">
        <v>30</v>
      </c>
      <c r="B65" s="313">
        <v>311221</v>
      </c>
      <c r="C65" s="314" t="s">
        <v>866</v>
      </c>
      <c r="D65" s="314" t="s">
        <v>630</v>
      </c>
      <c r="E65" s="273">
        <v>15</v>
      </c>
      <c r="F65" s="607"/>
      <c r="G65" s="315">
        <f t="shared" si="2"/>
        <v>0</v>
      </c>
      <c r="H65" s="316">
        <v>0</v>
      </c>
      <c r="I65" s="317">
        <f t="shared" si="3"/>
        <v>0</v>
      </c>
    </row>
    <row r="66" spans="1:9">
      <c r="A66" s="271">
        <v>31</v>
      </c>
      <c r="B66" s="313">
        <v>311117</v>
      </c>
      <c r="C66" s="314" t="s">
        <v>655</v>
      </c>
      <c r="D66" s="314" t="s">
        <v>630</v>
      </c>
      <c r="E66" s="273">
        <v>58</v>
      </c>
      <c r="F66" s="607"/>
      <c r="G66" s="315">
        <f t="shared" si="2"/>
        <v>0</v>
      </c>
      <c r="H66" s="316">
        <v>0</v>
      </c>
      <c r="I66" s="317">
        <f t="shared" si="3"/>
        <v>0</v>
      </c>
    </row>
    <row r="67" spans="1:9">
      <c r="A67" s="271">
        <v>32</v>
      </c>
      <c r="B67" s="313">
        <v>312211</v>
      </c>
      <c r="C67" s="314" t="s">
        <v>656</v>
      </c>
      <c r="D67" s="314" t="s">
        <v>630</v>
      </c>
      <c r="E67" s="273">
        <v>30</v>
      </c>
      <c r="F67" s="607"/>
      <c r="G67" s="315">
        <f t="shared" si="2"/>
        <v>0</v>
      </c>
      <c r="H67" s="316">
        <v>0</v>
      </c>
      <c r="I67" s="317">
        <f t="shared" si="3"/>
        <v>0</v>
      </c>
    </row>
    <row r="68" spans="1:9">
      <c r="A68" s="271">
        <v>33</v>
      </c>
      <c r="B68" s="313">
        <v>312216</v>
      </c>
      <c r="C68" s="314" t="s">
        <v>657</v>
      </c>
      <c r="D68" s="314" t="s">
        <v>630</v>
      </c>
      <c r="E68" s="273">
        <v>22</v>
      </c>
      <c r="F68" s="607"/>
      <c r="G68" s="315">
        <f t="shared" si="2"/>
        <v>0</v>
      </c>
      <c r="H68" s="316">
        <v>0</v>
      </c>
      <c r="I68" s="317">
        <f t="shared" si="3"/>
        <v>0</v>
      </c>
    </row>
    <row r="69" spans="1:9">
      <c r="A69" s="271">
        <v>34</v>
      </c>
      <c r="B69" s="313">
        <v>311322</v>
      </c>
      <c r="C69" s="314" t="s">
        <v>867</v>
      </c>
      <c r="D69" s="314" t="s">
        <v>630</v>
      </c>
      <c r="E69" s="273">
        <v>9</v>
      </c>
      <c r="F69" s="607"/>
      <c r="G69" s="315">
        <f t="shared" si="2"/>
        <v>0</v>
      </c>
      <c r="H69" s="316">
        <v>0</v>
      </c>
      <c r="I69" s="317">
        <f t="shared" si="3"/>
        <v>0</v>
      </c>
    </row>
    <row r="70" spans="1:9">
      <c r="A70" s="271">
        <v>35</v>
      </c>
      <c r="B70" s="313">
        <v>311326</v>
      </c>
      <c r="C70" s="314" t="s">
        <v>658</v>
      </c>
      <c r="D70" s="314" t="s">
        <v>630</v>
      </c>
      <c r="E70" s="273">
        <v>7</v>
      </c>
      <c r="F70" s="607"/>
      <c r="G70" s="315">
        <f t="shared" si="2"/>
        <v>0</v>
      </c>
      <c r="H70" s="316">
        <v>0</v>
      </c>
      <c r="I70" s="317">
        <f t="shared" si="3"/>
        <v>0</v>
      </c>
    </row>
    <row r="71" spans="1:9">
      <c r="A71" s="271">
        <v>36</v>
      </c>
      <c r="B71" s="313">
        <v>199114</v>
      </c>
      <c r="C71" s="314" t="s">
        <v>659</v>
      </c>
      <c r="D71" s="314" t="s">
        <v>630</v>
      </c>
      <c r="E71" s="273">
        <v>100</v>
      </c>
      <c r="F71" s="607"/>
      <c r="G71" s="315">
        <f t="shared" si="2"/>
        <v>0</v>
      </c>
      <c r="H71" s="316">
        <v>0</v>
      </c>
      <c r="I71" s="317">
        <f t="shared" si="3"/>
        <v>0</v>
      </c>
    </row>
    <row r="72" spans="1:9">
      <c r="A72" s="271">
        <v>37</v>
      </c>
      <c r="B72" s="313">
        <v>190308</v>
      </c>
      <c r="C72" s="314" t="s">
        <v>660</v>
      </c>
      <c r="D72" s="314" t="s">
        <v>630</v>
      </c>
      <c r="E72" s="273">
        <v>20</v>
      </c>
      <c r="F72" s="607"/>
      <c r="G72" s="315">
        <f t="shared" si="2"/>
        <v>0</v>
      </c>
      <c r="H72" s="316">
        <v>0</v>
      </c>
      <c r="I72" s="317">
        <f t="shared" si="3"/>
        <v>0</v>
      </c>
    </row>
    <row r="73" spans="1:9">
      <c r="A73" s="271">
        <v>38</v>
      </c>
      <c r="B73" s="313">
        <v>321123</v>
      </c>
      <c r="C73" s="314" t="s">
        <v>661</v>
      </c>
      <c r="D73" s="314" t="s">
        <v>383</v>
      </c>
      <c r="E73" s="273">
        <v>20</v>
      </c>
      <c r="F73" s="607"/>
      <c r="G73" s="315">
        <f t="shared" si="2"/>
        <v>0</v>
      </c>
      <c r="H73" s="316">
        <v>0</v>
      </c>
      <c r="I73" s="317">
        <f t="shared" si="3"/>
        <v>0</v>
      </c>
    </row>
    <row r="74" spans="1:9">
      <c r="A74" s="271">
        <v>39</v>
      </c>
      <c r="B74" s="313">
        <v>321124</v>
      </c>
      <c r="C74" s="314" t="s">
        <v>662</v>
      </c>
      <c r="D74" s="314" t="s">
        <v>383</v>
      </c>
      <c r="E74" s="273">
        <v>10</v>
      </c>
      <c r="F74" s="607"/>
      <c r="G74" s="315">
        <f t="shared" si="2"/>
        <v>0</v>
      </c>
      <c r="H74" s="316">
        <v>0</v>
      </c>
      <c r="I74" s="317">
        <f t="shared" si="3"/>
        <v>0</v>
      </c>
    </row>
    <row r="75" spans="1:9">
      <c r="A75" s="271">
        <v>40</v>
      </c>
      <c r="B75" s="313">
        <v>322213</v>
      </c>
      <c r="C75" s="314" t="s">
        <v>663</v>
      </c>
      <c r="D75" s="314" t="s">
        <v>383</v>
      </c>
      <c r="E75" s="273">
        <v>120</v>
      </c>
      <c r="F75" s="607"/>
      <c r="G75" s="315">
        <f t="shared" si="2"/>
        <v>0</v>
      </c>
      <c r="H75" s="316">
        <v>0</v>
      </c>
      <c r="I75" s="317">
        <f t="shared" si="3"/>
        <v>0</v>
      </c>
    </row>
    <row r="76" spans="1:9">
      <c r="A76" s="271">
        <v>41</v>
      </c>
      <c r="B76" s="313">
        <v>324142</v>
      </c>
      <c r="C76" s="314" t="s">
        <v>664</v>
      </c>
      <c r="D76" s="314" t="s">
        <v>383</v>
      </c>
      <c r="E76" s="273">
        <v>70</v>
      </c>
      <c r="F76" s="607"/>
      <c r="G76" s="315">
        <f t="shared" si="2"/>
        <v>0</v>
      </c>
      <c r="H76" s="316">
        <v>0</v>
      </c>
      <c r="I76" s="317">
        <f t="shared" si="3"/>
        <v>0</v>
      </c>
    </row>
    <row r="77" spans="1:9">
      <c r="A77" s="271">
        <v>42</v>
      </c>
      <c r="B77" s="313">
        <v>362041</v>
      </c>
      <c r="C77" s="314" t="s">
        <v>665</v>
      </c>
      <c r="D77" s="314" t="s">
        <v>383</v>
      </c>
      <c r="E77" s="273">
        <v>28</v>
      </c>
      <c r="F77" s="607"/>
      <c r="G77" s="315">
        <f t="shared" si="2"/>
        <v>0</v>
      </c>
      <c r="H77" s="316">
        <v>0</v>
      </c>
      <c r="I77" s="317">
        <f t="shared" si="3"/>
        <v>0</v>
      </c>
    </row>
    <row r="78" spans="1:9">
      <c r="A78" s="271">
        <v>43</v>
      </c>
      <c r="B78" s="313">
        <v>362014</v>
      </c>
      <c r="C78" s="314" t="s">
        <v>666</v>
      </c>
      <c r="D78" s="314" t="s">
        <v>383</v>
      </c>
      <c r="E78" s="273">
        <v>6</v>
      </c>
      <c r="F78" s="607"/>
      <c r="G78" s="315">
        <f t="shared" si="2"/>
        <v>0</v>
      </c>
      <c r="H78" s="316">
        <v>0</v>
      </c>
      <c r="I78" s="317">
        <f t="shared" si="3"/>
        <v>0</v>
      </c>
    </row>
    <row r="79" spans="1:9">
      <c r="A79" s="271">
        <v>44</v>
      </c>
      <c r="B79" s="313">
        <v>362015</v>
      </c>
      <c r="C79" s="314" t="s">
        <v>667</v>
      </c>
      <c r="D79" s="314" t="s">
        <v>383</v>
      </c>
      <c r="E79" s="273">
        <v>40</v>
      </c>
      <c r="F79" s="607"/>
      <c r="G79" s="315">
        <f t="shared" si="2"/>
        <v>0</v>
      </c>
      <c r="H79" s="316">
        <v>0</v>
      </c>
      <c r="I79" s="317">
        <f t="shared" si="3"/>
        <v>0</v>
      </c>
    </row>
    <row r="80" spans="1:9">
      <c r="A80" s="271">
        <v>45</v>
      </c>
      <c r="B80" s="313">
        <v>251</v>
      </c>
      <c r="C80" s="314" t="s">
        <v>668</v>
      </c>
      <c r="D80" s="314" t="s">
        <v>630</v>
      </c>
      <c r="E80" s="273">
        <v>100</v>
      </c>
      <c r="F80" s="607"/>
      <c r="G80" s="315">
        <f t="shared" si="2"/>
        <v>0</v>
      </c>
      <c r="H80" s="316">
        <v>0</v>
      </c>
      <c r="I80" s="317">
        <f t="shared" si="3"/>
        <v>0</v>
      </c>
    </row>
    <row r="81" spans="1:9">
      <c r="A81" s="271">
        <v>46</v>
      </c>
      <c r="B81" s="313">
        <v>311424</v>
      </c>
      <c r="C81" s="314" t="s">
        <v>669</v>
      </c>
      <c r="D81" s="314" t="s">
        <v>630</v>
      </c>
      <c r="E81" s="273">
        <v>3</v>
      </c>
      <c r="F81" s="607"/>
      <c r="G81" s="315">
        <f t="shared" si="2"/>
        <v>0</v>
      </c>
      <c r="H81" s="316">
        <v>0</v>
      </c>
      <c r="I81" s="317">
        <f t="shared" si="3"/>
        <v>0</v>
      </c>
    </row>
    <row r="82" spans="1:9">
      <c r="A82" s="271">
        <v>47</v>
      </c>
      <c r="B82" s="313">
        <v>311423</v>
      </c>
      <c r="C82" s="314" t="s">
        <v>670</v>
      </c>
      <c r="D82" s="314" t="s">
        <v>630</v>
      </c>
      <c r="E82" s="273">
        <v>8</v>
      </c>
      <c r="F82" s="607"/>
      <c r="G82" s="315">
        <f t="shared" si="2"/>
        <v>0</v>
      </c>
      <c r="H82" s="316">
        <v>0</v>
      </c>
      <c r="I82" s="317">
        <f t="shared" si="3"/>
        <v>0</v>
      </c>
    </row>
    <row r="83" spans="1:9">
      <c r="A83" s="271">
        <v>48</v>
      </c>
      <c r="B83" s="313">
        <v>311432</v>
      </c>
      <c r="C83" s="314" t="s">
        <v>671</v>
      </c>
      <c r="D83" s="314" t="s">
        <v>630</v>
      </c>
      <c r="E83" s="273">
        <v>4</v>
      </c>
      <c r="F83" s="607"/>
      <c r="G83" s="315">
        <f t="shared" si="2"/>
        <v>0</v>
      </c>
      <c r="H83" s="316">
        <v>0</v>
      </c>
      <c r="I83" s="317">
        <f t="shared" si="3"/>
        <v>0</v>
      </c>
    </row>
    <row r="84" spans="1:9">
      <c r="A84" s="271">
        <v>49</v>
      </c>
      <c r="B84" s="313">
        <v>302</v>
      </c>
      <c r="C84" s="314" t="s">
        <v>672</v>
      </c>
      <c r="D84" s="314" t="s">
        <v>630</v>
      </c>
      <c r="E84" s="273">
        <v>550</v>
      </c>
      <c r="F84" s="607"/>
      <c r="G84" s="315">
        <f t="shared" si="2"/>
        <v>0</v>
      </c>
      <c r="H84" s="316">
        <v>0</v>
      </c>
      <c r="I84" s="317">
        <f t="shared" si="3"/>
        <v>0</v>
      </c>
    </row>
    <row r="85" spans="1:9">
      <c r="A85" s="271">
        <v>50</v>
      </c>
      <c r="B85" s="313">
        <v>303</v>
      </c>
      <c r="C85" s="314" t="s">
        <v>673</v>
      </c>
      <c r="D85" s="314" t="s">
        <v>630</v>
      </c>
      <c r="E85" s="273">
        <v>890</v>
      </c>
      <c r="F85" s="607"/>
      <c r="G85" s="315">
        <f t="shared" si="2"/>
        <v>0</v>
      </c>
      <c r="H85" s="316">
        <v>0</v>
      </c>
      <c r="I85" s="317">
        <f t="shared" si="3"/>
        <v>0</v>
      </c>
    </row>
    <row r="86" spans="1:9">
      <c r="A86" s="271">
        <v>51</v>
      </c>
      <c r="B86" s="313">
        <v>304</v>
      </c>
      <c r="C86" s="314" t="s">
        <v>674</v>
      </c>
      <c r="D86" s="314" t="s">
        <v>630</v>
      </c>
      <c r="E86" s="273">
        <v>100</v>
      </c>
      <c r="F86" s="607"/>
      <c r="G86" s="315">
        <f t="shared" si="2"/>
        <v>0</v>
      </c>
      <c r="H86" s="316">
        <v>0</v>
      </c>
      <c r="I86" s="317">
        <f t="shared" si="3"/>
        <v>0</v>
      </c>
    </row>
    <row r="87" spans="1:9">
      <c r="A87" s="271">
        <v>52</v>
      </c>
      <c r="B87" s="313">
        <v>333111</v>
      </c>
      <c r="C87" s="314" t="s">
        <v>675</v>
      </c>
      <c r="D87" s="314" t="s">
        <v>383</v>
      </c>
      <c r="E87" s="273">
        <v>33</v>
      </c>
      <c r="F87" s="607"/>
      <c r="G87" s="315">
        <f t="shared" si="2"/>
        <v>0</v>
      </c>
      <c r="H87" s="316">
        <v>0</v>
      </c>
      <c r="I87" s="317">
        <f t="shared" si="3"/>
        <v>0</v>
      </c>
    </row>
    <row r="88" spans="1:9">
      <c r="A88" s="271">
        <v>53</v>
      </c>
      <c r="B88" s="313">
        <v>340111</v>
      </c>
      <c r="C88" s="314" t="s">
        <v>868</v>
      </c>
      <c r="D88" s="314" t="s">
        <v>383</v>
      </c>
      <c r="E88" s="273">
        <v>4</v>
      </c>
      <c r="F88" s="607"/>
      <c r="G88" s="315">
        <f t="shared" si="2"/>
        <v>0</v>
      </c>
      <c r="H88" s="316">
        <v>0</v>
      </c>
      <c r="I88" s="317">
        <f t="shared" si="3"/>
        <v>0</v>
      </c>
    </row>
    <row r="89" spans="1:9">
      <c r="A89" s="271">
        <v>54</v>
      </c>
      <c r="B89" s="313">
        <v>340111</v>
      </c>
      <c r="C89" s="314" t="s">
        <v>869</v>
      </c>
      <c r="D89" s="314" t="s">
        <v>383</v>
      </c>
      <c r="E89" s="273">
        <v>6</v>
      </c>
      <c r="F89" s="607"/>
      <c r="G89" s="315">
        <f t="shared" si="2"/>
        <v>0</v>
      </c>
      <c r="H89" s="316">
        <v>0</v>
      </c>
      <c r="I89" s="317">
        <f t="shared" si="3"/>
        <v>0</v>
      </c>
    </row>
    <row r="90" spans="1:9">
      <c r="A90" s="271">
        <v>55</v>
      </c>
      <c r="B90" s="313">
        <v>340201</v>
      </c>
      <c r="C90" s="314" t="s">
        <v>870</v>
      </c>
      <c r="D90" s="314" t="s">
        <v>383</v>
      </c>
      <c r="E90" s="273">
        <v>6</v>
      </c>
      <c r="F90" s="607"/>
      <c r="G90" s="315">
        <f t="shared" si="2"/>
        <v>0</v>
      </c>
      <c r="H90" s="316">
        <v>0</v>
      </c>
      <c r="I90" s="317">
        <f t="shared" si="3"/>
        <v>0</v>
      </c>
    </row>
    <row r="91" spans="1:9">
      <c r="A91" s="271">
        <v>56</v>
      </c>
      <c r="B91" s="313">
        <v>201</v>
      </c>
      <c r="C91" s="314" t="s">
        <v>871</v>
      </c>
      <c r="D91" s="314" t="s">
        <v>447</v>
      </c>
      <c r="E91" s="273">
        <v>150</v>
      </c>
      <c r="F91" s="607"/>
      <c r="G91" s="315">
        <f t="shared" si="2"/>
        <v>0</v>
      </c>
      <c r="H91" s="316">
        <v>0</v>
      </c>
      <c r="I91" s="317">
        <f t="shared" si="3"/>
        <v>0</v>
      </c>
    </row>
    <row r="92" spans="1:9">
      <c r="A92" s="271">
        <v>57</v>
      </c>
      <c r="B92" s="313">
        <v>410011</v>
      </c>
      <c r="C92" s="314" t="s">
        <v>678</v>
      </c>
      <c r="D92" s="314" t="s">
        <v>630</v>
      </c>
      <c r="E92" s="273">
        <v>15</v>
      </c>
      <c r="F92" s="607"/>
      <c r="G92" s="315">
        <f t="shared" si="2"/>
        <v>0</v>
      </c>
      <c r="H92" s="316">
        <v>0</v>
      </c>
      <c r="I92" s="317">
        <f t="shared" si="3"/>
        <v>0</v>
      </c>
    </row>
    <row r="93" spans="1:9">
      <c r="A93" s="271">
        <v>58</v>
      </c>
      <c r="B93" s="313">
        <v>410021</v>
      </c>
      <c r="C93" s="314" t="s">
        <v>679</v>
      </c>
      <c r="D93" s="314" t="s">
        <v>630</v>
      </c>
      <c r="E93" s="273">
        <v>3</v>
      </c>
      <c r="F93" s="607"/>
      <c r="G93" s="315">
        <f t="shared" si="2"/>
        <v>0</v>
      </c>
      <c r="H93" s="316">
        <v>0</v>
      </c>
      <c r="I93" s="317">
        <f t="shared" si="3"/>
        <v>0</v>
      </c>
    </row>
    <row r="94" spans="1:9">
      <c r="A94" s="271">
        <v>59</v>
      </c>
      <c r="B94" s="313">
        <v>410023</v>
      </c>
      <c r="C94" s="314" t="s">
        <v>680</v>
      </c>
      <c r="D94" s="314" t="s">
        <v>630</v>
      </c>
      <c r="E94" s="273">
        <v>19</v>
      </c>
      <c r="F94" s="607"/>
      <c r="G94" s="315">
        <f t="shared" si="2"/>
        <v>0</v>
      </c>
      <c r="H94" s="316">
        <v>0</v>
      </c>
      <c r="I94" s="317">
        <f t="shared" si="3"/>
        <v>0</v>
      </c>
    </row>
    <row r="95" spans="1:9">
      <c r="A95" s="271">
        <v>60</v>
      </c>
      <c r="B95" s="313">
        <v>410026</v>
      </c>
      <c r="C95" s="314" t="s">
        <v>682</v>
      </c>
      <c r="D95" s="314" t="s">
        <v>630</v>
      </c>
      <c r="E95" s="273">
        <v>3</v>
      </c>
      <c r="F95" s="607"/>
      <c r="G95" s="315">
        <f t="shared" si="2"/>
        <v>0</v>
      </c>
      <c r="H95" s="316">
        <v>0</v>
      </c>
      <c r="I95" s="317">
        <f t="shared" si="3"/>
        <v>0</v>
      </c>
    </row>
    <row r="96" spans="1:9">
      <c r="A96" s="271">
        <v>61</v>
      </c>
      <c r="B96" s="313">
        <v>410033</v>
      </c>
      <c r="C96" s="314" t="s">
        <v>683</v>
      </c>
      <c r="D96" s="314" t="s">
        <v>630</v>
      </c>
      <c r="E96" s="273">
        <v>13</v>
      </c>
      <c r="F96" s="607"/>
      <c r="G96" s="315">
        <f t="shared" si="2"/>
        <v>0</v>
      </c>
      <c r="H96" s="316">
        <v>0</v>
      </c>
      <c r="I96" s="317">
        <f t="shared" si="3"/>
        <v>0</v>
      </c>
    </row>
    <row r="97" spans="1:9">
      <c r="A97" s="271">
        <v>62</v>
      </c>
      <c r="B97" s="313">
        <v>413101</v>
      </c>
      <c r="C97" s="314" t="s">
        <v>684</v>
      </c>
      <c r="D97" s="314" t="s">
        <v>630</v>
      </c>
      <c r="E97" s="273">
        <v>6</v>
      </c>
      <c r="F97" s="607"/>
      <c r="G97" s="315">
        <f t="shared" si="2"/>
        <v>0</v>
      </c>
      <c r="H97" s="316">
        <v>0</v>
      </c>
      <c r="I97" s="317">
        <f t="shared" si="3"/>
        <v>0</v>
      </c>
    </row>
    <row r="98" spans="1:9">
      <c r="A98" s="271">
        <v>63</v>
      </c>
      <c r="B98" s="313">
        <v>413102</v>
      </c>
      <c r="C98" s="314" t="s">
        <v>686</v>
      </c>
      <c r="D98" s="314" t="s">
        <v>630</v>
      </c>
      <c r="E98" s="273">
        <v>2</v>
      </c>
      <c r="F98" s="607"/>
      <c r="G98" s="315">
        <f t="shared" si="2"/>
        <v>0</v>
      </c>
      <c r="H98" s="316">
        <v>0</v>
      </c>
      <c r="I98" s="317">
        <f t="shared" si="3"/>
        <v>0</v>
      </c>
    </row>
    <row r="99" spans="1:9">
      <c r="A99" s="271">
        <v>64</v>
      </c>
      <c r="B99" s="313">
        <v>413103</v>
      </c>
      <c r="C99" s="314" t="s">
        <v>687</v>
      </c>
      <c r="D99" s="314" t="s">
        <v>630</v>
      </c>
      <c r="E99" s="273">
        <v>1</v>
      </c>
      <c r="F99" s="607"/>
      <c r="G99" s="315">
        <f t="shared" si="2"/>
        <v>0</v>
      </c>
      <c r="H99" s="316">
        <v>0</v>
      </c>
      <c r="I99" s="317">
        <f t="shared" si="3"/>
        <v>0</v>
      </c>
    </row>
    <row r="100" spans="1:9">
      <c r="A100" s="271">
        <v>65</v>
      </c>
      <c r="B100" s="313">
        <v>414331</v>
      </c>
      <c r="C100" s="314" t="s">
        <v>688</v>
      </c>
      <c r="D100" s="314" t="s">
        <v>630</v>
      </c>
      <c r="E100" s="273">
        <v>1</v>
      </c>
      <c r="F100" s="607"/>
      <c r="G100" s="315">
        <f t="shared" si="2"/>
        <v>0</v>
      </c>
      <c r="H100" s="316">
        <v>0</v>
      </c>
      <c r="I100" s="317">
        <f t="shared" si="3"/>
        <v>0</v>
      </c>
    </row>
    <row r="101" spans="1:9">
      <c r="A101" s="271">
        <v>66</v>
      </c>
      <c r="B101" s="313">
        <v>414332</v>
      </c>
      <c r="C101" s="314" t="s">
        <v>872</v>
      </c>
      <c r="D101" s="314" t="s">
        <v>630</v>
      </c>
      <c r="E101" s="273">
        <v>1</v>
      </c>
      <c r="F101" s="607"/>
      <c r="G101" s="315">
        <f t="shared" si="2"/>
        <v>0</v>
      </c>
      <c r="H101" s="316">
        <v>0</v>
      </c>
      <c r="I101" s="317">
        <f t="shared" si="3"/>
        <v>0</v>
      </c>
    </row>
    <row r="102" spans="1:9">
      <c r="A102" s="271">
        <v>67</v>
      </c>
      <c r="B102" s="313">
        <v>450610</v>
      </c>
      <c r="C102" s="314" t="s">
        <v>873</v>
      </c>
      <c r="D102" s="314" t="s">
        <v>630</v>
      </c>
      <c r="E102" s="273">
        <v>3</v>
      </c>
      <c r="F102" s="607"/>
      <c r="G102" s="315">
        <f t="shared" si="2"/>
        <v>0</v>
      </c>
      <c r="H102" s="316">
        <v>0</v>
      </c>
      <c r="I102" s="317">
        <f t="shared" si="3"/>
        <v>0</v>
      </c>
    </row>
    <row r="103" spans="1:9">
      <c r="A103" s="271">
        <v>68</v>
      </c>
      <c r="B103" s="313">
        <v>450642</v>
      </c>
      <c r="C103" s="314" t="s">
        <v>874</v>
      </c>
      <c r="D103" s="314" t="s">
        <v>630</v>
      </c>
      <c r="E103" s="273">
        <v>5</v>
      </c>
      <c r="F103" s="607"/>
      <c r="G103" s="315">
        <f t="shared" si="2"/>
        <v>0</v>
      </c>
      <c r="H103" s="316">
        <v>0</v>
      </c>
      <c r="I103" s="317">
        <f t="shared" si="3"/>
        <v>0</v>
      </c>
    </row>
    <row r="104" spans="1:9">
      <c r="A104" s="271">
        <v>69</v>
      </c>
      <c r="B104" s="313">
        <v>420100</v>
      </c>
      <c r="C104" s="314" t="s">
        <v>689</v>
      </c>
      <c r="D104" s="314" t="s">
        <v>630</v>
      </c>
      <c r="E104" s="273">
        <v>82</v>
      </c>
      <c r="F104" s="607"/>
      <c r="G104" s="315">
        <f t="shared" si="2"/>
        <v>0</v>
      </c>
      <c r="H104" s="316">
        <v>0</v>
      </c>
      <c r="I104" s="317">
        <f t="shared" si="3"/>
        <v>0</v>
      </c>
    </row>
    <row r="105" spans="1:9">
      <c r="A105" s="271">
        <v>70</v>
      </c>
      <c r="B105" s="313">
        <v>420100</v>
      </c>
      <c r="C105" s="314" t="s">
        <v>690</v>
      </c>
      <c r="D105" s="314" t="s">
        <v>630</v>
      </c>
      <c r="E105" s="273">
        <v>49</v>
      </c>
      <c r="F105" s="607"/>
      <c r="G105" s="315">
        <f t="shared" si="2"/>
        <v>0</v>
      </c>
      <c r="H105" s="316">
        <v>0</v>
      </c>
      <c r="I105" s="317">
        <f t="shared" si="3"/>
        <v>0</v>
      </c>
    </row>
    <row r="106" spans="1:9">
      <c r="A106" s="271">
        <v>71</v>
      </c>
      <c r="B106" s="313">
        <v>420105</v>
      </c>
      <c r="C106" s="314" t="s">
        <v>691</v>
      </c>
      <c r="D106" s="314" t="s">
        <v>630</v>
      </c>
      <c r="E106" s="273">
        <v>22</v>
      </c>
      <c r="F106" s="607"/>
      <c r="G106" s="315">
        <f t="shared" si="2"/>
        <v>0</v>
      </c>
      <c r="H106" s="316">
        <v>0</v>
      </c>
      <c r="I106" s="317">
        <f t="shared" si="3"/>
        <v>0</v>
      </c>
    </row>
    <row r="107" spans="1:9">
      <c r="A107" s="271">
        <v>72</v>
      </c>
      <c r="B107" s="313">
        <v>420100</v>
      </c>
      <c r="C107" s="314" t="s">
        <v>875</v>
      </c>
      <c r="D107" s="314" t="s">
        <v>630</v>
      </c>
      <c r="E107" s="273">
        <v>3</v>
      </c>
      <c r="F107" s="607"/>
      <c r="G107" s="315">
        <f t="shared" si="2"/>
        <v>0</v>
      </c>
      <c r="H107" s="316">
        <v>0</v>
      </c>
      <c r="I107" s="317">
        <f t="shared" si="3"/>
        <v>0</v>
      </c>
    </row>
    <row r="108" spans="1:9">
      <c r="A108" s="271">
        <v>73</v>
      </c>
      <c r="B108" s="313">
        <v>420100</v>
      </c>
      <c r="C108" s="314" t="s">
        <v>876</v>
      </c>
      <c r="D108" s="314" t="s">
        <v>630</v>
      </c>
      <c r="E108" s="273">
        <v>9</v>
      </c>
      <c r="F108" s="607"/>
      <c r="G108" s="315">
        <f t="shared" ref="G108:G144" si="4">E108*F108</f>
        <v>0</v>
      </c>
      <c r="H108" s="316">
        <v>0</v>
      </c>
      <c r="I108" s="317">
        <f t="shared" ref="I108:I144" si="5">E108*H108</f>
        <v>0</v>
      </c>
    </row>
    <row r="109" spans="1:9">
      <c r="A109" s="271">
        <v>74</v>
      </c>
      <c r="B109" s="313">
        <v>420105</v>
      </c>
      <c r="C109" s="314" t="s">
        <v>877</v>
      </c>
      <c r="D109" s="314" t="s">
        <v>630</v>
      </c>
      <c r="E109" s="273">
        <v>3</v>
      </c>
      <c r="F109" s="607"/>
      <c r="G109" s="315">
        <f t="shared" si="4"/>
        <v>0</v>
      </c>
      <c r="H109" s="316">
        <v>0</v>
      </c>
      <c r="I109" s="317">
        <f t="shared" si="5"/>
        <v>0</v>
      </c>
    </row>
    <row r="110" spans="1:9">
      <c r="A110" s="271">
        <v>75</v>
      </c>
      <c r="B110" s="313">
        <v>423021</v>
      </c>
      <c r="C110" s="314" t="s">
        <v>693</v>
      </c>
      <c r="D110" s="314" t="s">
        <v>630</v>
      </c>
      <c r="E110" s="273">
        <v>15</v>
      </c>
      <c r="F110" s="607"/>
      <c r="G110" s="315">
        <f t="shared" si="4"/>
        <v>0</v>
      </c>
      <c r="H110" s="316">
        <v>0</v>
      </c>
      <c r="I110" s="317">
        <f t="shared" si="5"/>
        <v>0</v>
      </c>
    </row>
    <row r="111" spans="1:9">
      <c r="A111" s="271">
        <v>76</v>
      </c>
      <c r="B111" s="313">
        <v>423021</v>
      </c>
      <c r="C111" s="314" t="s">
        <v>694</v>
      </c>
      <c r="D111" s="314" t="s">
        <v>630</v>
      </c>
      <c r="E111" s="273">
        <v>3</v>
      </c>
      <c r="F111" s="607"/>
      <c r="G111" s="315">
        <f t="shared" si="4"/>
        <v>0</v>
      </c>
      <c r="H111" s="316">
        <v>0</v>
      </c>
      <c r="I111" s="317">
        <f t="shared" si="5"/>
        <v>0</v>
      </c>
    </row>
    <row r="112" spans="1:9">
      <c r="A112" s="271">
        <v>77</v>
      </c>
      <c r="B112" s="313">
        <v>423023</v>
      </c>
      <c r="C112" s="314" t="s">
        <v>695</v>
      </c>
      <c r="D112" s="314" t="s">
        <v>630</v>
      </c>
      <c r="E112" s="273">
        <v>2</v>
      </c>
      <c r="F112" s="607"/>
      <c r="G112" s="315">
        <f t="shared" si="4"/>
        <v>0</v>
      </c>
      <c r="H112" s="316">
        <v>0</v>
      </c>
      <c r="I112" s="317">
        <f t="shared" si="5"/>
        <v>0</v>
      </c>
    </row>
    <row r="113" spans="1:9">
      <c r="A113" s="271">
        <v>78</v>
      </c>
      <c r="B113" s="313">
        <v>425223</v>
      </c>
      <c r="C113" s="314" t="s">
        <v>696</v>
      </c>
      <c r="D113" s="314" t="s">
        <v>630</v>
      </c>
      <c r="E113" s="273">
        <v>11</v>
      </c>
      <c r="F113" s="607"/>
      <c r="G113" s="315">
        <f t="shared" si="4"/>
        <v>0</v>
      </c>
      <c r="H113" s="316">
        <v>0</v>
      </c>
      <c r="I113" s="317">
        <f t="shared" si="5"/>
        <v>0</v>
      </c>
    </row>
    <row r="114" spans="1:9">
      <c r="A114" s="271">
        <v>79</v>
      </c>
      <c r="B114" s="313">
        <v>425226</v>
      </c>
      <c r="C114" s="314" t="s">
        <v>878</v>
      </c>
      <c r="D114" s="314" t="s">
        <v>630</v>
      </c>
      <c r="E114" s="273">
        <v>1</v>
      </c>
      <c r="F114" s="607"/>
      <c r="G114" s="315">
        <f t="shared" si="4"/>
        <v>0</v>
      </c>
      <c r="H114" s="316">
        <v>0</v>
      </c>
      <c r="I114" s="317">
        <f t="shared" si="5"/>
        <v>0</v>
      </c>
    </row>
    <row r="115" spans="1:9">
      <c r="A115" s="271">
        <v>80</v>
      </c>
      <c r="B115" s="313">
        <v>425263</v>
      </c>
      <c r="C115" s="314" t="s">
        <v>697</v>
      </c>
      <c r="D115" s="314" t="s">
        <v>630</v>
      </c>
      <c r="E115" s="273">
        <v>4</v>
      </c>
      <c r="F115" s="607"/>
      <c r="G115" s="315">
        <f t="shared" si="4"/>
        <v>0</v>
      </c>
      <c r="H115" s="316">
        <v>0</v>
      </c>
      <c r="I115" s="317">
        <f t="shared" si="5"/>
        <v>0</v>
      </c>
    </row>
    <row r="116" spans="1:9">
      <c r="A116" s="271">
        <v>81</v>
      </c>
      <c r="B116" s="313">
        <v>425264</v>
      </c>
      <c r="C116" s="314" t="s">
        <v>698</v>
      </c>
      <c r="D116" s="314" t="s">
        <v>630</v>
      </c>
      <c r="E116" s="273">
        <v>2</v>
      </c>
      <c r="F116" s="607"/>
      <c r="G116" s="315">
        <f t="shared" si="4"/>
        <v>0</v>
      </c>
      <c r="H116" s="316">
        <v>0</v>
      </c>
      <c r="I116" s="317">
        <f t="shared" si="5"/>
        <v>0</v>
      </c>
    </row>
    <row r="117" spans="1:9">
      <c r="A117" s="271">
        <v>82</v>
      </c>
      <c r="B117" s="313">
        <v>513906</v>
      </c>
      <c r="C117" s="314" t="s">
        <v>699</v>
      </c>
      <c r="D117" s="314" t="s">
        <v>630</v>
      </c>
      <c r="E117" s="273">
        <v>8</v>
      </c>
      <c r="F117" s="607"/>
      <c r="G117" s="315">
        <f t="shared" si="4"/>
        <v>0</v>
      </c>
      <c r="H117" s="316">
        <v>0</v>
      </c>
      <c r="I117" s="317">
        <f t="shared" si="5"/>
        <v>0</v>
      </c>
    </row>
    <row r="118" spans="1:9">
      <c r="A118" s="271">
        <v>83</v>
      </c>
      <c r="B118" s="313">
        <v>513906</v>
      </c>
      <c r="C118" s="314" t="s">
        <v>701</v>
      </c>
      <c r="D118" s="314" t="s">
        <v>630</v>
      </c>
      <c r="E118" s="273">
        <v>34</v>
      </c>
      <c r="F118" s="607"/>
      <c r="G118" s="315">
        <f t="shared" si="4"/>
        <v>0</v>
      </c>
      <c r="H118" s="316">
        <v>0</v>
      </c>
      <c r="I118" s="317">
        <f t="shared" si="5"/>
        <v>0</v>
      </c>
    </row>
    <row r="119" spans="1:9">
      <c r="A119" s="271">
        <v>84</v>
      </c>
      <c r="B119" s="313">
        <v>525215</v>
      </c>
      <c r="C119" s="314" t="s">
        <v>879</v>
      </c>
      <c r="D119" s="314" t="s">
        <v>630</v>
      </c>
      <c r="E119" s="273">
        <v>1</v>
      </c>
      <c r="F119" s="607"/>
      <c r="G119" s="315">
        <f t="shared" si="4"/>
        <v>0</v>
      </c>
      <c r="H119" s="316">
        <v>0</v>
      </c>
      <c r="I119" s="317">
        <f t="shared" si="5"/>
        <v>0</v>
      </c>
    </row>
    <row r="120" spans="1:9">
      <c r="A120" s="271">
        <v>85</v>
      </c>
      <c r="B120" s="313">
        <v>513906</v>
      </c>
      <c r="C120" s="314" t="s">
        <v>880</v>
      </c>
      <c r="D120" s="314" t="s">
        <v>630</v>
      </c>
      <c r="E120" s="273">
        <v>4</v>
      </c>
      <c r="F120" s="607"/>
      <c r="G120" s="315">
        <f t="shared" si="4"/>
        <v>0</v>
      </c>
      <c r="H120" s="316">
        <v>0</v>
      </c>
      <c r="I120" s="317">
        <f t="shared" si="5"/>
        <v>0</v>
      </c>
    </row>
    <row r="121" spans="1:9">
      <c r="A121" s="271">
        <v>86</v>
      </c>
      <c r="B121" s="313">
        <v>514035</v>
      </c>
      <c r="C121" s="314" t="s">
        <v>702</v>
      </c>
      <c r="D121" s="314" t="s">
        <v>630</v>
      </c>
      <c r="E121" s="273">
        <v>8</v>
      </c>
      <c r="F121" s="607"/>
      <c r="G121" s="315">
        <f t="shared" si="4"/>
        <v>0</v>
      </c>
      <c r="H121" s="316">
        <v>0</v>
      </c>
      <c r="I121" s="317">
        <f t="shared" si="5"/>
        <v>0</v>
      </c>
    </row>
    <row r="122" spans="1:9">
      <c r="A122" s="271">
        <v>87</v>
      </c>
      <c r="B122" s="313">
        <v>513906</v>
      </c>
      <c r="C122" s="314" t="s">
        <v>703</v>
      </c>
      <c r="D122" s="314" t="s">
        <v>630</v>
      </c>
      <c r="E122" s="273">
        <v>24</v>
      </c>
      <c r="F122" s="607"/>
      <c r="G122" s="315">
        <f t="shared" si="4"/>
        <v>0</v>
      </c>
      <c r="H122" s="316">
        <v>0</v>
      </c>
      <c r="I122" s="317">
        <f t="shared" si="5"/>
        <v>0</v>
      </c>
    </row>
    <row r="123" spans="1:9">
      <c r="A123" s="271">
        <v>88</v>
      </c>
      <c r="B123" s="313">
        <v>514316</v>
      </c>
      <c r="C123" s="314" t="s">
        <v>881</v>
      </c>
      <c r="D123" s="314" t="s">
        <v>630</v>
      </c>
      <c r="E123" s="273">
        <v>19</v>
      </c>
      <c r="F123" s="607"/>
      <c r="G123" s="315">
        <f t="shared" si="4"/>
        <v>0</v>
      </c>
      <c r="H123" s="316">
        <v>0</v>
      </c>
      <c r="I123" s="317">
        <f t="shared" si="5"/>
        <v>0</v>
      </c>
    </row>
    <row r="124" spans="1:9">
      <c r="A124" s="271">
        <v>89</v>
      </c>
      <c r="B124" s="313">
        <v>525215</v>
      </c>
      <c r="C124" s="314" t="s">
        <v>882</v>
      </c>
      <c r="D124" s="314" t="s">
        <v>630</v>
      </c>
      <c r="E124" s="273">
        <v>17</v>
      </c>
      <c r="F124" s="607"/>
      <c r="G124" s="315">
        <f t="shared" si="4"/>
        <v>0</v>
      </c>
      <c r="H124" s="316">
        <v>0</v>
      </c>
      <c r="I124" s="317">
        <f t="shared" si="5"/>
        <v>0</v>
      </c>
    </row>
    <row r="125" spans="1:9">
      <c r="A125" s="271">
        <v>90</v>
      </c>
      <c r="B125" s="313">
        <v>513906</v>
      </c>
      <c r="C125" s="314" t="s">
        <v>704</v>
      </c>
      <c r="D125" s="314" t="s">
        <v>630</v>
      </c>
      <c r="E125" s="273">
        <v>17</v>
      </c>
      <c r="F125" s="607"/>
      <c r="G125" s="315">
        <f t="shared" si="4"/>
        <v>0</v>
      </c>
      <c r="H125" s="316">
        <v>0</v>
      </c>
      <c r="I125" s="317">
        <f t="shared" si="5"/>
        <v>0</v>
      </c>
    </row>
    <row r="126" spans="1:9">
      <c r="A126" s="271">
        <v>91</v>
      </c>
      <c r="B126" s="313">
        <v>513906</v>
      </c>
      <c r="C126" s="314" t="s">
        <v>883</v>
      </c>
      <c r="D126" s="314" t="s">
        <v>630</v>
      </c>
      <c r="E126" s="273">
        <v>3</v>
      </c>
      <c r="F126" s="607"/>
      <c r="G126" s="315">
        <f t="shared" si="4"/>
        <v>0</v>
      </c>
      <c r="H126" s="316">
        <v>0</v>
      </c>
      <c r="I126" s="317">
        <f t="shared" si="5"/>
        <v>0</v>
      </c>
    </row>
    <row r="127" spans="1:9">
      <c r="A127" s="271">
        <v>92</v>
      </c>
      <c r="B127" s="313">
        <v>513906</v>
      </c>
      <c r="C127" s="314" t="s">
        <v>706</v>
      </c>
      <c r="D127" s="314" t="s">
        <v>630</v>
      </c>
      <c r="E127" s="273">
        <v>4</v>
      </c>
      <c r="F127" s="607"/>
      <c r="G127" s="315">
        <f t="shared" si="4"/>
        <v>0</v>
      </c>
      <c r="H127" s="316">
        <v>0</v>
      </c>
      <c r="I127" s="317">
        <f t="shared" si="5"/>
        <v>0</v>
      </c>
    </row>
    <row r="128" spans="1:9">
      <c r="A128" s="271">
        <v>93</v>
      </c>
      <c r="B128" s="313">
        <v>513906</v>
      </c>
      <c r="C128" s="314" t="s">
        <v>707</v>
      </c>
      <c r="D128" s="314" t="s">
        <v>630</v>
      </c>
      <c r="E128" s="273">
        <v>3</v>
      </c>
      <c r="F128" s="607"/>
      <c r="G128" s="315">
        <f t="shared" si="4"/>
        <v>0</v>
      </c>
      <c r="H128" s="316">
        <v>0</v>
      </c>
      <c r="I128" s="317">
        <f t="shared" si="5"/>
        <v>0</v>
      </c>
    </row>
    <row r="129" spans="1:9">
      <c r="A129" s="271">
        <v>94</v>
      </c>
      <c r="B129" s="313">
        <v>514316</v>
      </c>
      <c r="C129" s="314" t="s">
        <v>884</v>
      </c>
      <c r="D129" s="314" t="s">
        <v>630</v>
      </c>
      <c r="E129" s="273">
        <v>5</v>
      </c>
      <c r="F129" s="607"/>
      <c r="G129" s="315">
        <f t="shared" si="4"/>
        <v>0</v>
      </c>
      <c r="H129" s="316">
        <v>0</v>
      </c>
      <c r="I129" s="317">
        <f t="shared" si="5"/>
        <v>0</v>
      </c>
    </row>
    <row r="130" spans="1:9">
      <c r="A130" s="271">
        <v>95</v>
      </c>
      <c r="B130" s="313">
        <v>525215</v>
      </c>
      <c r="C130" s="314" t="s">
        <v>885</v>
      </c>
      <c r="D130" s="314" t="s">
        <v>630</v>
      </c>
      <c r="E130" s="273">
        <v>4</v>
      </c>
      <c r="F130" s="607"/>
      <c r="G130" s="315">
        <f t="shared" si="4"/>
        <v>0</v>
      </c>
      <c r="H130" s="316">
        <v>0</v>
      </c>
      <c r="I130" s="317">
        <f t="shared" si="5"/>
        <v>0</v>
      </c>
    </row>
    <row r="131" spans="1:9">
      <c r="A131" s="271">
        <v>96</v>
      </c>
      <c r="B131" s="313">
        <v>513906</v>
      </c>
      <c r="C131" s="314" t="s">
        <v>708</v>
      </c>
      <c r="D131" s="314" t="s">
        <v>630</v>
      </c>
      <c r="E131" s="273">
        <v>6</v>
      </c>
      <c r="F131" s="607"/>
      <c r="G131" s="315">
        <f t="shared" si="4"/>
        <v>0</v>
      </c>
      <c r="H131" s="316">
        <v>0</v>
      </c>
      <c r="I131" s="317">
        <f t="shared" si="5"/>
        <v>0</v>
      </c>
    </row>
    <row r="132" spans="1:9">
      <c r="A132" s="271">
        <v>97</v>
      </c>
      <c r="B132" s="313">
        <v>514035</v>
      </c>
      <c r="C132" s="314" t="s">
        <v>710</v>
      </c>
      <c r="D132" s="314" t="s">
        <v>630</v>
      </c>
      <c r="E132" s="273">
        <v>23</v>
      </c>
      <c r="F132" s="607"/>
      <c r="G132" s="315">
        <f t="shared" si="4"/>
        <v>0</v>
      </c>
      <c r="H132" s="316">
        <v>0</v>
      </c>
      <c r="I132" s="317">
        <f t="shared" si="5"/>
        <v>0</v>
      </c>
    </row>
    <row r="133" spans="1:9">
      <c r="A133" s="271">
        <v>98</v>
      </c>
      <c r="B133" s="313">
        <v>514035</v>
      </c>
      <c r="C133" s="314" t="s">
        <v>711</v>
      </c>
      <c r="D133" s="314" t="s">
        <v>630</v>
      </c>
      <c r="E133" s="273">
        <v>1</v>
      </c>
      <c r="F133" s="607"/>
      <c r="G133" s="315">
        <f t="shared" si="4"/>
        <v>0</v>
      </c>
      <c r="H133" s="316">
        <v>0</v>
      </c>
      <c r="I133" s="317">
        <f t="shared" si="5"/>
        <v>0</v>
      </c>
    </row>
    <row r="134" spans="1:9">
      <c r="A134" s="271">
        <v>99</v>
      </c>
      <c r="B134" s="313">
        <v>420092</v>
      </c>
      <c r="C134" s="314" t="s">
        <v>716</v>
      </c>
      <c r="D134" s="314" t="s">
        <v>630</v>
      </c>
      <c r="E134" s="273">
        <v>27</v>
      </c>
      <c r="F134" s="607"/>
      <c r="G134" s="315">
        <f t="shared" si="4"/>
        <v>0</v>
      </c>
      <c r="H134" s="316">
        <v>0</v>
      </c>
      <c r="I134" s="317">
        <f t="shared" si="5"/>
        <v>0</v>
      </c>
    </row>
    <row r="135" spans="1:9">
      <c r="A135" s="271">
        <v>100</v>
      </c>
      <c r="B135" s="313">
        <v>420093</v>
      </c>
      <c r="C135" s="314" t="s">
        <v>717</v>
      </c>
      <c r="D135" s="314" t="s">
        <v>630</v>
      </c>
      <c r="E135" s="273">
        <v>6</v>
      </c>
      <c r="F135" s="607"/>
      <c r="G135" s="315">
        <f t="shared" si="4"/>
        <v>0</v>
      </c>
      <c r="H135" s="316">
        <v>0</v>
      </c>
      <c r="I135" s="317">
        <f t="shared" si="5"/>
        <v>0</v>
      </c>
    </row>
    <row r="136" spans="1:9">
      <c r="A136" s="271">
        <v>101</v>
      </c>
      <c r="B136" s="313">
        <v>420094</v>
      </c>
      <c r="C136" s="314" t="s">
        <v>718</v>
      </c>
      <c r="D136" s="314" t="s">
        <v>630</v>
      </c>
      <c r="E136" s="273">
        <v>4</v>
      </c>
      <c r="F136" s="607"/>
      <c r="G136" s="315">
        <f t="shared" si="4"/>
        <v>0</v>
      </c>
      <c r="H136" s="316">
        <v>0</v>
      </c>
      <c r="I136" s="317">
        <f t="shared" si="5"/>
        <v>0</v>
      </c>
    </row>
    <row r="137" spans="1:9">
      <c r="A137" s="271">
        <v>102</v>
      </c>
      <c r="B137" s="313">
        <v>420095</v>
      </c>
      <c r="C137" s="314" t="s">
        <v>719</v>
      </c>
      <c r="D137" s="314" t="s">
        <v>630</v>
      </c>
      <c r="E137" s="273">
        <v>12</v>
      </c>
      <c r="F137" s="607"/>
      <c r="G137" s="315">
        <f t="shared" si="4"/>
        <v>0</v>
      </c>
      <c r="H137" s="316">
        <v>0</v>
      </c>
      <c r="I137" s="317">
        <f t="shared" si="5"/>
        <v>0</v>
      </c>
    </row>
    <row r="138" spans="1:9">
      <c r="A138" s="271">
        <v>103</v>
      </c>
      <c r="B138" s="313">
        <v>160306</v>
      </c>
      <c r="C138" s="314" t="s">
        <v>720</v>
      </c>
      <c r="D138" s="314" t="s">
        <v>383</v>
      </c>
      <c r="E138" s="273">
        <v>12</v>
      </c>
      <c r="F138" s="607"/>
      <c r="G138" s="315">
        <f t="shared" si="4"/>
        <v>0</v>
      </c>
      <c r="H138" s="316">
        <v>0</v>
      </c>
      <c r="I138" s="317">
        <f t="shared" si="5"/>
        <v>0</v>
      </c>
    </row>
    <row r="139" spans="1:9">
      <c r="A139" s="271">
        <v>104</v>
      </c>
      <c r="B139" s="313">
        <v>190308</v>
      </c>
      <c r="C139" s="314" t="s">
        <v>660</v>
      </c>
      <c r="D139" s="314" t="s">
        <v>630</v>
      </c>
      <c r="E139" s="273">
        <v>60</v>
      </c>
      <c r="F139" s="607"/>
      <c r="G139" s="315">
        <f t="shared" si="4"/>
        <v>0</v>
      </c>
      <c r="H139" s="316">
        <v>0</v>
      </c>
      <c r="I139" s="317">
        <f t="shared" si="5"/>
        <v>0</v>
      </c>
    </row>
    <row r="140" spans="1:9">
      <c r="A140" s="271">
        <v>105</v>
      </c>
      <c r="B140" s="313">
        <v>425223</v>
      </c>
      <c r="C140" s="314" t="s">
        <v>721</v>
      </c>
      <c r="D140" s="314" t="s">
        <v>630</v>
      </c>
      <c r="E140" s="273">
        <v>4</v>
      </c>
      <c r="F140" s="607"/>
      <c r="G140" s="315">
        <f t="shared" si="4"/>
        <v>0</v>
      </c>
      <c r="H140" s="316">
        <v>0</v>
      </c>
      <c r="I140" s="317">
        <f t="shared" si="5"/>
        <v>0</v>
      </c>
    </row>
    <row r="141" spans="1:9">
      <c r="A141" s="271">
        <v>106</v>
      </c>
      <c r="B141" s="313">
        <v>410033</v>
      </c>
      <c r="C141" s="314" t="s">
        <v>980</v>
      </c>
      <c r="D141" s="314" t="s">
        <v>630</v>
      </c>
      <c r="E141" s="273">
        <v>24</v>
      </c>
      <c r="F141" s="607"/>
      <c r="G141" s="315">
        <f t="shared" si="4"/>
        <v>0</v>
      </c>
      <c r="H141" s="316">
        <v>0</v>
      </c>
      <c r="I141" s="317">
        <f t="shared" si="5"/>
        <v>0</v>
      </c>
    </row>
    <row r="142" spans="1:9">
      <c r="A142" s="271">
        <v>107</v>
      </c>
      <c r="B142" s="313">
        <v>420100</v>
      </c>
      <c r="C142" s="314" t="s">
        <v>985</v>
      </c>
      <c r="D142" s="314" t="s">
        <v>630</v>
      </c>
      <c r="E142" s="273">
        <v>4</v>
      </c>
      <c r="F142" s="607"/>
      <c r="G142" s="315">
        <f t="shared" si="4"/>
        <v>0</v>
      </c>
      <c r="H142" s="316">
        <v>0</v>
      </c>
      <c r="I142" s="317">
        <f t="shared" si="5"/>
        <v>0</v>
      </c>
    </row>
    <row r="143" spans="1:9">
      <c r="A143" s="271">
        <v>108</v>
      </c>
      <c r="B143" s="313">
        <v>420100</v>
      </c>
      <c r="C143" s="314" t="s">
        <v>986</v>
      </c>
      <c r="D143" s="314" t="s">
        <v>630</v>
      </c>
      <c r="E143" s="273">
        <v>2</v>
      </c>
      <c r="F143" s="607"/>
      <c r="G143" s="315">
        <f t="shared" si="4"/>
        <v>0</v>
      </c>
      <c r="H143" s="316">
        <v>0</v>
      </c>
      <c r="I143" s="317">
        <f t="shared" si="5"/>
        <v>0</v>
      </c>
    </row>
    <row r="144" spans="1:9" ht="15.75" thickBot="1">
      <c r="A144" s="318">
        <v>109</v>
      </c>
      <c r="B144" s="319">
        <v>420105</v>
      </c>
      <c r="C144" s="320" t="s">
        <v>987</v>
      </c>
      <c r="D144" s="320" t="s">
        <v>630</v>
      </c>
      <c r="E144" s="321">
        <v>2</v>
      </c>
      <c r="F144" s="608"/>
      <c r="G144" s="322">
        <f t="shared" si="4"/>
        <v>0</v>
      </c>
      <c r="H144" s="323">
        <v>0</v>
      </c>
      <c r="I144" s="324">
        <f t="shared" si="5"/>
        <v>0</v>
      </c>
    </row>
    <row r="145" spans="1:9">
      <c r="A145" s="325"/>
      <c r="B145" s="326"/>
      <c r="C145" s="327" t="s">
        <v>636</v>
      </c>
      <c r="D145" s="327"/>
      <c r="E145" s="328"/>
      <c r="F145" s="609"/>
      <c r="G145" s="329">
        <f>SUM(G44:G144)</f>
        <v>0</v>
      </c>
      <c r="H145" s="330"/>
      <c r="I145" s="331">
        <f>SUM(I44:I144)</f>
        <v>0</v>
      </c>
    </row>
    <row r="146" spans="1:9" ht="15.75">
      <c r="A146" s="332" t="s">
        <v>723</v>
      </c>
      <c r="B146" s="333"/>
      <c r="C146" s="334"/>
      <c r="D146" s="334"/>
      <c r="E146" s="335"/>
      <c r="F146" s="610"/>
      <c r="G146" s="336"/>
      <c r="H146" s="337"/>
      <c r="I146" s="338"/>
    </row>
    <row r="147" spans="1:9">
      <c r="A147" s="271">
        <v>110</v>
      </c>
      <c r="B147" s="313">
        <v>25101</v>
      </c>
      <c r="C147" s="314" t="s">
        <v>724</v>
      </c>
      <c r="D147" s="314" t="s">
        <v>447</v>
      </c>
      <c r="E147" s="273">
        <v>4.47</v>
      </c>
      <c r="F147" s="607"/>
      <c r="G147" s="315">
        <f t="shared" ref="G147:G154" si="6">E147*F147</f>
        <v>0</v>
      </c>
      <c r="H147" s="316">
        <v>0</v>
      </c>
      <c r="I147" s="317">
        <f t="shared" ref="I147:I154" si="7">E147*H147</f>
        <v>0</v>
      </c>
    </row>
    <row r="148" spans="1:9">
      <c r="A148" s="271">
        <v>111</v>
      </c>
      <c r="B148" s="313">
        <v>25109</v>
      </c>
      <c r="C148" s="314" t="s">
        <v>725</v>
      </c>
      <c r="D148" s="314" t="s">
        <v>447</v>
      </c>
      <c r="E148" s="273">
        <v>0.89</v>
      </c>
      <c r="F148" s="607"/>
      <c r="G148" s="315">
        <f t="shared" si="6"/>
        <v>0</v>
      </c>
      <c r="H148" s="316">
        <v>0</v>
      </c>
      <c r="I148" s="317">
        <f t="shared" si="7"/>
        <v>0</v>
      </c>
    </row>
    <row r="149" spans="1:9">
      <c r="A149" s="271">
        <v>112</v>
      </c>
      <c r="B149" s="313">
        <v>25102</v>
      </c>
      <c r="C149" s="314" t="s">
        <v>726</v>
      </c>
      <c r="D149" s="314" t="s">
        <v>447</v>
      </c>
      <c r="E149" s="273">
        <v>8.9499999999999993</v>
      </c>
      <c r="F149" s="607"/>
      <c r="G149" s="315">
        <f t="shared" si="6"/>
        <v>0</v>
      </c>
      <c r="H149" s="316">
        <v>0</v>
      </c>
      <c r="I149" s="317">
        <f t="shared" si="7"/>
        <v>0</v>
      </c>
    </row>
    <row r="150" spans="1:9">
      <c r="A150" s="271">
        <v>113</v>
      </c>
      <c r="B150" s="313">
        <v>25109</v>
      </c>
      <c r="C150" s="314" t="s">
        <v>725</v>
      </c>
      <c r="D150" s="314" t="s">
        <v>447</v>
      </c>
      <c r="E150" s="273">
        <v>1.79</v>
      </c>
      <c r="F150" s="607"/>
      <c r="G150" s="315">
        <f t="shared" si="6"/>
        <v>0</v>
      </c>
      <c r="H150" s="316">
        <v>0</v>
      </c>
      <c r="I150" s="317">
        <f t="shared" si="7"/>
        <v>0</v>
      </c>
    </row>
    <row r="151" spans="1:9">
      <c r="A151" s="271">
        <v>114</v>
      </c>
      <c r="B151" s="313">
        <v>25101</v>
      </c>
      <c r="C151" s="314" t="s">
        <v>724</v>
      </c>
      <c r="D151" s="314" t="s">
        <v>447</v>
      </c>
      <c r="E151" s="273">
        <v>1.58</v>
      </c>
      <c r="F151" s="607"/>
      <c r="G151" s="315">
        <f t="shared" si="6"/>
        <v>0</v>
      </c>
      <c r="H151" s="316">
        <v>0</v>
      </c>
      <c r="I151" s="317">
        <f t="shared" si="7"/>
        <v>0</v>
      </c>
    </row>
    <row r="152" spans="1:9">
      <c r="A152" s="271">
        <v>115</v>
      </c>
      <c r="B152" s="313">
        <v>25109</v>
      </c>
      <c r="C152" s="314" t="s">
        <v>725</v>
      </c>
      <c r="D152" s="314" t="s">
        <v>447</v>
      </c>
      <c r="E152" s="273">
        <v>0.32</v>
      </c>
      <c r="F152" s="607"/>
      <c r="G152" s="315">
        <f t="shared" si="6"/>
        <v>0</v>
      </c>
      <c r="H152" s="316">
        <v>0</v>
      </c>
      <c r="I152" s="317">
        <f t="shared" si="7"/>
        <v>0</v>
      </c>
    </row>
    <row r="153" spans="1:9">
      <c r="A153" s="271">
        <v>116</v>
      </c>
      <c r="B153" s="313">
        <v>25102</v>
      </c>
      <c r="C153" s="314" t="s">
        <v>726</v>
      </c>
      <c r="D153" s="314" t="s">
        <v>447</v>
      </c>
      <c r="E153" s="273">
        <v>3.15</v>
      </c>
      <c r="F153" s="607"/>
      <c r="G153" s="315">
        <f t="shared" si="6"/>
        <v>0</v>
      </c>
      <c r="H153" s="316">
        <v>0</v>
      </c>
      <c r="I153" s="317">
        <f t="shared" si="7"/>
        <v>0</v>
      </c>
    </row>
    <row r="154" spans="1:9" ht="15.75" thickBot="1">
      <c r="A154" s="318">
        <v>117</v>
      </c>
      <c r="B154" s="319">
        <v>25109</v>
      </c>
      <c r="C154" s="320" t="s">
        <v>725</v>
      </c>
      <c r="D154" s="320" t="s">
        <v>447</v>
      </c>
      <c r="E154" s="321">
        <v>0.63</v>
      </c>
      <c r="F154" s="608"/>
      <c r="G154" s="322">
        <f t="shared" si="6"/>
        <v>0</v>
      </c>
      <c r="H154" s="323">
        <v>0</v>
      </c>
      <c r="I154" s="324">
        <f t="shared" si="7"/>
        <v>0</v>
      </c>
    </row>
    <row r="155" spans="1:9">
      <c r="A155" s="325"/>
      <c r="B155" s="326"/>
      <c r="C155" s="327" t="s">
        <v>636</v>
      </c>
      <c r="D155" s="327"/>
      <c r="E155" s="328"/>
      <c r="F155" s="609"/>
      <c r="G155" s="329">
        <f>SUM(G147:G154)</f>
        <v>0</v>
      </c>
      <c r="H155" s="330"/>
      <c r="I155" s="331">
        <f>SUM(I147:I154)</f>
        <v>0</v>
      </c>
    </row>
    <row r="156" spans="1:9" ht="15.75">
      <c r="A156" s="332" t="s">
        <v>727</v>
      </c>
      <c r="B156" s="333"/>
      <c r="C156" s="334"/>
      <c r="D156" s="334"/>
      <c r="E156" s="335"/>
      <c r="F156" s="610"/>
      <c r="G156" s="336"/>
      <c r="H156" s="337"/>
      <c r="I156" s="338"/>
    </row>
    <row r="157" spans="1:9">
      <c r="A157" s="271">
        <v>118</v>
      </c>
      <c r="B157" s="313">
        <v>210900515</v>
      </c>
      <c r="C157" s="314" t="s">
        <v>728</v>
      </c>
      <c r="D157" s="314" t="s">
        <v>383</v>
      </c>
      <c r="E157" s="273">
        <v>35</v>
      </c>
      <c r="F157" s="607"/>
      <c r="G157" s="315">
        <f t="shared" ref="G157:G220" si="8">E157*F157</f>
        <v>0</v>
      </c>
      <c r="H157" s="316">
        <v>4.5999999999999999E-2</v>
      </c>
      <c r="I157" s="317">
        <f t="shared" ref="I157:I220" si="9">E157*H157</f>
        <v>1.6099999999999999</v>
      </c>
    </row>
    <row r="158" spans="1:9">
      <c r="A158" s="271">
        <v>119</v>
      </c>
      <c r="B158" s="313">
        <v>210800006</v>
      </c>
      <c r="C158" s="314" t="s">
        <v>729</v>
      </c>
      <c r="D158" s="314" t="s">
        <v>383</v>
      </c>
      <c r="E158" s="273">
        <v>40</v>
      </c>
      <c r="F158" s="607"/>
      <c r="G158" s="315">
        <f t="shared" si="8"/>
        <v>0</v>
      </c>
      <c r="H158" s="316">
        <v>5.0999999999999997E-2</v>
      </c>
      <c r="I158" s="317">
        <f t="shared" si="9"/>
        <v>2.04</v>
      </c>
    </row>
    <row r="159" spans="1:9">
      <c r="A159" s="271">
        <v>120</v>
      </c>
      <c r="B159" s="313">
        <v>210800006</v>
      </c>
      <c r="C159" s="314" t="s">
        <v>729</v>
      </c>
      <c r="D159" s="314" t="s">
        <v>383</v>
      </c>
      <c r="E159" s="273">
        <v>750</v>
      </c>
      <c r="F159" s="607"/>
      <c r="G159" s="315">
        <f t="shared" si="8"/>
        <v>0</v>
      </c>
      <c r="H159" s="316">
        <v>5.0999999999999997E-2</v>
      </c>
      <c r="I159" s="317">
        <f t="shared" si="9"/>
        <v>38.25</v>
      </c>
    </row>
    <row r="160" spans="1:9">
      <c r="A160" s="271">
        <v>121</v>
      </c>
      <c r="B160" s="313">
        <v>210800006</v>
      </c>
      <c r="C160" s="314" t="s">
        <v>729</v>
      </c>
      <c r="D160" s="314" t="s">
        <v>383</v>
      </c>
      <c r="E160" s="273">
        <v>490</v>
      </c>
      <c r="F160" s="607"/>
      <c r="G160" s="315">
        <f t="shared" si="8"/>
        <v>0</v>
      </c>
      <c r="H160" s="316">
        <v>5.0999999999999997E-2</v>
      </c>
      <c r="I160" s="317">
        <f t="shared" si="9"/>
        <v>24.99</v>
      </c>
    </row>
    <row r="161" spans="1:9">
      <c r="A161" s="271">
        <v>122</v>
      </c>
      <c r="B161" s="313">
        <v>210800103</v>
      </c>
      <c r="C161" s="314" t="s">
        <v>730</v>
      </c>
      <c r="D161" s="314" t="s">
        <v>383</v>
      </c>
      <c r="E161" s="273">
        <v>750</v>
      </c>
      <c r="F161" s="607"/>
      <c r="G161" s="315">
        <f t="shared" si="8"/>
        <v>0</v>
      </c>
      <c r="H161" s="316">
        <v>5.7000000000000002E-2</v>
      </c>
      <c r="I161" s="317">
        <f t="shared" si="9"/>
        <v>42.75</v>
      </c>
    </row>
    <row r="162" spans="1:9">
      <c r="A162" s="271">
        <v>123</v>
      </c>
      <c r="B162" s="313">
        <v>210800103</v>
      </c>
      <c r="C162" s="314" t="s">
        <v>730</v>
      </c>
      <c r="D162" s="314" t="s">
        <v>383</v>
      </c>
      <c r="E162" s="273">
        <v>1550</v>
      </c>
      <c r="F162" s="607"/>
      <c r="G162" s="315">
        <f t="shared" si="8"/>
        <v>0</v>
      </c>
      <c r="H162" s="316">
        <v>5.7000000000000002E-2</v>
      </c>
      <c r="I162" s="317">
        <f t="shared" si="9"/>
        <v>88.350000000000009</v>
      </c>
    </row>
    <row r="163" spans="1:9">
      <c r="A163" s="271">
        <v>124</v>
      </c>
      <c r="B163" s="313">
        <v>210800103</v>
      </c>
      <c r="C163" s="314" t="s">
        <v>730</v>
      </c>
      <c r="D163" s="314" t="s">
        <v>383</v>
      </c>
      <c r="E163" s="273">
        <v>690</v>
      </c>
      <c r="F163" s="607"/>
      <c r="G163" s="315">
        <f t="shared" si="8"/>
        <v>0</v>
      </c>
      <c r="H163" s="316">
        <v>5.7000000000000002E-2</v>
      </c>
      <c r="I163" s="317">
        <f t="shared" si="9"/>
        <v>39.33</v>
      </c>
    </row>
    <row r="164" spans="1:9">
      <c r="A164" s="271">
        <v>125</v>
      </c>
      <c r="B164" s="313">
        <v>210810048</v>
      </c>
      <c r="C164" s="314" t="s">
        <v>886</v>
      </c>
      <c r="D164" s="314" t="s">
        <v>383</v>
      </c>
      <c r="E164" s="273">
        <v>70</v>
      </c>
      <c r="F164" s="607"/>
      <c r="G164" s="315">
        <f t="shared" si="8"/>
        <v>0</v>
      </c>
      <c r="H164" s="316">
        <v>0.09</v>
      </c>
      <c r="I164" s="317">
        <f t="shared" si="9"/>
        <v>6.3</v>
      </c>
    </row>
    <row r="165" spans="1:9">
      <c r="A165" s="271">
        <v>126</v>
      </c>
      <c r="B165" s="313">
        <v>210800103</v>
      </c>
      <c r="C165" s="314" t="s">
        <v>730</v>
      </c>
      <c r="D165" s="314" t="s">
        <v>383</v>
      </c>
      <c r="E165" s="273">
        <v>2160</v>
      </c>
      <c r="F165" s="607"/>
      <c r="G165" s="315">
        <f t="shared" si="8"/>
        <v>0</v>
      </c>
      <c r="H165" s="316">
        <v>5.7000000000000002E-2</v>
      </c>
      <c r="I165" s="317">
        <f t="shared" si="9"/>
        <v>123.12</v>
      </c>
    </row>
    <row r="166" spans="1:9">
      <c r="A166" s="271">
        <v>127</v>
      </c>
      <c r="B166" s="313">
        <v>210800112</v>
      </c>
      <c r="C166" s="314" t="s">
        <v>731</v>
      </c>
      <c r="D166" s="314" t="s">
        <v>383</v>
      </c>
      <c r="E166" s="273">
        <v>290</v>
      </c>
      <c r="F166" s="607"/>
      <c r="G166" s="315">
        <f t="shared" si="8"/>
        <v>0</v>
      </c>
      <c r="H166" s="316">
        <v>5.8999999999999997E-2</v>
      </c>
      <c r="I166" s="317">
        <f t="shared" si="9"/>
        <v>17.11</v>
      </c>
    </row>
    <row r="167" spans="1:9">
      <c r="A167" s="271">
        <v>128</v>
      </c>
      <c r="B167" s="313">
        <v>210800112</v>
      </c>
      <c r="C167" s="314" t="s">
        <v>731</v>
      </c>
      <c r="D167" s="314" t="s">
        <v>383</v>
      </c>
      <c r="E167" s="273">
        <v>70</v>
      </c>
      <c r="F167" s="607"/>
      <c r="G167" s="315">
        <f t="shared" si="8"/>
        <v>0</v>
      </c>
      <c r="H167" s="316">
        <v>5.8999999999999997E-2</v>
      </c>
      <c r="I167" s="317">
        <f t="shared" si="9"/>
        <v>4.13</v>
      </c>
    </row>
    <row r="168" spans="1:9">
      <c r="A168" s="271">
        <v>129</v>
      </c>
      <c r="B168" s="313">
        <v>210800112</v>
      </c>
      <c r="C168" s="314" t="s">
        <v>731</v>
      </c>
      <c r="D168" s="314" t="s">
        <v>383</v>
      </c>
      <c r="E168" s="273">
        <v>30</v>
      </c>
      <c r="F168" s="607"/>
      <c r="G168" s="315">
        <f t="shared" si="8"/>
        <v>0</v>
      </c>
      <c r="H168" s="316">
        <v>5.8999999999999997E-2</v>
      </c>
      <c r="I168" s="317">
        <f t="shared" si="9"/>
        <v>1.77</v>
      </c>
    </row>
    <row r="169" spans="1:9">
      <c r="A169" s="271">
        <v>130</v>
      </c>
      <c r="B169" s="313">
        <v>210800114</v>
      </c>
      <c r="C169" s="314" t="s">
        <v>732</v>
      </c>
      <c r="D169" s="314" t="s">
        <v>383</v>
      </c>
      <c r="E169" s="273">
        <v>10</v>
      </c>
      <c r="F169" s="607"/>
      <c r="G169" s="315">
        <f t="shared" si="8"/>
        <v>0</v>
      </c>
      <c r="H169" s="316">
        <v>7.2999999999999995E-2</v>
      </c>
      <c r="I169" s="317">
        <f t="shared" si="9"/>
        <v>0.73</v>
      </c>
    </row>
    <row r="170" spans="1:9">
      <c r="A170" s="271">
        <v>131</v>
      </c>
      <c r="B170" s="313">
        <v>210810103</v>
      </c>
      <c r="C170" s="314" t="s">
        <v>887</v>
      </c>
      <c r="D170" s="314" t="s">
        <v>383</v>
      </c>
      <c r="E170" s="273">
        <v>10</v>
      </c>
      <c r="F170" s="607"/>
      <c r="G170" s="315">
        <f t="shared" si="8"/>
        <v>0</v>
      </c>
      <c r="H170" s="316">
        <v>0.16900000000000001</v>
      </c>
      <c r="I170" s="317">
        <f t="shared" si="9"/>
        <v>1.6900000000000002</v>
      </c>
    </row>
    <row r="171" spans="1:9">
      <c r="A171" s="271">
        <v>132</v>
      </c>
      <c r="B171" s="313">
        <v>210800103</v>
      </c>
      <c r="C171" s="314" t="s">
        <v>730</v>
      </c>
      <c r="D171" s="314" t="s">
        <v>383</v>
      </c>
      <c r="E171" s="273">
        <v>695</v>
      </c>
      <c r="F171" s="607"/>
      <c r="G171" s="315">
        <f t="shared" si="8"/>
        <v>0</v>
      </c>
      <c r="H171" s="316">
        <v>5.7000000000000002E-2</v>
      </c>
      <c r="I171" s="317">
        <f t="shared" si="9"/>
        <v>39.615000000000002</v>
      </c>
    </row>
    <row r="172" spans="1:9">
      <c r="A172" s="271">
        <v>133</v>
      </c>
      <c r="B172" s="313">
        <v>210802224</v>
      </c>
      <c r="C172" s="314" t="s">
        <v>888</v>
      </c>
      <c r="D172" s="314" t="s">
        <v>383</v>
      </c>
      <c r="E172" s="273">
        <v>5</v>
      </c>
      <c r="F172" s="607"/>
      <c r="G172" s="315">
        <f t="shared" si="8"/>
        <v>0</v>
      </c>
      <c r="H172" s="316">
        <v>4.5999999999999999E-2</v>
      </c>
      <c r="I172" s="317">
        <f t="shared" si="9"/>
        <v>0.22999999999999998</v>
      </c>
    </row>
    <row r="173" spans="1:9">
      <c r="A173" s="271">
        <v>134</v>
      </c>
      <c r="B173" s="313">
        <v>210220321</v>
      </c>
      <c r="C173" s="314" t="s">
        <v>733</v>
      </c>
      <c r="D173" s="314" t="s">
        <v>630</v>
      </c>
      <c r="E173" s="273">
        <v>3</v>
      </c>
      <c r="F173" s="607"/>
      <c r="G173" s="315">
        <f t="shared" si="8"/>
        <v>0</v>
      </c>
      <c r="H173" s="316">
        <v>0.26400000000000001</v>
      </c>
      <c r="I173" s="317">
        <f t="shared" si="9"/>
        <v>0.79200000000000004</v>
      </c>
    </row>
    <row r="174" spans="1:9">
      <c r="A174" s="271">
        <v>135</v>
      </c>
      <c r="B174" s="313">
        <v>210220321</v>
      </c>
      <c r="C174" s="314" t="s">
        <v>734</v>
      </c>
      <c r="D174" s="314" t="s">
        <v>630</v>
      </c>
      <c r="E174" s="273">
        <v>12</v>
      </c>
      <c r="F174" s="607"/>
      <c r="G174" s="315">
        <f t="shared" si="8"/>
        <v>0</v>
      </c>
      <c r="H174" s="316">
        <v>0.26400000000000001</v>
      </c>
      <c r="I174" s="317">
        <f t="shared" si="9"/>
        <v>3.1680000000000001</v>
      </c>
    </row>
    <row r="175" spans="1:9">
      <c r="A175" s="271">
        <v>136</v>
      </c>
      <c r="B175" s="313">
        <v>210010301</v>
      </c>
      <c r="C175" s="314" t="s">
        <v>735</v>
      </c>
      <c r="D175" s="314" t="s">
        <v>630</v>
      </c>
      <c r="E175" s="273">
        <v>246</v>
      </c>
      <c r="F175" s="607"/>
      <c r="G175" s="315">
        <f t="shared" si="8"/>
        <v>0</v>
      </c>
      <c r="H175" s="316">
        <v>9.0999999999999998E-2</v>
      </c>
      <c r="I175" s="317">
        <f t="shared" si="9"/>
        <v>22.385999999999999</v>
      </c>
    </row>
    <row r="176" spans="1:9">
      <c r="A176" s="271">
        <v>137</v>
      </c>
      <c r="B176" s="313">
        <v>210010301</v>
      </c>
      <c r="C176" s="314" t="s">
        <v>735</v>
      </c>
      <c r="D176" s="314" t="s">
        <v>630</v>
      </c>
      <c r="E176" s="273">
        <v>6</v>
      </c>
      <c r="F176" s="607"/>
      <c r="G176" s="315">
        <f t="shared" si="8"/>
        <v>0</v>
      </c>
      <c r="H176" s="316">
        <v>9.0999999999999998E-2</v>
      </c>
      <c r="I176" s="317">
        <f t="shared" si="9"/>
        <v>0.54600000000000004</v>
      </c>
    </row>
    <row r="177" spans="1:9">
      <c r="A177" s="271">
        <v>138</v>
      </c>
      <c r="B177" s="313">
        <v>210010301</v>
      </c>
      <c r="C177" s="314" t="s">
        <v>735</v>
      </c>
      <c r="D177" s="314" t="s">
        <v>630</v>
      </c>
      <c r="E177" s="273">
        <v>15</v>
      </c>
      <c r="F177" s="607"/>
      <c r="G177" s="315">
        <f t="shared" si="8"/>
        <v>0</v>
      </c>
      <c r="H177" s="316">
        <v>9.0999999999999998E-2</v>
      </c>
      <c r="I177" s="317">
        <f t="shared" si="9"/>
        <v>1.365</v>
      </c>
    </row>
    <row r="178" spans="1:9">
      <c r="A178" s="271">
        <v>139</v>
      </c>
      <c r="B178" s="313">
        <v>210010321</v>
      </c>
      <c r="C178" s="314" t="s">
        <v>736</v>
      </c>
      <c r="D178" s="314" t="s">
        <v>630</v>
      </c>
      <c r="E178" s="273">
        <v>58</v>
      </c>
      <c r="F178" s="607"/>
      <c r="G178" s="315">
        <f t="shared" si="8"/>
        <v>0</v>
      </c>
      <c r="H178" s="316">
        <v>0.39</v>
      </c>
      <c r="I178" s="317">
        <f t="shared" si="9"/>
        <v>22.62</v>
      </c>
    </row>
    <row r="179" spans="1:9">
      <c r="A179" s="271">
        <v>140</v>
      </c>
      <c r="B179" s="313">
        <v>210010453</v>
      </c>
      <c r="C179" s="314" t="s">
        <v>737</v>
      </c>
      <c r="D179" s="314" t="s">
        <v>630</v>
      </c>
      <c r="E179" s="273">
        <v>30</v>
      </c>
      <c r="F179" s="607"/>
      <c r="G179" s="315">
        <f t="shared" si="8"/>
        <v>0</v>
      </c>
      <c r="H179" s="316">
        <v>0.61199999999999999</v>
      </c>
      <c r="I179" s="317">
        <f t="shared" si="9"/>
        <v>18.36</v>
      </c>
    </row>
    <row r="180" spans="1:9">
      <c r="A180" s="271">
        <v>141</v>
      </c>
      <c r="B180" s="313">
        <v>210010454</v>
      </c>
      <c r="C180" s="314" t="s">
        <v>738</v>
      </c>
      <c r="D180" s="314" t="s">
        <v>630</v>
      </c>
      <c r="E180" s="273">
        <v>22</v>
      </c>
      <c r="F180" s="607"/>
      <c r="G180" s="315">
        <f t="shared" si="8"/>
        <v>0</v>
      </c>
      <c r="H180" s="316">
        <v>0.65400000000000003</v>
      </c>
      <c r="I180" s="317">
        <f t="shared" si="9"/>
        <v>14.388</v>
      </c>
    </row>
    <row r="181" spans="1:9">
      <c r="A181" s="271">
        <v>142</v>
      </c>
      <c r="B181" s="313">
        <v>210010323</v>
      </c>
      <c r="C181" s="314" t="s">
        <v>739</v>
      </c>
      <c r="D181" s="314" t="s">
        <v>630</v>
      </c>
      <c r="E181" s="273">
        <v>9</v>
      </c>
      <c r="F181" s="607"/>
      <c r="G181" s="315">
        <f t="shared" si="8"/>
        <v>0</v>
      </c>
      <c r="H181" s="316">
        <v>0.432</v>
      </c>
      <c r="I181" s="317">
        <f t="shared" si="9"/>
        <v>3.8879999999999999</v>
      </c>
    </row>
    <row r="182" spans="1:9">
      <c r="A182" s="271">
        <v>143</v>
      </c>
      <c r="B182" s="313">
        <v>210010323</v>
      </c>
      <c r="C182" s="314" t="s">
        <v>739</v>
      </c>
      <c r="D182" s="314" t="s">
        <v>630</v>
      </c>
      <c r="E182" s="273">
        <v>7</v>
      </c>
      <c r="F182" s="607"/>
      <c r="G182" s="315">
        <f t="shared" si="8"/>
        <v>0</v>
      </c>
      <c r="H182" s="316">
        <v>0.432</v>
      </c>
      <c r="I182" s="317">
        <f t="shared" si="9"/>
        <v>3.024</v>
      </c>
    </row>
    <row r="183" spans="1:9">
      <c r="A183" s="271">
        <v>144</v>
      </c>
      <c r="B183" s="313">
        <v>210100101</v>
      </c>
      <c r="C183" s="314" t="s">
        <v>740</v>
      </c>
      <c r="D183" s="314" t="s">
        <v>630</v>
      </c>
      <c r="E183" s="273">
        <v>880</v>
      </c>
      <c r="F183" s="607"/>
      <c r="G183" s="315">
        <f t="shared" si="8"/>
        <v>0</v>
      </c>
      <c r="H183" s="316">
        <v>6.7000000000000004E-2</v>
      </c>
      <c r="I183" s="317">
        <f t="shared" si="9"/>
        <v>58.96</v>
      </c>
    </row>
    <row r="184" spans="1:9">
      <c r="A184" s="271">
        <v>145</v>
      </c>
      <c r="B184" s="313">
        <v>210100102</v>
      </c>
      <c r="C184" s="314" t="s">
        <v>741</v>
      </c>
      <c r="D184" s="314" t="s">
        <v>630</v>
      </c>
      <c r="E184" s="273">
        <v>20</v>
      </c>
      <c r="F184" s="607"/>
      <c r="G184" s="315">
        <f t="shared" si="8"/>
        <v>0</v>
      </c>
      <c r="H184" s="316">
        <v>0.2</v>
      </c>
      <c r="I184" s="317">
        <f t="shared" si="9"/>
        <v>4</v>
      </c>
    </row>
    <row r="185" spans="1:9">
      <c r="A185" s="271">
        <v>146</v>
      </c>
      <c r="B185" s="313">
        <v>210100219</v>
      </c>
      <c r="C185" s="314" t="s">
        <v>742</v>
      </c>
      <c r="D185" s="314" t="s">
        <v>630</v>
      </c>
      <c r="E185" s="273">
        <v>4</v>
      </c>
      <c r="F185" s="607"/>
      <c r="G185" s="315">
        <f t="shared" si="8"/>
        <v>0</v>
      </c>
      <c r="H185" s="316">
        <v>0.39</v>
      </c>
      <c r="I185" s="317">
        <f t="shared" si="9"/>
        <v>1.56</v>
      </c>
    </row>
    <row r="186" spans="1:9">
      <c r="A186" s="271">
        <v>147</v>
      </c>
      <c r="B186" s="313">
        <v>210010002</v>
      </c>
      <c r="C186" s="314" t="s">
        <v>743</v>
      </c>
      <c r="D186" s="314" t="s">
        <v>383</v>
      </c>
      <c r="E186" s="273">
        <v>20</v>
      </c>
      <c r="F186" s="607"/>
      <c r="G186" s="315">
        <f t="shared" si="8"/>
        <v>0</v>
      </c>
      <c r="H186" s="316">
        <v>0.08</v>
      </c>
      <c r="I186" s="317">
        <f t="shared" si="9"/>
        <v>1.6</v>
      </c>
    </row>
    <row r="187" spans="1:9">
      <c r="A187" s="271">
        <v>148</v>
      </c>
      <c r="B187" s="313">
        <v>210010003</v>
      </c>
      <c r="C187" s="314" t="s">
        <v>744</v>
      </c>
      <c r="D187" s="314" t="s">
        <v>383</v>
      </c>
      <c r="E187" s="273">
        <v>10</v>
      </c>
      <c r="F187" s="607"/>
      <c r="G187" s="315">
        <f t="shared" si="8"/>
        <v>0</v>
      </c>
      <c r="H187" s="316">
        <v>8.2000000000000003E-2</v>
      </c>
      <c r="I187" s="317">
        <f t="shared" si="9"/>
        <v>0.82000000000000006</v>
      </c>
    </row>
    <row r="188" spans="1:9">
      <c r="A188" s="271">
        <v>149</v>
      </c>
      <c r="B188" s="313">
        <v>210010022</v>
      </c>
      <c r="C188" s="314" t="s">
        <v>745</v>
      </c>
      <c r="D188" s="314" t="s">
        <v>383</v>
      </c>
      <c r="E188" s="273">
        <v>120</v>
      </c>
      <c r="F188" s="607"/>
      <c r="G188" s="315">
        <f t="shared" si="8"/>
        <v>0</v>
      </c>
      <c r="H188" s="316">
        <v>8.6999999999999994E-2</v>
      </c>
      <c r="I188" s="317">
        <f t="shared" si="9"/>
        <v>10.44</v>
      </c>
    </row>
    <row r="189" spans="1:9">
      <c r="A189" s="271">
        <v>150</v>
      </c>
      <c r="B189" s="313">
        <v>210010062</v>
      </c>
      <c r="C189" s="314" t="s">
        <v>746</v>
      </c>
      <c r="D189" s="314" t="s">
        <v>383</v>
      </c>
      <c r="E189" s="273">
        <v>70</v>
      </c>
      <c r="F189" s="607"/>
      <c r="G189" s="315">
        <f t="shared" si="8"/>
        <v>0</v>
      </c>
      <c r="H189" s="316">
        <v>0.11600000000000001</v>
      </c>
      <c r="I189" s="317">
        <f t="shared" si="9"/>
        <v>8.120000000000001</v>
      </c>
    </row>
    <row r="190" spans="1:9">
      <c r="A190" s="271">
        <v>151</v>
      </c>
      <c r="B190" s="313">
        <v>210020133</v>
      </c>
      <c r="C190" s="314" t="s">
        <v>747</v>
      </c>
      <c r="D190" s="314" t="s">
        <v>383</v>
      </c>
      <c r="E190" s="273">
        <v>28</v>
      </c>
      <c r="F190" s="607"/>
      <c r="G190" s="315">
        <f t="shared" si="8"/>
        <v>0</v>
      </c>
      <c r="H190" s="316">
        <v>0.193</v>
      </c>
      <c r="I190" s="317">
        <f t="shared" si="9"/>
        <v>5.4039999999999999</v>
      </c>
    </row>
    <row r="191" spans="1:9">
      <c r="A191" s="271">
        <v>152</v>
      </c>
      <c r="B191" s="313">
        <v>210020133</v>
      </c>
      <c r="C191" s="314" t="s">
        <v>747</v>
      </c>
      <c r="D191" s="314" t="s">
        <v>383</v>
      </c>
      <c r="E191" s="273">
        <v>6</v>
      </c>
      <c r="F191" s="607"/>
      <c r="G191" s="315">
        <f t="shared" si="8"/>
        <v>0</v>
      </c>
      <c r="H191" s="316">
        <v>0.193</v>
      </c>
      <c r="I191" s="317">
        <f t="shared" si="9"/>
        <v>1.1579999999999999</v>
      </c>
    </row>
    <row r="192" spans="1:9">
      <c r="A192" s="271">
        <v>153</v>
      </c>
      <c r="B192" s="313">
        <v>210020133</v>
      </c>
      <c r="C192" s="314" t="s">
        <v>747</v>
      </c>
      <c r="D192" s="314" t="s">
        <v>383</v>
      </c>
      <c r="E192" s="273">
        <v>40</v>
      </c>
      <c r="F192" s="607"/>
      <c r="G192" s="315">
        <f t="shared" si="8"/>
        <v>0</v>
      </c>
      <c r="H192" s="316">
        <v>0.193</v>
      </c>
      <c r="I192" s="317">
        <f t="shared" si="9"/>
        <v>7.7200000000000006</v>
      </c>
    </row>
    <row r="193" spans="1:9">
      <c r="A193" s="271">
        <v>154</v>
      </c>
      <c r="B193" s="313">
        <v>210020951</v>
      </c>
      <c r="C193" s="314" t="s">
        <v>668</v>
      </c>
      <c r="D193" s="314" t="s">
        <v>630</v>
      </c>
      <c r="E193" s="273">
        <v>100</v>
      </c>
      <c r="F193" s="607"/>
      <c r="G193" s="315">
        <f t="shared" si="8"/>
        <v>0</v>
      </c>
      <c r="H193" s="316">
        <v>0.04</v>
      </c>
      <c r="I193" s="317">
        <f t="shared" si="9"/>
        <v>4</v>
      </c>
    </row>
    <row r="194" spans="1:9">
      <c r="A194" s="271">
        <v>155</v>
      </c>
      <c r="B194" s="313">
        <v>210010306</v>
      </c>
      <c r="C194" s="314" t="s">
        <v>748</v>
      </c>
      <c r="D194" s="314" t="s">
        <v>630</v>
      </c>
      <c r="E194" s="273">
        <v>300</v>
      </c>
      <c r="F194" s="607"/>
      <c r="G194" s="315">
        <f t="shared" si="8"/>
        <v>0</v>
      </c>
      <c r="H194" s="316">
        <v>0.06</v>
      </c>
      <c r="I194" s="317">
        <f t="shared" si="9"/>
        <v>18</v>
      </c>
    </row>
    <row r="195" spans="1:9">
      <c r="A195" s="271">
        <v>156</v>
      </c>
      <c r="B195" s="313">
        <v>210010306</v>
      </c>
      <c r="C195" s="314" t="s">
        <v>749</v>
      </c>
      <c r="D195" s="314" t="s">
        <v>630</v>
      </c>
      <c r="E195" s="273">
        <v>40</v>
      </c>
      <c r="F195" s="607"/>
      <c r="G195" s="315">
        <f t="shared" si="8"/>
        <v>0</v>
      </c>
      <c r="H195" s="316">
        <v>0.1</v>
      </c>
      <c r="I195" s="317">
        <f t="shared" si="9"/>
        <v>4</v>
      </c>
    </row>
    <row r="196" spans="1:9">
      <c r="A196" s="271">
        <v>157</v>
      </c>
      <c r="B196" s="313">
        <v>210010306</v>
      </c>
      <c r="C196" s="314" t="s">
        <v>750</v>
      </c>
      <c r="D196" s="314" t="s">
        <v>630</v>
      </c>
      <c r="E196" s="273">
        <v>20</v>
      </c>
      <c r="F196" s="607"/>
      <c r="G196" s="315">
        <f t="shared" si="8"/>
        <v>0</v>
      </c>
      <c r="H196" s="316">
        <v>0.4</v>
      </c>
      <c r="I196" s="317">
        <f t="shared" si="9"/>
        <v>8</v>
      </c>
    </row>
    <row r="197" spans="1:9">
      <c r="A197" s="271">
        <v>158</v>
      </c>
      <c r="B197" s="313">
        <v>210010712</v>
      </c>
      <c r="C197" s="314" t="s">
        <v>751</v>
      </c>
      <c r="D197" s="314" t="s">
        <v>630</v>
      </c>
      <c r="E197" s="273">
        <v>550</v>
      </c>
      <c r="F197" s="607"/>
      <c r="G197" s="315">
        <f t="shared" si="8"/>
        <v>0</v>
      </c>
      <c r="H197" s="316">
        <v>8.1000000000000003E-2</v>
      </c>
      <c r="I197" s="317">
        <f t="shared" si="9"/>
        <v>44.550000000000004</v>
      </c>
    </row>
    <row r="198" spans="1:9">
      <c r="A198" s="271">
        <v>159</v>
      </c>
      <c r="B198" s="313">
        <v>210010713</v>
      </c>
      <c r="C198" s="314" t="s">
        <v>752</v>
      </c>
      <c r="D198" s="314" t="s">
        <v>630</v>
      </c>
      <c r="E198" s="273">
        <v>890</v>
      </c>
      <c r="F198" s="607"/>
      <c r="G198" s="315">
        <f t="shared" si="8"/>
        <v>0</v>
      </c>
      <c r="H198" s="316">
        <v>0.09</v>
      </c>
      <c r="I198" s="317">
        <f t="shared" si="9"/>
        <v>80.099999999999994</v>
      </c>
    </row>
    <row r="199" spans="1:9">
      <c r="A199" s="271">
        <v>160</v>
      </c>
      <c r="B199" s="313">
        <v>210010714</v>
      </c>
      <c r="C199" s="314" t="s">
        <v>752</v>
      </c>
      <c r="D199" s="314" t="s">
        <v>630</v>
      </c>
      <c r="E199" s="273">
        <v>100</v>
      </c>
      <c r="F199" s="607"/>
      <c r="G199" s="315">
        <f t="shared" si="8"/>
        <v>0</v>
      </c>
      <c r="H199" s="316">
        <v>9.8000000000000004E-2</v>
      </c>
      <c r="I199" s="317">
        <f t="shared" si="9"/>
        <v>9.8000000000000007</v>
      </c>
    </row>
    <row r="200" spans="1:9">
      <c r="A200" s="271">
        <v>161</v>
      </c>
      <c r="B200" s="313">
        <v>210010105</v>
      </c>
      <c r="C200" s="314" t="s">
        <v>753</v>
      </c>
      <c r="D200" s="314" t="s">
        <v>383</v>
      </c>
      <c r="E200" s="273">
        <v>33</v>
      </c>
      <c r="F200" s="607"/>
      <c r="G200" s="315">
        <f t="shared" si="8"/>
        <v>0</v>
      </c>
      <c r="H200" s="316">
        <v>0.17100000000000001</v>
      </c>
      <c r="I200" s="317">
        <f t="shared" si="9"/>
        <v>5.6430000000000007</v>
      </c>
    </row>
    <row r="201" spans="1:9">
      <c r="A201" s="271">
        <v>162</v>
      </c>
      <c r="B201" s="313">
        <v>210010107</v>
      </c>
      <c r="C201" s="314" t="s">
        <v>889</v>
      </c>
      <c r="D201" s="314" t="s">
        <v>383</v>
      </c>
      <c r="E201" s="273">
        <v>4</v>
      </c>
      <c r="F201" s="607"/>
      <c r="G201" s="315">
        <f t="shared" si="8"/>
        <v>0</v>
      </c>
      <c r="H201" s="316">
        <v>0.4</v>
      </c>
      <c r="I201" s="317">
        <f t="shared" si="9"/>
        <v>1.6</v>
      </c>
    </row>
    <row r="202" spans="1:9">
      <c r="A202" s="271">
        <v>163</v>
      </c>
      <c r="B202" s="313">
        <v>210010107</v>
      </c>
      <c r="C202" s="314" t="s">
        <v>889</v>
      </c>
      <c r="D202" s="314" t="s">
        <v>383</v>
      </c>
      <c r="E202" s="273">
        <v>6</v>
      </c>
      <c r="F202" s="607"/>
      <c r="G202" s="315">
        <f t="shared" si="8"/>
        <v>0</v>
      </c>
      <c r="H202" s="316">
        <v>0.4</v>
      </c>
      <c r="I202" s="317">
        <f t="shared" si="9"/>
        <v>2.4000000000000004</v>
      </c>
    </row>
    <row r="203" spans="1:9">
      <c r="A203" s="271">
        <v>164</v>
      </c>
      <c r="B203" s="313">
        <v>210020412</v>
      </c>
      <c r="C203" s="314" t="s">
        <v>890</v>
      </c>
      <c r="D203" s="314" t="s">
        <v>383</v>
      </c>
      <c r="E203" s="273">
        <v>6</v>
      </c>
      <c r="F203" s="607"/>
      <c r="G203" s="315">
        <f t="shared" si="8"/>
        <v>0</v>
      </c>
      <c r="H203" s="316">
        <v>0.79</v>
      </c>
      <c r="I203" s="317">
        <f t="shared" si="9"/>
        <v>4.74</v>
      </c>
    </row>
    <row r="204" spans="1:9">
      <c r="A204" s="271">
        <v>165</v>
      </c>
      <c r="B204" s="313">
        <v>210020652</v>
      </c>
      <c r="C204" s="314" t="s">
        <v>891</v>
      </c>
      <c r="D204" s="314" t="s">
        <v>630</v>
      </c>
      <c r="E204" s="273">
        <v>30</v>
      </c>
      <c r="F204" s="607"/>
      <c r="G204" s="315">
        <f t="shared" si="8"/>
        <v>0</v>
      </c>
      <c r="H204" s="316">
        <v>0.45</v>
      </c>
      <c r="I204" s="317">
        <f t="shared" si="9"/>
        <v>13.5</v>
      </c>
    </row>
    <row r="205" spans="1:9">
      <c r="A205" s="271">
        <v>166</v>
      </c>
      <c r="B205" s="313">
        <v>210110041</v>
      </c>
      <c r="C205" s="314" t="s">
        <v>755</v>
      </c>
      <c r="D205" s="314" t="s">
        <v>630</v>
      </c>
      <c r="E205" s="273">
        <v>15</v>
      </c>
      <c r="F205" s="607"/>
      <c r="G205" s="315">
        <f t="shared" si="8"/>
        <v>0</v>
      </c>
      <c r="H205" s="316">
        <v>0.14799999999999999</v>
      </c>
      <c r="I205" s="317">
        <f t="shared" si="9"/>
        <v>2.2199999999999998</v>
      </c>
    </row>
    <row r="206" spans="1:9">
      <c r="A206" s="271">
        <v>167</v>
      </c>
      <c r="B206" s="313">
        <v>210110043</v>
      </c>
      <c r="C206" s="314" t="s">
        <v>756</v>
      </c>
      <c r="D206" s="314" t="s">
        <v>630</v>
      </c>
      <c r="E206" s="273">
        <v>3</v>
      </c>
      <c r="F206" s="607"/>
      <c r="G206" s="315">
        <f t="shared" si="8"/>
        <v>0</v>
      </c>
      <c r="H206" s="316">
        <v>0.17</v>
      </c>
      <c r="I206" s="317">
        <f t="shared" si="9"/>
        <v>0.51</v>
      </c>
    </row>
    <row r="207" spans="1:9">
      <c r="A207" s="271">
        <v>168</v>
      </c>
      <c r="B207" s="313">
        <v>210110045</v>
      </c>
      <c r="C207" s="314" t="s">
        <v>757</v>
      </c>
      <c r="D207" s="314" t="s">
        <v>630</v>
      </c>
      <c r="E207" s="273">
        <v>19</v>
      </c>
      <c r="F207" s="607"/>
      <c r="G207" s="315">
        <f t="shared" si="8"/>
        <v>0</v>
      </c>
      <c r="H207" s="316">
        <v>0.17</v>
      </c>
      <c r="I207" s="317">
        <f t="shared" si="9"/>
        <v>3.2300000000000004</v>
      </c>
    </row>
    <row r="208" spans="1:9">
      <c r="A208" s="271">
        <v>169</v>
      </c>
      <c r="B208" s="313">
        <v>210110046</v>
      </c>
      <c r="C208" s="314" t="s">
        <v>759</v>
      </c>
      <c r="D208" s="314" t="s">
        <v>630</v>
      </c>
      <c r="E208" s="273">
        <v>3</v>
      </c>
      <c r="F208" s="607"/>
      <c r="G208" s="315">
        <f t="shared" si="8"/>
        <v>0</v>
      </c>
      <c r="H208" s="316">
        <v>0.19</v>
      </c>
      <c r="I208" s="317">
        <f t="shared" si="9"/>
        <v>0.57000000000000006</v>
      </c>
    </row>
    <row r="209" spans="1:9">
      <c r="A209" s="271">
        <v>170</v>
      </c>
      <c r="B209" s="313">
        <v>210110063</v>
      </c>
      <c r="C209" s="314" t="s">
        <v>760</v>
      </c>
      <c r="D209" s="314" t="s">
        <v>630</v>
      </c>
      <c r="E209" s="273">
        <v>13</v>
      </c>
      <c r="F209" s="607"/>
      <c r="G209" s="315">
        <f t="shared" si="8"/>
        <v>0</v>
      </c>
      <c r="H209" s="316">
        <v>0.2</v>
      </c>
      <c r="I209" s="317">
        <f t="shared" si="9"/>
        <v>2.6</v>
      </c>
    </row>
    <row r="210" spans="1:9">
      <c r="A210" s="271">
        <v>171</v>
      </c>
      <c r="B210" s="313">
        <v>210110021</v>
      </c>
      <c r="C210" s="314" t="s">
        <v>761</v>
      </c>
      <c r="D210" s="314" t="s">
        <v>630</v>
      </c>
      <c r="E210" s="273">
        <v>6</v>
      </c>
      <c r="F210" s="607"/>
      <c r="G210" s="315">
        <f t="shared" si="8"/>
        <v>0</v>
      </c>
      <c r="H210" s="316">
        <v>0.39</v>
      </c>
      <c r="I210" s="317">
        <f t="shared" si="9"/>
        <v>2.34</v>
      </c>
    </row>
    <row r="211" spans="1:9">
      <c r="A211" s="271">
        <v>172</v>
      </c>
      <c r="B211" s="313">
        <v>210110024</v>
      </c>
      <c r="C211" s="314" t="s">
        <v>763</v>
      </c>
      <c r="D211" s="314" t="s">
        <v>630</v>
      </c>
      <c r="E211" s="273">
        <v>2</v>
      </c>
      <c r="F211" s="607"/>
      <c r="G211" s="315">
        <f t="shared" si="8"/>
        <v>0</v>
      </c>
      <c r="H211" s="316">
        <v>0.41099999999999998</v>
      </c>
      <c r="I211" s="317">
        <f t="shared" si="9"/>
        <v>0.82199999999999995</v>
      </c>
    </row>
    <row r="212" spans="1:9">
      <c r="A212" s="271">
        <v>173</v>
      </c>
      <c r="B212" s="313">
        <v>210110025</v>
      </c>
      <c r="C212" s="314" t="s">
        <v>764</v>
      </c>
      <c r="D212" s="314" t="s">
        <v>630</v>
      </c>
      <c r="E212" s="273">
        <v>1</v>
      </c>
      <c r="F212" s="607"/>
      <c r="G212" s="315">
        <f t="shared" si="8"/>
        <v>0</v>
      </c>
      <c r="H212" s="316">
        <v>0.50600000000000001</v>
      </c>
      <c r="I212" s="317">
        <f t="shared" si="9"/>
        <v>0.50600000000000001</v>
      </c>
    </row>
    <row r="213" spans="1:9">
      <c r="A213" s="271">
        <v>174</v>
      </c>
      <c r="B213" s="313">
        <v>210110513</v>
      </c>
      <c r="C213" s="314" t="s">
        <v>765</v>
      </c>
      <c r="D213" s="314" t="s">
        <v>630</v>
      </c>
      <c r="E213" s="273">
        <v>1</v>
      </c>
      <c r="F213" s="607"/>
      <c r="G213" s="315">
        <f t="shared" si="8"/>
        <v>0</v>
      </c>
      <c r="H213" s="316">
        <v>0.75700000000000001</v>
      </c>
      <c r="I213" s="317">
        <f t="shared" si="9"/>
        <v>0.75700000000000001</v>
      </c>
    </row>
    <row r="214" spans="1:9">
      <c r="A214" s="271">
        <v>175</v>
      </c>
      <c r="B214" s="313">
        <v>210110513</v>
      </c>
      <c r="C214" s="314" t="s">
        <v>765</v>
      </c>
      <c r="D214" s="314" t="s">
        <v>630</v>
      </c>
      <c r="E214" s="273">
        <v>1</v>
      </c>
      <c r="F214" s="607"/>
      <c r="G214" s="315">
        <f t="shared" si="8"/>
        <v>0</v>
      </c>
      <c r="H214" s="316">
        <v>0.75700000000000001</v>
      </c>
      <c r="I214" s="317">
        <f t="shared" si="9"/>
        <v>0.75700000000000001</v>
      </c>
    </row>
    <row r="215" spans="1:9">
      <c r="A215" s="271">
        <v>176</v>
      </c>
      <c r="B215" s="313">
        <v>210140431</v>
      </c>
      <c r="C215" s="314" t="s">
        <v>892</v>
      </c>
      <c r="D215" s="314" t="s">
        <v>630</v>
      </c>
      <c r="E215" s="273">
        <v>3</v>
      </c>
      <c r="F215" s="607"/>
      <c r="G215" s="315">
        <f t="shared" si="8"/>
        <v>0</v>
      </c>
      <c r="H215" s="316">
        <v>0.38</v>
      </c>
      <c r="I215" s="317">
        <f t="shared" si="9"/>
        <v>1.1400000000000001</v>
      </c>
    </row>
    <row r="216" spans="1:9">
      <c r="A216" s="271">
        <v>177</v>
      </c>
      <c r="B216" s="313">
        <v>210140433</v>
      </c>
      <c r="C216" s="314" t="s">
        <v>893</v>
      </c>
      <c r="D216" s="314" t="s">
        <v>630</v>
      </c>
      <c r="E216" s="273">
        <v>5</v>
      </c>
      <c r="F216" s="607"/>
      <c r="G216" s="315">
        <f t="shared" si="8"/>
        <v>0</v>
      </c>
      <c r="H216" s="316">
        <v>0.748</v>
      </c>
      <c r="I216" s="317">
        <f t="shared" si="9"/>
        <v>3.74</v>
      </c>
    </row>
    <row r="217" spans="1:9">
      <c r="A217" s="271">
        <v>178</v>
      </c>
      <c r="B217" s="313">
        <v>210111012</v>
      </c>
      <c r="C217" s="314" t="s">
        <v>766</v>
      </c>
      <c r="D217" s="314" t="s">
        <v>630</v>
      </c>
      <c r="E217" s="273">
        <v>82</v>
      </c>
      <c r="F217" s="607"/>
      <c r="G217" s="315">
        <f t="shared" si="8"/>
        <v>0</v>
      </c>
      <c r="H217" s="316">
        <v>0.32700000000000001</v>
      </c>
      <c r="I217" s="317">
        <f t="shared" si="9"/>
        <v>26.814</v>
      </c>
    </row>
    <row r="218" spans="1:9">
      <c r="A218" s="271">
        <v>179</v>
      </c>
      <c r="B218" s="313">
        <v>210111012</v>
      </c>
      <c r="C218" s="314" t="s">
        <v>766</v>
      </c>
      <c r="D218" s="314" t="s">
        <v>630</v>
      </c>
      <c r="E218" s="273">
        <v>49</v>
      </c>
      <c r="F218" s="607"/>
      <c r="G218" s="315">
        <f t="shared" si="8"/>
        <v>0</v>
      </c>
      <c r="H218" s="316">
        <v>0.32700000000000001</v>
      </c>
      <c r="I218" s="317">
        <f t="shared" si="9"/>
        <v>16.023</v>
      </c>
    </row>
    <row r="219" spans="1:9">
      <c r="A219" s="271">
        <v>180</v>
      </c>
      <c r="B219" s="313">
        <v>210111012</v>
      </c>
      <c r="C219" s="314" t="s">
        <v>766</v>
      </c>
      <c r="D219" s="314" t="s">
        <v>630</v>
      </c>
      <c r="E219" s="273">
        <v>22</v>
      </c>
      <c r="F219" s="607"/>
      <c r="G219" s="315">
        <f t="shared" si="8"/>
        <v>0</v>
      </c>
      <c r="H219" s="316">
        <v>0.32700000000000001</v>
      </c>
      <c r="I219" s="317">
        <f t="shared" si="9"/>
        <v>7.194</v>
      </c>
    </row>
    <row r="220" spans="1:9">
      <c r="A220" s="271">
        <v>181</v>
      </c>
      <c r="B220" s="313">
        <v>210111012</v>
      </c>
      <c r="C220" s="314" t="s">
        <v>766</v>
      </c>
      <c r="D220" s="314" t="s">
        <v>630</v>
      </c>
      <c r="E220" s="273">
        <v>3</v>
      </c>
      <c r="F220" s="607"/>
      <c r="G220" s="315">
        <f t="shared" si="8"/>
        <v>0</v>
      </c>
      <c r="H220" s="316">
        <v>0.32700000000000001</v>
      </c>
      <c r="I220" s="317">
        <f t="shared" si="9"/>
        <v>0.98100000000000009</v>
      </c>
    </row>
    <row r="221" spans="1:9">
      <c r="A221" s="271">
        <v>182</v>
      </c>
      <c r="B221" s="313">
        <v>210111012</v>
      </c>
      <c r="C221" s="314" t="s">
        <v>766</v>
      </c>
      <c r="D221" s="314" t="s">
        <v>630</v>
      </c>
      <c r="E221" s="273">
        <v>9</v>
      </c>
      <c r="F221" s="607"/>
      <c r="G221" s="315">
        <f t="shared" ref="G221:G253" si="10">E221*F221</f>
        <v>0</v>
      </c>
      <c r="H221" s="316">
        <v>0.32700000000000001</v>
      </c>
      <c r="I221" s="317">
        <f t="shared" ref="I221:I253" si="11">E221*H221</f>
        <v>2.9430000000000001</v>
      </c>
    </row>
    <row r="222" spans="1:9">
      <c r="A222" s="271">
        <v>183</v>
      </c>
      <c r="B222" s="313">
        <v>210111012</v>
      </c>
      <c r="C222" s="314" t="s">
        <v>766</v>
      </c>
      <c r="D222" s="314" t="s">
        <v>630</v>
      </c>
      <c r="E222" s="273">
        <v>3</v>
      </c>
      <c r="F222" s="607"/>
      <c r="G222" s="315">
        <f t="shared" si="10"/>
        <v>0</v>
      </c>
      <c r="H222" s="316">
        <v>0.32700000000000001</v>
      </c>
      <c r="I222" s="317">
        <f t="shared" si="11"/>
        <v>0.98100000000000009</v>
      </c>
    </row>
    <row r="223" spans="1:9">
      <c r="A223" s="271">
        <v>184</v>
      </c>
      <c r="B223" s="313">
        <v>210111031</v>
      </c>
      <c r="C223" s="314" t="s">
        <v>767</v>
      </c>
      <c r="D223" s="314" t="s">
        <v>630</v>
      </c>
      <c r="E223" s="273">
        <v>15</v>
      </c>
      <c r="F223" s="607"/>
      <c r="G223" s="315">
        <f t="shared" si="10"/>
        <v>0</v>
      </c>
      <c r="H223" s="316">
        <v>0.46400000000000002</v>
      </c>
      <c r="I223" s="317">
        <f t="shared" si="11"/>
        <v>6.96</v>
      </c>
    </row>
    <row r="224" spans="1:9">
      <c r="A224" s="271">
        <v>185</v>
      </c>
      <c r="B224" s="313">
        <v>210111031</v>
      </c>
      <c r="C224" s="314" t="s">
        <v>767</v>
      </c>
      <c r="D224" s="314" t="s">
        <v>630</v>
      </c>
      <c r="E224" s="273">
        <v>3</v>
      </c>
      <c r="F224" s="607"/>
      <c r="G224" s="315">
        <f t="shared" si="10"/>
        <v>0</v>
      </c>
      <c r="H224" s="316">
        <v>0.46400000000000002</v>
      </c>
      <c r="I224" s="317">
        <f t="shared" si="11"/>
        <v>1.3920000000000001</v>
      </c>
    </row>
    <row r="225" spans="1:9">
      <c r="A225" s="271">
        <v>186</v>
      </c>
      <c r="B225" s="313">
        <v>210111031</v>
      </c>
      <c r="C225" s="314" t="s">
        <v>767</v>
      </c>
      <c r="D225" s="314" t="s">
        <v>630</v>
      </c>
      <c r="E225" s="273">
        <v>2</v>
      </c>
      <c r="F225" s="607"/>
      <c r="G225" s="315">
        <f t="shared" si="10"/>
        <v>0</v>
      </c>
      <c r="H225" s="316">
        <v>0.46400000000000002</v>
      </c>
      <c r="I225" s="317">
        <f t="shared" si="11"/>
        <v>0.92800000000000005</v>
      </c>
    </row>
    <row r="226" spans="1:9">
      <c r="A226" s="271">
        <v>187</v>
      </c>
      <c r="B226" s="313">
        <v>210111106</v>
      </c>
      <c r="C226" s="314" t="s">
        <v>768</v>
      </c>
      <c r="D226" s="314" t="s">
        <v>630</v>
      </c>
      <c r="E226" s="273">
        <v>11</v>
      </c>
      <c r="F226" s="607"/>
      <c r="G226" s="315">
        <f t="shared" si="10"/>
        <v>0</v>
      </c>
      <c r="H226" s="316">
        <v>0.51400000000000001</v>
      </c>
      <c r="I226" s="317">
        <f t="shared" si="11"/>
        <v>5.6539999999999999</v>
      </c>
    </row>
    <row r="227" spans="1:9">
      <c r="A227" s="271">
        <v>188</v>
      </c>
      <c r="B227" s="313">
        <v>210111107</v>
      </c>
      <c r="C227" s="314" t="s">
        <v>894</v>
      </c>
      <c r="D227" s="314" t="s">
        <v>630</v>
      </c>
      <c r="E227" s="273">
        <v>1</v>
      </c>
      <c r="F227" s="607"/>
      <c r="G227" s="315">
        <f t="shared" si="10"/>
        <v>0</v>
      </c>
      <c r="H227" s="316">
        <v>0.54</v>
      </c>
      <c r="I227" s="317">
        <f t="shared" si="11"/>
        <v>0.54</v>
      </c>
    </row>
    <row r="228" spans="1:9">
      <c r="A228" s="271">
        <v>189</v>
      </c>
      <c r="B228" s="313">
        <v>210111106</v>
      </c>
      <c r="C228" s="314" t="s">
        <v>768</v>
      </c>
      <c r="D228" s="314" t="s">
        <v>630</v>
      </c>
      <c r="E228" s="273">
        <v>4</v>
      </c>
      <c r="F228" s="607"/>
      <c r="G228" s="315">
        <f t="shared" si="10"/>
        <v>0</v>
      </c>
      <c r="H228" s="316">
        <v>0.51400000000000001</v>
      </c>
      <c r="I228" s="317">
        <f t="shared" si="11"/>
        <v>2.056</v>
      </c>
    </row>
    <row r="229" spans="1:9">
      <c r="A229" s="271">
        <v>190</v>
      </c>
      <c r="B229" s="313">
        <v>210111106</v>
      </c>
      <c r="C229" s="314" t="s">
        <v>768</v>
      </c>
      <c r="D229" s="314" t="s">
        <v>630</v>
      </c>
      <c r="E229" s="273">
        <v>2</v>
      </c>
      <c r="F229" s="607"/>
      <c r="G229" s="315">
        <f t="shared" si="10"/>
        <v>0</v>
      </c>
      <c r="H229" s="316">
        <v>0.51400000000000001</v>
      </c>
      <c r="I229" s="317">
        <f t="shared" si="11"/>
        <v>1.028</v>
      </c>
    </row>
    <row r="230" spans="1:9">
      <c r="A230" s="271">
        <v>191</v>
      </c>
      <c r="B230" s="313">
        <v>210201002</v>
      </c>
      <c r="C230" s="314" t="s">
        <v>769</v>
      </c>
      <c r="D230" s="314" t="s">
        <v>630</v>
      </c>
      <c r="E230" s="273">
        <v>8</v>
      </c>
      <c r="F230" s="607"/>
      <c r="G230" s="315">
        <f t="shared" si="10"/>
        <v>0</v>
      </c>
      <c r="H230" s="316">
        <v>0.86399999999999999</v>
      </c>
      <c r="I230" s="317">
        <f t="shared" si="11"/>
        <v>6.9119999999999999</v>
      </c>
    </row>
    <row r="231" spans="1:9">
      <c r="A231" s="271">
        <v>192</v>
      </c>
      <c r="B231" s="313">
        <v>210201002</v>
      </c>
      <c r="C231" s="314" t="s">
        <v>769</v>
      </c>
      <c r="D231" s="314" t="s">
        <v>630</v>
      </c>
      <c r="E231" s="273">
        <v>34</v>
      </c>
      <c r="F231" s="607"/>
      <c r="G231" s="315">
        <f t="shared" si="10"/>
        <v>0</v>
      </c>
      <c r="H231" s="316">
        <v>0.86399999999999999</v>
      </c>
      <c r="I231" s="317">
        <f t="shared" si="11"/>
        <v>29.376000000000001</v>
      </c>
    </row>
    <row r="232" spans="1:9">
      <c r="A232" s="271">
        <v>193</v>
      </c>
      <c r="B232" s="313">
        <v>210201102</v>
      </c>
      <c r="C232" s="314" t="s">
        <v>770</v>
      </c>
      <c r="D232" s="314" t="s">
        <v>630</v>
      </c>
      <c r="E232" s="273">
        <v>1</v>
      </c>
      <c r="F232" s="607"/>
      <c r="G232" s="315">
        <f t="shared" si="10"/>
        <v>0</v>
      </c>
      <c r="H232" s="316">
        <v>0.92800000000000005</v>
      </c>
      <c r="I232" s="317">
        <f t="shared" si="11"/>
        <v>0.92800000000000005</v>
      </c>
    </row>
    <row r="233" spans="1:9">
      <c r="A233" s="271">
        <v>194</v>
      </c>
      <c r="B233" s="313">
        <v>210201002</v>
      </c>
      <c r="C233" s="314" t="s">
        <v>769</v>
      </c>
      <c r="D233" s="314" t="s">
        <v>630</v>
      </c>
      <c r="E233" s="273">
        <v>4</v>
      </c>
      <c r="F233" s="607"/>
      <c r="G233" s="315">
        <f t="shared" si="10"/>
        <v>0</v>
      </c>
      <c r="H233" s="316">
        <v>0.86399999999999999</v>
      </c>
      <c r="I233" s="317">
        <f t="shared" si="11"/>
        <v>3.456</v>
      </c>
    </row>
    <row r="234" spans="1:9">
      <c r="A234" s="271">
        <v>195</v>
      </c>
      <c r="B234" s="313">
        <v>210201011</v>
      </c>
      <c r="C234" s="314" t="s">
        <v>771</v>
      </c>
      <c r="D234" s="314" t="s">
        <v>630</v>
      </c>
      <c r="E234" s="273">
        <v>8</v>
      </c>
      <c r="F234" s="607"/>
      <c r="G234" s="315">
        <f t="shared" si="10"/>
        <v>0</v>
      </c>
      <c r="H234" s="316">
        <v>0.85499999999999998</v>
      </c>
      <c r="I234" s="317">
        <f t="shared" si="11"/>
        <v>6.84</v>
      </c>
    </row>
    <row r="235" spans="1:9">
      <c r="A235" s="271">
        <v>196</v>
      </c>
      <c r="B235" s="313">
        <v>210201002</v>
      </c>
      <c r="C235" s="314" t="s">
        <v>769</v>
      </c>
      <c r="D235" s="314" t="s">
        <v>630</v>
      </c>
      <c r="E235" s="273">
        <v>24</v>
      </c>
      <c r="F235" s="607"/>
      <c r="G235" s="315">
        <f t="shared" si="10"/>
        <v>0</v>
      </c>
      <c r="H235" s="316">
        <v>0.86399999999999999</v>
      </c>
      <c r="I235" s="317">
        <f t="shared" si="11"/>
        <v>20.736000000000001</v>
      </c>
    </row>
    <row r="236" spans="1:9">
      <c r="A236" s="271">
        <v>197</v>
      </c>
      <c r="B236" s="313">
        <v>210201002</v>
      </c>
      <c r="C236" s="314" t="s">
        <v>769</v>
      </c>
      <c r="D236" s="314" t="s">
        <v>630</v>
      </c>
      <c r="E236" s="273">
        <v>19</v>
      </c>
      <c r="F236" s="607"/>
      <c r="G236" s="315">
        <f t="shared" si="10"/>
        <v>0</v>
      </c>
      <c r="H236" s="316">
        <v>0.86399999999999999</v>
      </c>
      <c r="I236" s="317">
        <f t="shared" si="11"/>
        <v>16.416</v>
      </c>
    </row>
    <row r="237" spans="1:9">
      <c r="A237" s="271">
        <v>198</v>
      </c>
      <c r="B237" s="313">
        <v>210201102</v>
      </c>
      <c r="C237" s="314" t="s">
        <v>770</v>
      </c>
      <c r="D237" s="314" t="s">
        <v>630</v>
      </c>
      <c r="E237" s="273">
        <v>17</v>
      </c>
      <c r="F237" s="607"/>
      <c r="G237" s="315">
        <f t="shared" si="10"/>
        <v>0</v>
      </c>
      <c r="H237" s="316">
        <v>0.92800000000000005</v>
      </c>
      <c r="I237" s="317">
        <f t="shared" si="11"/>
        <v>15.776000000000002</v>
      </c>
    </row>
    <row r="238" spans="1:9">
      <c r="A238" s="271">
        <v>199</v>
      </c>
      <c r="B238" s="313">
        <v>210201002</v>
      </c>
      <c r="C238" s="314" t="s">
        <v>769</v>
      </c>
      <c r="D238" s="314" t="s">
        <v>630</v>
      </c>
      <c r="E238" s="273">
        <v>17</v>
      </c>
      <c r="F238" s="607"/>
      <c r="G238" s="315">
        <f t="shared" si="10"/>
        <v>0</v>
      </c>
      <c r="H238" s="316">
        <v>0.86399999999999999</v>
      </c>
      <c r="I238" s="317">
        <f t="shared" si="11"/>
        <v>14.688000000000001</v>
      </c>
    </row>
    <row r="239" spans="1:9">
      <c r="A239" s="271">
        <v>200</v>
      </c>
      <c r="B239" s="313">
        <v>210201002</v>
      </c>
      <c r="C239" s="314" t="s">
        <v>769</v>
      </c>
      <c r="D239" s="314" t="s">
        <v>630</v>
      </c>
      <c r="E239" s="273">
        <v>3</v>
      </c>
      <c r="F239" s="607"/>
      <c r="G239" s="315">
        <f t="shared" si="10"/>
        <v>0</v>
      </c>
      <c r="H239" s="316">
        <v>0.86399999999999999</v>
      </c>
      <c r="I239" s="317">
        <f t="shared" si="11"/>
        <v>2.5920000000000001</v>
      </c>
    </row>
    <row r="240" spans="1:9">
      <c r="A240" s="271">
        <v>201</v>
      </c>
      <c r="B240" s="313">
        <v>210201002</v>
      </c>
      <c r="C240" s="314" t="s">
        <v>769</v>
      </c>
      <c r="D240" s="314" t="s">
        <v>630</v>
      </c>
      <c r="E240" s="273">
        <v>4</v>
      </c>
      <c r="F240" s="607"/>
      <c r="G240" s="315">
        <f t="shared" si="10"/>
        <v>0</v>
      </c>
      <c r="H240" s="316">
        <v>0.86399999999999999</v>
      </c>
      <c r="I240" s="317">
        <f t="shared" si="11"/>
        <v>3.456</v>
      </c>
    </row>
    <row r="241" spans="1:9">
      <c r="A241" s="271">
        <v>202</v>
      </c>
      <c r="B241" s="313">
        <v>210201002</v>
      </c>
      <c r="C241" s="314" t="s">
        <v>769</v>
      </c>
      <c r="D241" s="314" t="s">
        <v>630</v>
      </c>
      <c r="E241" s="273">
        <v>3</v>
      </c>
      <c r="F241" s="607"/>
      <c r="G241" s="315">
        <f t="shared" si="10"/>
        <v>0</v>
      </c>
      <c r="H241" s="316">
        <v>0.86399999999999999</v>
      </c>
      <c r="I241" s="317">
        <f t="shared" si="11"/>
        <v>2.5920000000000001</v>
      </c>
    </row>
    <row r="242" spans="1:9">
      <c r="A242" s="271">
        <v>203</v>
      </c>
      <c r="B242" s="313">
        <v>210201002</v>
      </c>
      <c r="C242" s="314" t="s">
        <v>769</v>
      </c>
      <c r="D242" s="314" t="s">
        <v>630</v>
      </c>
      <c r="E242" s="273">
        <v>5</v>
      </c>
      <c r="F242" s="607"/>
      <c r="G242" s="315">
        <f t="shared" si="10"/>
        <v>0</v>
      </c>
      <c r="H242" s="316">
        <v>0.86399999999999999</v>
      </c>
      <c r="I242" s="317">
        <f t="shared" si="11"/>
        <v>4.32</v>
      </c>
    </row>
    <row r="243" spans="1:9">
      <c r="A243" s="271">
        <v>204</v>
      </c>
      <c r="B243" s="313">
        <v>210201102</v>
      </c>
      <c r="C243" s="314" t="s">
        <v>770</v>
      </c>
      <c r="D243" s="314" t="s">
        <v>630</v>
      </c>
      <c r="E243" s="273">
        <v>4</v>
      </c>
      <c r="F243" s="607"/>
      <c r="G243" s="315">
        <f t="shared" si="10"/>
        <v>0</v>
      </c>
      <c r="H243" s="316">
        <v>0.92800000000000005</v>
      </c>
      <c r="I243" s="317">
        <f t="shared" si="11"/>
        <v>3.7120000000000002</v>
      </c>
    </row>
    <row r="244" spans="1:9">
      <c r="A244" s="271">
        <v>205</v>
      </c>
      <c r="B244" s="313">
        <v>210201002</v>
      </c>
      <c r="C244" s="314" t="s">
        <v>769</v>
      </c>
      <c r="D244" s="314" t="s">
        <v>630</v>
      </c>
      <c r="E244" s="273">
        <v>6</v>
      </c>
      <c r="F244" s="607"/>
      <c r="G244" s="315">
        <f t="shared" si="10"/>
        <v>0</v>
      </c>
      <c r="H244" s="316">
        <v>0.86399999999999999</v>
      </c>
      <c r="I244" s="317">
        <f t="shared" si="11"/>
        <v>5.1840000000000002</v>
      </c>
    </row>
    <row r="245" spans="1:9">
      <c r="A245" s="271">
        <v>206</v>
      </c>
      <c r="B245" s="313">
        <v>210201011</v>
      </c>
      <c r="C245" s="314" t="s">
        <v>771</v>
      </c>
      <c r="D245" s="314" t="s">
        <v>630</v>
      </c>
      <c r="E245" s="273">
        <v>23</v>
      </c>
      <c r="F245" s="607"/>
      <c r="G245" s="315">
        <f t="shared" si="10"/>
        <v>0</v>
      </c>
      <c r="H245" s="316">
        <v>0.85499999999999998</v>
      </c>
      <c r="I245" s="317">
        <f t="shared" si="11"/>
        <v>19.664999999999999</v>
      </c>
    </row>
    <row r="246" spans="1:9">
      <c r="A246" s="271">
        <v>207</v>
      </c>
      <c r="B246" s="313">
        <v>210201011</v>
      </c>
      <c r="C246" s="314" t="s">
        <v>771</v>
      </c>
      <c r="D246" s="314" t="s">
        <v>630</v>
      </c>
      <c r="E246" s="273">
        <v>1</v>
      </c>
      <c r="F246" s="607"/>
      <c r="G246" s="315">
        <f t="shared" si="10"/>
        <v>0</v>
      </c>
      <c r="H246" s="316">
        <v>0.85499999999999998</v>
      </c>
      <c r="I246" s="317">
        <f t="shared" si="11"/>
        <v>0.85499999999999998</v>
      </c>
    </row>
    <row r="247" spans="1:9">
      <c r="A247" s="271">
        <v>208</v>
      </c>
      <c r="B247" s="313">
        <v>210802406</v>
      </c>
      <c r="C247" s="314" t="s">
        <v>775</v>
      </c>
      <c r="D247" s="314" t="s">
        <v>383</v>
      </c>
      <c r="E247" s="273">
        <v>12</v>
      </c>
      <c r="F247" s="607"/>
      <c r="G247" s="315">
        <f t="shared" si="10"/>
        <v>0</v>
      </c>
      <c r="H247" s="316">
        <v>4.5999999999999999E-2</v>
      </c>
      <c r="I247" s="317">
        <f t="shared" si="11"/>
        <v>0.55200000000000005</v>
      </c>
    </row>
    <row r="248" spans="1:9">
      <c r="A248" s="271">
        <v>209</v>
      </c>
      <c r="B248" s="313">
        <v>210100219</v>
      </c>
      <c r="C248" s="314" t="s">
        <v>742</v>
      </c>
      <c r="D248" s="314" t="s">
        <v>630</v>
      </c>
      <c r="E248" s="273">
        <v>12</v>
      </c>
      <c r="F248" s="607"/>
      <c r="G248" s="315">
        <f t="shared" si="10"/>
        <v>0</v>
      </c>
      <c r="H248" s="316">
        <v>0.39</v>
      </c>
      <c r="I248" s="317">
        <f t="shared" si="11"/>
        <v>4.68</v>
      </c>
    </row>
    <row r="249" spans="1:9">
      <c r="A249" s="271">
        <v>210</v>
      </c>
      <c r="B249" s="313">
        <v>210111106</v>
      </c>
      <c r="C249" s="314" t="s">
        <v>768</v>
      </c>
      <c r="D249" s="314" t="s">
        <v>630</v>
      </c>
      <c r="E249" s="273">
        <v>4</v>
      </c>
      <c r="F249" s="607"/>
      <c r="G249" s="315">
        <f t="shared" si="10"/>
        <v>0</v>
      </c>
      <c r="H249" s="316">
        <v>0.51400000000000001</v>
      </c>
      <c r="I249" s="317">
        <f t="shared" si="11"/>
        <v>2.056</v>
      </c>
    </row>
    <row r="250" spans="1:9">
      <c r="A250" s="271">
        <v>211</v>
      </c>
      <c r="B250" s="313">
        <v>210110063</v>
      </c>
      <c r="C250" s="314" t="s">
        <v>760</v>
      </c>
      <c r="D250" s="314" t="s">
        <v>630</v>
      </c>
      <c r="E250" s="273">
        <v>24</v>
      </c>
      <c r="F250" s="607"/>
      <c r="G250" s="315">
        <f t="shared" si="10"/>
        <v>0</v>
      </c>
      <c r="H250" s="316">
        <v>0.2</v>
      </c>
      <c r="I250" s="317">
        <f t="shared" si="11"/>
        <v>4.8000000000000007</v>
      </c>
    </row>
    <row r="251" spans="1:9">
      <c r="A251" s="271">
        <v>212</v>
      </c>
      <c r="B251" s="313">
        <v>210111012</v>
      </c>
      <c r="C251" s="314" t="s">
        <v>766</v>
      </c>
      <c r="D251" s="314" t="s">
        <v>630</v>
      </c>
      <c r="E251" s="273">
        <v>4</v>
      </c>
      <c r="F251" s="607"/>
      <c r="G251" s="315">
        <f t="shared" si="10"/>
        <v>0</v>
      </c>
      <c r="H251" s="316">
        <v>0.32700000000000001</v>
      </c>
      <c r="I251" s="317">
        <f t="shared" si="11"/>
        <v>1.3080000000000001</v>
      </c>
    </row>
    <row r="252" spans="1:9">
      <c r="A252" s="271">
        <v>213</v>
      </c>
      <c r="B252" s="313">
        <v>210111012</v>
      </c>
      <c r="C252" s="314" t="s">
        <v>766</v>
      </c>
      <c r="D252" s="314" t="s">
        <v>630</v>
      </c>
      <c r="E252" s="273">
        <v>2</v>
      </c>
      <c r="F252" s="607"/>
      <c r="G252" s="315">
        <f t="shared" si="10"/>
        <v>0</v>
      </c>
      <c r="H252" s="316">
        <v>0.32700000000000001</v>
      </c>
      <c r="I252" s="317">
        <f t="shared" si="11"/>
        <v>0.65400000000000003</v>
      </c>
    </row>
    <row r="253" spans="1:9" ht="15.75" thickBot="1">
      <c r="A253" s="318">
        <v>214</v>
      </c>
      <c r="B253" s="319">
        <v>210111012</v>
      </c>
      <c r="C253" s="320" t="s">
        <v>766</v>
      </c>
      <c r="D253" s="320" t="s">
        <v>630</v>
      </c>
      <c r="E253" s="321">
        <v>2</v>
      </c>
      <c r="F253" s="608"/>
      <c r="G253" s="322">
        <f t="shared" si="10"/>
        <v>0</v>
      </c>
      <c r="H253" s="323">
        <v>0.6</v>
      </c>
      <c r="I253" s="324">
        <f t="shared" si="11"/>
        <v>1.2</v>
      </c>
    </row>
    <row r="254" spans="1:9">
      <c r="A254" s="325"/>
      <c r="B254" s="326"/>
      <c r="C254" s="327" t="s">
        <v>636</v>
      </c>
      <c r="D254" s="327"/>
      <c r="E254" s="328"/>
      <c r="F254" s="609"/>
      <c r="G254" s="329">
        <f>SUM(G157:G253)</f>
        <v>0</v>
      </c>
      <c r="H254" s="330"/>
      <c r="I254" s="331">
        <f>SUM(I157:I253)</f>
        <v>1084.1070000000004</v>
      </c>
    </row>
    <row r="255" spans="1:9" ht="15.75">
      <c r="A255" s="332" t="s">
        <v>777</v>
      </c>
      <c r="B255" s="333"/>
      <c r="C255" s="334"/>
      <c r="D255" s="334"/>
      <c r="E255" s="335"/>
      <c r="F255" s="610"/>
      <c r="G255" s="336"/>
      <c r="H255" s="337"/>
      <c r="I255" s="338"/>
    </row>
    <row r="256" spans="1:9">
      <c r="A256" s="271">
        <v>215</v>
      </c>
      <c r="B256" s="313">
        <v>250020001</v>
      </c>
      <c r="C256" s="314" t="s">
        <v>778</v>
      </c>
      <c r="D256" s="314" t="s">
        <v>360</v>
      </c>
      <c r="E256" s="273">
        <v>29.82</v>
      </c>
      <c r="F256" s="607"/>
      <c r="G256" s="315">
        <f t="shared" ref="G256:G261" si="12">E256*F256</f>
        <v>0</v>
      </c>
      <c r="H256" s="316">
        <v>0.157</v>
      </c>
      <c r="I256" s="317">
        <f t="shared" ref="I256:I261" si="13">E256*H256</f>
        <v>4.6817400000000005</v>
      </c>
    </row>
    <row r="257" spans="1:9">
      <c r="A257" s="271">
        <v>216</v>
      </c>
      <c r="B257" s="313">
        <v>250020101</v>
      </c>
      <c r="C257" s="314" t="s">
        <v>779</v>
      </c>
      <c r="D257" s="314" t="s">
        <v>360</v>
      </c>
      <c r="E257" s="273">
        <v>29.82</v>
      </c>
      <c r="F257" s="607"/>
      <c r="G257" s="315">
        <f t="shared" si="12"/>
        <v>0</v>
      </c>
      <c r="H257" s="316">
        <v>7.9000000000000001E-2</v>
      </c>
      <c r="I257" s="317">
        <f t="shared" si="13"/>
        <v>2.3557800000000002</v>
      </c>
    </row>
    <row r="258" spans="1:9">
      <c r="A258" s="271">
        <v>217</v>
      </c>
      <c r="B258" s="313">
        <v>250020201</v>
      </c>
      <c r="C258" s="314" t="s">
        <v>780</v>
      </c>
      <c r="D258" s="314" t="s">
        <v>360</v>
      </c>
      <c r="E258" s="273">
        <v>29.82</v>
      </c>
      <c r="F258" s="607"/>
      <c r="G258" s="315">
        <f t="shared" si="12"/>
        <v>0</v>
      </c>
      <c r="H258" s="316">
        <v>0.28000000000000003</v>
      </c>
      <c r="I258" s="317">
        <f t="shared" si="13"/>
        <v>8.3496000000000006</v>
      </c>
    </row>
    <row r="259" spans="1:9">
      <c r="A259" s="271">
        <v>218</v>
      </c>
      <c r="B259" s="313">
        <v>250020001</v>
      </c>
      <c r="C259" s="314" t="s">
        <v>778</v>
      </c>
      <c r="D259" s="314" t="s">
        <v>360</v>
      </c>
      <c r="E259" s="273">
        <v>10.5</v>
      </c>
      <c r="F259" s="607"/>
      <c r="G259" s="315">
        <f t="shared" si="12"/>
        <v>0</v>
      </c>
      <c r="H259" s="316">
        <v>0.157</v>
      </c>
      <c r="I259" s="317">
        <f t="shared" si="13"/>
        <v>1.6485000000000001</v>
      </c>
    </row>
    <row r="260" spans="1:9">
      <c r="A260" s="271">
        <v>219</v>
      </c>
      <c r="B260" s="313">
        <v>250020101</v>
      </c>
      <c r="C260" s="314" t="s">
        <v>779</v>
      </c>
      <c r="D260" s="314" t="s">
        <v>360</v>
      </c>
      <c r="E260" s="273">
        <v>10.5</v>
      </c>
      <c r="F260" s="607"/>
      <c r="G260" s="315">
        <f t="shared" si="12"/>
        <v>0</v>
      </c>
      <c r="H260" s="316">
        <v>7.9000000000000001E-2</v>
      </c>
      <c r="I260" s="317">
        <f t="shared" si="13"/>
        <v>0.82950000000000002</v>
      </c>
    </row>
    <row r="261" spans="1:9" ht="15.75" thickBot="1">
      <c r="A261" s="318">
        <v>220</v>
      </c>
      <c r="B261" s="319">
        <v>250020201</v>
      </c>
      <c r="C261" s="320" t="s">
        <v>780</v>
      </c>
      <c r="D261" s="320" t="s">
        <v>360</v>
      </c>
      <c r="E261" s="321">
        <v>10.5</v>
      </c>
      <c r="F261" s="608"/>
      <c r="G261" s="322">
        <f t="shared" si="12"/>
        <v>0</v>
      </c>
      <c r="H261" s="323">
        <v>0.28000000000000003</v>
      </c>
      <c r="I261" s="324">
        <f t="shared" si="13"/>
        <v>2.9400000000000004</v>
      </c>
    </row>
    <row r="262" spans="1:9">
      <c r="A262" s="325"/>
      <c r="B262" s="326"/>
      <c r="C262" s="327" t="s">
        <v>636</v>
      </c>
      <c r="D262" s="327"/>
      <c r="E262" s="328"/>
      <c r="F262" s="609"/>
      <c r="G262" s="329">
        <f>SUM(G256:G261)</f>
        <v>0</v>
      </c>
      <c r="H262" s="330"/>
      <c r="I262" s="331">
        <f>SUM(I256:I261)</f>
        <v>20.805120000000002</v>
      </c>
    </row>
    <row r="263" spans="1:9" ht="15.75">
      <c r="A263" s="332" t="s">
        <v>310</v>
      </c>
      <c r="B263" s="333"/>
      <c r="C263" s="334"/>
      <c r="D263" s="334"/>
      <c r="E263" s="335"/>
      <c r="F263" s="610"/>
      <c r="G263" s="336"/>
      <c r="H263" s="337"/>
      <c r="I263" s="338"/>
    </row>
    <row r="264" spans="1:9">
      <c r="A264" s="271">
        <v>221</v>
      </c>
      <c r="B264" s="313">
        <v>218009001</v>
      </c>
      <c r="C264" s="314" t="s">
        <v>781</v>
      </c>
      <c r="D264" s="314" t="s">
        <v>630</v>
      </c>
      <c r="E264" s="273">
        <v>181</v>
      </c>
      <c r="F264" s="607"/>
      <c r="G264" s="315">
        <f t="shared" ref="G264:G288" si="14">E264*F264</f>
        <v>0</v>
      </c>
      <c r="H264" s="316">
        <v>0</v>
      </c>
      <c r="I264" s="317">
        <f t="shared" ref="I264:I288" si="15">E264*H264</f>
        <v>0</v>
      </c>
    </row>
    <row r="265" spans="1:9">
      <c r="A265" s="271">
        <v>222</v>
      </c>
      <c r="B265" s="313">
        <v>218009011</v>
      </c>
      <c r="C265" s="314" t="s">
        <v>782</v>
      </c>
      <c r="D265" s="314" t="s">
        <v>630</v>
      </c>
      <c r="E265" s="273">
        <v>362</v>
      </c>
      <c r="F265" s="607"/>
      <c r="G265" s="315">
        <f t="shared" si="14"/>
        <v>0</v>
      </c>
      <c r="H265" s="316">
        <v>0</v>
      </c>
      <c r="I265" s="317">
        <f t="shared" si="15"/>
        <v>0</v>
      </c>
    </row>
    <row r="266" spans="1:9">
      <c r="A266" s="271">
        <v>223</v>
      </c>
      <c r="B266" s="313">
        <v>219001212</v>
      </c>
      <c r="C266" s="314" t="s">
        <v>783</v>
      </c>
      <c r="D266" s="314" t="s">
        <v>630</v>
      </c>
      <c r="E266" s="273">
        <v>50</v>
      </c>
      <c r="F266" s="607"/>
      <c r="G266" s="315">
        <f t="shared" si="14"/>
        <v>0</v>
      </c>
      <c r="H266" s="316">
        <v>0.14399999999999999</v>
      </c>
      <c r="I266" s="317">
        <f t="shared" si="15"/>
        <v>7.1999999999999993</v>
      </c>
    </row>
    <row r="267" spans="1:9">
      <c r="A267" s="271">
        <v>224</v>
      </c>
      <c r="B267" s="313">
        <v>219001214</v>
      </c>
      <c r="C267" s="314" t="s">
        <v>784</v>
      </c>
      <c r="D267" s="314" t="s">
        <v>630</v>
      </c>
      <c r="E267" s="273">
        <v>20</v>
      </c>
      <c r="F267" s="607"/>
      <c r="G267" s="315">
        <f t="shared" si="14"/>
        <v>0</v>
      </c>
      <c r="H267" s="316">
        <v>0.5</v>
      </c>
      <c r="I267" s="317">
        <f t="shared" si="15"/>
        <v>10</v>
      </c>
    </row>
    <row r="268" spans="1:9">
      <c r="A268" s="271">
        <v>225</v>
      </c>
      <c r="B268" s="313">
        <v>219002213</v>
      </c>
      <c r="C268" s="314" t="s">
        <v>785</v>
      </c>
      <c r="D268" s="314" t="s">
        <v>630</v>
      </c>
      <c r="E268" s="273">
        <v>335</v>
      </c>
      <c r="F268" s="607"/>
      <c r="G268" s="315">
        <f t="shared" si="14"/>
        <v>0</v>
      </c>
      <c r="H268" s="316">
        <v>0.13700000000000001</v>
      </c>
      <c r="I268" s="317">
        <f t="shared" si="15"/>
        <v>45.895000000000003</v>
      </c>
    </row>
    <row r="269" spans="1:9">
      <c r="A269" s="271">
        <v>226</v>
      </c>
      <c r="B269" s="313">
        <v>219002611</v>
      </c>
      <c r="C269" s="314" t="s">
        <v>786</v>
      </c>
      <c r="D269" s="314" t="s">
        <v>383</v>
      </c>
      <c r="E269" s="273">
        <v>495</v>
      </c>
      <c r="F269" s="607"/>
      <c r="G269" s="315">
        <f t="shared" si="14"/>
        <v>0</v>
      </c>
      <c r="H269" s="316">
        <v>0.23200000000000001</v>
      </c>
      <c r="I269" s="317">
        <f t="shared" si="15"/>
        <v>114.84</v>
      </c>
    </row>
    <row r="270" spans="1:9">
      <c r="A270" s="271">
        <v>227</v>
      </c>
      <c r="B270" s="313">
        <v>219002612</v>
      </c>
      <c r="C270" s="314" t="s">
        <v>787</v>
      </c>
      <c r="D270" s="314" t="s">
        <v>383</v>
      </c>
      <c r="E270" s="273">
        <v>70</v>
      </c>
      <c r="F270" s="607"/>
      <c r="G270" s="315">
        <f t="shared" si="14"/>
        <v>0</v>
      </c>
      <c r="H270" s="316">
        <v>0.25700000000000001</v>
      </c>
      <c r="I270" s="317">
        <f t="shared" si="15"/>
        <v>17.990000000000002</v>
      </c>
    </row>
    <row r="271" spans="1:9">
      <c r="A271" s="271">
        <v>228</v>
      </c>
      <c r="B271" s="313">
        <v>219002613</v>
      </c>
      <c r="C271" s="314" t="s">
        <v>788</v>
      </c>
      <c r="D271" s="314" t="s">
        <v>383</v>
      </c>
      <c r="E271" s="273">
        <v>80</v>
      </c>
      <c r="F271" s="607"/>
      <c r="G271" s="315">
        <f t="shared" si="14"/>
        <v>0</v>
      </c>
      <c r="H271" s="316">
        <v>0.27300000000000002</v>
      </c>
      <c r="I271" s="317">
        <f t="shared" si="15"/>
        <v>21.840000000000003</v>
      </c>
    </row>
    <row r="272" spans="1:9">
      <c r="A272" s="271">
        <v>229</v>
      </c>
      <c r="B272" s="313">
        <v>219002611</v>
      </c>
      <c r="C272" s="314" t="s">
        <v>789</v>
      </c>
      <c r="D272" s="314" t="s">
        <v>383</v>
      </c>
      <c r="E272" s="273">
        <v>262</v>
      </c>
      <c r="F272" s="607"/>
      <c r="G272" s="315">
        <f t="shared" si="14"/>
        <v>0</v>
      </c>
      <c r="H272" s="316">
        <v>0.4</v>
      </c>
      <c r="I272" s="317">
        <f t="shared" si="15"/>
        <v>104.80000000000001</v>
      </c>
    </row>
    <row r="273" spans="1:9">
      <c r="A273" s="271">
        <v>230</v>
      </c>
      <c r="B273" s="313">
        <v>219003632</v>
      </c>
      <c r="C273" s="314" t="s">
        <v>790</v>
      </c>
      <c r="D273" s="314" t="s">
        <v>360</v>
      </c>
      <c r="E273" s="273">
        <v>28</v>
      </c>
      <c r="F273" s="607"/>
      <c r="G273" s="315">
        <f t="shared" si="14"/>
        <v>0</v>
      </c>
      <c r="H273" s="316">
        <v>1.02</v>
      </c>
      <c r="I273" s="317">
        <f t="shared" si="15"/>
        <v>28.560000000000002</v>
      </c>
    </row>
    <row r="274" spans="1:9">
      <c r="A274" s="271">
        <v>231</v>
      </c>
      <c r="B274" s="313">
        <v>219003521</v>
      </c>
      <c r="C274" s="314" t="s">
        <v>791</v>
      </c>
      <c r="D274" s="314" t="s">
        <v>360</v>
      </c>
      <c r="E274" s="273">
        <v>8</v>
      </c>
      <c r="F274" s="607"/>
      <c r="G274" s="315">
        <f t="shared" si="14"/>
        <v>0</v>
      </c>
      <c r="H274" s="316">
        <v>2.11</v>
      </c>
      <c r="I274" s="317">
        <f t="shared" si="15"/>
        <v>16.88</v>
      </c>
    </row>
    <row r="275" spans="1:9">
      <c r="A275" s="271">
        <v>232</v>
      </c>
      <c r="B275" s="313">
        <v>219990022</v>
      </c>
      <c r="C275" s="314" t="s">
        <v>792</v>
      </c>
      <c r="D275" s="314" t="s">
        <v>504</v>
      </c>
      <c r="E275" s="273">
        <v>150</v>
      </c>
      <c r="F275" s="607"/>
      <c r="G275" s="315">
        <f t="shared" si="14"/>
        <v>0</v>
      </c>
      <c r="H275" s="316">
        <v>1.6679999999999999</v>
      </c>
      <c r="I275" s="317">
        <f t="shared" si="15"/>
        <v>250.2</v>
      </c>
    </row>
    <row r="276" spans="1:9">
      <c r="A276" s="271">
        <v>233</v>
      </c>
      <c r="B276" s="313">
        <v>219990025</v>
      </c>
      <c r="C276" s="314" t="s">
        <v>793</v>
      </c>
      <c r="D276" s="314" t="s">
        <v>630</v>
      </c>
      <c r="E276" s="273">
        <v>1</v>
      </c>
      <c r="F276" s="607"/>
      <c r="G276" s="315">
        <f t="shared" si="14"/>
        <v>0</v>
      </c>
      <c r="H276" s="316">
        <v>83.352000000000004</v>
      </c>
      <c r="I276" s="317">
        <f t="shared" si="15"/>
        <v>83.352000000000004</v>
      </c>
    </row>
    <row r="277" spans="1:9">
      <c r="A277" s="271">
        <v>234</v>
      </c>
      <c r="B277" s="313">
        <v>219990012</v>
      </c>
      <c r="C277" s="314" t="s">
        <v>794</v>
      </c>
      <c r="D277" s="314" t="s">
        <v>504</v>
      </c>
      <c r="E277" s="273">
        <v>60</v>
      </c>
      <c r="F277" s="607"/>
      <c r="G277" s="315">
        <f t="shared" si="14"/>
        <v>0</v>
      </c>
      <c r="H277" s="316">
        <v>1.7649999999999999</v>
      </c>
      <c r="I277" s="317">
        <f t="shared" si="15"/>
        <v>105.89999999999999</v>
      </c>
    </row>
    <row r="278" spans="1:9">
      <c r="A278" s="271">
        <v>235</v>
      </c>
      <c r="B278" s="313">
        <v>219990012</v>
      </c>
      <c r="C278" s="314" t="s">
        <v>795</v>
      </c>
      <c r="D278" s="314" t="s">
        <v>504</v>
      </c>
      <c r="E278" s="273">
        <v>40</v>
      </c>
      <c r="F278" s="607"/>
      <c r="G278" s="315">
        <f t="shared" si="14"/>
        <v>0</v>
      </c>
      <c r="H278" s="316">
        <v>1.7649999999999999</v>
      </c>
      <c r="I278" s="317">
        <f t="shared" si="15"/>
        <v>70.599999999999994</v>
      </c>
    </row>
    <row r="279" spans="1:9">
      <c r="A279" s="271">
        <v>236</v>
      </c>
      <c r="B279" s="313">
        <v>219990014</v>
      </c>
      <c r="C279" s="314" t="s">
        <v>796</v>
      </c>
      <c r="D279" s="314" t="s">
        <v>504</v>
      </c>
      <c r="E279" s="273">
        <v>30</v>
      </c>
      <c r="F279" s="607"/>
      <c r="G279" s="315">
        <f t="shared" si="14"/>
        <v>0</v>
      </c>
      <c r="H279" s="316">
        <v>1.7649999999999999</v>
      </c>
      <c r="I279" s="317">
        <f t="shared" si="15"/>
        <v>52.949999999999996</v>
      </c>
    </row>
    <row r="280" spans="1:9">
      <c r="A280" s="271">
        <v>237</v>
      </c>
      <c r="B280" s="313">
        <v>219990015</v>
      </c>
      <c r="C280" s="314" t="s">
        <v>797</v>
      </c>
      <c r="D280" s="314" t="s">
        <v>504</v>
      </c>
      <c r="E280" s="273">
        <v>50</v>
      </c>
      <c r="F280" s="607"/>
      <c r="G280" s="315">
        <f t="shared" si="14"/>
        <v>0</v>
      </c>
      <c r="H280" s="316">
        <v>1.7649999999999999</v>
      </c>
      <c r="I280" s="317">
        <f t="shared" si="15"/>
        <v>88.25</v>
      </c>
    </row>
    <row r="281" spans="1:9">
      <c r="A281" s="271">
        <v>238</v>
      </c>
      <c r="B281" s="313">
        <v>219990012</v>
      </c>
      <c r="C281" s="314" t="s">
        <v>798</v>
      </c>
      <c r="D281" s="314" t="s">
        <v>504</v>
      </c>
      <c r="E281" s="273">
        <v>10</v>
      </c>
      <c r="F281" s="607"/>
      <c r="G281" s="315">
        <f t="shared" si="14"/>
        <v>0</v>
      </c>
      <c r="H281" s="316">
        <v>1.7649999999999999</v>
      </c>
      <c r="I281" s="317">
        <f t="shared" si="15"/>
        <v>17.649999999999999</v>
      </c>
    </row>
    <row r="282" spans="1:9">
      <c r="A282" s="271">
        <v>239</v>
      </c>
      <c r="B282" s="313">
        <v>219990012</v>
      </c>
      <c r="C282" s="314" t="s">
        <v>801</v>
      </c>
      <c r="D282" s="314" t="s">
        <v>630</v>
      </c>
      <c r="E282" s="273">
        <v>1</v>
      </c>
      <c r="F282" s="607"/>
      <c r="G282" s="315">
        <f t="shared" si="14"/>
        <v>0</v>
      </c>
      <c r="H282" s="316">
        <v>58.834000000000003</v>
      </c>
      <c r="I282" s="317">
        <f t="shared" si="15"/>
        <v>58.834000000000003</v>
      </c>
    </row>
    <row r="283" spans="1:9">
      <c r="A283" s="271">
        <v>240</v>
      </c>
      <c r="B283" s="313">
        <v>219990012</v>
      </c>
      <c r="C283" s="314" t="s">
        <v>802</v>
      </c>
      <c r="D283" s="314" t="s">
        <v>504</v>
      </c>
      <c r="E283" s="273">
        <v>40</v>
      </c>
      <c r="F283" s="607"/>
      <c r="G283" s="315">
        <f t="shared" si="14"/>
        <v>0</v>
      </c>
      <c r="H283" s="316">
        <v>1.7649999999999999</v>
      </c>
      <c r="I283" s="317">
        <f t="shared" si="15"/>
        <v>70.599999999999994</v>
      </c>
    </row>
    <row r="284" spans="1:9">
      <c r="A284" s="271">
        <v>241</v>
      </c>
      <c r="B284" s="313">
        <v>219990014</v>
      </c>
      <c r="C284" s="314" t="s">
        <v>803</v>
      </c>
      <c r="D284" s="314" t="s">
        <v>630</v>
      </c>
      <c r="E284" s="273">
        <v>1</v>
      </c>
      <c r="F284" s="607"/>
      <c r="G284" s="315">
        <f t="shared" si="14"/>
        <v>0</v>
      </c>
      <c r="H284" s="316">
        <v>88.251000000000005</v>
      </c>
      <c r="I284" s="317">
        <f t="shared" si="15"/>
        <v>88.251000000000005</v>
      </c>
    </row>
    <row r="285" spans="1:9">
      <c r="A285" s="271">
        <v>242</v>
      </c>
      <c r="B285" s="313">
        <v>219990025</v>
      </c>
      <c r="C285" s="314" t="s">
        <v>804</v>
      </c>
      <c r="D285" s="314" t="s">
        <v>504</v>
      </c>
      <c r="E285" s="273">
        <v>25</v>
      </c>
      <c r="F285" s="607"/>
      <c r="G285" s="315">
        <f t="shared" si="14"/>
        <v>0</v>
      </c>
      <c r="H285" s="316">
        <v>1.111</v>
      </c>
      <c r="I285" s="317">
        <f t="shared" si="15"/>
        <v>27.774999999999999</v>
      </c>
    </row>
    <row r="286" spans="1:9">
      <c r="A286" s="271">
        <v>243</v>
      </c>
      <c r="B286" s="313">
        <v>219990027</v>
      </c>
      <c r="C286" s="314" t="s">
        <v>805</v>
      </c>
      <c r="D286" s="314" t="s">
        <v>504</v>
      </c>
      <c r="E286" s="273">
        <v>40</v>
      </c>
      <c r="F286" s="607"/>
      <c r="G286" s="315">
        <f t="shared" si="14"/>
        <v>0</v>
      </c>
      <c r="H286" s="316">
        <v>0</v>
      </c>
      <c r="I286" s="317">
        <f t="shared" si="15"/>
        <v>0</v>
      </c>
    </row>
    <row r="287" spans="1:9">
      <c r="A287" s="271">
        <v>244</v>
      </c>
      <c r="B287" s="313">
        <v>219990026</v>
      </c>
      <c r="C287" s="314" t="s">
        <v>806</v>
      </c>
      <c r="D287" s="314" t="s">
        <v>630</v>
      </c>
      <c r="E287" s="273">
        <v>1</v>
      </c>
      <c r="F287" s="607"/>
      <c r="G287" s="315">
        <f t="shared" si="14"/>
        <v>0</v>
      </c>
      <c r="H287" s="316">
        <v>16.670000000000002</v>
      </c>
      <c r="I287" s="317">
        <f t="shared" si="15"/>
        <v>16.670000000000002</v>
      </c>
    </row>
    <row r="288" spans="1:9" ht="15.75" thickBot="1">
      <c r="A288" s="318">
        <v>245</v>
      </c>
      <c r="B288" s="319">
        <v>219990012</v>
      </c>
      <c r="C288" s="320" t="s">
        <v>895</v>
      </c>
      <c r="D288" s="320" t="s">
        <v>504</v>
      </c>
      <c r="E288" s="321">
        <v>10</v>
      </c>
      <c r="F288" s="608"/>
      <c r="G288" s="322">
        <f t="shared" si="14"/>
        <v>0</v>
      </c>
      <c r="H288" s="323">
        <v>1.7649999999999999</v>
      </c>
      <c r="I288" s="324">
        <f t="shared" si="15"/>
        <v>17.649999999999999</v>
      </c>
    </row>
    <row r="289" spans="1:9" ht="15.75" thickBot="1">
      <c r="A289" s="340"/>
      <c r="B289" s="341"/>
      <c r="C289" s="342" t="s">
        <v>636</v>
      </c>
      <c r="D289" s="342"/>
      <c r="E289" s="343"/>
      <c r="F289" s="343"/>
      <c r="G289" s="344">
        <f>SUM(G264:G288)</f>
        <v>0</v>
      </c>
      <c r="H289" s="345"/>
      <c r="I289" s="346">
        <f>SUM(I264:I288)</f>
        <v>1316.6870000000004</v>
      </c>
    </row>
    <row r="290" spans="1:9" ht="15.75" thickBot="1"/>
    <row r="291" spans="1:9" ht="21" thickBot="1">
      <c r="A291" s="261" t="s">
        <v>896</v>
      </c>
      <c r="B291" s="262"/>
      <c r="C291" s="262"/>
      <c r="D291" s="347"/>
      <c r="E291" s="348"/>
      <c r="F291" s="349"/>
    </row>
    <row r="292" spans="1:9" ht="15.75" thickBot="1">
      <c r="A292" s="266" t="s">
        <v>596</v>
      </c>
      <c r="B292" s="350"/>
      <c r="C292" s="350"/>
      <c r="D292" s="351"/>
      <c r="E292" s="352"/>
      <c r="F292" s="353" t="s">
        <v>598</v>
      </c>
    </row>
    <row r="293" spans="1:9">
      <c r="A293" s="271">
        <v>1</v>
      </c>
      <c r="B293" s="272" t="s">
        <v>809</v>
      </c>
      <c r="C293" s="272"/>
      <c r="D293" s="354"/>
      <c r="E293" s="315">
        <v>0</v>
      </c>
      <c r="F293" s="355">
        <f>G323</f>
        <v>0</v>
      </c>
    </row>
    <row r="294" spans="1:9" ht="15.75" thickBot="1">
      <c r="A294" s="271">
        <v>2</v>
      </c>
      <c r="B294" s="272" t="s">
        <v>810</v>
      </c>
      <c r="C294" s="272"/>
      <c r="D294" s="354">
        <v>3</v>
      </c>
      <c r="E294" s="315">
        <f>F293</f>
        <v>0</v>
      </c>
      <c r="F294" s="355">
        <f>E294*D294/100</f>
        <v>0</v>
      </c>
    </row>
    <row r="295" spans="1:9">
      <c r="A295" s="281">
        <v>3</v>
      </c>
      <c r="B295" s="282" t="s">
        <v>811</v>
      </c>
      <c r="C295" s="282"/>
      <c r="D295" s="356"/>
      <c r="E295" s="357">
        <v>0</v>
      </c>
      <c r="F295" s="358">
        <f>F294+F293</f>
        <v>0</v>
      </c>
    </row>
    <row r="296" spans="1:9">
      <c r="A296" s="288"/>
      <c r="B296" s="289"/>
      <c r="C296" s="289"/>
      <c r="D296" s="359"/>
      <c r="E296" s="360"/>
      <c r="F296" s="361"/>
    </row>
    <row r="297" spans="1:9">
      <c r="A297" s="271">
        <v>4</v>
      </c>
      <c r="B297" s="272" t="s">
        <v>812</v>
      </c>
      <c r="C297" s="272"/>
      <c r="D297" s="354">
        <v>17.63</v>
      </c>
      <c r="E297" s="612"/>
      <c r="F297" s="355">
        <f>E297*D297</f>
        <v>0</v>
      </c>
    </row>
    <row r="298" spans="1:9" ht="15.75" thickBot="1">
      <c r="A298" s="271">
        <v>5</v>
      </c>
      <c r="B298" s="272" t="s">
        <v>813</v>
      </c>
      <c r="C298" s="272"/>
      <c r="D298" s="354"/>
      <c r="E298" s="315">
        <v>0</v>
      </c>
      <c r="F298" s="611"/>
    </row>
    <row r="299" spans="1:9">
      <c r="A299" s="281">
        <v>6</v>
      </c>
      <c r="B299" s="282" t="s">
        <v>814</v>
      </c>
      <c r="C299" s="282"/>
      <c r="D299" s="356"/>
      <c r="E299" s="357">
        <v>0</v>
      </c>
      <c r="F299" s="358">
        <f>F298+F297+F295</f>
        <v>0</v>
      </c>
    </row>
    <row r="300" spans="1:9">
      <c r="A300" s="288"/>
      <c r="B300" s="289"/>
      <c r="C300" s="289"/>
      <c r="D300" s="359"/>
      <c r="E300" s="360"/>
      <c r="F300" s="361"/>
    </row>
    <row r="301" spans="1:9">
      <c r="A301" s="271">
        <v>7</v>
      </c>
      <c r="B301" s="272" t="s">
        <v>815</v>
      </c>
      <c r="C301" s="272"/>
      <c r="D301" s="354">
        <v>1</v>
      </c>
      <c r="E301" s="315">
        <v>0</v>
      </c>
      <c r="F301" s="355"/>
    </row>
    <row r="302" spans="1:9">
      <c r="A302" s="271">
        <v>8</v>
      </c>
      <c r="B302" s="272" t="s">
        <v>816</v>
      </c>
      <c r="C302" s="272"/>
      <c r="D302" s="354"/>
      <c r="E302" s="315">
        <v>0</v>
      </c>
      <c r="F302" s="355">
        <f>F299</f>
        <v>0</v>
      </c>
    </row>
    <row r="303" spans="1:9" ht="15.75" thickBot="1">
      <c r="A303" s="271">
        <v>9</v>
      </c>
      <c r="B303" s="272" t="s">
        <v>817</v>
      </c>
      <c r="C303" s="272"/>
      <c r="D303" s="354">
        <v>21</v>
      </c>
      <c r="E303" s="315">
        <f>F302</f>
        <v>0</v>
      </c>
      <c r="F303" s="355">
        <f>E303*D303/100</f>
        <v>0</v>
      </c>
    </row>
    <row r="304" spans="1:9" ht="16.5" thickTop="1" thickBot="1">
      <c r="A304" s="293">
        <v>10</v>
      </c>
      <c r="B304" s="294" t="s">
        <v>818</v>
      </c>
      <c r="C304" s="294"/>
      <c r="D304" s="362"/>
      <c r="E304" s="363">
        <v>0</v>
      </c>
      <c r="F304" s="364">
        <f>F303+F302</f>
        <v>0</v>
      </c>
    </row>
    <row r="306" spans="1:9" ht="21" thickBot="1">
      <c r="A306" s="298" t="s">
        <v>619</v>
      </c>
      <c r="B306" s="298"/>
      <c r="C306" s="298"/>
      <c r="D306" s="298"/>
      <c r="E306" s="298"/>
      <c r="F306" s="298"/>
      <c r="G306" s="298"/>
      <c r="H306" s="298"/>
      <c r="I306" s="298"/>
    </row>
    <row r="307" spans="1:9" ht="15.75" thickBot="1">
      <c r="A307" s="301" t="s">
        <v>596</v>
      </c>
      <c r="B307" s="300" t="s">
        <v>620</v>
      </c>
      <c r="C307" s="301" t="s">
        <v>621</v>
      </c>
      <c r="D307" s="301" t="s">
        <v>622</v>
      </c>
      <c r="E307" s="302" t="s">
        <v>623</v>
      </c>
      <c r="F307" s="302" t="s">
        <v>624</v>
      </c>
      <c r="G307" s="365" t="s">
        <v>625</v>
      </c>
      <c r="H307" s="304" t="s">
        <v>626</v>
      </c>
      <c r="I307" s="366" t="s">
        <v>627</v>
      </c>
    </row>
    <row r="308" spans="1:9" ht="15.75">
      <c r="A308" s="367"/>
      <c r="B308" s="368" t="s">
        <v>897</v>
      </c>
      <c r="C308" s="369"/>
      <c r="D308" s="369"/>
      <c r="E308" s="370"/>
      <c r="F308" s="370"/>
      <c r="G308" s="371"/>
      <c r="H308" s="372"/>
      <c r="I308" s="373"/>
    </row>
    <row r="309" spans="1:9">
      <c r="A309" s="271">
        <v>1</v>
      </c>
      <c r="B309" s="313">
        <v>782311</v>
      </c>
      <c r="C309" s="314" t="s">
        <v>820</v>
      </c>
      <c r="D309" s="314" t="s">
        <v>383</v>
      </c>
      <c r="E309" s="273">
        <v>2</v>
      </c>
      <c r="F309" s="607"/>
      <c r="G309" s="374">
        <f t="shared" ref="G309:G322" si="16">E309*F309</f>
        <v>0</v>
      </c>
      <c r="H309" s="316">
        <v>0.49</v>
      </c>
      <c r="I309" s="317">
        <f t="shared" ref="I309:I322" si="17">E309*H309</f>
        <v>0.98</v>
      </c>
    </row>
    <row r="310" spans="1:9">
      <c r="A310" s="271">
        <v>2</v>
      </c>
      <c r="B310" s="313">
        <v>783212</v>
      </c>
      <c r="C310" s="314" t="s">
        <v>821</v>
      </c>
      <c r="D310" s="314" t="s">
        <v>383</v>
      </c>
      <c r="E310" s="273">
        <v>2</v>
      </c>
      <c r="F310" s="607"/>
      <c r="G310" s="374">
        <f t="shared" si="16"/>
        <v>0</v>
      </c>
      <c r="H310" s="316">
        <v>0.46</v>
      </c>
      <c r="I310" s="317">
        <f t="shared" si="17"/>
        <v>0.92</v>
      </c>
    </row>
    <row r="311" spans="1:9">
      <c r="A311" s="271">
        <v>3</v>
      </c>
      <c r="B311" s="313">
        <v>784313</v>
      </c>
      <c r="C311" s="314" t="s">
        <v>822</v>
      </c>
      <c r="D311" s="314" t="s">
        <v>630</v>
      </c>
      <c r="E311" s="273">
        <v>40</v>
      </c>
      <c r="F311" s="607"/>
      <c r="G311" s="374">
        <f t="shared" si="16"/>
        <v>0</v>
      </c>
      <c r="H311" s="316">
        <v>0.16</v>
      </c>
      <c r="I311" s="317">
        <f t="shared" si="17"/>
        <v>6.4</v>
      </c>
    </row>
    <row r="312" spans="1:9">
      <c r="A312" s="271">
        <v>4</v>
      </c>
      <c r="B312" s="313">
        <v>347215</v>
      </c>
      <c r="C312" s="314" t="s">
        <v>823</v>
      </c>
      <c r="D312" s="314" t="s">
        <v>383</v>
      </c>
      <c r="E312" s="273">
        <v>2</v>
      </c>
      <c r="F312" s="607"/>
      <c r="G312" s="374">
        <f t="shared" si="16"/>
        <v>0</v>
      </c>
      <c r="H312" s="316">
        <v>0.12</v>
      </c>
      <c r="I312" s="317">
        <f t="shared" si="17"/>
        <v>0.24</v>
      </c>
    </row>
    <row r="313" spans="1:9">
      <c r="A313" s="271">
        <v>5</v>
      </c>
      <c r="B313" s="313">
        <v>788211</v>
      </c>
      <c r="C313" s="314" t="s">
        <v>824</v>
      </c>
      <c r="D313" s="314" t="s">
        <v>360</v>
      </c>
      <c r="E313" s="273">
        <v>1</v>
      </c>
      <c r="F313" s="607"/>
      <c r="G313" s="374">
        <f t="shared" si="16"/>
        <v>0</v>
      </c>
      <c r="H313" s="316">
        <v>0.51</v>
      </c>
      <c r="I313" s="317">
        <f t="shared" si="17"/>
        <v>0.51</v>
      </c>
    </row>
    <row r="314" spans="1:9">
      <c r="A314" s="271">
        <v>6</v>
      </c>
      <c r="B314" s="313">
        <v>432131</v>
      </c>
      <c r="C314" s="314" t="s">
        <v>825</v>
      </c>
      <c r="D314" s="314" t="s">
        <v>630</v>
      </c>
      <c r="E314" s="273">
        <v>1</v>
      </c>
      <c r="F314" s="607"/>
      <c r="G314" s="374">
        <f t="shared" si="16"/>
        <v>0</v>
      </c>
      <c r="H314" s="316">
        <v>0.55000000000000004</v>
      </c>
      <c r="I314" s="317">
        <f t="shared" si="17"/>
        <v>0.55000000000000004</v>
      </c>
    </row>
    <row r="315" spans="1:9">
      <c r="A315" s="271">
        <v>7</v>
      </c>
      <c r="B315" s="313">
        <v>432142</v>
      </c>
      <c r="C315" s="314" t="s">
        <v>826</v>
      </c>
      <c r="D315" s="314" t="s">
        <v>630</v>
      </c>
      <c r="E315" s="273">
        <v>3</v>
      </c>
      <c r="F315" s="607"/>
      <c r="G315" s="374">
        <f t="shared" si="16"/>
        <v>0</v>
      </c>
      <c r="H315" s="316">
        <v>0</v>
      </c>
      <c r="I315" s="317">
        <f t="shared" si="17"/>
        <v>0</v>
      </c>
    </row>
    <row r="316" spans="1:9">
      <c r="A316" s="271">
        <v>8</v>
      </c>
      <c r="B316" s="313">
        <v>434004</v>
      </c>
      <c r="C316" s="314" t="s">
        <v>827</v>
      </c>
      <c r="D316" s="314" t="s">
        <v>630</v>
      </c>
      <c r="E316" s="273">
        <v>25</v>
      </c>
      <c r="F316" s="607"/>
      <c r="G316" s="374">
        <f t="shared" si="16"/>
        <v>0</v>
      </c>
      <c r="H316" s="316">
        <v>0.17</v>
      </c>
      <c r="I316" s="317">
        <f t="shared" si="17"/>
        <v>4.25</v>
      </c>
    </row>
    <row r="317" spans="1:9">
      <c r="A317" s="271">
        <v>9</v>
      </c>
      <c r="B317" s="313">
        <v>435105</v>
      </c>
      <c r="C317" s="314" t="s">
        <v>828</v>
      </c>
      <c r="D317" s="314" t="s">
        <v>630</v>
      </c>
      <c r="E317" s="273">
        <v>1</v>
      </c>
      <c r="F317" s="607"/>
      <c r="G317" s="374">
        <f t="shared" si="16"/>
        <v>0</v>
      </c>
      <c r="H317" s="316">
        <v>0.39</v>
      </c>
      <c r="I317" s="317">
        <f t="shared" si="17"/>
        <v>0.39</v>
      </c>
    </row>
    <row r="318" spans="1:9">
      <c r="A318" s="271">
        <v>10</v>
      </c>
      <c r="B318" s="313">
        <v>438501</v>
      </c>
      <c r="C318" s="314" t="s">
        <v>829</v>
      </c>
      <c r="D318" s="314" t="s">
        <v>630</v>
      </c>
      <c r="E318" s="273">
        <v>1</v>
      </c>
      <c r="F318" s="607"/>
      <c r="G318" s="374">
        <f t="shared" si="16"/>
        <v>0</v>
      </c>
      <c r="H318" s="316">
        <v>0.49</v>
      </c>
      <c r="I318" s="317">
        <f t="shared" si="17"/>
        <v>0.49</v>
      </c>
    </row>
    <row r="319" spans="1:9">
      <c r="A319" s="271">
        <v>11</v>
      </c>
      <c r="B319" s="313">
        <v>441111</v>
      </c>
      <c r="C319" s="314" t="s">
        <v>830</v>
      </c>
      <c r="D319" s="314" t="s">
        <v>630</v>
      </c>
      <c r="E319" s="273">
        <v>3</v>
      </c>
      <c r="F319" s="607"/>
      <c r="G319" s="374">
        <f t="shared" si="16"/>
        <v>0</v>
      </c>
      <c r="H319" s="316">
        <v>0.27</v>
      </c>
      <c r="I319" s="317">
        <f t="shared" si="17"/>
        <v>0.81</v>
      </c>
    </row>
    <row r="320" spans="1:9">
      <c r="A320" s="271">
        <v>12</v>
      </c>
      <c r="B320" s="313">
        <v>464313</v>
      </c>
      <c r="C320" s="314" t="s">
        <v>831</v>
      </c>
      <c r="D320" s="314" t="s">
        <v>630</v>
      </c>
      <c r="E320" s="273">
        <v>3</v>
      </c>
      <c r="F320" s="607"/>
      <c r="G320" s="374">
        <f t="shared" si="16"/>
        <v>0</v>
      </c>
      <c r="H320" s="316">
        <v>0.31</v>
      </c>
      <c r="I320" s="317">
        <f t="shared" si="17"/>
        <v>0.92999999999999994</v>
      </c>
    </row>
    <row r="321" spans="1:9">
      <c r="A321" s="271">
        <v>13</v>
      </c>
      <c r="B321" s="313">
        <v>464342</v>
      </c>
      <c r="C321" s="314" t="s">
        <v>832</v>
      </c>
      <c r="D321" s="314" t="s">
        <v>630</v>
      </c>
      <c r="E321" s="273">
        <v>1</v>
      </c>
      <c r="F321" s="607"/>
      <c r="G321" s="374">
        <f t="shared" si="16"/>
        <v>0</v>
      </c>
      <c r="H321" s="316">
        <v>0.57999999999999996</v>
      </c>
      <c r="I321" s="317">
        <f t="shared" si="17"/>
        <v>0.57999999999999996</v>
      </c>
    </row>
    <row r="322" spans="1:9" ht="15.75" thickBot="1">
      <c r="A322" s="318">
        <v>14</v>
      </c>
      <c r="B322" s="319">
        <v>464343</v>
      </c>
      <c r="C322" s="320" t="s">
        <v>833</v>
      </c>
      <c r="D322" s="320" t="s">
        <v>630</v>
      </c>
      <c r="E322" s="321">
        <v>1</v>
      </c>
      <c r="F322" s="608"/>
      <c r="G322" s="375">
        <f t="shared" si="16"/>
        <v>0</v>
      </c>
      <c r="H322" s="323">
        <v>0.57999999999999996</v>
      </c>
      <c r="I322" s="324">
        <f t="shared" si="17"/>
        <v>0.57999999999999996</v>
      </c>
    </row>
    <row r="323" spans="1:9" ht="15.75" thickBot="1">
      <c r="A323" s="340"/>
      <c r="B323" s="341"/>
      <c r="C323" s="342" t="s">
        <v>636</v>
      </c>
      <c r="D323" s="342"/>
      <c r="E323" s="343"/>
      <c r="F323" s="343"/>
      <c r="G323" s="376">
        <f>SUM(G309:G322)</f>
        <v>0</v>
      </c>
      <c r="H323" s="345"/>
      <c r="I323" s="346">
        <f>SUM(I309:I322)</f>
        <v>17.63</v>
      </c>
    </row>
    <row r="324" spans="1:9" ht="15.75" thickBot="1"/>
    <row r="325" spans="1:9" ht="21" thickBot="1">
      <c r="A325" s="261" t="s">
        <v>898</v>
      </c>
      <c r="B325" s="262"/>
      <c r="C325" s="262"/>
      <c r="D325" s="347"/>
      <c r="E325" s="348"/>
      <c r="F325" s="349"/>
    </row>
    <row r="326" spans="1:9" ht="15.75" thickBot="1">
      <c r="A326" s="266" t="s">
        <v>596</v>
      </c>
      <c r="B326" s="350"/>
      <c r="C326" s="350"/>
      <c r="D326" s="351"/>
      <c r="E326" s="352"/>
      <c r="F326" s="353" t="s">
        <v>598</v>
      </c>
    </row>
    <row r="327" spans="1:9">
      <c r="A327" s="271">
        <v>1</v>
      </c>
      <c r="B327" s="272" t="s">
        <v>809</v>
      </c>
      <c r="C327" s="272"/>
      <c r="D327" s="354"/>
      <c r="E327" s="315">
        <v>0</v>
      </c>
      <c r="F327" s="355">
        <f>G368</f>
        <v>0</v>
      </c>
    </row>
    <row r="328" spans="1:9" ht="15.75" thickBot="1">
      <c r="A328" s="271">
        <v>2</v>
      </c>
      <c r="B328" s="272" t="s">
        <v>810</v>
      </c>
      <c r="C328" s="272"/>
      <c r="D328" s="354">
        <v>3</v>
      </c>
      <c r="E328" s="315">
        <f>F327</f>
        <v>0</v>
      </c>
      <c r="F328" s="355">
        <f>E328*D328/100</f>
        <v>0</v>
      </c>
    </row>
    <row r="329" spans="1:9">
      <c r="A329" s="281">
        <v>3</v>
      </c>
      <c r="B329" s="282" t="s">
        <v>811</v>
      </c>
      <c r="C329" s="282"/>
      <c r="D329" s="356"/>
      <c r="E329" s="357">
        <v>0</v>
      </c>
      <c r="F329" s="358">
        <f>F328+F327</f>
        <v>0</v>
      </c>
    </row>
    <row r="330" spans="1:9">
      <c r="A330" s="288"/>
      <c r="B330" s="289"/>
      <c r="C330" s="289"/>
      <c r="D330" s="359"/>
      <c r="E330" s="360"/>
      <c r="F330" s="361"/>
    </row>
    <row r="331" spans="1:9">
      <c r="A331" s="271">
        <v>4</v>
      </c>
      <c r="B331" s="272" t="s">
        <v>812</v>
      </c>
      <c r="C331" s="272"/>
      <c r="D331" s="354">
        <v>39.06</v>
      </c>
      <c r="E331" s="612"/>
      <c r="F331" s="355">
        <f>E331*D331</f>
        <v>0</v>
      </c>
    </row>
    <row r="332" spans="1:9" ht="15.75" thickBot="1">
      <c r="A332" s="271">
        <v>5</v>
      </c>
      <c r="B332" s="272" t="s">
        <v>813</v>
      </c>
      <c r="C332" s="272"/>
      <c r="D332" s="354"/>
      <c r="E332" s="315">
        <v>0</v>
      </c>
      <c r="F332" s="611"/>
    </row>
    <row r="333" spans="1:9">
      <c r="A333" s="281">
        <v>6</v>
      </c>
      <c r="B333" s="282" t="s">
        <v>814</v>
      </c>
      <c r="C333" s="282"/>
      <c r="D333" s="356"/>
      <c r="E333" s="357">
        <v>0</v>
      </c>
      <c r="F333" s="358">
        <f>F332+F331+F329</f>
        <v>0</v>
      </c>
    </row>
    <row r="334" spans="1:9">
      <c r="A334" s="288"/>
      <c r="B334" s="289"/>
      <c r="C334" s="289"/>
      <c r="D334" s="359"/>
      <c r="E334" s="360"/>
      <c r="F334" s="361"/>
    </row>
    <row r="335" spans="1:9">
      <c r="A335" s="271">
        <v>7</v>
      </c>
      <c r="B335" s="272" t="s">
        <v>815</v>
      </c>
      <c r="C335" s="272"/>
      <c r="D335" s="354">
        <v>1</v>
      </c>
      <c r="E335" s="315">
        <v>0</v>
      </c>
      <c r="F335" s="355"/>
    </row>
    <row r="336" spans="1:9">
      <c r="A336" s="271">
        <v>8</v>
      </c>
      <c r="B336" s="272" t="s">
        <v>816</v>
      </c>
      <c r="C336" s="272"/>
      <c r="D336" s="354"/>
      <c r="E336" s="315">
        <v>0</v>
      </c>
      <c r="F336" s="355">
        <f>F333</f>
        <v>0</v>
      </c>
    </row>
    <row r="337" spans="1:9" ht="15.75" thickBot="1">
      <c r="A337" s="271">
        <v>9</v>
      </c>
      <c r="B337" s="272" t="s">
        <v>817</v>
      </c>
      <c r="C337" s="272"/>
      <c r="D337" s="354">
        <v>21</v>
      </c>
      <c r="E337" s="315">
        <f>F336</f>
        <v>0</v>
      </c>
      <c r="F337" s="355">
        <f>E337*D337/100</f>
        <v>0</v>
      </c>
    </row>
    <row r="338" spans="1:9" ht="16.5" thickTop="1" thickBot="1">
      <c r="A338" s="293">
        <v>10</v>
      </c>
      <c r="B338" s="294" t="s">
        <v>818</v>
      </c>
      <c r="C338" s="294"/>
      <c r="D338" s="362"/>
      <c r="E338" s="363">
        <v>0</v>
      </c>
      <c r="F338" s="364">
        <f>F337+F336</f>
        <v>0</v>
      </c>
    </row>
    <row r="340" spans="1:9" ht="21" thickBot="1">
      <c r="A340" s="298" t="s">
        <v>619</v>
      </c>
      <c r="B340" s="298"/>
      <c r="C340" s="298"/>
      <c r="D340" s="298"/>
      <c r="E340" s="298"/>
      <c r="F340" s="298"/>
      <c r="G340" s="298"/>
      <c r="H340" s="298"/>
      <c r="I340" s="298"/>
    </row>
    <row r="341" spans="1:9" ht="15.75" thickBot="1">
      <c r="A341" s="301" t="s">
        <v>596</v>
      </c>
      <c r="B341" s="300" t="s">
        <v>620</v>
      </c>
      <c r="C341" s="301" t="s">
        <v>621</v>
      </c>
      <c r="D341" s="301" t="s">
        <v>622</v>
      </c>
      <c r="E341" s="302" t="s">
        <v>623</v>
      </c>
      <c r="F341" s="302" t="s">
        <v>624</v>
      </c>
      <c r="G341" s="365" t="s">
        <v>625</v>
      </c>
      <c r="H341" s="304" t="s">
        <v>626</v>
      </c>
      <c r="I341" s="366" t="s">
        <v>627</v>
      </c>
    </row>
    <row r="342" spans="1:9" ht="15.75">
      <c r="A342" s="367"/>
      <c r="B342" s="368" t="s">
        <v>899</v>
      </c>
      <c r="C342" s="369"/>
      <c r="D342" s="369"/>
      <c r="E342" s="370"/>
      <c r="F342" s="370"/>
      <c r="G342" s="371"/>
      <c r="H342" s="372"/>
      <c r="I342" s="373"/>
    </row>
    <row r="343" spans="1:9">
      <c r="A343" s="271">
        <v>1</v>
      </c>
      <c r="B343" s="313">
        <v>782311</v>
      </c>
      <c r="C343" s="314" t="s">
        <v>820</v>
      </c>
      <c r="D343" s="314" t="s">
        <v>383</v>
      </c>
      <c r="E343" s="273">
        <v>2</v>
      </c>
      <c r="F343" s="607"/>
      <c r="G343" s="374">
        <f t="shared" ref="G343:G367" si="18">E343*F343</f>
        <v>0</v>
      </c>
      <c r="H343" s="316">
        <v>0.49</v>
      </c>
      <c r="I343" s="317">
        <f t="shared" ref="I343:I367" si="19">E343*H343</f>
        <v>0.98</v>
      </c>
    </row>
    <row r="344" spans="1:9">
      <c r="A344" s="271">
        <v>2</v>
      </c>
      <c r="B344" s="313">
        <v>783212</v>
      </c>
      <c r="C344" s="314" t="s">
        <v>821</v>
      </c>
      <c r="D344" s="314" t="s">
        <v>383</v>
      </c>
      <c r="E344" s="273">
        <v>2</v>
      </c>
      <c r="F344" s="607"/>
      <c r="G344" s="374">
        <f t="shared" si="18"/>
        <v>0</v>
      </c>
      <c r="H344" s="316">
        <v>0.46</v>
      </c>
      <c r="I344" s="317">
        <f t="shared" si="19"/>
        <v>0.92</v>
      </c>
    </row>
    <row r="345" spans="1:9">
      <c r="A345" s="271">
        <v>3</v>
      </c>
      <c r="B345" s="313">
        <v>784313</v>
      </c>
      <c r="C345" s="314" t="s">
        <v>822</v>
      </c>
      <c r="D345" s="314" t="s">
        <v>630</v>
      </c>
      <c r="E345" s="273">
        <v>90</v>
      </c>
      <c r="F345" s="607"/>
      <c r="G345" s="374">
        <f t="shared" si="18"/>
        <v>0</v>
      </c>
      <c r="H345" s="316">
        <v>0.16</v>
      </c>
      <c r="I345" s="317">
        <f t="shared" si="19"/>
        <v>14.4</v>
      </c>
    </row>
    <row r="346" spans="1:9">
      <c r="A346" s="271">
        <v>4</v>
      </c>
      <c r="B346" s="313">
        <v>347215</v>
      </c>
      <c r="C346" s="314" t="s">
        <v>823</v>
      </c>
      <c r="D346" s="314" t="s">
        <v>383</v>
      </c>
      <c r="E346" s="273">
        <v>2</v>
      </c>
      <c r="F346" s="607"/>
      <c r="G346" s="374">
        <f t="shared" si="18"/>
        <v>0</v>
      </c>
      <c r="H346" s="316">
        <v>0.12</v>
      </c>
      <c r="I346" s="317">
        <f t="shared" si="19"/>
        <v>0.24</v>
      </c>
    </row>
    <row r="347" spans="1:9">
      <c r="A347" s="271">
        <v>5</v>
      </c>
      <c r="B347" s="313">
        <v>788211</v>
      </c>
      <c r="C347" s="314" t="s">
        <v>836</v>
      </c>
      <c r="D347" s="314" t="s">
        <v>360</v>
      </c>
      <c r="E347" s="273">
        <v>1</v>
      </c>
      <c r="F347" s="607"/>
      <c r="G347" s="374">
        <f t="shared" si="18"/>
        <v>0</v>
      </c>
      <c r="H347" s="316">
        <v>0.51</v>
      </c>
      <c r="I347" s="317">
        <f t="shared" si="19"/>
        <v>0.51</v>
      </c>
    </row>
    <row r="348" spans="1:9">
      <c r="A348" s="271">
        <v>6</v>
      </c>
      <c r="B348" s="313">
        <v>432131</v>
      </c>
      <c r="C348" s="314" t="s">
        <v>825</v>
      </c>
      <c r="D348" s="314" t="s">
        <v>630</v>
      </c>
      <c r="E348" s="273">
        <v>1</v>
      </c>
      <c r="F348" s="607"/>
      <c r="G348" s="374">
        <f t="shared" si="18"/>
        <v>0</v>
      </c>
      <c r="H348" s="316">
        <v>0.55000000000000004</v>
      </c>
      <c r="I348" s="317">
        <f t="shared" si="19"/>
        <v>0.55000000000000004</v>
      </c>
    </row>
    <row r="349" spans="1:9">
      <c r="A349" s="271">
        <v>7</v>
      </c>
      <c r="B349" s="313">
        <v>432142</v>
      </c>
      <c r="C349" s="314" t="s">
        <v>826</v>
      </c>
      <c r="D349" s="314" t="s">
        <v>630</v>
      </c>
      <c r="E349" s="273">
        <v>3</v>
      </c>
      <c r="F349" s="607"/>
      <c r="G349" s="374">
        <f t="shared" si="18"/>
        <v>0</v>
      </c>
      <c r="H349" s="316">
        <v>0</v>
      </c>
      <c r="I349" s="317">
        <f t="shared" si="19"/>
        <v>0</v>
      </c>
    </row>
    <row r="350" spans="1:9">
      <c r="A350" s="271">
        <v>8</v>
      </c>
      <c r="B350" s="313">
        <v>434004</v>
      </c>
      <c r="C350" s="314" t="s">
        <v>827</v>
      </c>
      <c r="D350" s="314" t="s">
        <v>630</v>
      </c>
      <c r="E350" s="273">
        <v>25</v>
      </c>
      <c r="F350" s="607"/>
      <c r="G350" s="374">
        <f t="shared" si="18"/>
        <v>0</v>
      </c>
      <c r="H350" s="316">
        <v>0.17</v>
      </c>
      <c r="I350" s="317">
        <f t="shared" si="19"/>
        <v>4.25</v>
      </c>
    </row>
    <row r="351" spans="1:9">
      <c r="A351" s="271">
        <v>9</v>
      </c>
      <c r="B351" s="313">
        <v>435105</v>
      </c>
      <c r="C351" s="314" t="s">
        <v>828</v>
      </c>
      <c r="D351" s="314" t="s">
        <v>630</v>
      </c>
      <c r="E351" s="273">
        <v>4</v>
      </c>
      <c r="F351" s="607"/>
      <c r="G351" s="374">
        <f t="shared" si="18"/>
        <v>0</v>
      </c>
      <c r="H351" s="316">
        <v>0.39</v>
      </c>
      <c r="I351" s="317">
        <f t="shared" si="19"/>
        <v>1.56</v>
      </c>
    </row>
    <row r="352" spans="1:9">
      <c r="A352" s="271">
        <v>10</v>
      </c>
      <c r="B352" s="313">
        <v>438501</v>
      </c>
      <c r="C352" s="314" t="s">
        <v>829</v>
      </c>
      <c r="D352" s="314" t="s">
        <v>630</v>
      </c>
      <c r="E352" s="273">
        <v>1</v>
      </c>
      <c r="F352" s="607"/>
      <c r="G352" s="374">
        <f t="shared" si="18"/>
        <v>0</v>
      </c>
      <c r="H352" s="316">
        <v>0.49</v>
      </c>
      <c r="I352" s="317">
        <f t="shared" si="19"/>
        <v>0.49</v>
      </c>
    </row>
    <row r="353" spans="1:9">
      <c r="A353" s="271">
        <v>11</v>
      </c>
      <c r="B353" s="313">
        <v>464342</v>
      </c>
      <c r="C353" s="314" t="s">
        <v>832</v>
      </c>
      <c r="D353" s="314" t="s">
        <v>630</v>
      </c>
      <c r="E353" s="273">
        <v>1</v>
      </c>
      <c r="F353" s="607"/>
      <c r="G353" s="374">
        <f t="shared" si="18"/>
        <v>0</v>
      </c>
      <c r="H353" s="316">
        <v>0.57999999999999996</v>
      </c>
      <c r="I353" s="317">
        <f t="shared" si="19"/>
        <v>0.57999999999999996</v>
      </c>
    </row>
    <row r="354" spans="1:9">
      <c r="A354" s="271">
        <v>12</v>
      </c>
      <c r="B354" s="313">
        <v>464343</v>
      </c>
      <c r="C354" s="314" t="s">
        <v>833</v>
      </c>
      <c r="D354" s="314" t="s">
        <v>630</v>
      </c>
      <c r="E354" s="273">
        <v>1</v>
      </c>
      <c r="F354" s="607"/>
      <c r="G354" s="374">
        <f t="shared" si="18"/>
        <v>0</v>
      </c>
      <c r="H354" s="316">
        <v>0.57999999999999996</v>
      </c>
      <c r="I354" s="317">
        <f t="shared" si="19"/>
        <v>0.57999999999999996</v>
      </c>
    </row>
    <row r="355" spans="1:9">
      <c r="A355" s="271">
        <v>13</v>
      </c>
      <c r="B355" s="313">
        <v>761117</v>
      </c>
      <c r="C355" s="314" t="s">
        <v>837</v>
      </c>
      <c r="D355" s="314" t="s">
        <v>630</v>
      </c>
      <c r="E355" s="273">
        <v>1</v>
      </c>
      <c r="F355" s="607"/>
      <c r="G355" s="374">
        <f t="shared" si="18"/>
        <v>0</v>
      </c>
      <c r="H355" s="316">
        <v>0.3</v>
      </c>
      <c r="I355" s="317">
        <f t="shared" si="19"/>
        <v>0.3</v>
      </c>
    </row>
    <row r="356" spans="1:9">
      <c r="A356" s="271">
        <v>14</v>
      </c>
      <c r="B356" s="313">
        <v>312615</v>
      </c>
      <c r="C356" s="314" t="s">
        <v>838</v>
      </c>
      <c r="D356" s="314" t="s">
        <v>630</v>
      </c>
      <c r="E356" s="273">
        <v>55</v>
      </c>
      <c r="F356" s="607"/>
      <c r="G356" s="374">
        <f t="shared" si="18"/>
        <v>0</v>
      </c>
      <c r="H356" s="316">
        <v>0.03</v>
      </c>
      <c r="I356" s="317">
        <f t="shared" si="19"/>
        <v>1.65</v>
      </c>
    </row>
    <row r="357" spans="1:9">
      <c r="A357" s="271">
        <v>15</v>
      </c>
      <c r="B357" s="313">
        <v>415034</v>
      </c>
      <c r="C357" s="314" t="s">
        <v>839</v>
      </c>
      <c r="D357" s="314" t="s">
        <v>630</v>
      </c>
      <c r="E357" s="273">
        <v>1</v>
      </c>
      <c r="F357" s="607"/>
      <c r="G357" s="374">
        <f t="shared" si="18"/>
        <v>0</v>
      </c>
      <c r="H357" s="316">
        <v>1.64</v>
      </c>
      <c r="I357" s="317">
        <f t="shared" si="19"/>
        <v>1.64</v>
      </c>
    </row>
    <row r="358" spans="1:9">
      <c r="A358" s="271">
        <v>16</v>
      </c>
      <c r="B358" s="313">
        <v>432331</v>
      </c>
      <c r="C358" s="314" t="s">
        <v>840</v>
      </c>
      <c r="D358" s="314" t="s">
        <v>630</v>
      </c>
      <c r="E358" s="273">
        <v>2</v>
      </c>
      <c r="F358" s="607"/>
      <c r="G358" s="374">
        <f t="shared" si="18"/>
        <v>0</v>
      </c>
      <c r="H358" s="316">
        <v>1.1399999999999999</v>
      </c>
      <c r="I358" s="317">
        <f t="shared" si="19"/>
        <v>2.2799999999999998</v>
      </c>
    </row>
    <row r="359" spans="1:9">
      <c r="A359" s="271">
        <v>17</v>
      </c>
      <c r="B359" s="313">
        <v>432341</v>
      </c>
      <c r="C359" s="314" t="s">
        <v>841</v>
      </c>
      <c r="D359" s="314" t="s">
        <v>630</v>
      </c>
      <c r="E359" s="273">
        <v>3</v>
      </c>
      <c r="F359" s="607"/>
      <c r="G359" s="374">
        <f t="shared" si="18"/>
        <v>0</v>
      </c>
      <c r="H359" s="316">
        <v>0</v>
      </c>
      <c r="I359" s="317">
        <f t="shared" si="19"/>
        <v>0</v>
      </c>
    </row>
    <row r="360" spans="1:9">
      <c r="A360" s="271">
        <v>18</v>
      </c>
      <c r="B360" s="313">
        <v>432342</v>
      </c>
      <c r="C360" s="314" t="s">
        <v>842</v>
      </c>
      <c r="D360" s="314" t="s">
        <v>630</v>
      </c>
      <c r="E360" s="273">
        <v>3</v>
      </c>
      <c r="F360" s="607"/>
      <c r="G360" s="374">
        <f t="shared" si="18"/>
        <v>0</v>
      </c>
      <c r="H360" s="316">
        <v>0</v>
      </c>
      <c r="I360" s="317">
        <f t="shared" si="19"/>
        <v>0</v>
      </c>
    </row>
    <row r="361" spans="1:9">
      <c r="A361" s="271">
        <v>19</v>
      </c>
      <c r="B361" s="313">
        <v>471111</v>
      </c>
      <c r="C361" s="314" t="s">
        <v>843</v>
      </c>
      <c r="D361" s="314" t="s">
        <v>630</v>
      </c>
      <c r="E361" s="273">
        <v>1</v>
      </c>
      <c r="F361" s="607"/>
      <c r="G361" s="374">
        <f t="shared" si="18"/>
        <v>0</v>
      </c>
      <c r="H361" s="316">
        <v>1.1399999999999999</v>
      </c>
      <c r="I361" s="317">
        <f t="shared" si="19"/>
        <v>1.1399999999999999</v>
      </c>
    </row>
    <row r="362" spans="1:9">
      <c r="A362" s="271">
        <v>20</v>
      </c>
      <c r="B362" s="313">
        <v>435103</v>
      </c>
      <c r="C362" s="314" t="s">
        <v>844</v>
      </c>
      <c r="D362" s="314" t="s">
        <v>630</v>
      </c>
      <c r="E362" s="273">
        <v>1</v>
      </c>
      <c r="F362" s="607"/>
      <c r="G362" s="374">
        <f t="shared" si="18"/>
        <v>0</v>
      </c>
      <c r="H362" s="316">
        <v>0.36</v>
      </c>
      <c r="I362" s="317">
        <f t="shared" si="19"/>
        <v>0.36</v>
      </c>
    </row>
    <row r="363" spans="1:9">
      <c r="A363" s="271">
        <v>21</v>
      </c>
      <c r="B363" s="313">
        <v>435104</v>
      </c>
      <c r="C363" s="314" t="s">
        <v>845</v>
      </c>
      <c r="D363" s="314" t="s">
        <v>630</v>
      </c>
      <c r="E363" s="273">
        <v>9</v>
      </c>
      <c r="F363" s="607"/>
      <c r="G363" s="374">
        <f t="shared" si="18"/>
        <v>0</v>
      </c>
      <c r="H363" s="316">
        <v>0.39</v>
      </c>
      <c r="I363" s="317">
        <f t="shared" si="19"/>
        <v>3.5100000000000002</v>
      </c>
    </row>
    <row r="364" spans="1:9">
      <c r="A364" s="271">
        <v>22</v>
      </c>
      <c r="B364" s="313">
        <v>435107</v>
      </c>
      <c r="C364" s="314" t="s">
        <v>846</v>
      </c>
      <c r="D364" s="314" t="s">
        <v>630</v>
      </c>
      <c r="E364" s="273">
        <v>2</v>
      </c>
      <c r="F364" s="607"/>
      <c r="G364" s="374">
        <f t="shared" si="18"/>
        <v>0</v>
      </c>
      <c r="H364" s="316">
        <v>0.56000000000000005</v>
      </c>
      <c r="I364" s="317">
        <f t="shared" si="19"/>
        <v>1.1200000000000001</v>
      </c>
    </row>
    <row r="365" spans="1:9">
      <c r="A365" s="271">
        <v>23</v>
      </c>
      <c r="B365" s="313">
        <v>438502</v>
      </c>
      <c r="C365" s="314" t="s">
        <v>847</v>
      </c>
      <c r="D365" s="314" t="s">
        <v>630</v>
      </c>
      <c r="E365" s="273">
        <v>1</v>
      </c>
      <c r="F365" s="607"/>
      <c r="G365" s="374">
        <f t="shared" si="18"/>
        <v>0</v>
      </c>
      <c r="H365" s="316">
        <v>0.72</v>
      </c>
      <c r="I365" s="317">
        <f t="shared" si="19"/>
        <v>0.72</v>
      </c>
    </row>
    <row r="366" spans="1:9">
      <c r="A366" s="271">
        <v>24</v>
      </c>
      <c r="B366" s="313">
        <v>435109</v>
      </c>
      <c r="C366" s="314" t="s">
        <v>900</v>
      </c>
      <c r="D366" s="314" t="s">
        <v>630</v>
      </c>
      <c r="E366" s="273">
        <v>1</v>
      </c>
      <c r="F366" s="607"/>
      <c r="G366" s="374">
        <f t="shared" si="18"/>
        <v>0</v>
      </c>
      <c r="H366" s="316">
        <v>0.56000000000000005</v>
      </c>
      <c r="I366" s="317">
        <f t="shared" si="19"/>
        <v>0.56000000000000005</v>
      </c>
    </row>
    <row r="367" spans="1:9" ht="15.75" thickBot="1">
      <c r="A367" s="318">
        <v>25</v>
      </c>
      <c r="B367" s="319">
        <v>438503</v>
      </c>
      <c r="C367" s="320" t="s">
        <v>901</v>
      </c>
      <c r="D367" s="320" t="s">
        <v>630</v>
      </c>
      <c r="E367" s="321">
        <v>1</v>
      </c>
      <c r="F367" s="608"/>
      <c r="G367" s="375">
        <f t="shared" si="18"/>
        <v>0</v>
      </c>
      <c r="H367" s="323">
        <v>0.72</v>
      </c>
      <c r="I367" s="324">
        <f t="shared" si="19"/>
        <v>0.72</v>
      </c>
    </row>
    <row r="368" spans="1:9" ht="15.75" thickBot="1">
      <c r="A368" s="340"/>
      <c r="B368" s="341"/>
      <c r="C368" s="342" t="s">
        <v>636</v>
      </c>
      <c r="D368" s="342"/>
      <c r="E368" s="343"/>
      <c r="F368" s="343"/>
      <c r="G368" s="376">
        <f>SUM(G343:G367)</f>
        <v>0</v>
      </c>
      <c r="H368" s="345"/>
      <c r="I368" s="346">
        <f>SUM(I343:I367)</f>
        <v>39.059999999999988</v>
      </c>
    </row>
    <row r="369" spans="1:6" ht="15.75" thickBot="1"/>
    <row r="370" spans="1:6" ht="21" thickBot="1">
      <c r="A370" s="261" t="s">
        <v>902</v>
      </c>
      <c r="B370" s="262"/>
      <c r="C370" s="262"/>
      <c r="D370" s="347"/>
      <c r="E370" s="348"/>
      <c r="F370" s="349"/>
    </row>
    <row r="371" spans="1:6" ht="15.75" thickBot="1">
      <c r="A371" s="266" t="s">
        <v>596</v>
      </c>
      <c r="B371" s="350"/>
      <c r="C371" s="350"/>
      <c r="D371" s="351"/>
      <c r="E371" s="352"/>
      <c r="F371" s="353" t="s">
        <v>598</v>
      </c>
    </row>
    <row r="372" spans="1:6">
      <c r="A372" s="271">
        <v>1</v>
      </c>
      <c r="B372" s="272" t="s">
        <v>809</v>
      </c>
      <c r="C372" s="272"/>
      <c r="D372" s="354"/>
      <c r="E372" s="315">
        <v>0</v>
      </c>
      <c r="F372" s="355">
        <f>G402</f>
        <v>0</v>
      </c>
    </row>
    <row r="373" spans="1:6" ht="15.75" thickBot="1">
      <c r="A373" s="271">
        <v>2</v>
      </c>
      <c r="B373" s="272" t="s">
        <v>810</v>
      </c>
      <c r="C373" s="272"/>
      <c r="D373" s="354">
        <v>3</v>
      </c>
      <c r="E373" s="315">
        <f>F372</f>
        <v>0</v>
      </c>
      <c r="F373" s="355">
        <f>E373*D373/100</f>
        <v>0</v>
      </c>
    </row>
    <row r="374" spans="1:6">
      <c r="A374" s="281">
        <v>3</v>
      </c>
      <c r="B374" s="282" t="s">
        <v>811</v>
      </c>
      <c r="C374" s="282"/>
      <c r="D374" s="356"/>
      <c r="E374" s="357">
        <v>0</v>
      </c>
      <c r="F374" s="358">
        <f>F373+F372</f>
        <v>0</v>
      </c>
    </row>
    <row r="375" spans="1:6">
      <c r="A375" s="288"/>
      <c r="B375" s="289"/>
      <c r="C375" s="289"/>
      <c r="D375" s="359"/>
      <c r="E375" s="360"/>
      <c r="F375" s="361"/>
    </row>
    <row r="376" spans="1:6">
      <c r="A376" s="271">
        <v>4</v>
      </c>
      <c r="B376" s="272" t="s">
        <v>812</v>
      </c>
      <c r="C376" s="272"/>
      <c r="D376" s="354">
        <v>18.55</v>
      </c>
      <c r="E376" s="612"/>
      <c r="F376" s="355">
        <f>E376*D376</f>
        <v>0</v>
      </c>
    </row>
    <row r="377" spans="1:6" ht="15.75" thickBot="1">
      <c r="A377" s="271">
        <v>5</v>
      </c>
      <c r="B377" s="272" t="s">
        <v>813</v>
      </c>
      <c r="C377" s="272"/>
      <c r="D377" s="354"/>
      <c r="E377" s="315">
        <v>0</v>
      </c>
      <c r="F377" s="611"/>
    </row>
    <row r="378" spans="1:6">
      <c r="A378" s="281">
        <v>6</v>
      </c>
      <c r="B378" s="282" t="s">
        <v>814</v>
      </c>
      <c r="C378" s="282"/>
      <c r="D378" s="356"/>
      <c r="E378" s="357">
        <v>0</v>
      </c>
      <c r="F378" s="358">
        <f>F377+F376+F374</f>
        <v>0</v>
      </c>
    </row>
    <row r="379" spans="1:6">
      <c r="A379" s="288"/>
      <c r="B379" s="289"/>
      <c r="C379" s="289"/>
      <c r="D379" s="359"/>
      <c r="E379" s="360"/>
      <c r="F379" s="361"/>
    </row>
    <row r="380" spans="1:6">
      <c r="A380" s="271">
        <v>7</v>
      </c>
      <c r="B380" s="272" t="s">
        <v>815</v>
      </c>
      <c r="C380" s="272"/>
      <c r="D380" s="354">
        <v>1</v>
      </c>
      <c r="E380" s="315">
        <v>0</v>
      </c>
      <c r="F380" s="355"/>
    </row>
    <row r="381" spans="1:6">
      <c r="A381" s="271">
        <v>8</v>
      </c>
      <c r="B381" s="272" t="s">
        <v>816</v>
      </c>
      <c r="C381" s="272"/>
      <c r="D381" s="354"/>
      <c r="E381" s="315">
        <v>0</v>
      </c>
      <c r="F381" s="355">
        <f>F378</f>
        <v>0</v>
      </c>
    </row>
    <row r="382" spans="1:6" ht="15.75" thickBot="1">
      <c r="A382" s="271">
        <v>9</v>
      </c>
      <c r="B382" s="272" t="s">
        <v>817</v>
      </c>
      <c r="C382" s="272"/>
      <c r="D382" s="354">
        <v>21</v>
      </c>
      <c r="E382" s="315">
        <f>F381</f>
        <v>0</v>
      </c>
      <c r="F382" s="355">
        <f>E382*D382/100</f>
        <v>0</v>
      </c>
    </row>
    <row r="383" spans="1:6" ht="16.5" thickTop="1" thickBot="1">
      <c r="A383" s="293">
        <v>10</v>
      </c>
      <c r="B383" s="294" t="s">
        <v>818</v>
      </c>
      <c r="C383" s="294"/>
      <c r="D383" s="362"/>
      <c r="E383" s="363">
        <v>0</v>
      </c>
      <c r="F383" s="364">
        <f>F382+F381</f>
        <v>0</v>
      </c>
    </row>
    <row r="385" spans="1:9" ht="21" thickBot="1">
      <c r="A385" s="298" t="s">
        <v>619</v>
      </c>
      <c r="B385" s="298"/>
      <c r="C385" s="298"/>
      <c r="D385" s="298"/>
      <c r="E385" s="298"/>
      <c r="F385" s="298"/>
      <c r="G385" s="298"/>
      <c r="H385" s="298"/>
      <c r="I385" s="298"/>
    </row>
    <row r="386" spans="1:9" ht="15.75" thickBot="1">
      <c r="A386" s="301" t="s">
        <v>596</v>
      </c>
      <c r="B386" s="300" t="s">
        <v>620</v>
      </c>
      <c r="C386" s="301" t="s">
        <v>621</v>
      </c>
      <c r="D386" s="301" t="s">
        <v>622</v>
      </c>
      <c r="E386" s="302" t="s">
        <v>623</v>
      </c>
      <c r="F386" s="302" t="s">
        <v>624</v>
      </c>
      <c r="G386" s="365" t="s">
        <v>625</v>
      </c>
      <c r="H386" s="304" t="s">
        <v>626</v>
      </c>
      <c r="I386" s="366" t="s">
        <v>627</v>
      </c>
    </row>
    <row r="387" spans="1:9" ht="15.75">
      <c r="A387" s="367"/>
      <c r="B387" s="368" t="s">
        <v>903</v>
      </c>
      <c r="C387" s="369"/>
      <c r="D387" s="369"/>
      <c r="E387" s="370"/>
      <c r="F387" s="370"/>
      <c r="G387" s="371"/>
      <c r="H387" s="372"/>
      <c r="I387" s="373"/>
    </row>
    <row r="388" spans="1:9">
      <c r="A388" s="271">
        <v>1</v>
      </c>
      <c r="B388" s="313">
        <v>782311</v>
      </c>
      <c r="C388" s="314" t="s">
        <v>820</v>
      </c>
      <c r="D388" s="314" t="s">
        <v>383</v>
      </c>
      <c r="E388" s="273">
        <v>2</v>
      </c>
      <c r="F388" s="607"/>
      <c r="G388" s="374">
        <f t="shared" ref="G388:G401" si="20">E388*F388</f>
        <v>0</v>
      </c>
      <c r="H388" s="316">
        <v>0.49</v>
      </c>
      <c r="I388" s="317">
        <f t="shared" ref="I388:I401" si="21">E388*H388</f>
        <v>0.98</v>
      </c>
    </row>
    <row r="389" spans="1:9">
      <c r="A389" s="271">
        <v>2</v>
      </c>
      <c r="B389" s="313">
        <v>783212</v>
      </c>
      <c r="C389" s="314" t="s">
        <v>821</v>
      </c>
      <c r="D389" s="314" t="s">
        <v>383</v>
      </c>
      <c r="E389" s="273">
        <v>2</v>
      </c>
      <c r="F389" s="607"/>
      <c r="G389" s="374">
        <f t="shared" si="20"/>
        <v>0</v>
      </c>
      <c r="H389" s="316">
        <v>0.46</v>
      </c>
      <c r="I389" s="317">
        <f t="shared" si="21"/>
        <v>0.92</v>
      </c>
    </row>
    <row r="390" spans="1:9">
      <c r="A390" s="271">
        <v>3</v>
      </c>
      <c r="B390" s="313">
        <v>784313</v>
      </c>
      <c r="C390" s="314" t="s">
        <v>822</v>
      </c>
      <c r="D390" s="314" t="s">
        <v>630</v>
      </c>
      <c r="E390" s="273">
        <v>40</v>
      </c>
      <c r="F390" s="607"/>
      <c r="G390" s="374">
        <f t="shared" si="20"/>
        <v>0</v>
      </c>
      <c r="H390" s="316">
        <v>0.16</v>
      </c>
      <c r="I390" s="317">
        <f t="shared" si="21"/>
        <v>6.4</v>
      </c>
    </row>
    <row r="391" spans="1:9">
      <c r="A391" s="271">
        <v>4</v>
      </c>
      <c r="B391" s="313">
        <v>347215</v>
      </c>
      <c r="C391" s="314" t="s">
        <v>823</v>
      </c>
      <c r="D391" s="314" t="s">
        <v>383</v>
      </c>
      <c r="E391" s="273">
        <v>2</v>
      </c>
      <c r="F391" s="607"/>
      <c r="G391" s="374">
        <f t="shared" si="20"/>
        <v>0</v>
      </c>
      <c r="H391" s="316">
        <v>0.12</v>
      </c>
      <c r="I391" s="317">
        <f t="shared" si="21"/>
        <v>0.24</v>
      </c>
    </row>
    <row r="392" spans="1:9">
      <c r="A392" s="271">
        <v>5</v>
      </c>
      <c r="B392" s="313">
        <v>788211</v>
      </c>
      <c r="C392" s="314" t="s">
        <v>824</v>
      </c>
      <c r="D392" s="314" t="s">
        <v>360</v>
      </c>
      <c r="E392" s="273">
        <v>1</v>
      </c>
      <c r="F392" s="607"/>
      <c r="G392" s="374">
        <f t="shared" si="20"/>
        <v>0</v>
      </c>
      <c r="H392" s="316">
        <v>0.51</v>
      </c>
      <c r="I392" s="317">
        <f t="shared" si="21"/>
        <v>0.51</v>
      </c>
    </row>
    <row r="393" spans="1:9">
      <c r="A393" s="271">
        <v>6</v>
      </c>
      <c r="B393" s="313">
        <v>432131</v>
      </c>
      <c r="C393" s="314" t="s">
        <v>825</v>
      </c>
      <c r="D393" s="314" t="s">
        <v>630</v>
      </c>
      <c r="E393" s="273">
        <v>1</v>
      </c>
      <c r="F393" s="607"/>
      <c r="G393" s="374">
        <f t="shared" si="20"/>
        <v>0</v>
      </c>
      <c r="H393" s="316">
        <v>0.55000000000000004</v>
      </c>
      <c r="I393" s="317">
        <f t="shared" si="21"/>
        <v>0.55000000000000004</v>
      </c>
    </row>
    <row r="394" spans="1:9">
      <c r="A394" s="271">
        <v>7</v>
      </c>
      <c r="B394" s="313">
        <v>432142</v>
      </c>
      <c r="C394" s="314" t="s">
        <v>826</v>
      </c>
      <c r="D394" s="314" t="s">
        <v>630</v>
      </c>
      <c r="E394" s="273">
        <v>3</v>
      </c>
      <c r="F394" s="607"/>
      <c r="G394" s="374">
        <f t="shared" si="20"/>
        <v>0</v>
      </c>
      <c r="H394" s="316">
        <v>0</v>
      </c>
      <c r="I394" s="317">
        <f t="shared" si="21"/>
        <v>0</v>
      </c>
    </row>
    <row r="395" spans="1:9">
      <c r="A395" s="271">
        <v>8</v>
      </c>
      <c r="B395" s="313">
        <v>434004</v>
      </c>
      <c r="C395" s="314" t="s">
        <v>827</v>
      </c>
      <c r="D395" s="314" t="s">
        <v>630</v>
      </c>
      <c r="E395" s="273">
        <v>27</v>
      </c>
      <c r="F395" s="607"/>
      <c r="G395" s="374">
        <f t="shared" si="20"/>
        <v>0</v>
      </c>
      <c r="H395" s="316">
        <v>0.17</v>
      </c>
      <c r="I395" s="317">
        <f t="shared" si="21"/>
        <v>4.5900000000000007</v>
      </c>
    </row>
    <row r="396" spans="1:9">
      <c r="A396" s="271">
        <v>9</v>
      </c>
      <c r="B396" s="313">
        <v>435105</v>
      </c>
      <c r="C396" s="314" t="s">
        <v>828</v>
      </c>
      <c r="D396" s="314" t="s">
        <v>630</v>
      </c>
      <c r="E396" s="273">
        <v>1</v>
      </c>
      <c r="F396" s="607"/>
      <c r="G396" s="374">
        <f t="shared" si="20"/>
        <v>0</v>
      </c>
      <c r="H396" s="316">
        <v>0.39</v>
      </c>
      <c r="I396" s="317">
        <f t="shared" si="21"/>
        <v>0.39</v>
      </c>
    </row>
    <row r="397" spans="1:9">
      <c r="A397" s="271">
        <v>10</v>
      </c>
      <c r="B397" s="313">
        <v>438501</v>
      </c>
      <c r="C397" s="314" t="s">
        <v>829</v>
      </c>
      <c r="D397" s="314" t="s">
        <v>630</v>
      </c>
      <c r="E397" s="273">
        <v>1</v>
      </c>
      <c r="F397" s="607"/>
      <c r="G397" s="374">
        <f t="shared" si="20"/>
        <v>0</v>
      </c>
      <c r="H397" s="316">
        <v>0.49</v>
      </c>
      <c r="I397" s="317">
        <f t="shared" si="21"/>
        <v>0.49</v>
      </c>
    </row>
    <row r="398" spans="1:9">
      <c r="A398" s="271">
        <v>11</v>
      </c>
      <c r="B398" s="313">
        <v>441111</v>
      </c>
      <c r="C398" s="314" t="s">
        <v>830</v>
      </c>
      <c r="D398" s="314" t="s">
        <v>630</v>
      </c>
      <c r="E398" s="273">
        <v>3</v>
      </c>
      <c r="F398" s="607"/>
      <c r="G398" s="374">
        <f t="shared" si="20"/>
        <v>0</v>
      </c>
      <c r="H398" s="316">
        <v>0.27</v>
      </c>
      <c r="I398" s="317">
        <f t="shared" si="21"/>
        <v>0.81</v>
      </c>
    </row>
    <row r="399" spans="1:9">
      <c r="A399" s="271">
        <v>12</v>
      </c>
      <c r="B399" s="313">
        <v>464313</v>
      </c>
      <c r="C399" s="314" t="s">
        <v>831</v>
      </c>
      <c r="D399" s="314" t="s">
        <v>630</v>
      </c>
      <c r="E399" s="273">
        <v>3</v>
      </c>
      <c r="F399" s="607"/>
      <c r="G399" s="374">
        <f t="shared" si="20"/>
        <v>0</v>
      </c>
      <c r="H399" s="316">
        <v>0.31</v>
      </c>
      <c r="I399" s="317">
        <f t="shared" si="21"/>
        <v>0.92999999999999994</v>
      </c>
    </row>
    <row r="400" spans="1:9">
      <c r="A400" s="271">
        <v>13</v>
      </c>
      <c r="B400" s="313">
        <v>464342</v>
      </c>
      <c r="C400" s="314" t="s">
        <v>832</v>
      </c>
      <c r="D400" s="314" t="s">
        <v>630</v>
      </c>
      <c r="E400" s="273">
        <v>2</v>
      </c>
      <c r="F400" s="607"/>
      <c r="G400" s="374">
        <f t="shared" si="20"/>
        <v>0</v>
      </c>
      <c r="H400" s="316">
        <v>0.57999999999999996</v>
      </c>
      <c r="I400" s="317">
        <f t="shared" si="21"/>
        <v>1.1599999999999999</v>
      </c>
    </row>
    <row r="401" spans="1:9" ht="15.75" thickBot="1">
      <c r="A401" s="318">
        <v>14</v>
      </c>
      <c r="B401" s="319">
        <v>464343</v>
      </c>
      <c r="C401" s="320" t="s">
        <v>833</v>
      </c>
      <c r="D401" s="320" t="s">
        <v>630</v>
      </c>
      <c r="E401" s="321">
        <v>1</v>
      </c>
      <c r="F401" s="608"/>
      <c r="G401" s="375">
        <f t="shared" si="20"/>
        <v>0</v>
      </c>
      <c r="H401" s="323">
        <v>0.57999999999999996</v>
      </c>
      <c r="I401" s="324">
        <f t="shared" si="21"/>
        <v>0.57999999999999996</v>
      </c>
    </row>
    <row r="402" spans="1:9" ht="15.75" thickBot="1">
      <c r="A402" s="340"/>
      <c r="B402" s="341"/>
      <c r="C402" s="342" t="s">
        <v>636</v>
      </c>
      <c r="D402" s="342"/>
      <c r="E402" s="343"/>
      <c r="F402" s="343"/>
      <c r="G402" s="376">
        <f>SUM(G388:G401)</f>
        <v>0</v>
      </c>
      <c r="H402" s="345"/>
      <c r="I402" s="346">
        <f>SUM(I388:I401)</f>
        <v>18.55</v>
      </c>
    </row>
    <row r="403" spans="1:9" ht="15.75" thickBot="1"/>
    <row r="404" spans="1:9" ht="21" thickBot="1">
      <c r="A404" s="261" t="s">
        <v>904</v>
      </c>
      <c r="B404" s="262"/>
      <c r="C404" s="262"/>
      <c r="D404" s="347"/>
      <c r="E404" s="348"/>
      <c r="F404" s="349"/>
    </row>
    <row r="405" spans="1:9" ht="15.75" thickBot="1">
      <c r="A405" s="266" t="s">
        <v>596</v>
      </c>
      <c r="B405" s="350"/>
      <c r="C405" s="350"/>
      <c r="D405" s="351"/>
      <c r="E405" s="352"/>
      <c r="F405" s="353" t="s">
        <v>598</v>
      </c>
    </row>
    <row r="406" spans="1:9">
      <c r="A406" s="271">
        <v>1</v>
      </c>
      <c r="B406" s="272" t="s">
        <v>809</v>
      </c>
      <c r="C406" s="272"/>
      <c r="D406" s="354"/>
      <c r="E406" s="315">
        <v>0</v>
      </c>
      <c r="F406" s="355">
        <f>G440+G449</f>
        <v>0</v>
      </c>
    </row>
    <row r="407" spans="1:9" ht="15.75" thickBot="1">
      <c r="A407" s="271">
        <v>2</v>
      </c>
      <c r="B407" s="272" t="s">
        <v>810</v>
      </c>
      <c r="C407" s="272"/>
      <c r="D407" s="354">
        <v>3</v>
      </c>
      <c r="E407" s="315">
        <f>F406</f>
        <v>0</v>
      </c>
      <c r="F407" s="355">
        <f>E407*D407/100</f>
        <v>0</v>
      </c>
    </row>
    <row r="408" spans="1:9">
      <c r="A408" s="281">
        <v>3</v>
      </c>
      <c r="B408" s="282" t="s">
        <v>811</v>
      </c>
      <c r="C408" s="282"/>
      <c r="D408" s="356"/>
      <c r="E408" s="357">
        <v>0</v>
      </c>
      <c r="F408" s="358">
        <f>F407+F406</f>
        <v>0</v>
      </c>
    </row>
    <row r="409" spans="1:9">
      <c r="A409" s="288"/>
      <c r="B409" s="289"/>
      <c r="C409" s="289"/>
      <c r="D409" s="359"/>
      <c r="E409" s="360"/>
      <c r="F409" s="361"/>
    </row>
    <row r="410" spans="1:9">
      <c r="A410" s="271">
        <v>4</v>
      </c>
      <c r="B410" s="272" t="s">
        <v>812</v>
      </c>
      <c r="C410" s="272"/>
      <c r="D410" s="354">
        <v>36.200000000000003</v>
      </c>
      <c r="E410" s="612"/>
      <c r="F410" s="355">
        <f>E410*D410</f>
        <v>0</v>
      </c>
    </row>
    <row r="411" spans="1:9" ht="15.75" thickBot="1">
      <c r="A411" s="271">
        <v>5</v>
      </c>
      <c r="B411" s="272" t="s">
        <v>813</v>
      </c>
      <c r="C411" s="272"/>
      <c r="D411" s="354"/>
      <c r="E411" s="315">
        <v>0</v>
      </c>
      <c r="F411" s="611"/>
    </row>
    <row r="412" spans="1:9">
      <c r="A412" s="281">
        <v>6</v>
      </c>
      <c r="B412" s="282" t="s">
        <v>814</v>
      </c>
      <c r="C412" s="282"/>
      <c r="D412" s="356"/>
      <c r="E412" s="357">
        <v>0</v>
      </c>
      <c r="F412" s="358">
        <f>F411+F410+F408</f>
        <v>0</v>
      </c>
    </row>
    <row r="413" spans="1:9">
      <c r="A413" s="288"/>
      <c r="B413" s="289"/>
      <c r="C413" s="289"/>
      <c r="D413" s="359"/>
      <c r="E413" s="360"/>
      <c r="F413" s="361"/>
    </row>
    <row r="414" spans="1:9">
      <c r="A414" s="271">
        <v>7</v>
      </c>
      <c r="B414" s="272" t="s">
        <v>815</v>
      </c>
      <c r="C414" s="272"/>
      <c r="D414" s="354">
        <v>1</v>
      </c>
      <c r="E414" s="315">
        <v>0</v>
      </c>
      <c r="F414" s="355"/>
    </row>
    <row r="415" spans="1:9">
      <c r="A415" s="271">
        <v>8</v>
      </c>
      <c r="B415" s="272" t="s">
        <v>816</v>
      </c>
      <c r="C415" s="272"/>
      <c r="D415" s="354"/>
      <c r="E415" s="315">
        <v>0</v>
      </c>
      <c r="F415" s="355">
        <f>F412</f>
        <v>0</v>
      </c>
    </row>
    <row r="416" spans="1:9" ht="15.75" thickBot="1">
      <c r="A416" s="271">
        <v>9</v>
      </c>
      <c r="B416" s="272" t="s">
        <v>817</v>
      </c>
      <c r="C416" s="272"/>
      <c r="D416" s="354">
        <v>21</v>
      </c>
      <c r="E416" s="315">
        <f>F415</f>
        <v>0</v>
      </c>
      <c r="F416" s="355">
        <f>E416*D416/100</f>
        <v>0</v>
      </c>
    </row>
    <row r="417" spans="1:9" ht="16.5" thickTop="1" thickBot="1">
      <c r="A417" s="293">
        <v>10</v>
      </c>
      <c r="B417" s="294" t="s">
        <v>818</v>
      </c>
      <c r="C417" s="294"/>
      <c r="D417" s="362"/>
      <c r="E417" s="363">
        <v>0</v>
      </c>
      <c r="F417" s="364">
        <f>F416+F415</f>
        <v>0</v>
      </c>
    </row>
    <row r="419" spans="1:9" ht="21" thickBot="1">
      <c r="A419" s="298" t="s">
        <v>619</v>
      </c>
      <c r="B419" s="298"/>
      <c r="C419" s="298"/>
      <c r="D419" s="298"/>
      <c r="E419" s="298"/>
      <c r="F419" s="298"/>
      <c r="G419" s="298"/>
      <c r="H419" s="298"/>
      <c r="I419" s="298"/>
    </row>
    <row r="420" spans="1:9" ht="15.75" thickBot="1">
      <c r="A420" s="301" t="s">
        <v>596</v>
      </c>
      <c r="B420" s="300" t="s">
        <v>620</v>
      </c>
      <c r="C420" s="301" t="s">
        <v>621</v>
      </c>
      <c r="D420" s="301" t="s">
        <v>622</v>
      </c>
      <c r="E420" s="302" t="s">
        <v>623</v>
      </c>
      <c r="F420" s="302" t="s">
        <v>624</v>
      </c>
      <c r="G420" s="365" t="s">
        <v>625</v>
      </c>
      <c r="H420" s="304" t="s">
        <v>626</v>
      </c>
      <c r="I420" s="366" t="s">
        <v>627</v>
      </c>
    </row>
    <row r="421" spans="1:9" ht="15.75">
      <c r="A421" s="367"/>
      <c r="B421" s="368" t="s">
        <v>905</v>
      </c>
      <c r="C421" s="369"/>
      <c r="D421" s="369"/>
      <c r="E421" s="370"/>
      <c r="F421" s="370"/>
      <c r="G421" s="371"/>
      <c r="H421" s="372"/>
      <c r="I421" s="373"/>
    </row>
    <row r="422" spans="1:9">
      <c r="A422" s="271">
        <v>1</v>
      </c>
      <c r="B422" s="313">
        <v>782311</v>
      </c>
      <c r="C422" s="314" t="s">
        <v>820</v>
      </c>
      <c r="D422" s="314" t="s">
        <v>383</v>
      </c>
      <c r="E422" s="273">
        <v>2</v>
      </c>
      <c r="F422" s="607"/>
      <c r="G422" s="374">
        <f t="shared" ref="G422:G439" si="22">E422*F422</f>
        <v>0</v>
      </c>
      <c r="H422" s="316">
        <v>0.49</v>
      </c>
      <c r="I422" s="317">
        <f t="shared" ref="I422:I439" si="23">E422*H422</f>
        <v>0.98</v>
      </c>
    </row>
    <row r="423" spans="1:9">
      <c r="A423" s="271">
        <v>2</v>
      </c>
      <c r="B423" s="313">
        <v>783212</v>
      </c>
      <c r="C423" s="314" t="s">
        <v>821</v>
      </c>
      <c r="D423" s="314" t="s">
        <v>383</v>
      </c>
      <c r="E423" s="273">
        <v>2</v>
      </c>
      <c r="F423" s="607"/>
      <c r="G423" s="374">
        <f t="shared" si="22"/>
        <v>0</v>
      </c>
      <c r="H423" s="316">
        <v>0.46</v>
      </c>
      <c r="I423" s="317">
        <f t="shared" si="23"/>
        <v>0.92</v>
      </c>
    </row>
    <row r="424" spans="1:9">
      <c r="A424" s="271">
        <v>3</v>
      </c>
      <c r="B424" s="313">
        <v>784313</v>
      </c>
      <c r="C424" s="314" t="s">
        <v>822</v>
      </c>
      <c r="D424" s="314" t="s">
        <v>630</v>
      </c>
      <c r="E424" s="273">
        <v>90</v>
      </c>
      <c r="F424" s="607"/>
      <c r="G424" s="374">
        <f t="shared" si="22"/>
        <v>0</v>
      </c>
      <c r="H424" s="316">
        <v>0.16</v>
      </c>
      <c r="I424" s="317">
        <f t="shared" si="23"/>
        <v>14.4</v>
      </c>
    </row>
    <row r="425" spans="1:9">
      <c r="A425" s="271">
        <v>4</v>
      </c>
      <c r="B425" s="313">
        <v>347215</v>
      </c>
      <c r="C425" s="314" t="s">
        <v>823</v>
      </c>
      <c r="D425" s="314" t="s">
        <v>383</v>
      </c>
      <c r="E425" s="273">
        <v>2</v>
      </c>
      <c r="F425" s="607"/>
      <c r="G425" s="374">
        <f t="shared" si="22"/>
        <v>0</v>
      </c>
      <c r="H425" s="316">
        <v>0.12</v>
      </c>
      <c r="I425" s="317">
        <f t="shared" si="23"/>
        <v>0.24</v>
      </c>
    </row>
    <row r="426" spans="1:9">
      <c r="A426" s="271">
        <v>5</v>
      </c>
      <c r="B426" s="313">
        <v>788211</v>
      </c>
      <c r="C426" s="314" t="s">
        <v>824</v>
      </c>
      <c r="D426" s="314" t="s">
        <v>360</v>
      </c>
      <c r="E426" s="273">
        <v>1</v>
      </c>
      <c r="F426" s="607"/>
      <c r="G426" s="374">
        <f t="shared" si="22"/>
        <v>0</v>
      </c>
      <c r="H426" s="316">
        <v>0.51</v>
      </c>
      <c r="I426" s="317">
        <f t="shared" si="23"/>
        <v>0.51</v>
      </c>
    </row>
    <row r="427" spans="1:9">
      <c r="A427" s="271">
        <v>6</v>
      </c>
      <c r="B427" s="313">
        <v>432131</v>
      </c>
      <c r="C427" s="314" t="s">
        <v>825</v>
      </c>
      <c r="D427" s="314" t="s">
        <v>630</v>
      </c>
      <c r="E427" s="273">
        <v>1</v>
      </c>
      <c r="F427" s="607"/>
      <c r="G427" s="374">
        <f t="shared" si="22"/>
        <v>0</v>
      </c>
      <c r="H427" s="316">
        <v>0.55000000000000004</v>
      </c>
      <c r="I427" s="317">
        <f t="shared" si="23"/>
        <v>0.55000000000000004</v>
      </c>
    </row>
    <row r="428" spans="1:9">
      <c r="A428" s="271">
        <v>7</v>
      </c>
      <c r="B428" s="313">
        <v>432142</v>
      </c>
      <c r="C428" s="314" t="s">
        <v>826</v>
      </c>
      <c r="D428" s="314" t="s">
        <v>630</v>
      </c>
      <c r="E428" s="273">
        <v>3</v>
      </c>
      <c r="F428" s="607"/>
      <c r="G428" s="374">
        <f t="shared" si="22"/>
        <v>0</v>
      </c>
      <c r="H428" s="316">
        <v>0</v>
      </c>
      <c r="I428" s="317">
        <f t="shared" si="23"/>
        <v>0</v>
      </c>
    </row>
    <row r="429" spans="1:9">
      <c r="A429" s="271">
        <v>8</v>
      </c>
      <c r="B429" s="313">
        <v>434004</v>
      </c>
      <c r="C429" s="314" t="s">
        <v>827</v>
      </c>
      <c r="D429" s="314" t="s">
        <v>630</v>
      </c>
      <c r="E429" s="273">
        <v>34</v>
      </c>
      <c r="F429" s="607"/>
      <c r="G429" s="374">
        <f t="shared" si="22"/>
        <v>0</v>
      </c>
      <c r="H429" s="316">
        <v>0.17</v>
      </c>
      <c r="I429" s="317">
        <f t="shared" si="23"/>
        <v>5.78</v>
      </c>
    </row>
    <row r="430" spans="1:9">
      <c r="A430" s="271">
        <v>9</v>
      </c>
      <c r="B430" s="313">
        <v>441111</v>
      </c>
      <c r="C430" s="314" t="s">
        <v>830</v>
      </c>
      <c r="D430" s="314" t="s">
        <v>630</v>
      </c>
      <c r="E430" s="273">
        <v>2</v>
      </c>
      <c r="F430" s="607"/>
      <c r="G430" s="374">
        <f t="shared" si="22"/>
        <v>0</v>
      </c>
      <c r="H430" s="316">
        <v>0.27</v>
      </c>
      <c r="I430" s="317">
        <f t="shared" si="23"/>
        <v>0.54</v>
      </c>
    </row>
    <row r="431" spans="1:9">
      <c r="A431" s="271">
        <v>10</v>
      </c>
      <c r="B431" s="313">
        <v>464313</v>
      </c>
      <c r="C431" s="314" t="s">
        <v>831</v>
      </c>
      <c r="D431" s="314" t="s">
        <v>630</v>
      </c>
      <c r="E431" s="273">
        <v>2</v>
      </c>
      <c r="F431" s="607"/>
      <c r="G431" s="374">
        <f t="shared" si="22"/>
        <v>0</v>
      </c>
      <c r="H431" s="316">
        <v>0.31</v>
      </c>
      <c r="I431" s="317">
        <f t="shared" si="23"/>
        <v>0.62</v>
      </c>
    </row>
    <row r="432" spans="1:9">
      <c r="A432" s="271">
        <v>11</v>
      </c>
      <c r="B432" s="313">
        <v>464342</v>
      </c>
      <c r="C432" s="314" t="s">
        <v>832</v>
      </c>
      <c r="D432" s="314" t="s">
        <v>630</v>
      </c>
      <c r="E432" s="273">
        <v>2</v>
      </c>
      <c r="F432" s="607"/>
      <c r="G432" s="374">
        <f t="shared" si="22"/>
        <v>0</v>
      </c>
      <c r="H432" s="316">
        <v>0.57999999999999996</v>
      </c>
      <c r="I432" s="317">
        <f t="shared" si="23"/>
        <v>1.1599999999999999</v>
      </c>
    </row>
    <row r="433" spans="1:9">
      <c r="A433" s="271">
        <v>12</v>
      </c>
      <c r="B433" s="313">
        <v>464343</v>
      </c>
      <c r="C433" s="314" t="s">
        <v>833</v>
      </c>
      <c r="D433" s="314" t="s">
        <v>630</v>
      </c>
      <c r="E433" s="273">
        <v>1</v>
      </c>
      <c r="F433" s="607"/>
      <c r="G433" s="374">
        <f t="shared" si="22"/>
        <v>0</v>
      </c>
      <c r="H433" s="316">
        <v>0.57999999999999996</v>
      </c>
      <c r="I433" s="317">
        <f t="shared" si="23"/>
        <v>0.57999999999999996</v>
      </c>
    </row>
    <row r="434" spans="1:9">
      <c r="A434" s="271">
        <v>13</v>
      </c>
      <c r="B434" s="313">
        <v>432111</v>
      </c>
      <c r="C434" s="314" t="s">
        <v>906</v>
      </c>
      <c r="D434" s="314" t="s">
        <v>630</v>
      </c>
      <c r="E434" s="273">
        <v>1</v>
      </c>
      <c r="F434" s="607"/>
      <c r="G434" s="374">
        <f t="shared" si="22"/>
        <v>0</v>
      </c>
      <c r="H434" s="316">
        <v>0.23</v>
      </c>
      <c r="I434" s="317">
        <f t="shared" si="23"/>
        <v>0.23</v>
      </c>
    </row>
    <row r="435" spans="1:9">
      <c r="A435" s="271">
        <v>14</v>
      </c>
      <c r="B435" s="313">
        <v>432142</v>
      </c>
      <c r="C435" s="314" t="s">
        <v>826</v>
      </c>
      <c r="D435" s="314" t="s">
        <v>630</v>
      </c>
      <c r="E435" s="273">
        <v>1</v>
      </c>
      <c r="F435" s="607"/>
      <c r="G435" s="374">
        <f t="shared" si="22"/>
        <v>0</v>
      </c>
      <c r="H435" s="316">
        <v>0</v>
      </c>
      <c r="I435" s="317">
        <f t="shared" si="23"/>
        <v>0</v>
      </c>
    </row>
    <row r="436" spans="1:9">
      <c r="A436" s="271">
        <v>15</v>
      </c>
      <c r="B436" s="313">
        <v>435104</v>
      </c>
      <c r="C436" s="314" t="s">
        <v>845</v>
      </c>
      <c r="D436" s="314" t="s">
        <v>630</v>
      </c>
      <c r="E436" s="273">
        <v>3</v>
      </c>
      <c r="F436" s="607"/>
      <c r="G436" s="374">
        <f t="shared" si="22"/>
        <v>0</v>
      </c>
      <c r="H436" s="316">
        <v>0.39</v>
      </c>
      <c r="I436" s="317">
        <f t="shared" si="23"/>
        <v>1.17</v>
      </c>
    </row>
    <row r="437" spans="1:9">
      <c r="A437" s="271">
        <v>16</v>
      </c>
      <c r="B437" s="313">
        <v>435106</v>
      </c>
      <c r="C437" s="314" t="s">
        <v>907</v>
      </c>
      <c r="D437" s="314" t="s">
        <v>630</v>
      </c>
      <c r="E437" s="273">
        <v>1</v>
      </c>
      <c r="F437" s="607"/>
      <c r="G437" s="374">
        <f t="shared" si="22"/>
        <v>0</v>
      </c>
      <c r="H437" s="316">
        <v>0.56000000000000005</v>
      </c>
      <c r="I437" s="317">
        <f t="shared" si="23"/>
        <v>0.56000000000000005</v>
      </c>
    </row>
    <row r="438" spans="1:9">
      <c r="A438" s="271">
        <v>17</v>
      </c>
      <c r="B438" s="313">
        <v>435107</v>
      </c>
      <c r="C438" s="314" t="s">
        <v>846</v>
      </c>
      <c r="D438" s="314" t="s">
        <v>630</v>
      </c>
      <c r="E438" s="273">
        <v>2</v>
      </c>
      <c r="F438" s="607"/>
      <c r="G438" s="374">
        <f t="shared" si="22"/>
        <v>0</v>
      </c>
      <c r="H438" s="316">
        <v>0.56000000000000005</v>
      </c>
      <c r="I438" s="317">
        <f t="shared" si="23"/>
        <v>1.1200000000000001</v>
      </c>
    </row>
    <row r="439" spans="1:9" ht="15.75" thickBot="1">
      <c r="A439" s="318">
        <v>18</v>
      </c>
      <c r="B439" s="319">
        <v>436652</v>
      </c>
      <c r="C439" s="320" t="s">
        <v>908</v>
      </c>
      <c r="D439" s="320" t="s">
        <v>630</v>
      </c>
      <c r="E439" s="321">
        <v>1</v>
      </c>
      <c r="F439" s="608"/>
      <c r="G439" s="375">
        <f t="shared" si="22"/>
        <v>0</v>
      </c>
      <c r="H439" s="323">
        <v>2.46</v>
      </c>
      <c r="I439" s="324">
        <f t="shared" si="23"/>
        <v>2.46</v>
      </c>
    </row>
    <row r="440" spans="1:9">
      <c r="A440" s="325"/>
      <c r="B440" s="326"/>
      <c r="C440" s="327" t="s">
        <v>636</v>
      </c>
      <c r="D440" s="327"/>
      <c r="E440" s="328"/>
      <c r="F440" s="609"/>
      <c r="G440" s="381">
        <f>SUM(G422:G439)</f>
        <v>0</v>
      </c>
      <c r="H440" s="330"/>
      <c r="I440" s="331">
        <f>SUM(I422:I439)</f>
        <v>31.82</v>
      </c>
    </row>
    <row r="441" spans="1:9" ht="15.75">
      <c r="A441" s="332"/>
      <c r="B441" s="333" t="s">
        <v>909</v>
      </c>
      <c r="C441" s="334"/>
      <c r="D441" s="334"/>
      <c r="E441" s="335"/>
      <c r="F441" s="610"/>
      <c r="G441" s="382"/>
      <c r="H441" s="337"/>
      <c r="I441" s="338"/>
    </row>
    <row r="442" spans="1:9" ht="15.75" thickBot="1">
      <c r="A442" s="318">
        <v>19</v>
      </c>
      <c r="B442" s="319"/>
      <c r="C442" s="320" t="s">
        <v>910</v>
      </c>
      <c r="D442" s="383"/>
      <c r="E442" s="321"/>
      <c r="F442" s="608"/>
      <c r="G442" s="375">
        <f>E442*F442</f>
        <v>0</v>
      </c>
      <c r="H442" s="323"/>
      <c r="I442" s="324">
        <f>E442*H442</f>
        <v>0</v>
      </c>
    </row>
    <row r="443" spans="1:9">
      <c r="A443" s="325"/>
      <c r="B443" s="326"/>
      <c r="C443" s="327" t="s">
        <v>636</v>
      </c>
      <c r="D443" s="384"/>
      <c r="E443" s="328"/>
      <c r="F443" s="609"/>
      <c r="G443" s="381">
        <f>SUM(G442:G442)</f>
        <v>0</v>
      </c>
      <c r="H443" s="330"/>
      <c r="I443" s="331">
        <f>SUM(I442:I442)</f>
        <v>0</v>
      </c>
    </row>
    <row r="444" spans="1:9" ht="15.75">
      <c r="A444" s="332"/>
      <c r="B444" s="333" t="s">
        <v>905</v>
      </c>
      <c r="C444" s="334"/>
      <c r="D444" s="385"/>
      <c r="E444" s="335"/>
      <c r="F444" s="610"/>
      <c r="G444" s="382"/>
      <c r="H444" s="337"/>
      <c r="I444" s="338"/>
    </row>
    <row r="445" spans="1:9">
      <c r="A445" s="271">
        <v>20</v>
      </c>
      <c r="B445" s="313">
        <v>438502</v>
      </c>
      <c r="C445" s="314" t="s">
        <v>911</v>
      </c>
      <c r="D445" s="314" t="s">
        <v>630</v>
      </c>
      <c r="E445" s="273">
        <v>1</v>
      </c>
      <c r="F445" s="607"/>
      <c r="G445" s="374">
        <f>E445*F445</f>
        <v>0</v>
      </c>
      <c r="H445" s="316">
        <v>0.72</v>
      </c>
      <c r="I445" s="317">
        <f>E445*H445</f>
        <v>0.72</v>
      </c>
    </row>
    <row r="446" spans="1:9">
      <c r="A446" s="271">
        <v>21</v>
      </c>
      <c r="B446" s="313">
        <v>438502</v>
      </c>
      <c r="C446" s="314" t="s">
        <v>847</v>
      </c>
      <c r="D446" s="314" t="s">
        <v>630</v>
      </c>
      <c r="E446" s="273">
        <v>1</v>
      </c>
      <c r="F446" s="607"/>
      <c r="G446" s="374">
        <f>E446*F446</f>
        <v>0</v>
      </c>
      <c r="H446" s="316">
        <v>0.72</v>
      </c>
      <c r="I446" s="317">
        <f>E446*H446</f>
        <v>0.72</v>
      </c>
    </row>
    <row r="447" spans="1:9">
      <c r="A447" s="271">
        <v>22</v>
      </c>
      <c r="B447" s="313">
        <v>441131</v>
      </c>
      <c r="C447" s="314" t="s">
        <v>912</v>
      </c>
      <c r="D447" s="314" t="s">
        <v>630</v>
      </c>
      <c r="E447" s="273">
        <v>3</v>
      </c>
      <c r="F447" s="607"/>
      <c r="G447" s="374">
        <f>E447*F447</f>
        <v>0</v>
      </c>
      <c r="H447" s="316">
        <v>0.62</v>
      </c>
      <c r="I447" s="317">
        <f>E447*H447</f>
        <v>1.8599999999999999</v>
      </c>
    </row>
    <row r="448" spans="1:9" ht="15.75" thickBot="1">
      <c r="A448" s="318">
        <v>23</v>
      </c>
      <c r="B448" s="319">
        <v>439117</v>
      </c>
      <c r="C448" s="320" t="s">
        <v>913</v>
      </c>
      <c r="D448" s="320" t="s">
        <v>630</v>
      </c>
      <c r="E448" s="321">
        <v>3</v>
      </c>
      <c r="F448" s="608"/>
      <c r="G448" s="375">
        <f>E448*F448</f>
        <v>0</v>
      </c>
      <c r="H448" s="323">
        <v>0.36</v>
      </c>
      <c r="I448" s="324">
        <f>E448*H448</f>
        <v>1.08</v>
      </c>
    </row>
    <row r="449" spans="1:9" ht="15.75" thickBot="1">
      <c r="A449" s="340"/>
      <c r="B449" s="341"/>
      <c r="C449" s="342" t="s">
        <v>636</v>
      </c>
      <c r="D449" s="342"/>
      <c r="E449" s="343"/>
      <c r="F449" s="343"/>
      <c r="G449" s="376">
        <f>SUM(G445:G448)</f>
        <v>0</v>
      </c>
      <c r="H449" s="345"/>
      <c r="I449" s="346">
        <f>SUM(I445:I448)</f>
        <v>4.38</v>
      </c>
    </row>
    <row r="450" spans="1:9">
      <c r="B450" s="377"/>
      <c r="D450" s="286"/>
      <c r="E450" s="256"/>
      <c r="F450" s="256"/>
      <c r="G450" s="378"/>
      <c r="H450" s="379"/>
      <c r="I450" s="380"/>
    </row>
    <row r="451" spans="1:9">
      <c r="A451" s="286" t="s">
        <v>852</v>
      </c>
      <c r="B451" s="377"/>
      <c r="D451" s="286"/>
      <c r="E451" s="256"/>
      <c r="F451" s="256"/>
      <c r="G451" s="378"/>
      <c r="H451" s="379"/>
      <c r="I451" s="380"/>
    </row>
    <row r="452" spans="1:9">
      <c r="A452" s="286" t="s">
        <v>853</v>
      </c>
      <c r="B452" s="377"/>
      <c r="C452" s="286" t="s">
        <v>241</v>
      </c>
      <c r="D452" s="286"/>
      <c r="E452" s="256"/>
      <c r="F452" s="256"/>
      <c r="G452" s="378"/>
      <c r="H452" s="379"/>
      <c r="I452" s="380"/>
    </row>
  </sheetData>
  <sheetProtection password="A5BB" sheet="1"/>
  <phoneticPr fontId="2" type="noConversion"/>
  <printOptions horizontalCentered="1"/>
  <pageMargins left="0.39370078740157483" right="0.39370078740157483" top="0.39370078740157483" bottom="0.39370078740157483" header="0" footer="0"/>
  <pageSetup paperSize="9" scale="9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8"/>
  <dimension ref="A3:K435"/>
  <sheetViews>
    <sheetView topLeftCell="A4" zoomScaleNormal="100" zoomScaleSheetLayoutView="85" workbookViewId="0">
      <selection activeCell="O7" sqref="O7"/>
    </sheetView>
  </sheetViews>
  <sheetFormatPr defaultRowHeight="15"/>
  <cols>
    <col min="1" max="1" width="4.7109375" style="286" customWidth="1"/>
    <col min="2" max="2" width="10.7109375" style="286" customWidth="1"/>
    <col min="3" max="3" width="50.85546875" style="286" bestFit="1" customWidth="1"/>
    <col min="4" max="4" width="6.85546875" style="256" bestFit="1" customWidth="1"/>
    <col min="5" max="5" width="10.85546875" style="257" bestFit="1" customWidth="1"/>
    <col min="6" max="6" width="13.7109375" style="258" bestFit="1" customWidth="1"/>
    <col min="7" max="7" width="11.7109375" style="286" bestFit="1" customWidth="1"/>
    <col min="8" max="8" width="6.7109375" style="286" bestFit="1" customWidth="1"/>
    <col min="9" max="9" width="10.140625" style="286" bestFit="1" customWidth="1"/>
    <col min="10" max="10" width="9.140625" style="286"/>
    <col min="11" max="11" width="12.85546875" style="286" customWidth="1"/>
    <col min="12" max="16384" width="9.140625" style="286"/>
  </cols>
  <sheetData>
    <row r="3" spans="1:11">
      <c r="A3" s="254"/>
      <c r="B3" s="255" t="s">
        <v>979</v>
      </c>
      <c r="C3" s="255"/>
    </row>
    <row r="4" spans="1:11" ht="18.75">
      <c r="A4" s="254"/>
      <c r="B4" s="259" t="s">
        <v>914</v>
      </c>
      <c r="C4" s="259"/>
      <c r="D4" s="260"/>
    </row>
    <row r="5" spans="1:11" ht="19.5" thickBot="1">
      <c r="A5" s="254"/>
      <c r="B5" s="259" t="s">
        <v>594</v>
      </c>
      <c r="C5" s="259"/>
      <c r="D5" s="260"/>
    </row>
    <row r="6" spans="1:11" s="287" customFormat="1" ht="33.950000000000003" customHeight="1" thickBot="1">
      <c r="A6" s="261" t="s">
        <v>595</v>
      </c>
      <c r="B6" s="262"/>
      <c r="C6" s="262"/>
      <c r="D6" s="263"/>
      <c r="E6" s="264"/>
      <c r="F6" s="265"/>
    </row>
    <row r="7" spans="1:11" ht="15.75" thickBot="1">
      <c r="A7" s="266" t="s">
        <v>596</v>
      </c>
      <c r="B7" s="267"/>
      <c r="C7" s="267"/>
      <c r="D7" s="268" t="s">
        <v>294</v>
      </c>
      <c r="E7" s="269" t="s">
        <v>597</v>
      </c>
      <c r="F7" s="270" t="s">
        <v>598</v>
      </c>
    </row>
    <row r="8" spans="1:11">
      <c r="A8" s="271">
        <v>1</v>
      </c>
      <c r="B8" s="272" t="s">
        <v>599</v>
      </c>
      <c r="C8" s="272"/>
      <c r="D8" s="273"/>
      <c r="E8" s="274">
        <v>0</v>
      </c>
      <c r="F8" s="275">
        <f>G41</f>
        <v>0</v>
      </c>
      <c r="I8" s="643"/>
      <c r="J8" s="644"/>
      <c r="K8" s="645"/>
    </row>
    <row r="9" spans="1:11">
      <c r="A9" s="271">
        <v>2</v>
      </c>
      <c r="B9" s="272" t="s">
        <v>600</v>
      </c>
      <c r="C9" s="272"/>
      <c r="D9" s="607">
        <v>3.6</v>
      </c>
      <c r="E9" s="274">
        <f>F8</f>
        <v>0</v>
      </c>
      <c r="F9" s="275">
        <f>E9*D9/100</f>
        <v>0</v>
      </c>
      <c r="I9" s="643"/>
      <c r="J9" s="644"/>
      <c r="K9" s="645"/>
    </row>
    <row r="10" spans="1:11">
      <c r="A10" s="271">
        <v>3</v>
      </c>
      <c r="B10" s="272" t="s">
        <v>601</v>
      </c>
      <c r="C10" s="272"/>
      <c r="D10" s="607">
        <v>1</v>
      </c>
      <c r="E10" s="274">
        <f>F8</f>
        <v>0</v>
      </c>
      <c r="F10" s="275">
        <f>E10*D10/100</f>
        <v>0</v>
      </c>
      <c r="I10" s="643"/>
      <c r="J10" s="644"/>
      <c r="K10" s="645"/>
    </row>
    <row r="11" spans="1:11">
      <c r="A11" s="271">
        <v>4</v>
      </c>
      <c r="B11" s="272" t="s">
        <v>602</v>
      </c>
      <c r="C11" s="272"/>
      <c r="D11" s="273"/>
      <c r="E11" s="274">
        <v>0</v>
      </c>
      <c r="F11" s="275">
        <f>G130</f>
        <v>0</v>
      </c>
      <c r="I11" s="643"/>
      <c r="J11" s="644"/>
      <c r="K11" s="645"/>
    </row>
    <row r="12" spans="1:11">
      <c r="A12" s="271">
        <v>5</v>
      </c>
      <c r="B12" s="272" t="s">
        <v>603</v>
      </c>
      <c r="C12" s="272"/>
      <c r="D12" s="607">
        <v>5</v>
      </c>
      <c r="E12" s="315">
        <f>SUM(G43:G55)+SUM(G68:G71)+SUM(G79:G83)+G124</f>
        <v>0</v>
      </c>
      <c r="F12" s="275">
        <f>E12*D12/100</f>
        <v>0</v>
      </c>
      <c r="I12" s="643"/>
      <c r="J12" s="644"/>
      <c r="K12" s="645"/>
    </row>
    <row r="13" spans="1:11">
      <c r="A13" s="271">
        <v>6</v>
      </c>
      <c r="B13" s="272" t="s">
        <v>604</v>
      </c>
      <c r="C13" s="272"/>
      <c r="D13" s="607">
        <v>3</v>
      </c>
      <c r="E13" s="274">
        <f>F11</f>
        <v>0</v>
      </c>
      <c r="F13" s="275">
        <f>E13*D13/100</f>
        <v>0</v>
      </c>
      <c r="I13" s="643"/>
      <c r="J13" s="644"/>
      <c r="K13" s="645"/>
    </row>
    <row r="14" spans="1:11">
      <c r="A14" s="271">
        <v>7</v>
      </c>
      <c r="B14" s="272" t="s">
        <v>605</v>
      </c>
      <c r="C14" s="272"/>
      <c r="D14" s="273"/>
      <c r="E14" s="274">
        <v>0</v>
      </c>
      <c r="F14" s="275">
        <f>G136</f>
        <v>0</v>
      </c>
      <c r="I14" s="643"/>
      <c r="J14" s="644"/>
      <c r="K14" s="645"/>
    </row>
    <row r="15" spans="1:11">
      <c r="A15" s="271">
        <v>8</v>
      </c>
      <c r="B15" s="272" t="s">
        <v>606</v>
      </c>
      <c r="C15" s="272"/>
      <c r="D15" s="273"/>
      <c r="E15" s="274">
        <v>0</v>
      </c>
      <c r="F15" s="275">
        <f>G220</f>
        <v>0</v>
      </c>
      <c r="I15" s="643"/>
      <c r="J15" s="644"/>
      <c r="K15" s="645"/>
    </row>
    <row r="16" spans="1:11">
      <c r="A16" s="271">
        <v>9</v>
      </c>
      <c r="B16" s="272" t="s">
        <v>607</v>
      </c>
      <c r="C16" s="272"/>
      <c r="D16" s="273"/>
      <c r="E16" s="274">
        <v>0</v>
      </c>
      <c r="F16" s="275">
        <f>G225</f>
        <v>0</v>
      </c>
      <c r="I16" s="643"/>
      <c r="J16" s="644"/>
      <c r="K16" s="645"/>
    </row>
    <row r="17" spans="1:11" ht="15.75" thickBot="1">
      <c r="A17" s="271">
        <v>10</v>
      </c>
      <c r="B17" s="272" t="s">
        <v>608</v>
      </c>
      <c r="C17" s="272"/>
      <c r="D17" s="607">
        <v>6</v>
      </c>
      <c r="E17" s="274">
        <f>F11+F15+F13+F12</f>
        <v>0</v>
      </c>
      <c r="F17" s="275">
        <f>E17*D17/100</f>
        <v>0</v>
      </c>
      <c r="I17" s="643"/>
      <c r="J17" s="644"/>
      <c r="K17" s="645"/>
    </row>
    <row r="18" spans="1:11">
      <c r="A18" s="276">
        <v>11</v>
      </c>
      <c r="B18" s="277" t="s">
        <v>609</v>
      </c>
      <c r="C18" s="277"/>
      <c r="D18" s="278"/>
      <c r="E18" s="279">
        <v>0</v>
      </c>
      <c r="F18" s="280">
        <f>SUM(F8:F9)</f>
        <v>0</v>
      </c>
      <c r="I18" s="643"/>
      <c r="J18" s="644"/>
      <c r="K18" s="645"/>
    </row>
    <row r="19" spans="1:11">
      <c r="A19" s="271">
        <v>12</v>
      </c>
      <c r="B19" s="272" t="s">
        <v>610</v>
      </c>
      <c r="C19" s="272"/>
      <c r="D19" s="273"/>
      <c r="E19" s="274">
        <v>0</v>
      </c>
      <c r="F19" s="275">
        <f>SUM(F10:F17)</f>
        <v>0</v>
      </c>
      <c r="I19" s="643"/>
      <c r="J19" s="644"/>
      <c r="K19" s="645"/>
    </row>
    <row r="20" spans="1:11" ht="15.75" thickBot="1">
      <c r="A20" s="271">
        <v>13</v>
      </c>
      <c r="B20" s="272" t="s">
        <v>611</v>
      </c>
      <c r="C20" s="272"/>
      <c r="D20" s="273"/>
      <c r="E20" s="274">
        <v>0</v>
      </c>
      <c r="F20" s="275">
        <f>G254</f>
        <v>0</v>
      </c>
      <c r="I20" s="643"/>
      <c r="J20" s="644"/>
      <c r="K20" s="645"/>
    </row>
    <row r="21" spans="1:11">
      <c r="A21" s="281">
        <v>14</v>
      </c>
      <c r="B21" s="282" t="s">
        <v>612</v>
      </c>
      <c r="C21" s="282"/>
      <c r="D21" s="283"/>
      <c r="E21" s="284">
        <v>0</v>
      </c>
      <c r="F21" s="285">
        <f>SUM(F18:F20)</f>
        <v>0</v>
      </c>
      <c r="I21" s="643"/>
      <c r="J21" s="644"/>
      <c r="K21" s="645"/>
    </row>
    <row r="22" spans="1:11">
      <c r="A22" s="288"/>
      <c r="B22" s="289"/>
      <c r="C22" s="289"/>
      <c r="D22" s="290"/>
      <c r="E22" s="291"/>
      <c r="F22" s="292"/>
      <c r="I22" s="643"/>
      <c r="J22" s="644"/>
      <c r="K22" s="645"/>
    </row>
    <row r="23" spans="1:11">
      <c r="A23" s="271">
        <v>15</v>
      </c>
      <c r="B23" s="272" t="s">
        <v>613</v>
      </c>
      <c r="C23" s="272"/>
      <c r="D23" s="607">
        <v>3.25</v>
      </c>
      <c r="E23" s="274">
        <f>F19</f>
        <v>0</v>
      </c>
      <c r="F23" s="275">
        <f>E23*D23/100</f>
        <v>0</v>
      </c>
      <c r="I23" s="643"/>
      <c r="J23" s="644"/>
      <c r="K23" s="645"/>
    </row>
    <row r="24" spans="1:11" ht="15.75" thickBot="1">
      <c r="A24" s="271">
        <v>16</v>
      </c>
      <c r="B24" s="272" t="s">
        <v>614</v>
      </c>
      <c r="C24" s="272"/>
      <c r="D24" s="607">
        <v>0.8</v>
      </c>
      <c r="E24" s="274">
        <f>F19</f>
        <v>0</v>
      </c>
      <c r="F24" s="275">
        <f>E24*D24/100</f>
        <v>0</v>
      </c>
      <c r="I24" s="643"/>
      <c r="J24" s="644"/>
      <c r="K24" s="645"/>
    </row>
    <row r="25" spans="1:11">
      <c r="A25" s="281">
        <v>17</v>
      </c>
      <c r="B25" s="282" t="s">
        <v>615</v>
      </c>
      <c r="C25" s="282"/>
      <c r="D25" s="283"/>
      <c r="E25" s="284">
        <v>0</v>
      </c>
      <c r="F25" s="285">
        <f>SUM(F23:F24)</f>
        <v>0</v>
      </c>
      <c r="I25" s="643"/>
      <c r="J25" s="644"/>
      <c r="K25" s="645"/>
    </row>
    <row r="26" spans="1:11">
      <c r="A26" s="288"/>
      <c r="B26" s="289"/>
      <c r="C26" s="289"/>
      <c r="D26" s="290"/>
      <c r="E26" s="291"/>
      <c r="F26" s="292"/>
      <c r="I26" s="643"/>
      <c r="J26" s="644"/>
      <c r="K26" s="645"/>
    </row>
    <row r="27" spans="1:11">
      <c r="A27" s="271">
        <v>18</v>
      </c>
      <c r="B27" s="272" t="s">
        <v>616</v>
      </c>
      <c r="C27" s="272"/>
      <c r="D27" s="273"/>
      <c r="E27" s="274">
        <v>0</v>
      </c>
      <c r="F27" s="275">
        <f>F21+F25</f>
        <v>0</v>
      </c>
      <c r="I27" s="643"/>
      <c r="J27" s="644"/>
      <c r="K27" s="645"/>
    </row>
    <row r="28" spans="1:11" ht="15.75" thickBot="1">
      <c r="A28" s="271">
        <v>19</v>
      </c>
      <c r="B28" s="272" t="s">
        <v>617</v>
      </c>
      <c r="C28" s="272"/>
      <c r="D28" s="273">
        <v>21</v>
      </c>
      <c r="E28" s="274">
        <f>F27</f>
        <v>0</v>
      </c>
      <c r="F28" s="275">
        <f>E28*D28/100</f>
        <v>0</v>
      </c>
      <c r="I28" s="643"/>
      <c r="J28" s="644"/>
      <c r="K28" s="645"/>
    </row>
    <row r="29" spans="1:11" ht="16.5" thickTop="1" thickBot="1">
      <c r="A29" s="293">
        <v>20</v>
      </c>
      <c r="B29" s="294" t="s">
        <v>618</v>
      </c>
      <c r="C29" s="294"/>
      <c r="D29" s="295"/>
      <c r="E29" s="296">
        <v>0</v>
      </c>
      <c r="F29" s="297">
        <f>SUM(F27:F28)</f>
        <v>0</v>
      </c>
      <c r="I29" s="651"/>
      <c r="J29" s="652"/>
      <c r="K29" s="653"/>
    </row>
    <row r="31" spans="1:11" ht="21" thickBot="1">
      <c r="A31" s="298" t="s">
        <v>619</v>
      </c>
      <c r="B31" s="298"/>
      <c r="C31" s="298"/>
      <c r="D31" s="298"/>
      <c r="E31" s="298"/>
      <c r="F31" s="298"/>
      <c r="G31" s="298"/>
      <c r="H31" s="298"/>
      <c r="I31" s="298"/>
    </row>
    <row r="32" spans="1:11" ht="15.75" thickBot="1">
      <c r="A32" s="299" t="s">
        <v>596</v>
      </c>
      <c r="B32" s="300" t="s">
        <v>620</v>
      </c>
      <c r="C32" s="301" t="s">
        <v>621</v>
      </c>
      <c r="D32" s="301" t="s">
        <v>622</v>
      </c>
      <c r="E32" s="302" t="s">
        <v>623</v>
      </c>
      <c r="F32" s="302" t="s">
        <v>624</v>
      </c>
      <c r="G32" s="303" t="s">
        <v>625</v>
      </c>
      <c r="H32" s="304" t="s">
        <v>626</v>
      </c>
      <c r="I32" s="305" t="s">
        <v>627</v>
      </c>
    </row>
    <row r="33" spans="1:9" ht="15.75">
      <c r="A33" s="306" t="s">
        <v>628</v>
      </c>
      <c r="B33" s="307"/>
      <c r="C33" s="308"/>
      <c r="D33" s="308"/>
      <c r="E33" s="309"/>
      <c r="F33" s="309"/>
      <c r="G33" s="310"/>
      <c r="H33" s="311"/>
      <c r="I33" s="312"/>
    </row>
    <row r="34" spans="1:9">
      <c r="A34" s="271">
        <v>1</v>
      </c>
      <c r="B34" s="313">
        <v>0</v>
      </c>
      <c r="C34" s="314" t="s">
        <v>915</v>
      </c>
      <c r="D34" s="314" t="s">
        <v>630</v>
      </c>
      <c r="E34" s="273">
        <v>1</v>
      </c>
      <c r="F34" s="273">
        <f>F267</f>
        <v>0</v>
      </c>
      <c r="G34" s="315">
        <f t="shared" ref="G34:G40" si="0">E34*F34</f>
        <v>0</v>
      </c>
      <c r="H34" s="316">
        <v>0</v>
      </c>
      <c r="I34" s="317">
        <f t="shared" ref="I34:I40" si="1">E34*H34</f>
        <v>0</v>
      </c>
    </row>
    <row r="35" spans="1:9">
      <c r="A35" s="271">
        <v>2</v>
      </c>
      <c r="B35" s="313">
        <v>0</v>
      </c>
      <c r="C35" s="314" t="s">
        <v>916</v>
      </c>
      <c r="D35" s="314" t="s">
        <v>630</v>
      </c>
      <c r="E35" s="273">
        <v>1</v>
      </c>
      <c r="F35" s="273">
        <f>F304</f>
        <v>0</v>
      </c>
      <c r="G35" s="315">
        <f t="shared" si="0"/>
        <v>0</v>
      </c>
      <c r="H35" s="316">
        <v>0</v>
      </c>
      <c r="I35" s="317">
        <f t="shared" si="1"/>
        <v>0</v>
      </c>
    </row>
    <row r="36" spans="1:9">
      <c r="A36" s="271">
        <v>3</v>
      </c>
      <c r="B36" s="313">
        <v>0</v>
      </c>
      <c r="C36" s="314" t="s">
        <v>917</v>
      </c>
      <c r="D36" s="314" t="s">
        <v>630</v>
      </c>
      <c r="E36" s="273">
        <v>1</v>
      </c>
      <c r="F36" s="273">
        <f>F353</f>
        <v>0</v>
      </c>
      <c r="G36" s="315">
        <f t="shared" si="0"/>
        <v>0</v>
      </c>
      <c r="H36" s="316">
        <v>0</v>
      </c>
      <c r="I36" s="317">
        <f t="shared" si="1"/>
        <v>0</v>
      </c>
    </row>
    <row r="37" spans="1:9">
      <c r="A37" s="271">
        <v>4</v>
      </c>
      <c r="B37" s="313">
        <v>0</v>
      </c>
      <c r="C37" s="314" t="s">
        <v>918</v>
      </c>
      <c r="D37" s="314" t="s">
        <v>630</v>
      </c>
      <c r="E37" s="273">
        <v>1</v>
      </c>
      <c r="F37" s="273">
        <f>F389</f>
        <v>0</v>
      </c>
      <c r="G37" s="315">
        <f t="shared" si="0"/>
        <v>0</v>
      </c>
      <c r="H37" s="316">
        <v>0</v>
      </c>
      <c r="I37" s="317">
        <f t="shared" si="1"/>
        <v>0</v>
      </c>
    </row>
    <row r="38" spans="1:9">
      <c r="A38" s="271">
        <v>5</v>
      </c>
      <c r="B38" s="313">
        <v>713232</v>
      </c>
      <c r="C38" s="314" t="s">
        <v>860</v>
      </c>
      <c r="D38" s="314" t="s">
        <v>630</v>
      </c>
      <c r="E38" s="273">
        <v>7</v>
      </c>
      <c r="F38" s="607"/>
      <c r="G38" s="315">
        <f t="shared" si="0"/>
        <v>0</v>
      </c>
      <c r="H38" s="316">
        <v>0</v>
      </c>
      <c r="I38" s="317">
        <f t="shared" si="1"/>
        <v>0</v>
      </c>
    </row>
    <row r="39" spans="1:9">
      <c r="A39" s="271">
        <v>6</v>
      </c>
      <c r="B39" s="313">
        <v>720100</v>
      </c>
      <c r="C39" s="314" t="s">
        <v>635</v>
      </c>
      <c r="D39" s="314" t="s">
        <v>630</v>
      </c>
      <c r="E39" s="273">
        <v>6</v>
      </c>
      <c r="F39" s="607"/>
      <c r="G39" s="315">
        <f t="shared" si="0"/>
        <v>0</v>
      </c>
      <c r="H39" s="316">
        <v>0</v>
      </c>
      <c r="I39" s="317">
        <f t="shared" si="1"/>
        <v>0</v>
      </c>
    </row>
    <row r="40" spans="1:9" ht="15.75" thickBot="1">
      <c r="A40" s="318">
        <v>7</v>
      </c>
      <c r="B40" s="319">
        <v>720100</v>
      </c>
      <c r="C40" s="320" t="s">
        <v>919</v>
      </c>
      <c r="D40" s="320" t="s">
        <v>630</v>
      </c>
      <c r="E40" s="321">
        <v>8</v>
      </c>
      <c r="F40" s="608"/>
      <c r="G40" s="322">
        <f t="shared" si="0"/>
        <v>0</v>
      </c>
      <c r="H40" s="323">
        <v>0</v>
      </c>
      <c r="I40" s="324">
        <f t="shared" si="1"/>
        <v>0</v>
      </c>
    </row>
    <row r="41" spans="1:9">
      <c r="A41" s="325"/>
      <c r="B41" s="326"/>
      <c r="C41" s="327" t="s">
        <v>636</v>
      </c>
      <c r="D41" s="327"/>
      <c r="E41" s="328"/>
      <c r="F41" s="609"/>
      <c r="G41" s="329">
        <f>SUM(G34:G40)</f>
        <v>0</v>
      </c>
      <c r="H41" s="330"/>
      <c r="I41" s="331">
        <f>SUM(I34:I40)</f>
        <v>0</v>
      </c>
    </row>
    <row r="42" spans="1:9" ht="15.75">
      <c r="A42" s="332" t="s">
        <v>637</v>
      </c>
      <c r="B42" s="333"/>
      <c r="C42" s="334"/>
      <c r="D42" s="334"/>
      <c r="E42" s="335"/>
      <c r="F42" s="610"/>
      <c r="G42" s="336"/>
      <c r="H42" s="337"/>
      <c r="I42" s="338"/>
    </row>
    <row r="43" spans="1:9">
      <c r="A43" s="271">
        <v>8</v>
      </c>
      <c r="B43" s="313">
        <v>172106</v>
      </c>
      <c r="C43" s="314" t="s">
        <v>638</v>
      </c>
      <c r="D43" s="314" t="s">
        <v>383</v>
      </c>
      <c r="E43" s="273">
        <v>35</v>
      </c>
      <c r="F43" s="607"/>
      <c r="G43" s="315">
        <f t="shared" ref="G43:G106" si="2">E43*F43</f>
        <v>0</v>
      </c>
      <c r="H43" s="316">
        <v>0</v>
      </c>
      <c r="I43" s="317">
        <f t="shared" ref="I43:I106" si="3">E43*H43</f>
        <v>0</v>
      </c>
    </row>
    <row r="44" spans="1:9">
      <c r="A44" s="271">
        <v>9</v>
      </c>
      <c r="B44" s="313">
        <v>171107</v>
      </c>
      <c r="C44" s="314" t="s">
        <v>639</v>
      </c>
      <c r="D44" s="314" t="s">
        <v>383</v>
      </c>
      <c r="E44" s="273">
        <v>40</v>
      </c>
      <c r="F44" s="607"/>
      <c r="G44" s="315">
        <f t="shared" si="2"/>
        <v>0</v>
      </c>
      <c r="H44" s="316">
        <v>0</v>
      </c>
      <c r="I44" s="317">
        <f t="shared" si="3"/>
        <v>0</v>
      </c>
    </row>
    <row r="45" spans="1:9">
      <c r="A45" s="271">
        <v>10</v>
      </c>
      <c r="B45" s="313">
        <v>171108</v>
      </c>
      <c r="C45" s="314" t="s">
        <v>640</v>
      </c>
      <c r="D45" s="314" t="s">
        <v>383</v>
      </c>
      <c r="E45" s="273">
        <v>670</v>
      </c>
      <c r="F45" s="607"/>
      <c r="G45" s="315">
        <f t="shared" si="2"/>
        <v>0</v>
      </c>
      <c r="H45" s="316">
        <v>0</v>
      </c>
      <c r="I45" s="317">
        <f t="shared" si="3"/>
        <v>0</v>
      </c>
    </row>
    <row r="46" spans="1:9">
      <c r="A46" s="271">
        <v>11</v>
      </c>
      <c r="B46" s="313">
        <v>171109</v>
      </c>
      <c r="C46" s="314" t="s">
        <v>641</v>
      </c>
      <c r="D46" s="314" t="s">
        <v>383</v>
      </c>
      <c r="E46" s="273">
        <v>510</v>
      </c>
      <c r="F46" s="607"/>
      <c r="G46" s="315">
        <f t="shared" si="2"/>
        <v>0</v>
      </c>
      <c r="H46" s="316">
        <v>0</v>
      </c>
      <c r="I46" s="317">
        <f t="shared" si="3"/>
        <v>0</v>
      </c>
    </row>
    <row r="47" spans="1:9">
      <c r="A47" s="271">
        <v>12</v>
      </c>
      <c r="B47" s="313">
        <v>101005</v>
      </c>
      <c r="C47" s="314" t="s">
        <v>642</v>
      </c>
      <c r="D47" s="314" t="s">
        <v>383</v>
      </c>
      <c r="E47" s="273">
        <v>720</v>
      </c>
      <c r="F47" s="607"/>
      <c r="G47" s="315">
        <f t="shared" si="2"/>
        <v>0</v>
      </c>
      <c r="H47" s="316">
        <v>0</v>
      </c>
      <c r="I47" s="317">
        <f t="shared" si="3"/>
        <v>0</v>
      </c>
    </row>
    <row r="48" spans="1:9">
      <c r="A48" s="271">
        <v>13</v>
      </c>
      <c r="B48" s="313">
        <v>101105</v>
      </c>
      <c r="C48" s="314" t="s">
        <v>643</v>
      </c>
      <c r="D48" s="314" t="s">
        <v>383</v>
      </c>
      <c r="E48" s="273">
        <v>1380</v>
      </c>
      <c r="F48" s="607"/>
      <c r="G48" s="315">
        <f t="shared" si="2"/>
        <v>0</v>
      </c>
      <c r="H48" s="316">
        <v>0</v>
      </c>
      <c r="I48" s="317">
        <f t="shared" si="3"/>
        <v>0</v>
      </c>
    </row>
    <row r="49" spans="1:9">
      <c r="A49" s="271">
        <v>14</v>
      </c>
      <c r="B49" s="313">
        <v>101305</v>
      </c>
      <c r="C49" s="314" t="s">
        <v>644</v>
      </c>
      <c r="D49" s="314" t="s">
        <v>383</v>
      </c>
      <c r="E49" s="273">
        <v>970</v>
      </c>
      <c r="F49" s="607"/>
      <c r="G49" s="315">
        <f t="shared" si="2"/>
        <v>0</v>
      </c>
      <c r="H49" s="316">
        <v>0</v>
      </c>
      <c r="I49" s="317">
        <f t="shared" si="3"/>
        <v>0</v>
      </c>
    </row>
    <row r="50" spans="1:9">
      <c r="A50" s="271">
        <v>15</v>
      </c>
      <c r="B50" s="313">
        <v>101106</v>
      </c>
      <c r="C50" s="314" t="s">
        <v>645</v>
      </c>
      <c r="D50" s="314" t="s">
        <v>383</v>
      </c>
      <c r="E50" s="273">
        <v>3150</v>
      </c>
      <c r="F50" s="607"/>
      <c r="G50" s="315">
        <f t="shared" si="2"/>
        <v>0</v>
      </c>
      <c r="H50" s="316">
        <v>0</v>
      </c>
      <c r="I50" s="317">
        <f t="shared" si="3"/>
        <v>0</v>
      </c>
    </row>
    <row r="51" spans="1:9">
      <c r="A51" s="271">
        <v>16</v>
      </c>
      <c r="B51" s="313">
        <v>101306</v>
      </c>
      <c r="C51" s="314" t="s">
        <v>646</v>
      </c>
      <c r="D51" s="314" t="s">
        <v>383</v>
      </c>
      <c r="E51" s="273">
        <v>110</v>
      </c>
      <c r="F51" s="607"/>
      <c r="G51" s="315">
        <f t="shared" si="2"/>
        <v>0</v>
      </c>
      <c r="H51" s="316">
        <v>0</v>
      </c>
      <c r="I51" s="317">
        <f t="shared" si="3"/>
        <v>0</v>
      </c>
    </row>
    <row r="52" spans="1:9">
      <c r="A52" s="271">
        <v>17</v>
      </c>
      <c r="B52" s="313">
        <v>101308</v>
      </c>
      <c r="C52" s="314" t="s">
        <v>863</v>
      </c>
      <c r="D52" s="314" t="s">
        <v>383</v>
      </c>
      <c r="E52" s="273">
        <v>90</v>
      </c>
      <c r="F52" s="607"/>
      <c r="G52" s="315">
        <f t="shared" si="2"/>
        <v>0</v>
      </c>
      <c r="H52" s="316">
        <v>0</v>
      </c>
      <c r="I52" s="317">
        <f t="shared" si="3"/>
        <v>0</v>
      </c>
    </row>
    <row r="53" spans="1:9">
      <c r="A53" s="271">
        <v>18</v>
      </c>
      <c r="B53" s="313">
        <v>101311</v>
      </c>
      <c r="C53" s="314" t="s">
        <v>864</v>
      </c>
      <c r="D53" s="314" t="s">
        <v>383</v>
      </c>
      <c r="E53" s="273">
        <v>20</v>
      </c>
      <c r="F53" s="607"/>
      <c r="G53" s="315">
        <f t="shared" si="2"/>
        <v>0</v>
      </c>
      <c r="H53" s="316">
        <v>0</v>
      </c>
      <c r="I53" s="317">
        <f t="shared" si="3"/>
        <v>0</v>
      </c>
    </row>
    <row r="54" spans="1:9">
      <c r="A54" s="271">
        <v>19</v>
      </c>
      <c r="B54" s="313">
        <v>142105</v>
      </c>
      <c r="C54" s="314" t="s">
        <v>649</v>
      </c>
      <c r="D54" s="314" t="s">
        <v>383</v>
      </c>
      <c r="E54" s="273">
        <v>1045</v>
      </c>
      <c r="F54" s="607"/>
      <c r="G54" s="315">
        <f t="shared" si="2"/>
        <v>0</v>
      </c>
      <c r="H54" s="316">
        <v>0</v>
      </c>
      <c r="I54" s="317">
        <f t="shared" si="3"/>
        <v>0</v>
      </c>
    </row>
    <row r="55" spans="1:9">
      <c r="A55" s="271">
        <v>20</v>
      </c>
      <c r="B55" s="313">
        <v>166306</v>
      </c>
      <c r="C55" s="314" t="s">
        <v>865</v>
      </c>
      <c r="D55" s="314" t="s">
        <v>383</v>
      </c>
      <c r="E55" s="273">
        <v>5</v>
      </c>
      <c r="F55" s="607"/>
      <c r="G55" s="315">
        <f t="shared" si="2"/>
        <v>0</v>
      </c>
      <c r="H55" s="316">
        <v>0</v>
      </c>
      <c r="I55" s="317">
        <f t="shared" si="3"/>
        <v>0</v>
      </c>
    </row>
    <row r="56" spans="1:9">
      <c r="A56" s="271">
        <v>21</v>
      </c>
      <c r="B56" s="313">
        <v>295441</v>
      </c>
      <c r="C56" s="314" t="s">
        <v>650</v>
      </c>
      <c r="D56" s="314" t="s">
        <v>630</v>
      </c>
      <c r="E56" s="273">
        <v>11</v>
      </c>
      <c r="F56" s="607"/>
      <c r="G56" s="315">
        <f t="shared" si="2"/>
        <v>0</v>
      </c>
      <c r="H56" s="316">
        <v>0</v>
      </c>
      <c r="I56" s="317">
        <f t="shared" si="3"/>
        <v>0</v>
      </c>
    </row>
    <row r="57" spans="1:9">
      <c r="A57" s="271">
        <v>22</v>
      </c>
      <c r="B57" s="313">
        <v>295442</v>
      </c>
      <c r="C57" s="314" t="s">
        <v>651</v>
      </c>
      <c r="D57" s="314" t="s">
        <v>630</v>
      </c>
      <c r="E57" s="273">
        <v>11</v>
      </c>
      <c r="F57" s="607"/>
      <c r="G57" s="315">
        <f t="shared" si="2"/>
        <v>0</v>
      </c>
      <c r="H57" s="316">
        <v>0</v>
      </c>
      <c r="I57" s="317">
        <f t="shared" si="3"/>
        <v>0</v>
      </c>
    </row>
    <row r="58" spans="1:9">
      <c r="A58" s="271">
        <v>23</v>
      </c>
      <c r="B58" s="313">
        <v>295442</v>
      </c>
      <c r="C58" s="314" t="s">
        <v>652</v>
      </c>
      <c r="D58" s="314" t="s">
        <v>630</v>
      </c>
      <c r="E58" s="273">
        <v>12</v>
      </c>
      <c r="F58" s="607"/>
      <c r="G58" s="315">
        <f t="shared" si="2"/>
        <v>0</v>
      </c>
      <c r="H58" s="316">
        <v>0</v>
      </c>
      <c r="I58" s="317">
        <f t="shared" si="3"/>
        <v>0</v>
      </c>
    </row>
    <row r="59" spans="1:9">
      <c r="A59" s="271">
        <v>24</v>
      </c>
      <c r="B59" s="313">
        <v>311115</v>
      </c>
      <c r="C59" s="314" t="s">
        <v>653</v>
      </c>
      <c r="D59" s="314" t="s">
        <v>630</v>
      </c>
      <c r="E59" s="273">
        <v>295</v>
      </c>
      <c r="F59" s="607"/>
      <c r="G59" s="315">
        <f t="shared" si="2"/>
        <v>0</v>
      </c>
      <c r="H59" s="316">
        <v>0</v>
      </c>
      <c r="I59" s="317">
        <f t="shared" si="3"/>
        <v>0</v>
      </c>
    </row>
    <row r="60" spans="1:9">
      <c r="A60" s="271">
        <v>25</v>
      </c>
      <c r="B60" s="313">
        <v>311216</v>
      </c>
      <c r="C60" s="314" t="s">
        <v>654</v>
      </c>
      <c r="D60" s="314" t="s">
        <v>630</v>
      </c>
      <c r="E60" s="273">
        <v>10</v>
      </c>
      <c r="F60" s="607"/>
      <c r="G60" s="315">
        <f t="shared" si="2"/>
        <v>0</v>
      </c>
      <c r="H60" s="316">
        <v>0</v>
      </c>
      <c r="I60" s="317">
        <f t="shared" si="3"/>
        <v>0</v>
      </c>
    </row>
    <row r="61" spans="1:9">
      <c r="A61" s="271">
        <v>26</v>
      </c>
      <c r="B61" s="313">
        <v>311221</v>
      </c>
      <c r="C61" s="314" t="s">
        <v>866</v>
      </c>
      <c r="D61" s="314" t="s">
        <v>630</v>
      </c>
      <c r="E61" s="273">
        <v>69</v>
      </c>
      <c r="F61" s="607"/>
      <c r="G61" s="315">
        <f t="shared" si="2"/>
        <v>0</v>
      </c>
      <c r="H61" s="316">
        <v>0</v>
      </c>
      <c r="I61" s="317">
        <f t="shared" si="3"/>
        <v>0</v>
      </c>
    </row>
    <row r="62" spans="1:9">
      <c r="A62" s="271">
        <v>27</v>
      </c>
      <c r="B62" s="313">
        <v>311117</v>
      </c>
      <c r="C62" s="314" t="s">
        <v>655</v>
      </c>
      <c r="D62" s="314" t="s">
        <v>630</v>
      </c>
      <c r="E62" s="273">
        <v>66</v>
      </c>
      <c r="F62" s="607"/>
      <c r="G62" s="315">
        <f t="shared" si="2"/>
        <v>0</v>
      </c>
      <c r="H62" s="316">
        <v>0</v>
      </c>
      <c r="I62" s="317">
        <f t="shared" si="3"/>
        <v>0</v>
      </c>
    </row>
    <row r="63" spans="1:9">
      <c r="A63" s="271">
        <v>28</v>
      </c>
      <c r="B63" s="313">
        <v>312211</v>
      </c>
      <c r="C63" s="314" t="s">
        <v>656</v>
      </c>
      <c r="D63" s="314" t="s">
        <v>630</v>
      </c>
      <c r="E63" s="273">
        <v>26</v>
      </c>
      <c r="F63" s="607"/>
      <c r="G63" s="315">
        <f t="shared" si="2"/>
        <v>0</v>
      </c>
      <c r="H63" s="316">
        <v>0</v>
      </c>
      <c r="I63" s="317">
        <f t="shared" si="3"/>
        <v>0</v>
      </c>
    </row>
    <row r="64" spans="1:9">
      <c r="A64" s="271">
        <v>29</v>
      </c>
      <c r="B64" s="313">
        <v>312216</v>
      </c>
      <c r="C64" s="314" t="s">
        <v>657</v>
      </c>
      <c r="D64" s="314" t="s">
        <v>630</v>
      </c>
      <c r="E64" s="273">
        <v>18</v>
      </c>
      <c r="F64" s="607"/>
      <c r="G64" s="315">
        <f t="shared" si="2"/>
        <v>0</v>
      </c>
      <c r="H64" s="316">
        <v>0</v>
      </c>
      <c r="I64" s="317">
        <f t="shared" si="3"/>
        <v>0</v>
      </c>
    </row>
    <row r="65" spans="1:9">
      <c r="A65" s="271">
        <v>30</v>
      </c>
      <c r="B65" s="313">
        <v>311322</v>
      </c>
      <c r="C65" s="314" t="s">
        <v>867</v>
      </c>
      <c r="D65" s="314" t="s">
        <v>630</v>
      </c>
      <c r="E65" s="273">
        <v>14</v>
      </c>
      <c r="F65" s="607"/>
      <c r="G65" s="315">
        <f t="shared" si="2"/>
        <v>0</v>
      </c>
      <c r="H65" s="316">
        <v>0</v>
      </c>
      <c r="I65" s="317">
        <f t="shared" si="3"/>
        <v>0</v>
      </c>
    </row>
    <row r="66" spans="1:9">
      <c r="A66" s="271">
        <v>31</v>
      </c>
      <c r="B66" s="313">
        <v>199114</v>
      </c>
      <c r="C66" s="314" t="s">
        <v>659</v>
      </c>
      <c r="D66" s="314" t="s">
        <v>630</v>
      </c>
      <c r="E66" s="273">
        <v>100</v>
      </c>
      <c r="F66" s="607"/>
      <c r="G66" s="315">
        <f t="shared" si="2"/>
        <v>0</v>
      </c>
      <c r="H66" s="316">
        <v>0</v>
      </c>
      <c r="I66" s="317">
        <f t="shared" si="3"/>
        <v>0</v>
      </c>
    </row>
    <row r="67" spans="1:9">
      <c r="A67" s="271">
        <v>32</v>
      </c>
      <c r="B67" s="313">
        <v>190308</v>
      </c>
      <c r="C67" s="314" t="s">
        <v>660</v>
      </c>
      <c r="D67" s="314" t="s">
        <v>630</v>
      </c>
      <c r="E67" s="273">
        <v>20</v>
      </c>
      <c r="F67" s="607"/>
      <c r="G67" s="315">
        <f t="shared" si="2"/>
        <v>0</v>
      </c>
      <c r="H67" s="316">
        <v>0</v>
      </c>
      <c r="I67" s="317">
        <f t="shared" si="3"/>
        <v>0</v>
      </c>
    </row>
    <row r="68" spans="1:9">
      <c r="A68" s="271">
        <v>33</v>
      </c>
      <c r="B68" s="313">
        <v>321123</v>
      </c>
      <c r="C68" s="314" t="s">
        <v>661</v>
      </c>
      <c r="D68" s="314" t="s">
        <v>383</v>
      </c>
      <c r="E68" s="273">
        <v>20</v>
      </c>
      <c r="F68" s="607"/>
      <c r="G68" s="315">
        <f t="shared" si="2"/>
        <v>0</v>
      </c>
      <c r="H68" s="316">
        <v>0</v>
      </c>
      <c r="I68" s="317">
        <f t="shared" si="3"/>
        <v>0</v>
      </c>
    </row>
    <row r="69" spans="1:9">
      <c r="A69" s="271">
        <v>34</v>
      </c>
      <c r="B69" s="313">
        <v>321124</v>
      </c>
      <c r="C69" s="314" t="s">
        <v>662</v>
      </c>
      <c r="D69" s="314" t="s">
        <v>383</v>
      </c>
      <c r="E69" s="273">
        <v>10</v>
      </c>
      <c r="F69" s="607"/>
      <c r="G69" s="315">
        <f t="shared" si="2"/>
        <v>0</v>
      </c>
      <c r="H69" s="316">
        <v>0</v>
      </c>
      <c r="I69" s="317">
        <f t="shared" si="3"/>
        <v>0</v>
      </c>
    </row>
    <row r="70" spans="1:9">
      <c r="A70" s="271">
        <v>35</v>
      </c>
      <c r="B70" s="313">
        <v>322213</v>
      </c>
      <c r="C70" s="314" t="s">
        <v>663</v>
      </c>
      <c r="D70" s="314" t="s">
        <v>383</v>
      </c>
      <c r="E70" s="273">
        <v>40</v>
      </c>
      <c r="F70" s="607"/>
      <c r="G70" s="315">
        <f t="shared" si="2"/>
        <v>0</v>
      </c>
      <c r="H70" s="316">
        <v>0</v>
      </c>
      <c r="I70" s="317">
        <f t="shared" si="3"/>
        <v>0</v>
      </c>
    </row>
    <row r="71" spans="1:9">
      <c r="A71" s="271">
        <v>36</v>
      </c>
      <c r="B71" s="313">
        <v>324142</v>
      </c>
      <c r="C71" s="314" t="s">
        <v>664</v>
      </c>
      <c r="D71" s="314" t="s">
        <v>383</v>
      </c>
      <c r="E71" s="273">
        <v>20</v>
      </c>
      <c r="F71" s="607"/>
      <c r="G71" s="315">
        <f t="shared" si="2"/>
        <v>0</v>
      </c>
      <c r="H71" s="316">
        <v>0</v>
      </c>
      <c r="I71" s="317">
        <f t="shared" si="3"/>
        <v>0</v>
      </c>
    </row>
    <row r="72" spans="1:9">
      <c r="A72" s="271">
        <v>37</v>
      </c>
      <c r="B72" s="313">
        <v>251</v>
      </c>
      <c r="C72" s="314" t="s">
        <v>668</v>
      </c>
      <c r="D72" s="314" t="s">
        <v>630</v>
      </c>
      <c r="E72" s="273">
        <v>100</v>
      </c>
      <c r="F72" s="607"/>
      <c r="G72" s="315">
        <f t="shared" si="2"/>
        <v>0</v>
      </c>
      <c r="H72" s="316">
        <v>0</v>
      </c>
      <c r="I72" s="317">
        <f t="shared" si="3"/>
        <v>0</v>
      </c>
    </row>
    <row r="73" spans="1:9">
      <c r="A73" s="271">
        <v>38</v>
      </c>
      <c r="B73" s="313">
        <v>311424</v>
      </c>
      <c r="C73" s="314" t="s">
        <v>669</v>
      </c>
      <c r="D73" s="314" t="s">
        <v>630</v>
      </c>
      <c r="E73" s="273">
        <v>1</v>
      </c>
      <c r="F73" s="607"/>
      <c r="G73" s="315">
        <f t="shared" si="2"/>
        <v>0</v>
      </c>
      <c r="H73" s="316">
        <v>0</v>
      </c>
      <c r="I73" s="317">
        <f t="shared" si="3"/>
        <v>0</v>
      </c>
    </row>
    <row r="74" spans="1:9">
      <c r="A74" s="271">
        <v>39</v>
      </c>
      <c r="B74" s="313">
        <v>311423</v>
      </c>
      <c r="C74" s="314" t="s">
        <v>670</v>
      </c>
      <c r="D74" s="314" t="s">
        <v>630</v>
      </c>
      <c r="E74" s="273">
        <v>8</v>
      </c>
      <c r="F74" s="607"/>
      <c r="G74" s="315">
        <f t="shared" si="2"/>
        <v>0</v>
      </c>
      <c r="H74" s="316">
        <v>0</v>
      </c>
      <c r="I74" s="317">
        <f t="shared" si="3"/>
        <v>0</v>
      </c>
    </row>
    <row r="75" spans="1:9">
      <c r="A75" s="271">
        <v>40</v>
      </c>
      <c r="B75" s="313">
        <v>311432</v>
      </c>
      <c r="C75" s="314" t="s">
        <v>671</v>
      </c>
      <c r="D75" s="314" t="s">
        <v>630</v>
      </c>
      <c r="E75" s="273">
        <v>4</v>
      </c>
      <c r="F75" s="607"/>
      <c r="G75" s="315">
        <f t="shared" si="2"/>
        <v>0</v>
      </c>
      <c r="H75" s="316">
        <v>0</v>
      </c>
      <c r="I75" s="317">
        <f t="shared" si="3"/>
        <v>0</v>
      </c>
    </row>
    <row r="76" spans="1:9">
      <c r="A76" s="271">
        <v>41</v>
      </c>
      <c r="B76" s="313">
        <v>302</v>
      </c>
      <c r="C76" s="314" t="s">
        <v>672</v>
      </c>
      <c r="D76" s="314" t="s">
        <v>630</v>
      </c>
      <c r="E76" s="273">
        <v>550</v>
      </c>
      <c r="F76" s="607"/>
      <c r="G76" s="315">
        <f t="shared" si="2"/>
        <v>0</v>
      </c>
      <c r="H76" s="316">
        <v>0</v>
      </c>
      <c r="I76" s="317">
        <f t="shared" si="3"/>
        <v>0</v>
      </c>
    </row>
    <row r="77" spans="1:9">
      <c r="A77" s="271">
        <v>42</v>
      </c>
      <c r="B77" s="313">
        <v>303</v>
      </c>
      <c r="C77" s="314" t="s">
        <v>673</v>
      </c>
      <c r="D77" s="314" t="s">
        <v>630</v>
      </c>
      <c r="E77" s="273">
        <v>850</v>
      </c>
      <c r="F77" s="607"/>
      <c r="G77" s="315">
        <f t="shared" si="2"/>
        <v>0</v>
      </c>
      <c r="H77" s="316">
        <v>0</v>
      </c>
      <c r="I77" s="317">
        <f t="shared" si="3"/>
        <v>0</v>
      </c>
    </row>
    <row r="78" spans="1:9">
      <c r="A78" s="271">
        <v>43</v>
      </c>
      <c r="B78" s="313">
        <v>304</v>
      </c>
      <c r="C78" s="314" t="s">
        <v>674</v>
      </c>
      <c r="D78" s="314" t="s">
        <v>630</v>
      </c>
      <c r="E78" s="273">
        <v>80</v>
      </c>
      <c r="F78" s="607"/>
      <c r="G78" s="315">
        <f t="shared" si="2"/>
        <v>0</v>
      </c>
      <c r="H78" s="316">
        <v>0</v>
      </c>
      <c r="I78" s="317">
        <f t="shared" si="3"/>
        <v>0</v>
      </c>
    </row>
    <row r="79" spans="1:9">
      <c r="A79" s="271">
        <v>44</v>
      </c>
      <c r="B79" s="313">
        <v>333111</v>
      </c>
      <c r="C79" s="314" t="s">
        <v>675</v>
      </c>
      <c r="D79" s="314" t="s">
        <v>383</v>
      </c>
      <c r="E79" s="273">
        <v>24</v>
      </c>
      <c r="F79" s="607"/>
      <c r="G79" s="315">
        <f t="shared" si="2"/>
        <v>0</v>
      </c>
      <c r="H79" s="316">
        <v>0</v>
      </c>
      <c r="I79" s="317">
        <f t="shared" si="3"/>
        <v>0</v>
      </c>
    </row>
    <row r="80" spans="1:9">
      <c r="A80" s="271">
        <v>45</v>
      </c>
      <c r="B80" s="313">
        <v>340111</v>
      </c>
      <c r="C80" s="314" t="s">
        <v>868</v>
      </c>
      <c r="D80" s="314" t="s">
        <v>383</v>
      </c>
      <c r="E80" s="273">
        <v>4</v>
      </c>
      <c r="F80" s="607"/>
      <c r="G80" s="315">
        <f t="shared" si="2"/>
        <v>0</v>
      </c>
      <c r="H80" s="316">
        <v>0</v>
      </c>
      <c r="I80" s="317">
        <f t="shared" si="3"/>
        <v>0</v>
      </c>
    </row>
    <row r="81" spans="1:9">
      <c r="A81" s="271">
        <v>46</v>
      </c>
      <c r="B81" s="313">
        <v>340111</v>
      </c>
      <c r="C81" s="314" t="s">
        <v>869</v>
      </c>
      <c r="D81" s="314" t="s">
        <v>383</v>
      </c>
      <c r="E81" s="273">
        <v>6</v>
      </c>
      <c r="F81" s="607"/>
      <c r="G81" s="315">
        <f t="shared" si="2"/>
        <v>0</v>
      </c>
      <c r="H81" s="316">
        <v>0</v>
      </c>
      <c r="I81" s="317">
        <f t="shared" si="3"/>
        <v>0</v>
      </c>
    </row>
    <row r="82" spans="1:9">
      <c r="A82" s="271">
        <v>47</v>
      </c>
      <c r="B82" s="313">
        <v>340201</v>
      </c>
      <c r="C82" s="314" t="s">
        <v>870</v>
      </c>
      <c r="D82" s="314" t="s">
        <v>383</v>
      </c>
      <c r="E82" s="273">
        <v>24</v>
      </c>
      <c r="F82" s="607"/>
      <c r="G82" s="315">
        <f t="shared" si="2"/>
        <v>0</v>
      </c>
      <c r="H82" s="316">
        <v>0</v>
      </c>
      <c r="I82" s="317">
        <f t="shared" si="3"/>
        <v>0</v>
      </c>
    </row>
    <row r="83" spans="1:9">
      <c r="A83" s="271">
        <v>48</v>
      </c>
      <c r="B83" s="313">
        <v>201</v>
      </c>
      <c r="C83" s="314" t="s">
        <v>871</v>
      </c>
      <c r="D83" s="314" t="s">
        <v>447</v>
      </c>
      <c r="E83" s="273">
        <v>50</v>
      </c>
      <c r="F83" s="607"/>
      <c r="G83" s="315">
        <f t="shared" si="2"/>
        <v>0</v>
      </c>
      <c r="H83" s="316">
        <v>0</v>
      </c>
      <c r="I83" s="317">
        <f t="shared" si="3"/>
        <v>0</v>
      </c>
    </row>
    <row r="84" spans="1:9">
      <c r="A84" s="271">
        <v>49</v>
      </c>
      <c r="B84" s="313">
        <v>410011</v>
      </c>
      <c r="C84" s="314" t="s">
        <v>678</v>
      </c>
      <c r="D84" s="314" t="s">
        <v>630</v>
      </c>
      <c r="E84" s="273">
        <v>26</v>
      </c>
      <c r="F84" s="607"/>
      <c r="G84" s="315">
        <f t="shared" si="2"/>
        <v>0</v>
      </c>
      <c r="H84" s="316">
        <v>0</v>
      </c>
      <c r="I84" s="317">
        <f t="shared" si="3"/>
        <v>0</v>
      </c>
    </row>
    <row r="85" spans="1:9">
      <c r="A85" s="271">
        <v>50</v>
      </c>
      <c r="B85" s="313">
        <v>410021</v>
      </c>
      <c r="C85" s="314" t="s">
        <v>679</v>
      </c>
      <c r="D85" s="314" t="s">
        <v>630</v>
      </c>
      <c r="E85" s="273">
        <v>1</v>
      </c>
      <c r="F85" s="607"/>
      <c r="G85" s="315">
        <f t="shared" si="2"/>
        <v>0</v>
      </c>
      <c r="H85" s="316">
        <v>0</v>
      </c>
      <c r="I85" s="317">
        <f t="shared" si="3"/>
        <v>0</v>
      </c>
    </row>
    <row r="86" spans="1:9">
      <c r="A86" s="271">
        <v>51</v>
      </c>
      <c r="B86" s="313">
        <v>410023</v>
      </c>
      <c r="C86" s="314" t="s">
        <v>680</v>
      </c>
      <c r="D86" s="314" t="s">
        <v>630</v>
      </c>
      <c r="E86" s="273">
        <v>18</v>
      </c>
      <c r="F86" s="607"/>
      <c r="G86" s="315">
        <f t="shared" si="2"/>
        <v>0</v>
      </c>
      <c r="H86" s="316">
        <v>0</v>
      </c>
      <c r="I86" s="317">
        <f t="shared" si="3"/>
        <v>0</v>
      </c>
    </row>
    <row r="87" spans="1:9">
      <c r="A87" s="271">
        <v>52</v>
      </c>
      <c r="B87" s="313">
        <v>410026</v>
      </c>
      <c r="C87" s="314" t="s">
        <v>682</v>
      </c>
      <c r="D87" s="314" t="s">
        <v>630</v>
      </c>
      <c r="E87" s="273">
        <v>3</v>
      </c>
      <c r="F87" s="607"/>
      <c r="G87" s="315">
        <f t="shared" si="2"/>
        <v>0</v>
      </c>
      <c r="H87" s="316">
        <v>0</v>
      </c>
      <c r="I87" s="317">
        <f t="shared" si="3"/>
        <v>0</v>
      </c>
    </row>
    <row r="88" spans="1:9">
      <c r="A88" s="271">
        <v>53</v>
      </c>
      <c r="B88" s="313">
        <v>410033</v>
      </c>
      <c r="C88" s="314" t="s">
        <v>683</v>
      </c>
      <c r="D88" s="314" t="s">
        <v>630</v>
      </c>
      <c r="E88" s="273">
        <v>3</v>
      </c>
      <c r="F88" s="607"/>
      <c r="G88" s="315">
        <f t="shared" si="2"/>
        <v>0</v>
      </c>
      <c r="H88" s="316">
        <v>0</v>
      </c>
      <c r="I88" s="317">
        <f t="shared" si="3"/>
        <v>0</v>
      </c>
    </row>
    <row r="89" spans="1:9">
      <c r="A89" s="271">
        <v>54</v>
      </c>
      <c r="B89" s="313">
        <v>410901</v>
      </c>
      <c r="C89" s="314" t="s">
        <v>920</v>
      </c>
      <c r="D89" s="314" t="s">
        <v>630</v>
      </c>
      <c r="E89" s="273">
        <v>3</v>
      </c>
      <c r="F89" s="607"/>
      <c r="G89" s="315">
        <f t="shared" si="2"/>
        <v>0</v>
      </c>
      <c r="H89" s="316">
        <v>0</v>
      </c>
      <c r="I89" s="317">
        <f t="shared" si="3"/>
        <v>0</v>
      </c>
    </row>
    <row r="90" spans="1:9">
      <c r="A90" s="271">
        <v>55</v>
      </c>
      <c r="B90" s="313">
        <v>410139</v>
      </c>
      <c r="C90" s="314" t="s">
        <v>921</v>
      </c>
      <c r="D90" s="314" t="s">
        <v>630</v>
      </c>
      <c r="E90" s="273">
        <v>8</v>
      </c>
      <c r="F90" s="607"/>
      <c r="G90" s="315">
        <f t="shared" si="2"/>
        <v>0</v>
      </c>
      <c r="H90" s="316">
        <v>0</v>
      </c>
      <c r="I90" s="317">
        <f t="shared" si="3"/>
        <v>0</v>
      </c>
    </row>
    <row r="91" spans="1:9">
      <c r="A91" s="271">
        <v>56</v>
      </c>
      <c r="B91" s="313">
        <v>414332</v>
      </c>
      <c r="C91" s="314" t="s">
        <v>872</v>
      </c>
      <c r="D91" s="314" t="s">
        <v>630</v>
      </c>
      <c r="E91" s="273">
        <v>2</v>
      </c>
      <c r="F91" s="607"/>
      <c r="G91" s="315">
        <f t="shared" si="2"/>
        <v>0</v>
      </c>
      <c r="H91" s="316">
        <v>0</v>
      </c>
      <c r="I91" s="317">
        <f t="shared" si="3"/>
        <v>0</v>
      </c>
    </row>
    <row r="92" spans="1:9">
      <c r="A92" s="271">
        <v>57</v>
      </c>
      <c r="B92" s="313">
        <v>450610</v>
      </c>
      <c r="C92" s="314" t="s">
        <v>873</v>
      </c>
      <c r="D92" s="314" t="s">
        <v>630</v>
      </c>
      <c r="E92" s="273">
        <v>5</v>
      </c>
      <c r="F92" s="607"/>
      <c r="G92" s="315">
        <f t="shared" si="2"/>
        <v>0</v>
      </c>
      <c r="H92" s="316">
        <v>0</v>
      </c>
      <c r="I92" s="317">
        <f t="shared" si="3"/>
        <v>0</v>
      </c>
    </row>
    <row r="93" spans="1:9">
      <c r="A93" s="271">
        <v>58</v>
      </c>
      <c r="B93" s="313">
        <v>450642</v>
      </c>
      <c r="C93" s="314" t="s">
        <v>874</v>
      </c>
      <c r="D93" s="314" t="s">
        <v>630</v>
      </c>
      <c r="E93" s="273">
        <v>8</v>
      </c>
      <c r="F93" s="607"/>
      <c r="G93" s="315">
        <f t="shared" si="2"/>
        <v>0</v>
      </c>
      <c r="H93" s="316">
        <v>0</v>
      </c>
      <c r="I93" s="317">
        <f t="shared" si="3"/>
        <v>0</v>
      </c>
    </row>
    <row r="94" spans="1:9">
      <c r="A94" s="271">
        <v>59</v>
      </c>
      <c r="B94" s="313">
        <v>420100</v>
      </c>
      <c r="C94" s="314" t="s">
        <v>689</v>
      </c>
      <c r="D94" s="314" t="s">
        <v>630</v>
      </c>
      <c r="E94" s="273">
        <v>129</v>
      </c>
      <c r="F94" s="607"/>
      <c r="G94" s="315">
        <f t="shared" si="2"/>
        <v>0</v>
      </c>
      <c r="H94" s="316">
        <v>0</v>
      </c>
      <c r="I94" s="317">
        <f t="shared" si="3"/>
        <v>0</v>
      </c>
    </row>
    <row r="95" spans="1:9">
      <c r="A95" s="271">
        <v>60</v>
      </c>
      <c r="B95" s="313">
        <v>420100</v>
      </c>
      <c r="C95" s="314" t="s">
        <v>690</v>
      </c>
      <c r="D95" s="314" t="s">
        <v>630</v>
      </c>
      <c r="E95" s="273">
        <v>60</v>
      </c>
      <c r="F95" s="607"/>
      <c r="G95" s="315">
        <f t="shared" si="2"/>
        <v>0</v>
      </c>
      <c r="H95" s="316">
        <v>0</v>
      </c>
      <c r="I95" s="317">
        <f t="shared" si="3"/>
        <v>0</v>
      </c>
    </row>
    <row r="96" spans="1:9">
      <c r="A96" s="271">
        <v>61</v>
      </c>
      <c r="B96" s="313">
        <v>420105</v>
      </c>
      <c r="C96" s="314" t="s">
        <v>691</v>
      </c>
      <c r="D96" s="314" t="s">
        <v>630</v>
      </c>
      <c r="E96" s="273">
        <v>31</v>
      </c>
      <c r="F96" s="607"/>
      <c r="G96" s="315">
        <f t="shared" si="2"/>
        <v>0</v>
      </c>
      <c r="H96" s="316">
        <v>0</v>
      </c>
      <c r="I96" s="317">
        <f t="shared" si="3"/>
        <v>0</v>
      </c>
    </row>
    <row r="97" spans="1:9">
      <c r="A97" s="271">
        <v>62</v>
      </c>
      <c r="B97" s="313">
        <v>420901</v>
      </c>
      <c r="C97" s="314" t="s">
        <v>922</v>
      </c>
      <c r="D97" s="314" t="s">
        <v>630</v>
      </c>
      <c r="E97" s="273">
        <v>5</v>
      </c>
      <c r="F97" s="607"/>
      <c r="G97" s="315">
        <f t="shared" si="2"/>
        <v>0</v>
      </c>
      <c r="H97" s="316">
        <v>0</v>
      </c>
      <c r="I97" s="317">
        <f t="shared" si="3"/>
        <v>0</v>
      </c>
    </row>
    <row r="98" spans="1:9">
      <c r="A98" s="271">
        <v>63</v>
      </c>
      <c r="B98" s="313">
        <v>420901</v>
      </c>
      <c r="C98" s="314" t="s">
        <v>923</v>
      </c>
      <c r="D98" s="314" t="s">
        <v>630</v>
      </c>
      <c r="E98" s="273">
        <v>3</v>
      </c>
      <c r="F98" s="607"/>
      <c r="G98" s="315">
        <f t="shared" si="2"/>
        <v>0</v>
      </c>
      <c r="H98" s="316">
        <v>0</v>
      </c>
      <c r="I98" s="317">
        <f t="shared" si="3"/>
        <v>0</v>
      </c>
    </row>
    <row r="99" spans="1:9">
      <c r="A99" s="271">
        <v>64</v>
      </c>
      <c r="B99" s="313">
        <v>420903</v>
      </c>
      <c r="C99" s="314" t="s">
        <v>924</v>
      </c>
      <c r="D99" s="314" t="s">
        <v>630</v>
      </c>
      <c r="E99" s="273">
        <v>1</v>
      </c>
      <c r="F99" s="607"/>
      <c r="G99" s="315">
        <f t="shared" si="2"/>
        <v>0</v>
      </c>
      <c r="H99" s="316">
        <v>0</v>
      </c>
      <c r="I99" s="317">
        <f t="shared" si="3"/>
        <v>0</v>
      </c>
    </row>
    <row r="100" spans="1:9">
      <c r="A100" s="271">
        <v>65</v>
      </c>
      <c r="B100" s="313">
        <v>420100</v>
      </c>
      <c r="C100" s="314" t="s">
        <v>875</v>
      </c>
      <c r="D100" s="314" t="s">
        <v>630</v>
      </c>
      <c r="E100" s="273">
        <v>3</v>
      </c>
      <c r="F100" s="607"/>
      <c r="G100" s="315">
        <f t="shared" si="2"/>
        <v>0</v>
      </c>
      <c r="H100" s="316">
        <v>0</v>
      </c>
      <c r="I100" s="317">
        <f t="shared" si="3"/>
        <v>0</v>
      </c>
    </row>
    <row r="101" spans="1:9">
      <c r="A101" s="271">
        <v>66</v>
      </c>
      <c r="B101" s="313">
        <v>420100</v>
      </c>
      <c r="C101" s="314" t="s">
        <v>876</v>
      </c>
      <c r="D101" s="314" t="s">
        <v>630</v>
      </c>
      <c r="E101" s="273">
        <v>45</v>
      </c>
      <c r="F101" s="607"/>
      <c r="G101" s="315">
        <f t="shared" si="2"/>
        <v>0</v>
      </c>
      <c r="H101" s="316">
        <v>0</v>
      </c>
      <c r="I101" s="317">
        <f t="shared" si="3"/>
        <v>0</v>
      </c>
    </row>
    <row r="102" spans="1:9">
      <c r="A102" s="271">
        <v>67</v>
      </c>
      <c r="B102" s="313">
        <v>420105</v>
      </c>
      <c r="C102" s="314" t="s">
        <v>877</v>
      </c>
      <c r="D102" s="314" t="s">
        <v>630</v>
      </c>
      <c r="E102" s="273">
        <v>21</v>
      </c>
      <c r="F102" s="607"/>
      <c r="G102" s="315">
        <f t="shared" si="2"/>
        <v>0</v>
      </c>
      <c r="H102" s="316">
        <v>0</v>
      </c>
      <c r="I102" s="317">
        <f t="shared" si="3"/>
        <v>0</v>
      </c>
    </row>
    <row r="103" spans="1:9">
      <c r="A103" s="271">
        <v>68</v>
      </c>
      <c r="B103" s="313">
        <v>423021</v>
      </c>
      <c r="C103" s="314" t="s">
        <v>693</v>
      </c>
      <c r="D103" s="314" t="s">
        <v>630</v>
      </c>
      <c r="E103" s="273">
        <v>24</v>
      </c>
      <c r="F103" s="607"/>
      <c r="G103" s="315">
        <f t="shared" si="2"/>
        <v>0</v>
      </c>
      <c r="H103" s="316">
        <v>0</v>
      </c>
      <c r="I103" s="317">
        <f t="shared" si="3"/>
        <v>0</v>
      </c>
    </row>
    <row r="104" spans="1:9">
      <c r="A104" s="271">
        <v>69</v>
      </c>
      <c r="B104" s="313">
        <v>425223</v>
      </c>
      <c r="C104" s="314" t="s">
        <v>696</v>
      </c>
      <c r="D104" s="314" t="s">
        <v>630</v>
      </c>
      <c r="E104" s="273">
        <v>5</v>
      </c>
      <c r="F104" s="607"/>
      <c r="G104" s="315">
        <f t="shared" si="2"/>
        <v>0</v>
      </c>
      <c r="H104" s="316">
        <v>0</v>
      </c>
      <c r="I104" s="317">
        <f t="shared" si="3"/>
        <v>0</v>
      </c>
    </row>
    <row r="105" spans="1:9">
      <c r="A105" s="271">
        <v>70</v>
      </c>
      <c r="B105" s="313">
        <v>513906</v>
      </c>
      <c r="C105" s="314" t="s">
        <v>699</v>
      </c>
      <c r="D105" s="314" t="s">
        <v>630</v>
      </c>
      <c r="E105" s="273">
        <v>8</v>
      </c>
      <c r="F105" s="607"/>
      <c r="G105" s="315">
        <f t="shared" si="2"/>
        <v>0</v>
      </c>
      <c r="H105" s="316">
        <v>0</v>
      </c>
      <c r="I105" s="317">
        <f t="shared" si="3"/>
        <v>0</v>
      </c>
    </row>
    <row r="106" spans="1:9">
      <c r="A106" s="271">
        <v>71</v>
      </c>
      <c r="B106" s="313">
        <v>513906</v>
      </c>
      <c r="C106" s="314" t="s">
        <v>701</v>
      </c>
      <c r="D106" s="314" t="s">
        <v>630</v>
      </c>
      <c r="E106" s="273">
        <v>35</v>
      </c>
      <c r="F106" s="607"/>
      <c r="G106" s="315">
        <f t="shared" si="2"/>
        <v>0</v>
      </c>
      <c r="H106" s="316">
        <v>0</v>
      </c>
      <c r="I106" s="317">
        <f t="shared" si="3"/>
        <v>0</v>
      </c>
    </row>
    <row r="107" spans="1:9">
      <c r="A107" s="271">
        <v>72</v>
      </c>
      <c r="B107" s="313">
        <v>513906</v>
      </c>
      <c r="C107" s="314" t="s">
        <v>880</v>
      </c>
      <c r="D107" s="314" t="s">
        <v>630</v>
      </c>
      <c r="E107" s="273">
        <v>1</v>
      </c>
      <c r="F107" s="607"/>
      <c r="G107" s="315">
        <f t="shared" ref="G107:G129" si="4">E107*F107</f>
        <v>0</v>
      </c>
      <c r="H107" s="316">
        <v>0</v>
      </c>
      <c r="I107" s="317">
        <f t="shared" ref="I107:I129" si="5">E107*H107</f>
        <v>0</v>
      </c>
    </row>
    <row r="108" spans="1:9">
      <c r="A108" s="271">
        <v>73</v>
      </c>
      <c r="B108" s="313">
        <v>514035</v>
      </c>
      <c r="C108" s="314" t="s">
        <v>702</v>
      </c>
      <c r="D108" s="314" t="s">
        <v>630</v>
      </c>
      <c r="E108" s="273">
        <v>11</v>
      </c>
      <c r="F108" s="607"/>
      <c r="G108" s="315">
        <f t="shared" si="4"/>
        <v>0</v>
      </c>
      <c r="H108" s="316">
        <v>0</v>
      </c>
      <c r="I108" s="317">
        <f t="shared" si="5"/>
        <v>0</v>
      </c>
    </row>
    <row r="109" spans="1:9">
      <c r="A109" s="271">
        <v>74</v>
      </c>
      <c r="B109" s="313">
        <v>525215</v>
      </c>
      <c r="C109" s="314" t="s">
        <v>882</v>
      </c>
      <c r="D109" s="314" t="s">
        <v>630</v>
      </c>
      <c r="E109" s="273">
        <v>30</v>
      </c>
      <c r="F109" s="607"/>
      <c r="G109" s="315">
        <f t="shared" si="4"/>
        <v>0</v>
      </c>
      <c r="H109" s="316">
        <v>0</v>
      </c>
      <c r="I109" s="317">
        <f t="shared" si="5"/>
        <v>0</v>
      </c>
    </row>
    <row r="110" spans="1:9">
      <c r="A110" s="271">
        <v>75</v>
      </c>
      <c r="B110" s="313">
        <v>513906</v>
      </c>
      <c r="C110" s="314" t="s">
        <v>704</v>
      </c>
      <c r="D110" s="314" t="s">
        <v>630</v>
      </c>
      <c r="E110" s="273">
        <v>12</v>
      </c>
      <c r="F110" s="607"/>
      <c r="G110" s="315">
        <f t="shared" si="4"/>
        <v>0</v>
      </c>
      <c r="H110" s="316">
        <v>0</v>
      </c>
      <c r="I110" s="317">
        <f t="shared" si="5"/>
        <v>0</v>
      </c>
    </row>
    <row r="111" spans="1:9">
      <c r="A111" s="271">
        <v>76</v>
      </c>
      <c r="B111" s="313">
        <v>525215</v>
      </c>
      <c r="C111" s="314" t="s">
        <v>925</v>
      </c>
      <c r="D111" s="314" t="s">
        <v>630</v>
      </c>
      <c r="E111" s="273">
        <v>10</v>
      </c>
      <c r="F111" s="607"/>
      <c r="G111" s="315">
        <f t="shared" si="4"/>
        <v>0</v>
      </c>
      <c r="H111" s="316">
        <v>0</v>
      </c>
      <c r="I111" s="317">
        <f t="shared" si="5"/>
        <v>0</v>
      </c>
    </row>
    <row r="112" spans="1:9">
      <c r="A112" s="271">
        <v>77</v>
      </c>
      <c r="B112" s="313">
        <v>514035</v>
      </c>
      <c r="C112" s="314" t="s">
        <v>926</v>
      </c>
      <c r="D112" s="314" t="s">
        <v>630</v>
      </c>
      <c r="E112" s="273">
        <v>2</v>
      </c>
      <c r="F112" s="607"/>
      <c r="G112" s="315">
        <f t="shared" si="4"/>
        <v>0</v>
      </c>
      <c r="H112" s="316">
        <v>0</v>
      </c>
      <c r="I112" s="317">
        <f t="shared" si="5"/>
        <v>0</v>
      </c>
    </row>
    <row r="113" spans="1:9">
      <c r="A113" s="271">
        <v>78</v>
      </c>
      <c r="B113" s="313">
        <v>513906</v>
      </c>
      <c r="C113" s="314" t="s">
        <v>883</v>
      </c>
      <c r="D113" s="314" t="s">
        <v>630</v>
      </c>
      <c r="E113" s="273">
        <v>2</v>
      </c>
      <c r="F113" s="607"/>
      <c r="G113" s="315">
        <f t="shared" si="4"/>
        <v>0</v>
      </c>
      <c r="H113" s="316">
        <v>0</v>
      </c>
      <c r="I113" s="317">
        <f t="shared" si="5"/>
        <v>0</v>
      </c>
    </row>
    <row r="114" spans="1:9">
      <c r="A114" s="271">
        <v>79</v>
      </c>
      <c r="B114" s="313">
        <v>513906</v>
      </c>
      <c r="C114" s="314" t="s">
        <v>706</v>
      </c>
      <c r="D114" s="314" t="s">
        <v>630</v>
      </c>
      <c r="E114" s="273">
        <v>6</v>
      </c>
      <c r="F114" s="607"/>
      <c r="G114" s="315">
        <f t="shared" si="4"/>
        <v>0</v>
      </c>
      <c r="H114" s="316">
        <v>0</v>
      </c>
      <c r="I114" s="317">
        <f t="shared" si="5"/>
        <v>0</v>
      </c>
    </row>
    <row r="115" spans="1:9">
      <c r="A115" s="271">
        <v>80</v>
      </c>
      <c r="B115" s="313">
        <v>513906</v>
      </c>
      <c r="C115" s="314" t="s">
        <v>927</v>
      </c>
      <c r="D115" s="314" t="s">
        <v>630</v>
      </c>
      <c r="E115" s="273">
        <v>1</v>
      </c>
      <c r="F115" s="607"/>
      <c r="G115" s="315">
        <f t="shared" si="4"/>
        <v>0</v>
      </c>
      <c r="H115" s="316">
        <v>0</v>
      </c>
      <c r="I115" s="317">
        <f t="shared" si="5"/>
        <v>0</v>
      </c>
    </row>
    <row r="116" spans="1:9">
      <c r="A116" s="271">
        <v>81</v>
      </c>
      <c r="B116" s="313">
        <v>525215</v>
      </c>
      <c r="C116" s="314" t="s">
        <v>885</v>
      </c>
      <c r="D116" s="314" t="s">
        <v>630</v>
      </c>
      <c r="E116" s="273">
        <v>7</v>
      </c>
      <c r="F116" s="607"/>
      <c r="G116" s="315">
        <f t="shared" si="4"/>
        <v>0</v>
      </c>
      <c r="H116" s="316">
        <v>0</v>
      </c>
      <c r="I116" s="317">
        <f t="shared" si="5"/>
        <v>0</v>
      </c>
    </row>
    <row r="117" spans="1:9">
      <c r="A117" s="271">
        <v>82</v>
      </c>
      <c r="B117" s="313">
        <v>513906</v>
      </c>
      <c r="C117" s="314" t="s">
        <v>708</v>
      </c>
      <c r="D117" s="314" t="s">
        <v>630</v>
      </c>
      <c r="E117" s="273">
        <v>6</v>
      </c>
      <c r="F117" s="607"/>
      <c r="G117" s="315">
        <f t="shared" si="4"/>
        <v>0</v>
      </c>
      <c r="H117" s="316">
        <v>0</v>
      </c>
      <c r="I117" s="317">
        <f t="shared" si="5"/>
        <v>0</v>
      </c>
    </row>
    <row r="118" spans="1:9">
      <c r="A118" s="271">
        <v>83</v>
      </c>
      <c r="B118" s="313">
        <v>525215</v>
      </c>
      <c r="C118" s="314" t="s">
        <v>928</v>
      </c>
      <c r="D118" s="314" t="s">
        <v>630</v>
      </c>
      <c r="E118" s="273">
        <v>2</v>
      </c>
      <c r="F118" s="607"/>
      <c r="G118" s="315">
        <f t="shared" si="4"/>
        <v>0</v>
      </c>
      <c r="H118" s="316">
        <v>0</v>
      </c>
      <c r="I118" s="317">
        <f t="shared" si="5"/>
        <v>0</v>
      </c>
    </row>
    <row r="119" spans="1:9">
      <c r="A119" s="271">
        <v>84</v>
      </c>
      <c r="B119" s="313">
        <v>514035</v>
      </c>
      <c r="C119" s="314" t="s">
        <v>710</v>
      </c>
      <c r="D119" s="314" t="s">
        <v>630</v>
      </c>
      <c r="E119" s="273">
        <v>18</v>
      </c>
      <c r="F119" s="607"/>
      <c r="G119" s="315">
        <f t="shared" si="4"/>
        <v>0</v>
      </c>
      <c r="H119" s="316">
        <v>0</v>
      </c>
      <c r="I119" s="317">
        <f t="shared" si="5"/>
        <v>0</v>
      </c>
    </row>
    <row r="120" spans="1:9">
      <c r="A120" s="271">
        <v>85</v>
      </c>
      <c r="B120" s="313">
        <v>420092</v>
      </c>
      <c r="C120" s="314" t="s">
        <v>716</v>
      </c>
      <c r="D120" s="314" t="s">
        <v>630</v>
      </c>
      <c r="E120" s="273">
        <v>36</v>
      </c>
      <c r="F120" s="607"/>
      <c r="G120" s="315">
        <f t="shared" si="4"/>
        <v>0</v>
      </c>
      <c r="H120" s="316">
        <v>0</v>
      </c>
      <c r="I120" s="317">
        <f t="shared" si="5"/>
        <v>0</v>
      </c>
    </row>
    <row r="121" spans="1:9">
      <c r="A121" s="271">
        <v>86</v>
      </c>
      <c r="B121" s="313">
        <v>420093</v>
      </c>
      <c r="C121" s="314" t="s">
        <v>717</v>
      </c>
      <c r="D121" s="314" t="s">
        <v>630</v>
      </c>
      <c r="E121" s="273">
        <v>6</v>
      </c>
      <c r="F121" s="607"/>
      <c r="G121" s="315">
        <f t="shared" si="4"/>
        <v>0</v>
      </c>
      <c r="H121" s="316">
        <v>0</v>
      </c>
      <c r="I121" s="317">
        <f t="shared" si="5"/>
        <v>0</v>
      </c>
    </row>
    <row r="122" spans="1:9">
      <c r="A122" s="271">
        <v>87</v>
      </c>
      <c r="B122" s="313">
        <v>420094</v>
      </c>
      <c r="C122" s="314" t="s">
        <v>718</v>
      </c>
      <c r="D122" s="314" t="s">
        <v>630</v>
      </c>
      <c r="E122" s="273">
        <v>14</v>
      </c>
      <c r="F122" s="607"/>
      <c r="G122" s="315">
        <f t="shared" si="4"/>
        <v>0</v>
      </c>
      <c r="H122" s="316">
        <v>0</v>
      </c>
      <c r="I122" s="317">
        <f t="shared" si="5"/>
        <v>0</v>
      </c>
    </row>
    <row r="123" spans="1:9">
      <c r="A123" s="271">
        <v>88</v>
      </c>
      <c r="B123" s="313">
        <v>420095</v>
      </c>
      <c r="C123" s="314" t="s">
        <v>719</v>
      </c>
      <c r="D123" s="314" t="s">
        <v>630</v>
      </c>
      <c r="E123" s="273">
        <v>9</v>
      </c>
      <c r="F123" s="607"/>
      <c r="G123" s="315">
        <f t="shared" si="4"/>
        <v>0</v>
      </c>
      <c r="H123" s="316">
        <v>0</v>
      </c>
      <c r="I123" s="317">
        <f t="shared" si="5"/>
        <v>0</v>
      </c>
    </row>
    <row r="124" spans="1:9">
      <c r="A124" s="271">
        <v>89</v>
      </c>
      <c r="B124" s="313">
        <v>160306</v>
      </c>
      <c r="C124" s="314" t="s">
        <v>720</v>
      </c>
      <c r="D124" s="314" t="s">
        <v>383</v>
      </c>
      <c r="E124" s="273">
        <v>12</v>
      </c>
      <c r="F124" s="607"/>
      <c r="G124" s="315">
        <f t="shared" si="4"/>
        <v>0</v>
      </c>
      <c r="H124" s="316">
        <v>0</v>
      </c>
      <c r="I124" s="317">
        <f t="shared" si="5"/>
        <v>0</v>
      </c>
    </row>
    <row r="125" spans="1:9">
      <c r="A125" s="271">
        <v>90</v>
      </c>
      <c r="B125" s="313">
        <v>190308</v>
      </c>
      <c r="C125" s="314" t="s">
        <v>660</v>
      </c>
      <c r="D125" s="314" t="s">
        <v>630</v>
      </c>
      <c r="E125" s="273">
        <v>60</v>
      </c>
      <c r="F125" s="607"/>
      <c r="G125" s="315">
        <f t="shared" si="4"/>
        <v>0</v>
      </c>
      <c r="H125" s="316">
        <v>0</v>
      </c>
      <c r="I125" s="317">
        <f t="shared" si="5"/>
        <v>0</v>
      </c>
    </row>
    <row r="126" spans="1:9">
      <c r="A126" s="271">
        <v>91</v>
      </c>
      <c r="B126" s="313">
        <v>425223</v>
      </c>
      <c r="C126" s="314" t="s">
        <v>721</v>
      </c>
      <c r="D126" s="314" t="s">
        <v>630</v>
      </c>
      <c r="E126" s="273">
        <v>4</v>
      </c>
      <c r="F126" s="607"/>
      <c r="G126" s="315">
        <f t="shared" si="4"/>
        <v>0</v>
      </c>
      <c r="H126" s="316">
        <v>0</v>
      </c>
      <c r="I126" s="317">
        <f t="shared" si="5"/>
        <v>0</v>
      </c>
    </row>
    <row r="127" spans="1:9">
      <c r="A127" s="271">
        <v>92</v>
      </c>
      <c r="B127" s="313">
        <v>313113</v>
      </c>
      <c r="C127" s="314" t="s">
        <v>722</v>
      </c>
      <c r="D127" s="314" t="s">
        <v>630</v>
      </c>
      <c r="E127" s="273">
        <v>6</v>
      </c>
      <c r="F127" s="607"/>
      <c r="G127" s="315">
        <f t="shared" si="4"/>
        <v>0</v>
      </c>
      <c r="H127" s="316">
        <v>0</v>
      </c>
      <c r="I127" s="317">
        <f t="shared" si="5"/>
        <v>0</v>
      </c>
    </row>
    <row r="128" spans="1:9">
      <c r="A128" s="271">
        <v>93</v>
      </c>
      <c r="B128" s="313">
        <v>410033</v>
      </c>
      <c r="C128" s="314" t="s">
        <v>980</v>
      </c>
      <c r="D128" s="314" t="s">
        <v>630</v>
      </c>
      <c r="E128" s="273">
        <v>18</v>
      </c>
      <c r="F128" s="607"/>
      <c r="G128" s="315">
        <f t="shared" si="4"/>
        <v>0</v>
      </c>
      <c r="H128" s="316">
        <v>0</v>
      </c>
      <c r="I128" s="317">
        <f t="shared" si="5"/>
        <v>0</v>
      </c>
    </row>
    <row r="129" spans="1:9" ht="15.75" thickBot="1">
      <c r="A129" s="318">
        <v>94</v>
      </c>
      <c r="B129" s="319">
        <v>420100</v>
      </c>
      <c r="C129" s="320" t="s">
        <v>981</v>
      </c>
      <c r="D129" s="320" t="s">
        <v>630</v>
      </c>
      <c r="E129" s="321">
        <v>4</v>
      </c>
      <c r="F129" s="608"/>
      <c r="G129" s="322">
        <f t="shared" si="4"/>
        <v>0</v>
      </c>
      <c r="H129" s="323">
        <v>0</v>
      </c>
      <c r="I129" s="324">
        <f t="shared" si="5"/>
        <v>0</v>
      </c>
    </row>
    <row r="130" spans="1:9">
      <c r="A130" s="325"/>
      <c r="B130" s="326"/>
      <c r="C130" s="327" t="s">
        <v>636</v>
      </c>
      <c r="D130" s="327"/>
      <c r="E130" s="328"/>
      <c r="F130" s="609"/>
      <c r="G130" s="329">
        <f>SUM(G43:G129)</f>
        <v>0</v>
      </c>
      <c r="H130" s="330"/>
      <c r="I130" s="331">
        <f>SUM(I43:I129)</f>
        <v>0</v>
      </c>
    </row>
    <row r="131" spans="1:9" ht="15.75">
      <c r="A131" s="332" t="s">
        <v>723</v>
      </c>
      <c r="B131" s="333"/>
      <c r="C131" s="334"/>
      <c r="D131" s="334"/>
      <c r="E131" s="335"/>
      <c r="F131" s="610"/>
      <c r="G131" s="336"/>
      <c r="H131" s="337"/>
      <c r="I131" s="338"/>
    </row>
    <row r="132" spans="1:9">
      <c r="A132" s="271">
        <v>95</v>
      </c>
      <c r="B132" s="313">
        <v>25101</v>
      </c>
      <c r="C132" s="314" t="s">
        <v>724</v>
      </c>
      <c r="D132" s="314" t="s">
        <v>447</v>
      </c>
      <c r="E132" s="273">
        <v>4.47</v>
      </c>
      <c r="F132" s="607"/>
      <c r="G132" s="315">
        <f>E132*F132</f>
        <v>0</v>
      </c>
      <c r="H132" s="316">
        <v>0</v>
      </c>
      <c r="I132" s="317">
        <f>E132*H132</f>
        <v>0</v>
      </c>
    </row>
    <row r="133" spans="1:9">
      <c r="A133" s="271">
        <v>96</v>
      </c>
      <c r="B133" s="313">
        <v>25109</v>
      </c>
      <c r="C133" s="314" t="s">
        <v>725</v>
      </c>
      <c r="D133" s="314" t="s">
        <v>447</v>
      </c>
      <c r="E133" s="273">
        <v>0.89</v>
      </c>
      <c r="F133" s="607"/>
      <c r="G133" s="315">
        <f>E133*F133</f>
        <v>0</v>
      </c>
      <c r="H133" s="316">
        <v>0</v>
      </c>
      <c r="I133" s="317">
        <f>E133*H133</f>
        <v>0</v>
      </c>
    </row>
    <row r="134" spans="1:9">
      <c r="A134" s="271">
        <v>97</v>
      </c>
      <c r="B134" s="313">
        <v>25102</v>
      </c>
      <c r="C134" s="314" t="s">
        <v>726</v>
      </c>
      <c r="D134" s="314" t="s">
        <v>447</v>
      </c>
      <c r="E134" s="273">
        <v>8.9499999999999993</v>
      </c>
      <c r="F134" s="607"/>
      <c r="G134" s="315">
        <f>E134*F134</f>
        <v>0</v>
      </c>
      <c r="H134" s="316">
        <v>0</v>
      </c>
      <c r="I134" s="317">
        <f>E134*H134</f>
        <v>0</v>
      </c>
    </row>
    <row r="135" spans="1:9" ht="15.75" thickBot="1">
      <c r="A135" s="318">
        <v>98</v>
      </c>
      <c r="B135" s="319">
        <v>25109</v>
      </c>
      <c r="C135" s="320" t="s">
        <v>725</v>
      </c>
      <c r="D135" s="320" t="s">
        <v>447</v>
      </c>
      <c r="E135" s="321">
        <v>1.79</v>
      </c>
      <c r="F135" s="608"/>
      <c r="G135" s="322">
        <f>E135*F135</f>
        <v>0</v>
      </c>
      <c r="H135" s="323">
        <v>0</v>
      </c>
      <c r="I135" s="324">
        <f>E135*H135</f>
        <v>0</v>
      </c>
    </row>
    <row r="136" spans="1:9">
      <c r="A136" s="325"/>
      <c r="B136" s="326"/>
      <c r="C136" s="327" t="s">
        <v>636</v>
      </c>
      <c r="D136" s="327"/>
      <c r="E136" s="328"/>
      <c r="F136" s="609"/>
      <c r="G136" s="329">
        <f>SUM(G132:G135)</f>
        <v>0</v>
      </c>
      <c r="H136" s="330"/>
      <c r="I136" s="331">
        <f>SUM(I132:I135)</f>
        <v>0</v>
      </c>
    </row>
    <row r="137" spans="1:9" ht="15.75">
      <c r="A137" s="332" t="s">
        <v>727</v>
      </c>
      <c r="B137" s="333"/>
      <c r="C137" s="334"/>
      <c r="D137" s="334"/>
      <c r="E137" s="335"/>
      <c r="F137" s="610"/>
      <c r="G137" s="336"/>
      <c r="H137" s="337"/>
      <c r="I137" s="338"/>
    </row>
    <row r="138" spans="1:9">
      <c r="A138" s="271">
        <v>99</v>
      </c>
      <c r="B138" s="313">
        <v>210900515</v>
      </c>
      <c r="C138" s="314" t="s">
        <v>728</v>
      </c>
      <c r="D138" s="314" t="s">
        <v>383</v>
      </c>
      <c r="E138" s="273">
        <v>35</v>
      </c>
      <c r="F138" s="607"/>
      <c r="G138" s="315">
        <f t="shared" ref="G138:G201" si="6">E138*F138</f>
        <v>0</v>
      </c>
      <c r="H138" s="316">
        <v>4.5999999999999999E-2</v>
      </c>
      <c r="I138" s="317">
        <f t="shared" ref="I138:I201" si="7">E138*H138</f>
        <v>1.6099999999999999</v>
      </c>
    </row>
    <row r="139" spans="1:9">
      <c r="A139" s="271">
        <v>100</v>
      </c>
      <c r="B139" s="313">
        <v>210800006</v>
      </c>
      <c r="C139" s="314" t="s">
        <v>729</v>
      </c>
      <c r="D139" s="314" t="s">
        <v>383</v>
      </c>
      <c r="E139" s="273">
        <v>40</v>
      </c>
      <c r="F139" s="607"/>
      <c r="G139" s="315">
        <f t="shared" si="6"/>
        <v>0</v>
      </c>
      <c r="H139" s="316">
        <v>5.0999999999999997E-2</v>
      </c>
      <c r="I139" s="317">
        <f t="shared" si="7"/>
        <v>2.04</v>
      </c>
    </row>
    <row r="140" spans="1:9">
      <c r="A140" s="271">
        <v>101</v>
      </c>
      <c r="B140" s="313">
        <v>210800006</v>
      </c>
      <c r="C140" s="314" t="s">
        <v>729</v>
      </c>
      <c r="D140" s="314" t="s">
        <v>383</v>
      </c>
      <c r="E140" s="273">
        <v>670</v>
      </c>
      <c r="F140" s="607"/>
      <c r="G140" s="315">
        <f t="shared" si="6"/>
        <v>0</v>
      </c>
      <c r="H140" s="316">
        <v>5.0999999999999997E-2</v>
      </c>
      <c r="I140" s="317">
        <f t="shared" si="7"/>
        <v>34.169999999999995</v>
      </c>
    </row>
    <row r="141" spans="1:9">
      <c r="A141" s="271">
        <v>102</v>
      </c>
      <c r="B141" s="313">
        <v>210800006</v>
      </c>
      <c r="C141" s="314" t="s">
        <v>729</v>
      </c>
      <c r="D141" s="314" t="s">
        <v>383</v>
      </c>
      <c r="E141" s="273">
        <v>510</v>
      </c>
      <c r="F141" s="607"/>
      <c r="G141" s="315">
        <f t="shared" si="6"/>
        <v>0</v>
      </c>
      <c r="H141" s="316">
        <v>5.0999999999999997E-2</v>
      </c>
      <c r="I141" s="317">
        <f t="shared" si="7"/>
        <v>26.009999999999998</v>
      </c>
    </row>
    <row r="142" spans="1:9">
      <c r="A142" s="271">
        <v>103</v>
      </c>
      <c r="B142" s="313">
        <v>210800103</v>
      </c>
      <c r="C142" s="314" t="s">
        <v>730</v>
      </c>
      <c r="D142" s="314" t="s">
        <v>383</v>
      </c>
      <c r="E142" s="273">
        <v>720</v>
      </c>
      <c r="F142" s="607"/>
      <c r="G142" s="315">
        <f t="shared" si="6"/>
        <v>0</v>
      </c>
      <c r="H142" s="316">
        <v>5.7000000000000002E-2</v>
      </c>
      <c r="I142" s="317">
        <f t="shared" si="7"/>
        <v>41.04</v>
      </c>
    </row>
    <row r="143" spans="1:9">
      <c r="A143" s="271">
        <v>104</v>
      </c>
      <c r="B143" s="313">
        <v>210800103</v>
      </c>
      <c r="C143" s="314" t="s">
        <v>730</v>
      </c>
      <c r="D143" s="314" t="s">
        <v>383</v>
      </c>
      <c r="E143" s="273">
        <v>1380</v>
      </c>
      <c r="F143" s="607"/>
      <c r="G143" s="315">
        <f t="shared" si="6"/>
        <v>0</v>
      </c>
      <c r="H143" s="316">
        <v>5.7000000000000002E-2</v>
      </c>
      <c r="I143" s="317">
        <f t="shared" si="7"/>
        <v>78.66</v>
      </c>
    </row>
    <row r="144" spans="1:9">
      <c r="A144" s="271">
        <v>105</v>
      </c>
      <c r="B144" s="313">
        <v>210800103</v>
      </c>
      <c r="C144" s="314" t="s">
        <v>730</v>
      </c>
      <c r="D144" s="314" t="s">
        <v>383</v>
      </c>
      <c r="E144" s="273">
        <v>970</v>
      </c>
      <c r="F144" s="607"/>
      <c r="G144" s="315">
        <f t="shared" si="6"/>
        <v>0</v>
      </c>
      <c r="H144" s="316">
        <v>5.7000000000000002E-2</v>
      </c>
      <c r="I144" s="317">
        <f t="shared" si="7"/>
        <v>55.29</v>
      </c>
    </row>
    <row r="145" spans="1:9">
      <c r="A145" s="271">
        <v>106</v>
      </c>
      <c r="B145" s="313">
        <v>210800103</v>
      </c>
      <c r="C145" s="314" t="s">
        <v>730</v>
      </c>
      <c r="D145" s="314" t="s">
        <v>383</v>
      </c>
      <c r="E145" s="273">
        <v>3150</v>
      </c>
      <c r="F145" s="607"/>
      <c r="G145" s="315">
        <f t="shared" si="6"/>
        <v>0</v>
      </c>
      <c r="H145" s="316">
        <v>5.7000000000000002E-2</v>
      </c>
      <c r="I145" s="317">
        <f t="shared" si="7"/>
        <v>179.55</v>
      </c>
    </row>
    <row r="146" spans="1:9">
      <c r="A146" s="271">
        <v>107</v>
      </c>
      <c r="B146" s="313">
        <v>210800112</v>
      </c>
      <c r="C146" s="314" t="s">
        <v>731</v>
      </c>
      <c r="D146" s="314" t="s">
        <v>383</v>
      </c>
      <c r="E146" s="273">
        <v>110</v>
      </c>
      <c r="F146" s="607"/>
      <c r="G146" s="315">
        <f t="shared" si="6"/>
        <v>0</v>
      </c>
      <c r="H146" s="316">
        <v>5.8999999999999997E-2</v>
      </c>
      <c r="I146" s="317">
        <f t="shared" si="7"/>
        <v>6.4899999999999993</v>
      </c>
    </row>
    <row r="147" spans="1:9">
      <c r="A147" s="271">
        <v>108</v>
      </c>
      <c r="B147" s="313">
        <v>210800112</v>
      </c>
      <c r="C147" s="314" t="s">
        <v>731</v>
      </c>
      <c r="D147" s="314" t="s">
        <v>383</v>
      </c>
      <c r="E147" s="273">
        <v>90</v>
      </c>
      <c r="F147" s="607"/>
      <c r="G147" s="315">
        <f t="shared" si="6"/>
        <v>0</v>
      </c>
      <c r="H147" s="316">
        <v>5.8999999999999997E-2</v>
      </c>
      <c r="I147" s="317">
        <f t="shared" si="7"/>
        <v>5.31</v>
      </c>
    </row>
    <row r="148" spans="1:9">
      <c r="A148" s="271">
        <v>109</v>
      </c>
      <c r="B148" s="313">
        <v>210810103</v>
      </c>
      <c r="C148" s="314" t="s">
        <v>887</v>
      </c>
      <c r="D148" s="314" t="s">
        <v>383</v>
      </c>
      <c r="E148" s="273">
        <v>20</v>
      </c>
      <c r="F148" s="607"/>
      <c r="G148" s="315">
        <f t="shared" si="6"/>
        <v>0</v>
      </c>
      <c r="H148" s="316">
        <v>0.16900000000000001</v>
      </c>
      <c r="I148" s="317">
        <f t="shared" si="7"/>
        <v>3.3800000000000003</v>
      </c>
    </row>
    <row r="149" spans="1:9">
      <c r="A149" s="271">
        <v>110</v>
      </c>
      <c r="B149" s="313">
        <v>210800103</v>
      </c>
      <c r="C149" s="314" t="s">
        <v>730</v>
      </c>
      <c r="D149" s="314" t="s">
        <v>383</v>
      </c>
      <c r="E149" s="273">
        <v>1045</v>
      </c>
      <c r="F149" s="607"/>
      <c r="G149" s="315">
        <f t="shared" si="6"/>
        <v>0</v>
      </c>
      <c r="H149" s="316">
        <v>5.7000000000000002E-2</v>
      </c>
      <c r="I149" s="317">
        <f t="shared" si="7"/>
        <v>59.565000000000005</v>
      </c>
    </row>
    <row r="150" spans="1:9">
      <c r="A150" s="271">
        <v>111</v>
      </c>
      <c r="B150" s="313">
        <v>210802224</v>
      </c>
      <c r="C150" s="314" t="s">
        <v>888</v>
      </c>
      <c r="D150" s="314" t="s">
        <v>383</v>
      </c>
      <c r="E150" s="273">
        <v>5</v>
      </c>
      <c r="F150" s="607"/>
      <c r="G150" s="315">
        <f t="shared" si="6"/>
        <v>0</v>
      </c>
      <c r="H150" s="316">
        <v>4.5999999999999999E-2</v>
      </c>
      <c r="I150" s="317">
        <f t="shared" si="7"/>
        <v>0.22999999999999998</v>
      </c>
    </row>
    <row r="151" spans="1:9">
      <c r="A151" s="271">
        <v>112</v>
      </c>
      <c r="B151" s="313">
        <v>210220321</v>
      </c>
      <c r="C151" s="314" t="s">
        <v>733</v>
      </c>
      <c r="D151" s="314" t="s">
        <v>630</v>
      </c>
      <c r="E151" s="273">
        <v>11</v>
      </c>
      <c r="F151" s="607"/>
      <c r="G151" s="315">
        <f t="shared" si="6"/>
        <v>0</v>
      </c>
      <c r="H151" s="316">
        <v>0.26400000000000001</v>
      </c>
      <c r="I151" s="317">
        <f t="shared" si="7"/>
        <v>2.9039999999999999</v>
      </c>
    </row>
    <row r="152" spans="1:9">
      <c r="A152" s="271">
        <v>113</v>
      </c>
      <c r="B152" s="313">
        <v>210220321</v>
      </c>
      <c r="C152" s="314" t="s">
        <v>734</v>
      </c>
      <c r="D152" s="314" t="s">
        <v>630</v>
      </c>
      <c r="E152" s="273">
        <v>12</v>
      </c>
      <c r="F152" s="607"/>
      <c r="G152" s="315">
        <f t="shared" si="6"/>
        <v>0</v>
      </c>
      <c r="H152" s="316">
        <v>0.26400000000000001</v>
      </c>
      <c r="I152" s="317">
        <f t="shared" si="7"/>
        <v>3.1680000000000001</v>
      </c>
    </row>
    <row r="153" spans="1:9">
      <c r="A153" s="271">
        <v>114</v>
      </c>
      <c r="B153" s="313">
        <v>210010301</v>
      </c>
      <c r="C153" s="314" t="s">
        <v>735</v>
      </c>
      <c r="D153" s="314" t="s">
        <v>630</v>
      </c>
      <c r="E153" s="273">
        <v>295</v>
      </c>
      <c r="F153" s="607"/>
      <c r="G153" s="315">
        <f t="shared" si="6"/>
        <v>0</v>
      </c>
      <c r="H153" s="316">
        <v>9.0999999999999998E-2</v>
      </c>
      <c r="I153" s="317">
        <f t="shared" si="7"/>
        <v>26.844999999999999</v>
      </c>
    </row>
    <row r="154" spans="1:9">
      <c r="A154" s="271">
        <v>115</v>
      </c>
      <c r="B154" s="313">
        <v>210010301</v>
      </c>
      <c r="C154" s="314" t="s">
        <v>735</v>
      </c>
      <c r="D154" s="314" t="s">
        <v>630</v>
      </c>
      <c r="E154" s="273">
        <v>10</v>
      </c>
      <c r="F154" s="607"/>
      <c r="G154" s="315">
        <f t="shared" si="6"/>
        <v>0</v>
      </c>
      <c r="H154" s="316">
        <v>9.0999999999999998E-2</v>
      </c>
      <c r="I154" s="317">
        <f t="shared" si="7"/>
        <v>0.90999999999999992</v>
      </c>
    </row>
    <row r="155" spans="1:9">
      <c r="A155" s="271">
        <v>116</v>
      </c>
      <c r="B155" s="313">
        <v>210010301</v>
      </c>
      <c r="C155" s="314" t="s">
        <v>735</v>
      </c>
      <c r="D155" s="314" t="s">
        <v>630</v>
      </c>
      <c r="E155" s="273">
        <v>69</v>
      </c>
      <c r="F155" s="607"/>
      <c r="G155" s="315">
        <f t="shared" si="6"/>
        <v>0</v>
      </c>
      <c r="H155" s="316">
        <v>9.0999999999999998E-2</v>
      </c>
      <c r="I155" s="317">
        <f t="shared" si="7"/>
        <v>6.2789999999999999</v>
      </c>
    </row>
    <row r="156" spans="1:9">
      <c r="A156" s="271">
        <v>117</v>
      </c>
      <c r="B156" s="313">
        <v>210010321</v>
      </c>
      <c r="C156" s="314" t="s">
        <v>736</v>
      </c>
      <c r="D156" s="314" t="s">
        <v>630</v>
      </c>
      <c r="E156" s="273">
        <v>66</v>
      </c>
      <c r="F156" s="607"/>
      <c r="G156" s="315">
        <f t="shared" si="6"/>
        <v>0</v>
      </c>
      <c r="H156" s="316">
        <v>0.39</v>
      </c>
      <c r="I156" s="317">
        <f t="shared" si="7"/>
        <v>25.740000000000002</v>
      </c>
    </row>
    <row r="157" spans="1:9">
      <c r="A157" s="271">
        <v>118</v>
      </c>
      <c r="B157" s="313">
        <v>210010453</v>
      </c>
      <c r="C157" s="314" t="s">
        <v>737</v>
      </c>
      <c r="D157" s="314" t="s">
        <v>630</v>
      </c>
      <c r="E157" s="273">
        <v>26</v>
      </c>
      <c r="F157" s="607"/>
      <c r="G157" s="315">
        <f t="shared" si="6"/>
        <v>0</v>
      </c>
      <c r="H157" s="316">
        <v>0.61199999999999999</v>
      </c>
      <c r="I157" s="317">
        <f t="shared" si="7"/>
        <v>15.911999999999999</v>
      </c>
    </row>
    <row r="158" spans="1:9">
      <c r="A158" s="271">
        <v>119</v>
      </c>
      <c r="B158" s="313">
        <v>210010454</v>
      </c>
      <c r="C158" s="314" t="s">
        <v>738</v>
      </c>
      <c r="D158" s="314" t="s">
        <v>630</v>
      </c>
      <c r="E158" s="273">
        <v>18</v>
      </c>
      <c r="F158" s="607"/>
      <c r="G158" s="315">
        <f t="shared" si="6"/>
        <v>0</v>
      </c>
      <c r="H158" s="316">
        <v>0.65400000000000003</v>
      </c>
      <c r="I158" s="317">
        <f t="shared" si="7"/>
        <v>11.772</v>
      </c>
    </row>
    <row r="159" spans="1:9">
      <c r="A159" s="271">
        <v>120</v>
      </c>
      <c r="B159" s="313">
        <v>210010323</v>
      </c>
      <c r="C159" s="314" t="s">
        <v>739</v>
      </c>
      <c r="D159" s="314" t="s">
        <v>630</v>
      </c>
      <c r="E159" s="273">
        <v>14</v>
      </c>
      <c r="F159" s="607"/>
      <c r="G159" s="315">
        <f t="shared" si="6"/>
        <v>0</v>
      </c>
      <c r="H159" s="316">
        <v>0.432</v>
      </c>
      <c r="I159" s="317">
        <f t="shared" si="7"/>
        <v>6.048</v>
      </c>
    </row>
    <row r="160" spans="1:9">
      <c r="A160" s="271">
        <v>121</v>
      </c>
      <c r="B160" s="313">
        <v>210100101</v>
      </c>
      <c r="C160" s="314" t="s">
        <v>740</v>
      </c>
      <c r="D160" s="314" t="s">
        <v>630</v>
      </c>
      <c r="E160" s="273">
        <v>900</v>
      </c>
      <c r="F160" s="607"/>
      <c r="G160" s="315">
        <f t="shared" si="6"/>
        <v>0</v>
      </c>
      <c r="H160" s="316">
        <v>6.7000000000000004E-2</v>
      </c>
      <c r="I160" s="317">
        <f t="shared" si="7"/>
        <v>60.300000000000004</v>
      </c>
    </row>
    <row r="161" spans="1:9">
      <c r="A161" s="271">
        <v>122</v>
      </c>
      <c r="B161" s="313">
        <v>210100102</v>
      </c>
      <c r="C161" s="314" t="s">
        <v>741</v>
      </c>
      <c r="D161" s="314" t="s">
        <v>630</v>
      </c>
      <c r="E161" s="273">
        <v>20</v>
      </c>
      <c r="F161" s="607"/>
      <c r="G161" s="315">
        <f t="shared" si="6"/>
        <v>0</v>
      </c>
      <c r="H161" s="316">
        <v>0.2</v>
      </c>
      <c r="I161" s="317">
        <f t="shared" si="7"/>
        <v>4</v>
      </c>
    </row>
    <row r="162" spans="1:9">
      <c r="A162" s="271">
        <v>123</v>
      </c>
      <c r="B162" s="313">
        <v>210100219</v>
      </c>
      <c r="C162" s="314" t="s">
        <v>742</v>
      </c>
      <c r="D162" s="314" t="s">
        <v>630</v>
      </c>
      <c r="E162" s="273">
        <v>4</v>
      </c>
      <c r="F162" s="607"/>
      <c r="G162" s="315">
        <f t="shared" si="6"/>
        <v>0</v>
      </c>
      <c r="H162" s="316">
        <v>0.39</v>
      </c>
      <c r="I162" s="317">
        <f t="shared" si="7"/>
        <v>1.56</v>
      </c>
    </row>
    <row r="163" spans="1:9">
      <c r="A163" s="271">
        <v>124</v>
      </c>
      <c r="B163" s="313">
        <v>210010002</v>
      </c>
      <c r="C163" s="314" t="s">
        <v>743</v>
      </c>
      <c r="D163" s="314" t="s">
        <v>383</v>
      </c>
      <c r="E163" s="273">
        <v>20</v>
      </c>
      <c r="F163" s="607"/>
      <c r="G163" s="315">
        <f t="shared" si="6"/>
        <v>0</v>
      </c>
      <c r="H163" s="316">
        <v>0.08</v>
      </c>
      <c r="I163" s="317">
        <f t="shared" si="7"/>
        <v>1.6</v>
      </c>
    </row>
    <row r="164" spans="1:9">
      <c r="A164" s="271">
        <v>125</v>
      </c>
      <c r="B164" s="313">
        <v>210010003</v>
      </c>
      <c r="C164" s="314" t="s">
        <v>744</v>
      </c>
      <c r="D164" s="314" t="s">
        <v>383</v>
      </c>
      <c r="E164" s="273">
        <v>10</v>
      </c>
      <c r="F164" s="607"/>
      <c r="G164" s="315">
        <f t="shared" si="6"/>
        <v>0</v>
      </c>
      <c r="H164" s="316">
        <v>8.2000000000000003E-2</v>
      </c>
      <c r="I164" s="317">
        <f t="shared" si="7"/>
        <v>0.82000000000000006</v>
      </c>
    </row>
    <row r="165" spans="1:9">
      <c r="A165" s="271">
        <v>126</v>
      </c>
      <c r="B165" s="313">
        <v>210010022</v>
      </c>
      <c r="C165" s="314" t="s">
        <v>745</v>
      </c>
      <c r="D165" s="314" t="s">
        <v>383</v>
      </c>
      <c r="E165" s="273">
        <v>40</v>
      </c>
      <c r="F165" s="607"/>
      <c r="G165" s="315">
        <f t="shared" si="6"/>
        <v>0</v>
      </c>
      <c r="H165" s="316">
        <v>8.6999999999999994E-2</v>
      </c>
      <c r="I165" s="317">
        <f t="shared" si="7"/>
        <v>3.4799999999999995</v>
      </c>
    </row>
    <row r="166" spans="1:9">
      <c r="A166" s="271">
        <v>127</v>
      </c>
      <c r="B166" s="313">
        <v>210010062</v>
      </c>
      <c r="C166" s="314" t="s">
        <v>746</v>
      </c>
      <c r="D166" s="314" t="s">
        <v>383</v>
      </c>
      <c r="E166" s="273">
        <v>20</v>
      </c>
      <c r="F166" s="607"/>
      <c r="G166" s="315">
        <f t="shared" si="6"/>
        <v>0</v>
      </c>
      <c r="H166" s="316">
        <v>0.11600000000000001</v>
      </c>
      <c r="I166" s="317">
        <f t="shared" si="7"/>
        <v>2.3200000000000003</v>
      </c>
    </row>
    <row r="167" spans="1:9">
      <c r="A167" s="271">
        <v>128</v>
      </c>
      <c r="B167" s="313">
        <v>210020951</v>
      </c>
      <c r="C167" s="314" t="s">
        <v>668</v>
      </c>
      <c r="D167" s="314" t="s">
        <v>630</v>
      </c>
      <c r="E167" s="273">
        <v>100</v>
      </c>
      <c r="F167" s="607"/>
      <c r="G167" s="315">
        <f t="shared" si="6"/>
        <v>0</v>
      </c>
      <c r="H167" s="316">
        <v>0.04</v>
      </c>
      <c r="I167" s="317">
        <f t="shared" si="7"/>
        <v>4</v>
      </c>
    </row>
    <row r="168" spans="1:9">
      <c r="A168" s="271">
        <v>129</v>
      </c>
      <c r="B168" s="313">
        <v>210010306</v>
      </c>
      <c r="C168" s="314" t="s">
        <v>748</v>
      </c>
      <c r="D168" s="314" t="s">
        <v>630</v>
      </c>
      <c r="E168" s="273">
        <v>100</v>
      </c>
      <c r="F168" s="607"/>
      <c r="G168" s="315">
        <f t="shared" si="6"/>
        <v>0</v>
      </c>
      <c r="H168" s="316">
        <v>0.06</v>
      </c>
      <c r="I168" s="317">
        <f t="shared" si="7"/>
        <v>6</v>
      </c>
    </row>
    <row r="169" spans="1:9">
      <c r="A169" s="271">
        <v>130</v>
      </c>
      <c r="B169" s="313">
        <v>210010306</v>
      </c>
      <c r="C169" s="314" t="s">
        <v>749</v>
      </c>
      <c r="D169" s="314" t="s">
        <v>630</v>
      </c>
      <c r="E169" s="273">
        <v>40</v>
      </c>
      <c r="F169" s="607"/>
      <c r="G169" s="315">
        <f t="shared" si="6"/>
        <v>0</v>
      </c>
      <c r="H169" s="316">
        <v>0.1</v>
      </c>
      <c r="I169" s="317">
        <f t="shared" si="7"/>
        <v>4</v>
      </c>
    </row>
    <row r="170" spans="1:9">
      <c r="A170" s="271">
        <v>131</v>
      </c>
      <c r="B170" s="313">
        <v>210010306</v>
      </c>
      <c r="C170" s="314" t="s">
        <v>750</v>
      </c>
      <c r="D170" s="314" t="s">
        <v>630</v>
      </c>
      <c r="E170" s="273">
        <v>20</v>
      </c>
      <c r="F170" s="607"/>
      <c r="G170" s="315">
        <f t="shared" si="6"/>
        <v>0</v>
      </c>
      <c r="H170" s="316">
        <v>0.4</v>
      </c>
      <c r="I170" s="317">
        <f t="shared" si="7"/>
        <v>8</v>
      </c>
    </row>
    <row r="171" spans="1:9">
      <c r="A171" s="271">
        <v>132</v>
      </c>
      <c r="B171" s="313">
        <v>210010712</v>
      </c>
      <c r="C171" s="314" t="s">
        <v>751</v>
      </c>
      <c r="D171" s="314" t="s">
        <v>630</v>
      </c>
      <c r="E171" s="273">
        <v>550</v>
      </c>
      <c r="F171" s="607"/>
      <c r="G171" s="315">
        <f t="shared" si="6"/>
        <v>0</v>
      </c>
      <c r="H171" s="316">
        <v>8.1000000000000003E-2</v>
      </c>
      <c r="I171" s="317">
        <f t="shared" si="7"/>
        <v>44.550000000000004</v>
      </c>
    </row>
    <row r="172" spans="1:9">
      <c r="A172" s="271">
        <v>133</v>
      </c>
      <c r="B172" s="313">
        <v>210010713</v>
      </c>
      <c r="C172" s="314" t="s">
        <v>752</v>
      </c>
      <c r="D172" s="314" t="s">
        <v>630</v>
      </c>
      <c r="E172" s="273">
        <v>850</v>
      </c>
      <c r="F172" s="607"/>
      <c r="G172" s="315">
        <f t="shared" si="6"/>
        <v>0</v>
      </c>
      <c r="H172" s="316">
        <v>0.09</v>
      </c>
      <c r="I172" s="317">
        <f t="shared" si="7"/>
        <v>76.5</v>
      </c>
    </row>
    <row r="173" spans="1:9">
      <c r="A173" s="271">
        <v>134</v>
      </c>
      <c r="B173" s="313">
        <v>210010714</v>
      </c>
      <c r="C173" s="314" t="s">
        <v>752</v>
      </c>
      <c r="D173" s="314" t="s">
        <v>630</v>
      </c>
      <c r="E173" s="273">
        <v>80</v>
      </c>
      <c r="F173" s="607"/>
      <c r="G173" s="315">
        <f t="shared" si="6"/>
        <v>0</v>
      </c>
      <c r="H173" s="316">
        <v>9.8000000000000004E-2</v>
      </c>
      <c r="I173" s="317">
        <f t="shared" si="7"/>
        <v>7.84</v>
      </c>
    </row>
    <row r="174" spans="1:9">
      <c r="A174" s="271">
        <v>135</v>
      </c>
      <c r="B174" s="313">
        <v>210010105</v>
      </c>
      <c r="C174" s="314" t="s">
        <v>753</v>
      </c>
      <c r="D174" s="314" t="s">
        <v>383</v>
      </c>
      <c r="E174" s="273">
        <v>24</v>
      </c>
      <c r="F174" s="607"/>
      <c r="G174" s="315">
        <f t="shared" si="6"/>
        <v>0</v>
      </c>
      <c r="H174" s="316">
        <v>0.17100000000000001</v>
      </c>
      <c r="I174" s="317">
        <f t="shared" si="7"/>
        <v>4.1040000000000001</v>
      </c>
    </row>
    <row r="175" spans="1:9">
      <c r="A175" s="271">
        <v>136</v>
      </c>
      <c r="B175" s="313">
        <v>210010107</v>
      </c>
      <c r="C175" s="314" t="s">
        <v>889</v>
      </c>
      <c r="D175" s="314" t="s">
        <v>383</v>
      </c>
      <c r="E175" s="273">
        <v>4</v>
      </c>
      <c r="F175" s="607"/>
      <c r="G175" s="315">
        <f t="shared" si="6"/>
        <v>0</v>
      </c>
      <c r="H175" s="316">
        <v>0.4</v>
      </c>
      <c r="I175" s="317">
        <f t="shared" si="7"/>
        <v>1.6</v>
      </c>
    </row>
    <row r="176" spans="1:9">
      <c r="A176" s="271">
        <v>137</v>
      </c>
      <c r="B176" s="313">
        <v>210010107</v>
      </c>
      <c r="C176" s="314" t="s">
        <v>889</v>
      </c>
      <c r="D176" s="314" t="s">
        <v>383</v>
      </c>
      <c r="E176" s="273">
        <v>6</v>
      </c>
      <c r="F176" s="607"/>
      <c r="G176" s="315">
        <f t="shared" si="6"/>
        <v>0</v>
      </c>
      <c r="H176" s="316">
        <v>0.4</v>
      </c>
      <c r="I176" s="317">
        <f t="shared" si="7"/>
        <v>2.4000000000000004</v>
      </c>
    </row>
    <row r="177" spans="1:9">
      <c r="A177" s="271">
        <v>138</v>
      </c>
      <c r="B177" s="313">
        <v>210020412</v>
      </c>
      <c r="C177" s="314" t="s">
        <v>890</v>
      </c>
      <c r="D177" s="314" t="s">
        <v>383</v>
      </c>
      <c r="E177" s="273">
        <v>24</v>
      </c>
      <c r="F177" s="607"/>
      <c r="G177" s="315">
        <f t="shared" si="6"/>
        <v>0</v>
      </c>
      <c r="H177" s="316">
        <v>0.79</v>
      </c>
      <c r="I177" s="317">
        <f t="shared" si="7"/>
        <v>18.96</v>
      </c>
    </row>
    <row r="178" spans="1:9">
      <c r="A178" s="271">
        <v>139</v>
      </c>
      <c r="B178" s="313">
        <v>210020652</v>
      </c>
      <c r="C178" s="314" t="s">
        <v>891</v>
      </c>
      <c r="D178" s="314" t="s">
        <v>630</v>
      </c>
      <c r="E178" s="273">
        <v>10</v>
      </c>
      <c r="F178" s="607"/>
      <c r="G178" s="315">
        <f t="shared" si="6"/>
        <v>0</v>
      </c>
      <c r="H178" s="316">
        <v>0.45</v>
      </c>
      <c r="I178" s="317">
        <f t="shared" si="7"/>
        <v>4.5</v>
      </c>
    </row>
    <row r="179" spans="1:9">
      <c r="A179" s="271">
        <v>140</v>
      </c>
      <c r="B179" s="313">
        <v>210110041</v>
      </c>
      <c r="C179" s="314" t="s">
        <v>755</v>
      </c>
      <c r="D179" s="314" t="s">
        <v>630</v>
      </c>
      <c r="E179" s="273">
        <v>26</v>
      </c>
      <c r="F179" s="607"/>
      <c r="G179" s="315">
        <f t="shared" si="6"/>
        <v>0</v>
      </c>
      <c r="H179" s="316">
        <v>0.14799999999999999</v>
      </c>
      <c r="I179" s="317">
        <f t="shared" si="7"/>
        <v>3.8479999999999999</v>
      </c>
    </row>
    <row r="180" spans="1:9">
      <c r="A180" s="271">
        <v>141</v>
      </c>
      <c r="B180" s="313">
        <v>210110043</v>
      </c>
      <c r="C180" s="314" t="s">
        <v>756</v>
      </c>
      <c r="D180" s="314" t="s">
        <v>630</v>
      </c>
      <c r="E180" s="273">
        <v>1</v>
      </c>
      <c r="F180" s="607"/>
      <c r="G180" s="315">
        <f t="shared" si="6"/>
        <v>0</v>
      </c>
      <c r="H180" s="316">
        <v>0.17</v>
      </c>
      <c r="I180" s="317">
        <f t="shared" si="7"/>
        <v>0.17</v>
      </c>
    </row>
    <row r="181" spans="1:9">
      <c r="A181" s="271">
        <v>142</v>
      </c>
      <c r="B181" s="313">
        <v>210110045</v>
      </c>
      <c r="C181" s="314" t="s">
        <v>757</v>
      </c>
      <c r="D181" s="314" t="s">
        <v>630</v>
      </c>
      <c r="E181" s="273">
        <v>18</v>
      </c>
      <c r="F181" s="607"/>
      <c r="G181" s="315">
        <f t="shared" si="6"/>
        <v>0</v>
      </c>
      <c r="H181" s="316">
        <v>0.17</v>
      </c>
      <c r="I181" s="317">
        <f t="shared" si="7"/>
        <v>3.06</v>
      </c>
    </row>
    <row r="182" spans="1:9">
      <c r="A182" s="271">
        <v>143</v>
      </c>
      <c r="B182" s="313">
        <v>210110046</v>
      </c>
      <c r="C182" s="314" t="s">
        <v>759</v>
      </c>
      <c r="D182" s="314" t="s">
        <v>630</v>
      </c>
      <c r="E182" s="273">
        <v>3</v>
      </c>
      <c r="F182" s="607"/>
      <c r="G182" s="315">
        <f t="shared" si="6"/>
        <v>0</v>
      </c>
      <c r="H182" s="316">
        <v>0.19</v>
      </c>
      <c r="I182" s="317">
        <f t="shared" si="7"/>
        <v>0.57000000000000006</v>
      </c>
    </row>
    <row r="183" spans="1:9">
      <c r="A183" s="271">
        <v>144</v>
      </c>
      <c r="B183" s="313">
        <v>210110063</v>
      </c>
      <c r="C183" s="314" t="s">
        <v>760</v>
      </c>
      <c r="D183" s="314" t="s">
        <v>630</v>
      </c>
      <c r="E183" s="273">
        <v>3</v>
      </c>
      <c r="F183" s="607"/>
      <c r="G183" s="315">
        <f t="shared" si="6"/>
        <v>0</v>
      </c>
      <c r="H183" s="316">
        <v>0.2</v>
      </c>
      <c r="I183" s="317">
        <f t="shared" si="7"/>
        <v>0.60000000000000009</v>
      </c>
    </row>
    <row r="184" spans="1:9">
      <c r="A184" s="271">
        <v>145</v>
      </c>
      <c r="B184" s="313">
        <v>210110045</v>
      </c>
      <c r="C184" s="314" t="s">
        <v>929</v>
      </c>
      <c r="D184" s="314" t="s">
        <v>630</v>
      </c>
      <c r="E184" s="273">
        <v>3</v>
      </c>
      <c r="F184" s="607"/>
      <c r="G184" s="315">
        <f t="shared" si="6"/>
        <v>0</v>
      </c>
      <c r="H184" s="316">
        <v>0.17</v>
      </c>
      <c r="I184" s="317">
        <f t="shared" si="7"/>
        <v>0.51</v>
      </c>
    </row>
    <row r="185" spans="1:9">
      <c r="A185" s="271">
        <v>146</v>
      </c>
      <c r="B185" s="313">
        <v>210110513</v>
      </c>
      <c r="C185" s="314" t="s">
        <v>765</v>
      </c>
      <c r="D185" s="314" t="s">
        <v>630</v>
      </c>
      <c r="E185" s="273">
        <v>2</v>
      </c>
      <c r="F185" s="607"/>
      <c r="G185" s="315">
        <f t="shared" si="6"/>
        <v>0</v>
      </c>
      <c r="H185" s="316">
        <v>0.75700000000000001</v>
      </c>
      <c r="I185" s="317">
        <f t="shared" si="7"/>
        <v>1.514</v>
      </c>
    </row>
    <row r="186" spans="1:9">
      <c r="A186" s="271">
        <v>147</v>
      </c>
      <c r="B186" s="313">
        <v>210140431</v>
      </c>
      <c r="C186" s="314" t="s">
        <v>892</v>
      </c>
      <c r="D186" s="314" t="s">
        <v>630</v>
      </c>
      <c r="E186" s="273">
        <v>5</v>
      </c>
      <c r="F186" s="607"/>
      <c r="G186" s="315">
        <f t="shared" si="6"/>
        <v>0</v>
      </c>
      <c r="H186" s="316">
        <v>0.38</v>
      </c>
      <c r="I186" s="317">
        <f t="shared" si="7"/>
        <v>1.9</v>
      </c>
    </row>
    <row r="187" spans="1:9">
      <c r="A187" s="271">
        <v>148</v>
      </c>
      <c r="B187" s="313">
        <v>210140433</v>
      </c>
      <c r="C187" s="314" t="s">
        <v>893</v>
      </c>
      <c r="D187" s="314" t="s">
        <v>630</v>
      </c>
      <c r="E187" s="273">
        <v>8</v>
      </c>
      <c r="F187" s="607"/>
      <c r="G187" s="315">
        <f t="shared" si="6"/>
        <v>0</v>
      </c>
      <c r="H187" s="316">
        <v>0.748</v>
      </c>
      <c r="I187" s="317">
        <f t="shared" si="7"/>
        <v>5.984</v>
      </c>
    </row>
    <row r="188" spans="1:9">
      <c r="A188" s="271">
        <v>149</v>
      </c>
      <c r="B188" s="313">
        <v>210111012</v>
      </c>
      <c r="C188" s="314" t="s">
        <v>766</v>
      </c>
      <c r="D188" s="314" t="s">
        <v>630</v>
      </c>
      <c r="E188" s="273">
        <v>129</v>
      </c>
      <c r="F188" s="607"/>
      <c r="G188" s="315">
        <f t="shared" si="6"/>
        <v>0</v>
      </c>
      <c r="H188" s="316">
        <v>0.32700000000000001</v>
      </c>
      <c r="I188" s="317">
        <f t="shared" si="7"/>
        <v>42.183</v>
      </c>
    </row>
    <row r="189" spans="1:9">
      <c r="A189" s="271">
        <v>150</v>
      </c>
      <c r="B189" s="313">
        <v>210111012</v>
      </c>
      <c r="C189" s="314" t="s">
        <v>766</v>
      </c>
      <c r="D189" s="314" t="s">
        <v>630</v>
      </c>
      <c r="E189" s="273">
        <v>60</v>
      </c>
      <c r="F189" s="607"/>
      <c r="G189" s="315">
        <f t="shared" si="6"/>
        <v>0</v>
      </c>
      <c r="H189" s="316">
        <v>0.32700000000000001</v>
      </c>
      <c r="I189" s="317">
        <f t="shared" si="7"/>
        <v>19.62</v>
      </c>
    </row>
    <row r="190" spans="1:9">
      <c r="A190" s="271">
        <v>151</v>
      </c>
      <c r="B190" s="313">
        <v>210111012</v>
      </c>
      <c r="C190" s="314" t="s">
        <v>766</v>
      </c>
      <c r="D190" s="314" t="s">
        <v>630</v>
      </c>
      <c r="E190" s="273">
        <v>31</v>
      </c>
      <c r="F190" s="607"/>
      <c r="G190" s="315">
        <f t="shared" si="6"/>
        <v>0</v>
      </c>
      <c r="H190" s="316">
        <v>0.32700000000000001</v>
      </c>
      <c r="I190" s="317">
        <f t="shared" si="7"/>
        <v>10.137</v>
      </c>
    </row>
    <row r="191" spans="1:9">
      <c r="A191" s="271">
        <v>152</v>
      </c>
      <c r="B191" s="313">
        <v>210111012</v>
      </c>
      <c r="C191" s="314" t="s">
        <v>766</v>
      </c>
      <c r="D191" s="314" t="s">
        <v>630</v>
      </c>
      <c r="E191" s="273">
        <v>5</v>
      </c>
      <c r="F191" s="607"/>
      <c r="G191" s="315">
        <f t="shared" si="6"/>
        <v>0</v>
      </c>
      <c r="H191" s="316">
        <v>0.32700000000000001</v>
      </c>
      <c r="I191" s="317">
        <f t="shared" si="7"/>
        <v>1.635</v>
      </c>
    </row>
    <row r="192" spans="1:9">
      <c r="A192" s="271">
        <v>153</v>
      </c>
      <c r="B192" s="313">
        <v>210111012</v>
      </c>
      <c r="C192" s="314" t="s">
        <v>766</v>
      </c>
      <c r="D192" s="314" t="s">
        <v>630</v>
      </c>
      <c r="E192" s="273">
        <v>3</v>
      </c>
      <c r="F192" s="607"/>
      <c r="G192" s="315">
        <f t="shared" si="6"/>
        <v>0</v>
      </c>
      <c r="H192" s="316">
        <v>0.32700000000000001</v>
      </c>
      <c r="I192" s="317">
        <f t="shared" si="7"/>
        <v>0.98100000000000009</v>
      </c>
    </row>
    <row r="193" spans="1:9">
      <c r="A193" s="271">
        <v>154</v>
      </c>
      <c r="B193" s="313">
        <v>210111012</v>
      </c>
      <c r="C193" s="314" t="s">
        <v>766</v>
      </c>
      <c r="D193" s="314" t="s">
        <v>630</v>
      </c>
      <c r="E193" s="273">
        <v>1</v>
      </c>
      <c r="F193" s="607"/>
      <c r="G193" s="315">
        <f t="shared" si="6"/>
        <v>0</v>
      </c>
      <c r="H193" s="316">
        <v>0.32700000000000001</v>
      </c>
      <c r="I193" s="317">
        <f t="shared" si="7"/>
        <v>0.32700000000000001</v>
      </c>
    </row>
    <row r="194" spans="1:9">
      <c r="A194" s="271">
        <v>155</v>
      </c>
      <c r="B194" s="313">
        <v>210111012</v>
      </c>
      <c r="C194" s="314" t="s">
        <v>766</v>
      </c>
      <c r="D194" s="314" t="s">
        <v>630</v>
      </c>
      <c r="E194" s="273">
        <v>3</v>
      </c>
      <c r="F194" s="607"/>
      <c r="G194" s="315">
        <f t="shared" si="6"/>
        <v>0</v>
      </c>
      <c r="H194" s="316">
        <v>0.32700000000000001</v>
      </c>
      <c r="I194" s="317">
        <f t="shared" si="7"/>
        <v>0.98100000000000009</v>
      </c>
    </row>
    <row r="195" spans="1:9">
      <c r="A195" s="271">
        <v>156</v>
      </c>
      <c r="B195" s="313">
        <v>210111012</v>
      </c>
      <c r="C195" s="314" t="s">
        <v>766</v>
      </c>
      <c r="D195" s="314" t="s">
        <v>630</v>
      </c>
      <c r="E195" s="273">
        <v>45</v>
      </c>
      <c r="F195" s="607"/>
      <c r="G195" s="315">
        <f t="shared" si="6"/>
        <v>0</v>
      </c>
      <c r="H195" s="316">
        <v>0.32700000000000001</v>
      </c>
      <c r="I195" s="317">
        <f t="shared" si="7"/>
        <v>14.715</v>
      </c>
    </row>
    <row r="196" spans="1:9">
      <c r="A196" s="271">
        <v>157</v>
      </c>
      <c r="B196" s="313">
        <v>210111012</v>
      </c>
      <c r="C196" s="314" t="s">
        <v>766</v>
      </c>
      <c r="D196" s="314" t="s">
        <v>630</v>
      </c>
      <c r="E196" s="273">
        <v>21</v>
      </c>
      <c r="F196" s="607"/>
      <c r="G196" s="315">
        <f t="shared" si="6"/>
        <v>0</v>
      </c>
      <c r="H196" s="316">
        <v>0.32700000000000001</v>
      </c>
      <c r="I196" s="317">
        <f t="shared" si="7"/>
        <v>6.867</v>
      </c>
    </row>
    <row r="197" spans="1:9">
      <c r="A197" s="271">
        <v>158</v>
      </c>
      <c r="B197" s="313">
        <v>210111031</v>
      </c>
      <c r="C197" s="314" t="s">
        <v>767</v>
      </c>
      <c r="D197" s="314" t="s">
        <v>630</v>
      </c>
      <c r="E197" s="273">
        <v>24</v>
      </c>
      <c r="F197" s="607"/>
      <c r="G197" s="315">
        <f t="shared" si="6"/>
        <v>0</v>
      </c>
      <c r="H197" s="316">
        <v>0.46400000000000002</v>
      </c>
      <c r="I197" s="317">
        <f t="shared" si="7"/>
        <v>11.136000000000001</v>
      </c>
    </row>
    <row r="198" spans="1:9">
      <c r="A198" s="271">
        <v>159</v>
      </c>
      <c r="B198" s="313">
        <v>210111106</v>
      </c>
      <c r="C198" s="314" t="s">
        <v>768</v>
      </c>
      <c r="D198" s="314" t="s">
        <v>630</v>
      </c>
      <c r="E198" s="273">
        <v>5</v>
      </c>
      <c r="F198" s="607"/>
      <c r="G198" s="315">
        <f t="shared" si="6"/>
        <v>0</v>
      </c>
      <c r="H198" s="316">
        <v>0.51400000000000001</v>
      </c>
      <c r="I198" s="317">
        <f t="shared" si="7"/>
        <v>2.5700000000000003</v>
      </c>
    </row>
    <row r="199" spans="1:9">
      <c r="A199" s="271">
        <v>160</v>
      </c>
      <c r="B199" s="313">
        <v>210201002</v>
      </c>
      <c r="C199" s="314" t="s">
        <v>769</v>
      </c>
      <c r="D199" s="314" t="s">
        <v>630</v>
      </c>
      <c r="E199" s="273">
        <v>8</v>
      </c>
      <c r="F199" s="607"/>
      <c r="G199" s="315">
        <f t="shared" si="6"/>
        <v>0</v>
      </c>
      <c r="H199" s="316">
        <v>0.86399999999999999</v>
      </c>
      <c r="I199" s="317">
        <f t="shared" si="7"/>
        <v>6.9119999999999999</v>
      </c>
    </row>
    <row r="200" spans="1:9">
      <c r="A200" s="271">
        <v>161</v>
      </c>
      <c r="B200" s="313">
        <v>210201002</v>
      </c>
      <c r="C200" s="314" t="s">
        <v>769</v>
      </c>
      <c r="D200" s="314" t="s">
        <v>630</v>
      </c>
      <c r="E200" s="273">
        <v>35</v>
      </c>
      <c r="F200" s="607"/>
      <c r="G200" s="315">
        <f t="shared" si="6"/>
        <v>0</v>
      </c>
      <c r="H200" s="316">
        <v>0.86399999999999999</v>
      </c>
      <c r="I200" s="317">
        <f t="shared" si="7"/>
        <v>30.24</v>
      </c>
    </row>
    <row r="201" spans="1:9">
      <c r="A201" s="271">
        <v>162</v>
      </c>
      <c r="B201" s="313">
        <v>210201002</v>
      </c>
      <c r="C201" s="314" t="s">
        <v>769</v>
      </c>
      <c r="D201" s="314" t="s">
        <v>630</v>
      </c>
      <c r="E201" s="273">
        <v>1</v>
      </c>
      <c r="F201" s="607"/>
      <c r="G201" s="315">
        <f t="shared" si="6"/>
        <v>0</v>
      </c>
      <c r="H201" s="316">
        <v>0.86399999999999999</v>
      </c>
      <c r="I201" s="317">
        <f t="shared" si="7"/>
        <v>0.86399999999999999</v>
      </c>
    </row>
    <row r="202" spans="1:9">
      <c r="A202" s="271">
        <v>163</v>
      </c>
      <c r="B202" s="313">
        <v>210201011</v>
      </c>
      <c r="C202" s="314" t="s">
        <v>771</v>
      </c>
      <c r="D202" s="314" t="s">
        <v>630</v>
      </c>
      <c r="E202" s="273">
        <v>11</v>
      </c>
      <c r="F202" s="607"/>
      <c r="G202" s="315">
        <f t="shared" ref="G202:G219" si="8">E202*F202</f>
        <v>0</v>
      </c>
      <c r="H202" s="316">
        <v>0.85499999999999998</v>
      </c>
      <c r="I202" s="317">
        <f t="shared" ref="I202:I219" si="9">E202*H202</f>
        <v>9.4049999999999994</v>
      </c>
    </row>
    <row r="203" spans="1:9">
      <c r="A203" s="271">
        <v>164</v>
      </c>
      <c r="B203" s="313">
        <v>210201102</v>
      </c>
      <c r="C203" s="314" t="s">
        <v>770</v>
      </c>
      <c r="D203" s="314" t="s">
        <v>630</v>
      </c>
      <c r="E203" s="273">
        <v>30</v>
      </c>
      <c r="F203" s="607"/>
      <c r="G203" s="315">
        <f t="shared" si="8"/>
        <v>0</v>
      </c>
      <c r="H203" s="316">
        <v>0.92800000000000005</v>
      </c>
      <c r="I203" s="317">
        <f t="shared" si="9"/>
        <v>27.84</v>
      </c>
    </row>
    <row r="204" spans="1:9">
      <c r="A204" s="271">
        <v>165</v>
      </c>
      <c r="B204" s="313">
        <v>210201002</v>
      </c>
      <c r="C204" s="314" t="s">
        <v>769</v>
      </c>
      <c r="D204" s="314" t="s">
        <v>630</v>
      </c>
      <c r="E204" s="273">
        <v>12</v>
      </c>
      <c r="F204" s="607"/>
      <c r="G204" s="315">
        <f t="shared" si="8"/>
        <v>0</v>
      </c>
      <c r="H204" s="316">
        <v>0.86399999999999999</v>
      </c>
      <c r="I204" s="317">
        <f t="shared" si="9"/>
        <v>10.368</v>
      </c>
    </row>
    <row r="205" spans="1:9">
      <c r="A205" s="271">
        <v>166</v>
      </c>
      <c r="B205" s="313">
        <v>210201102</v>
      </c>
      <c r="C205" s="314" t="s">
        <v>930</v>
      </c>
      <c r="D205" s="314" t="s">
        <v>630</v>
      </c>
      <c r="E205" s="273">
        <v>10</v>
      </c>
      <c r="F205" s="607"/>
      <c r="G205" s="315">
        <f t="shared" si="8"/>
        <v>0</v>
      </c>
      <c r="H205" s="316">
        <v>0.92800000000000005</v>
      </c>
      <c r="I205" s="317">
        <f t="shared" si="9"/>
        <v>9.2800000000000011</v>
      </c>
    </row>
    <row r="206" spans="1:9">
      <c r="A206" s="271">
        <v>167</v>
      </c>
      <c r="B206" s="313">
        <v>210201011</v>
      </c>
      <c r="C206" s="314" t="s">
        <v>771</v>
      </c>
      <c r="D206" s="314" t="s">
        <v>630</v>
      </c>
      <c r="E206" s="273">
        <v>2</v>
      </c>
      <c r="F206" s="607"/>
      <c r="G206" s="315">
        <f t="shared" si="8"/>
        <v>0</v>
      </c>
      <c r="H206" s="316">
        <v>0.85499999999999998</v>
      </c>
      <c r="I206" s="317">
        <f t="shared" si="9"/>
        <v>1.71</v>
      </c>
    </row>
    <row r="207" spans="1:9">
      <c r="A207" s="271">
        <v>168</v>
      </c>
      <c r="B207" s="313">
        <v>210201002</v>
      </c>
      <c r="C207" s="314" t="s">
        <v>769</v>
      </c>
      <c r="D207" s="314" t="s">
        <v>630</v>
      </c>
      <c r="E207" s="273">
        <v>2</v>
      </c>
      <c r="F207" s="607"/>
      <c r="G207" s="315">
        <f t="shared" si="8"/>
        <v>0</v>
      </c>
      <c r="H207" s="316">
        <v>0.86399999999999999</v>
      </c>
      <c r="I207" s="317">
        <f t="shared" si="9"/>
        <v>1.728</v>
      </c>
    </row>
    <row r="208" spans="1:9">
      <c r="A208" s="271">
        <v>169</v>
      </c>
      <c r="B208" s="313">
        <v>210201002</v>
      </c>
      <c r="C208" s="314" t="s">
        <v>769</v>
      </c>
      <c r="D208" s="314" t="s">
        <v>630</v>
      </c>
      <c r="E208" s="273">
        <v>6</v>
      </c>
      <c r="F208" s="607"/>
      <c r="G208" s="315">
        <f t="shared" si="8"/>
        <v>0</v>
      </c>
      <c r="H208" s="316">
        <v>0.86399999999999999</v>
      </c>
      <c r="I208" s="317">
        <f t="shared" si="9"/>
        <v>5.1840000000000002</v>
      </c>
    </row>
    <row r="209" spans="1:9">
      <c r="A209" s="271">
        <v>170</v>
      </c>
      <c r="B209" s="313">
        <v>210201002</v>
      </c>
      <c r="C209" s="314" t="s">
        <v>769</v>
      </c>
      <c r="D209" s="314" t="s">
        <v>630</v>
      </c>
      <c r="E209" s="273">
        <v>1</v>
      </c>
      <c r="F209" s="607"/>
      <c r="G209" s="315">
        <f t="shared" si="8"/>
        <v>0</v>
      </c>
      <c r="H209" s="316">
        <v>0.86399999999999999</v>
      </c>
      <c r="I209" s="317">
        <f t="shared" si="9"/>
        <v>0.86399999999999999</v>
      </c>
    </row>
    <row r="210" spans="1:9">
      <c r="A210" s="271">
        <v>171</v>
      </c>
      <c r="B210" s="313">
        <v>210201102</v>
      </c>
      <c r="C210" s="314" t="s">
        <v>770</v>
      </c>
      <c r="D210" s="314" t="s">
        <v>630</v>
      </c>
      <c r="E210" s="273">
        <v>7</v>
      </c>
      <c r="F210" s="607"/>
      <c r="G210" s="315">
        <f t="shared" si="8"/>
        <v>0</v>
      </c>
      <c r="H210" s="316">
        <v>0.92800000000000005</v>
      </c>
      <c r="I210" s="317">
        <f t="shared" si="9"/>
        <v>6.4960000000000004</v>
      </c>
    </row>
    <row r="211" spans="1:9">
      <c r="A211" s="271">
        <v>172</v>
      </c>
      <c r="B211" s="313">
        <v>210201002</v>
      </c>
      <c r="C211" s="314" t="s">
        <v>769</v>
      </c>
      <c r="D211" s="314" t="s">
        <v>630</v>
      </c>
      <c r="E211" s="273">
        <v>6</v>
      </c>
      <c r="F211" s="607"/>
      <c r="G211" s="315">
        <f t="shared" si="8"/>
        <v>0</v>
      </c>
      <c r="H211" s="316">
        <v>0.86399999999999999</v>
      </c>
      <c r="I211" s="317">
        <f t="shared" si="9"/>
        <v>5.1840000000000002</v>
      </c>
    </row>
    <row r="212" spans="1:9">
      <c r="A212" s="271">
        <v>173</v>
      </c>
      <c r="B212" s="313">
        <v>210201102</v>
      </c>
      <c r="C212" s="314" t="s">
        <v>930</v>
      </c>
      <c r="D212" s="314" t="s">
        <v>630</v>
      </c>
      <c r="E212" s="273">
        <v>2</v>
      </c>
      <c r="F212" s="607"/>
      <c r="G212" s="315">
        <f t="shared" si="8"/>
        <v>0</v>
      </c>
      <c r="H212" s="316">
        <v>0.92800000000000005</v>
      </c>
      <c r="I212" s="317">
        <f t="shared" si="9"/>
        <v>1.8560000000000001</v>
      </c>
    </row>
    <row r="213" spans="1:9">
      <c r="A213" s="271">
        <v>174</v>
      </c>
      <c r="B213" s="313">
        <v>210201011</v>
      </c>
      <c r="C213" s="314" t="s">
        <v>771</v>
      </c>
      <c r="D213" s="314" t="s">
        <v>630</v>
      </c>
      <c r="E213" s="273">
        <v>18</v>
      </c>
      <c r="F213" s="607"/>
      <c r="G213" s="315">
        <f t="shared" si="8"/>
        <v>0</v>
      </c>
      <c r="H213" s="316">
        <v>0.85499999999999998</v>
      </c>
      <c r="I213" s="317">
        <f t="shared" si="9"/>
        <v>15.39</v>
      </c>
    </row>
    <row r="214" spans="1:9">
      <c r="A214" s="271">
        <v>175</v>
      </c>
      <c r="B214" s="313">
        <v>210802406</v>
      </c>
      <c r="C214" s="314" t="s">
        <v>775</v>
      </c>
      <c r="D214" s="314" t="s">
        <v>383</v>
      </c>
      <c r="E214" s="273">
        <v>12</v>
      </c>
      <c r="F214" s="607"/>
      <c r="G214" s="315">
        <f t="shared" si="8"/>
        <v>0</v>
      </c>
      <c r="H214" s="316">
        <v>4.5999999999999999E-2</v>
      </c>
      <c r="I214" s="317">
        <f t="shared" si="9"/>
        <v>0.55200000000000005</v>
      </c>
    </row>
    <row r="215" spans="1:9">
      <c r="A215" s="271">
        <v>176</v>
      </c>
      <c r="B215" s="313">
        <v>210100219</v>
      </c>
      <c r="C215" s="314" t="s">
        <v>742</v>
      </c>
      <c r="D215" s="314" t="s">
        <v>630</v>
      </c>
      <c r="E215" s="273">
        <v>12</v>
      </c>
      <c r="F215" s="607"/>
      <c r="G215" s="315">
        <f t="shared" si="8"/>
        <v>0</v>
      </c>
      <c r="H215" s="316">
        <v>0.39</v>
      </c>
      <c r="I215" s="317">
        <f t="shared" si="9"/>
        <v>4.68</v>
      </c>
    </row>
    <row r="216" spans="1:9">
      <c r="A216" s="271">
        <v>177</v>
      </c>
      <c r="B216" s="313">
        <v>210111106</v>
      </c>
      <c r="C216" s="314" t="s">
        <v>768</v>
      </c>
      <c r="D216" s="314" t="s">
        <v>630</v>
      </c>
      <c r="E216" s="273">
        <v>4</v>
      </c>
      <c r="F216" s="607"/>
      <c r="G216" s="315">
        <f t="shared" si="8"/>
        <v>0</v>
      </c>
      <c r="H216" s="316">
        <v>0.51400000000000001</v>
      </c>
      <c r="I216" s="317">
        <f t="shared" si="9"/>
        <v>2.056</v>
      </c>
    </row>
    <row r="217" spans="1:9">
      <c r="A217" s="271">
        <v>178</v>
      </c>
      <c r="B217" s="313">
        <v>210010332</v>
      </c>
      <c r="C217" s="314" t="s">
        <v>776</v>
      </c>
      <c r="D217" s="314" t="s">
        <v>630</v>
      </c>
      <c r="E217" s="273">
        <v>6</v>
      </c>
      <c r="F217" s="607"/>
      <c r="G217" s="315">
        <f t="shared" si="8"/>
        <v>0</v>
      </c>
      <c r="H217" s="316">
        <v>0.33200000000000002</v>
      </c>
      <c r="I217" s="317">
        <f t="shared" si="9"/>
        <v>1.992</v>
      </c>
    </row>
    <row r="218" spans="1:9">
      <c r="A218" s="271">
        <v>179</v>
      </c>
      <c r="B218" s="313">
        <v>210110063</v>
      </c>
      <c r="C218" s="314" t="s">
        <v>760</v>
      </c>
      <c r="D218" s="314" t="s">
        <v>630</v>
      </c>
      <c r="E218" s="273">
        <v>18</v>
      </c>
      <c r="F218" s="607"/>
      <c r="G218" s="315">
        <f t="shared" si="8"/>
        <v>0</v>
      </c>
      <c r="H218" s="316">
        <v>0.2</v>
      </c>
      <c r="I218" s="317">
        <f t="shared" si="9"/>
        <v>3.6</v>
      </c>
    </row>
    <row r="219" spans="1:9" ht="15.75" thickBot="1">
      <c r="A219" s="318">
        <v>180</v>
      </c>
      <c r="B219" s="319">
        <v>210111012</v>
      </c>
      <c r="C219" s="320" t="s">
        <v>766</v>
      </c>
      <c r="D219" s="320" t="s">
        <v>630</v>
      </c>
      <c r="E219" s="321">
        <v>4</v>
      </c>
      <c r="F219" s="608"/>
      <c r="G219" s="322">
        <f t="shared" si="8"/>
        <v>0</v>
      </c>
      <c r="H219" s="323">
        <v>0.32700000000000001</v>
      </c>
      <c r="I219" s="324">
        <f t="shared" si="9"/>
        <v>1.3080000000000001</v>
      </c>
    </row>
    <row r="220" spans="1:9">
      <c r="A220" s="325"/>
      <c r="B220" s="326"/>
      <c r="C220" s="327" t="s">
        <v>636</v>
      </c>
      <c r="D220" s="327"/>
      <c r="E220" s="328"/>
      <c r="F220" s="609"/>
      <c r="G220" s="329">
        <f>SUM(G138:G219)</f>
        <v>0</v>
      </c>
      <c r="H220" s="330"/>
      <c r="I220" s="331">
        <f>SUM(I138:I219)</f>
        <v>1126.2740000000001</v>
      </c>
    </row>
    <row r="221" spans="1:9" ht="15.75">
      <c r="A221" s="332" t="s">
        <v>777</v>
      </c>
      <c r="B221" s="333"/>
      <c r="C221" s="334"/>
      <c r="D221" s="334"/>
      <c r="E221" s="335"/>
      <c r="F221" s="610"/>
      <c r="G221" s="336"/>
      <c r="H221" s="337"/>
      <c r="I221" s="338"/>
    </row>
    <row r="222" spans="1:9">
      <c r="A222" s="271">
        <v>181</v>
      </c>
      <c r="B222" s="313">
        <v>250020001</v>
      </c>
      <c r="C222" s="314" t="s">
        <v>778</v>
      </c>
      <c r="D222" s="314" t="s">
        <v>360</v>
      </c>
      <c r="E222" s="273">
        <v>29.82</v>
      </c>
      <c r="F222" s="607"/>
      <c r="G222" s="315">
        <f>E222*F222</f>
        <v>0</v>
      </c>
      <c r="H222" s="316">
        <v>0.157</v>
      </c>
      <c r="I222" s="317">
        <f>E222*H222</f>
        <v>4.6817400000000005</v>
      </c>
    </row>
    <row r="223" spans="1:9">
      <c r="A223" s="271">
        <v>182</v>
      </c>
      <c r="B223" s="313">
        <v>250020101</v>
      </c>
      <c r="C223" s="314" t="s">
        <v>779</v>
      </c>
      <c r="D223" s="314" t="s">
        <v>360</v>
      </c>
      <c r="E223" s="273">
        <v>29.82</v>
      </c>
      <c r="F223" s="607"/>
      <c r="G223" s="315">
        <f>E223*F223</f>
        <v>0</v>
      </c>
      <c r="H223" s="316">
        <v>7.9000000000000001E-2</v>
      </c>
      <c r="I223" s="317">
        <f>E223*H223</f>
        <v>2.3557800000000002</v>
      </c>
    </row>
    <row r="224" spans="1:9" ht="15.75" thickBot="1">
      <c r="A224" s="318">
        <v>183</v>
      </c>
      <c r="B224" s="319">
        <v>250020201</v>
      </c>
      <c r="C224" s="320" t="s">
        <v>780</v>
      </c>
      <c r="D224" s="320" t="s">
        <v>360</v>
      </c>
      <c r="E224" s="321">
        <v>29.82</v>
      </c>
      <c r="F224" s="608"/>
      <c r="G224" s="322">
        <f>E224*F224</f>
        <v>0</v>
      </c>
      <c r="H224" s="323">
        <v>0.28000000000000003</v>
      </c>
      <c r="I224" s="324">
        <f>E224*H224</f>
        <v>8.3496000000000006</v>
      </c>
    </row>
    <row r="225" spans="1:9">
      <c r="A225" s="325"/>
      <c r="B225" s="326"/>
      <c r="C225" s="327" t="s">
        <v>636</v>
      </c>
      <c r="D225" s="327"/>
      <c r="E225" s="328"/>
      <c r="F225" s="609"/>
      <c r="G225" s="329">
        <f>SUM(G222:G224)</f>
        <v>0</v>
      </c>
      <c r="H225" s="330"/>
      <c r="I225" s="331">
        <f>SUM(I222:I224)</f>
        <v>15.387120000000001</v>
      </c>
    </row>
    <row r="226" spans="1:9" ht="15.75">
      <c r="A226" s="332" t="s">
        <v>310</v>
      </c>
      <c r="B226" s="333"/>
      <c r="C226" s="334"/>
      <c r="D226" s="334"/>
      <c r="E226" s="335"/>
      <c r="F226" s="610"/>
      <c r="G226" s="336"/>
      <c r="H226" s="337"/>
      <c r="I226" s="338"/>
    </row>
    <row r="227" spans="1:9">
      <c r="A227" s="271">
        <v>184</v>
      </c>
      <c r="B227" s="313">
        <v>218009001</v>
      </c>
      <c r="C227" s="314" t="s">
        <v>781</v>
      </c>
      <c r="D227" s="314" t="s">
        <v>630</v>
      </c>
      <c r="E227" s="273">
        <v>151</v>
      </c>
      <c r="F227" s="607"/>
      <c r="G227" s="315">
        <f t="shared" ref="G227:G253" si="10">E227*F227</f>
        <v>0</v>
      </c>
      <c r="H227" s="316">
        <v>0</v>
      </c>
      <c r="I227" s="317">
        <f t="shared" ref="I227:I253" si="11">E227*H227</f>
        <v>0</v>
      </c>
    </row>
    <row r="228" spans="1:9">
      <c r="A228" s="271">
        <v>185</v>
      </c>
      <c r="B228" s="313">
        <v>218009011</v>
      </c>
      <c r="C228" s="314" t="s">
        <v>782</v>
      </c>
      <c r="D228" s="314" t="s">
        <v>630</v>
      </c>
      <c r="E228" s="273">
        <v>302</v>
      </c>
      <c r="F228" s="607"/>
      <c r="G228" s="315">
        <f t="shared" si="10"/>
        <v>0</v>
      </c>
      <c r="H228" s="316">
        <v>0</v>
      </c>
      <c r="I228" s="317">
        <f t="shared" si="11"/>
        <v>0</v>
      </c>
    </row>
    <row r="229" spans="1:9">
      <c r="A229" s="271">
        <v>186</v>
      </c>
      <c r="B229" s="313">
        <v>219001212</v>
      </c>
      <c r="C229" s="314" t="s">
        <v>783</v>
      </c>
      <c r="D229" s="314" t="s">
        <v>630</v>
      </c>
      <c r="E229" s="273">
        <v>50</v>
      </c>
      <c r="F229" s="607"/>
      <c r="G229" s="315">
        <f t="shared" si="10"/>
        <v>0</v>
      </c>
      <c r="H229" s="316">
        <v>0.14399999999999999</v>
      </c>
      <c r="I229" s="317">
        <f t="shared" si="11"/>
        <v>7.1999999999999993</v>
      </c>
    </row>
    <row r="230" spans="1:9">
      <c r="A230" s="271">
        <v>187</v>
      </c>
      <c r="B230" s="313">
        <v>219001214</v>
      </c>
      <c r="C230" s="314" t="s">
        <v>784</v>
      </c>
      <c r="D230" s="314" t="s">
        <v>630</v>
      </c>
      <c r="E230" s="273">
        <v>20</v>
      </c>
      <c r="F230" s="607"/>
      <c r="G230" s="315">
        <f t="shared" si="10"/>
        <v>0</v>
      </c>
      <c r="H230" s="316">
        <v>0.5</v>
      </c>
      <c r="I230" s="317">
        <f t="shared" si="11"/>
        <v>10</v>
      </c>
    </row>
    <row r="231" spans="1:9">
      <c r="A231" s="271">
        <v>188</v>
      </c>
      <c r="B231" s="313">
        <v>219001255</v>
      </c>
      <c r="C231" s="314" t="s">
        <v>931</v>
      </c>
      <c r="D231" s="314" t="s">
        <v>630</v>
      </c>
      <c r="E231" s="273">
        <v>1</v>
      </c>
      <c r="F231" s="607"/>
      <c r="G231" s="315">
        <f t="shared" si="10"/>
        <v>0</v>
      </c>
      <c r="H231" s="316">
        <v>6.28</v>
      </c>
      <c r="I231" s="317">
        <f t="shared" si="11"/>
        <v>6.28</v>
      </c>
    </row>
    <row r="232" spans="1:9">
      <c r="A232" s="271">
        <v>189</v>
      </c>
      <c r="B232" s="313">
        <v>219001256</v>
      </c>
      <c r="C232" s="314" t="s">
        <v>932</v>
      </c>
      <c r="D232" s="314" t="s">
        <v>630</v>
      </c>
      <c r="E232" s="273">
        <v>1</v>
      </c>
      <c r="F232" s="607"/>
      <c r="G232" s="315">
        <f t="shared" si="10"/>
        <v>0</v>
      </c>
      <c r="H232" s="316">
        <v>3.2</v>
      </c>
      <c r="I232" s="317">
        <f t="shared" si="11"/>
        <v>3.2</v>
      </c>
    </row>
    <row r="233" spans="1:9">
      <c r="A233" s="271">
        <v>190</v>
      </c>
      <c r="B233" s="313">
        <v>219002213</v>
      </c>
      <c r="C233" s="314" t="s">
        <v>785</v>
      </c>
      <c r="D233" s="314" t="s">
        <v>630</v>
      </c>
      <c r="E233" s="273">
        <v>392</v>
      </c>
      <c r="F233" s="607"/>
      <c r="G233" s="315">
        <f t="shared" si="10"/>
        <v>0</v>
      </c>
      <c r="H233" s="316">
        <v>0.13700000000000001</v>
      </c>
      <c r="I233" s="317">
        <f t="shared" si="11"/>
        <v>53.704000000000008</v>
      </c>
    </row>
    <row r="234" spans="1:9">
      <c r="A234" s="271">
        <v>191</v>
      </c>
      <c r="B234" s="313">
        <v>219002611</v>
      </c>
      <c r="C234" s="314" t="s">
        <v>786</v>
      </c>
      <c r="D234" s="314" t="s">
        <v>383</v>
      </c>
      <c r="E234" s="273">
        <v>487</v>
      </c>
      <c r="F234" s="607"/>
      <c r="G234" s="315">
        <f t="shared" si="10"/>
        <v>0</v>
      </c>
      <c r="H234" s="316">
        <v>0.23200000000000001</v>
      </c>
      <c r="I234" s="317">
        <f t="shared" si="11"/>
        <v>112.98400000000001</v>
      </c>
    </row>
    <row r="235" spans="1:9">
      <c r="A235" s="271">
        <v>192</v>
      </c>
      <c r="B235" s="313">
        <v>219002612</v>
      </c>
      <c r="C235" s="314" t="s">
        <v>787</v>
      </c>
      <c r="D235" s="314" t="s">
        <v>383</v>
      </c>
      <c r="E235" s="273">
        <v>83</v>
      </c>
      <c r="F235" s="607"/>
      <c r="G235" s="315">
        <f t="shared" si="10"/>
        <v>0</v>
      </c>
      <c r="H235" s="316">
        <v>0.25700000000000001</v>
      </c>
      <c r="I235" s="317">
        <f t="shared" si="11"/>
        <v>21.331</v>
      </c>
    </row>
    <row r="236" spans="1:9">
      <c r="A236" s="271">
        <v>193</v>
      </c>
      <c r="B236" s="313">
        <v>219002613</v>
      </c>
      <c r="C236" s="314" t="s">
        <v>788</v>
      </c>
      <c r="D236" s="314" t="s">
        <v>383</v>
      </c>
      <c r="E236" s="273">
        <v>170</v>
      </c>
      <c r="F236" s="607"/>
      <c r="G236" s="315">
        <f t="shared" si="10"/>
        <v>0</v>
      </c>
      <c r="H236" s="316">
        <v>0.27300000000000002</v>
      </c>
      <c r="I236" s="317">
        <f t="shared" si="11"/>
        <v>46.410000000000004</v>
      </c>
    </row>
    <row r="237" spans="1:9">
      <c r="A237" s="271">
        <v>194</v>
      </c>
      <c r="B237" s="313">
        <v>219002611</v>
      </c>
      <c r="C237" s="314" t="s">
        <v>789</v>
      </c>
      <c r="D237" s="314" t="s">
        <v>383</v>
      </c>
      <c r="E237" s="273">
        <v>384</v>
      </c>
      <c r="F237" s="607"/>
      <c r="G237" s="315">
        <f t="shared" si="10"/>
        <v>0</v>
      </c>
      <c r="H237" s="316">
        <v>0.4</v>
      </c>
      <c r="I237" s="317">
        <f t="shared" si="11"/>
        <v>153.60000000000002</v>
      </c>
    </row>
    <row r="238" spans="1:9">
      <c r="A238" s="271">
        <v>195</v>
      </c>
      <c r="B238" s="313">
        <v>219003632</v>
      </c>
      <c r="C238" s="314" t="s">
        <v>790</v>
      </c>
      <c r="D238" s="314" t="s">
        <v>360</v>
      </c>
      <c r="E238" s="273">
        <v>38</v>
      </c>
      <c r="F238" s="607"/>
      <c r="G238" s="315">
        <f t="shared" si="10"/>
        <v>0</v>
      </c>
      <c r="H238" s="316">
        <v>1.02</v>
      </c>
      <c r="I238" s="317">
        <f t="shared" si="11"/>
        <v>38.76</v>
      </c>
    </row>
    <row r="239" spans="1:9">
      <c r="A239" s="271">
        <v>196</v>
      </c>
      <c r="B239" s="313">
        <v>219003521</v>
      </c>
      <c r="C239" s="314" t="s">
        <v>791</v>
      </c>
      <c r="D239" s="314" t="s">
        <v>360</v>
      </c>
      <c r="E239" s="273">
        <v>12</v>
      </c>
      <c r="F239" s="607"/>
      <c r="G239" s="315">
        <f t="shared" si="10"/>
        <v>0</v>
      </c>
      <c r="H239" s="316">
        <v>2.11</v>
      </c>
      <c r="I239" s="317">
        <f t="shared" si="11"/>
        <v>25.32</v>
      </c>
    </row>
    <row r="240" spans="1:9">
      <c r="A240" s="271">
        <v>197</v>
      </c>
      <c r="B240" s="313">
        <v>219990022</v>
      </c>
      <c r="C240" s="314" t="s">
        <v>792</v>
      </c>
      <c r="D240" s="314" t="s">
        <v>504</v>
      </c>
      <c r="E240" s="273">
        <v>150</v>
      </c>
      <c r="F240" s="607"/>
      <c r="G240" s="315">
        <f t="shared" si="10"/>
        <v>0</v>
      </c>
      <c r="H240" s="316">
        <v>1.6679999999999999</v>
      </c>
      <c r="I240" s="317">
        <f t="shared" si="11"/>
        <v>250.2</v>
      </c>
    </row>
    <row r="241" spans="1:9">
      <c r="A241" s="271">
        <v>198</v>
      </c>
      <c r="B241" s="313">
        <v>219990025</v>
      </c>
      <c r="C241" s="314" t="s">
        <v>793</v>
      </c>
      <c r="D241" s="314" t="s">
        <v>630</v>
      </c>
      <c r="E241" s="273">
        <v>1</v>
      </c>
      <c r="F241" s="607"/>
      <c r="G241" s="315">
        <f t="shared" si="10"/>
        <v>0</v>
      </c>
      <c r="H241" s="316">
        <v>83.352000000000004</v>
      </c>
      <c r="I241" s="317">
        <f t="shared" si="11"/>
        <v>83.352000000000004</v>
      </c>
    </row>
    <row r="242" spans="1:9">
      <c r="A242" s="271">
        <v>199</v>
      </c>
      <c r="B242" s="313">
        <v>219990012</v>
      </c>
      <c r="C242" s="314" t="s">
        <v>794</v>
      </c>
      <c r="D242" s="314" t="s">
        <v>504</v>
      </c>
      <c r="E242" s="273">
        <v>60</v>
      </c>
      <c r="F242" s="607"/>
      <c r="G242" s="315">
        <f t="shared" si="10"/>
        <v>0</v>
      </c>
      <c r="H242" s="316">
        <v>1.7649999999999999</v>
      </c>
      <c r="I242" s="317">
        <f t="shared" si="11"/>
        <v>105.89999999999999</v>
      </c>
    </row>
    <row r="243" spans="1:9">
      <c r="A243" s="271">
        <v>200</v>
      </c>
      <c r="B243" s="313">
        <v>219990012</v>
      </c>
      <c r="C243" s="314" t="s">
        <v>795</v>
      </c>
      <c r="D243" s="314" t="s">
        <v>504</v>
      </c>
      <c r="E243" s="273">
        <v>40</v>
      </c>
      <c r="F243" s="607"/>
      <c r="G243" s="315">
        <f t="shared" si="10"/>
        <v>0</v>
      </c>
      <c r="H243" s="316">
        <v>1.7649999999999999</v>
      </c>
      <c r="I243" s="317">
        <f t="shared" si="11"/>
        <v>70.599999999999994</v>
      </c>
    </row>
    <row r="244" spans="1:9">
      <c r="A244" s="271">
        <v>201</v>
      </c>
      <c r="B244" s="313">
        <v>219990014</v>
      </c>
      <c r="C244" s="314" t="s">
        <v>796</v>
      </c>
      <c r="D244" s="314" t="s">
        <v>504</v>
      </c>
      <c r="E244" s="273">
        <v>30</v>
      </c>
      <c r="F244" s="607"/>
      <c r="G244" s="315">
        <f t="shared" si="10"/>
        <v>0</v>
      </c>
      <c r="H244" s="316">
        <v>1.7649999999999999</v>
      </c>
      <c r="I244" s="317">
        <f t="shared" si="11"/>
        <v>52.949999999999996</v>
      </c>
    </row>
    <row r="245" spans="1:9">
      <c r="A245" s="271">
        <v>202</v>
      </c>
      <c r="B245" s="313">
        <v>219990015</v>
      </c>
      <c r="C245" s="314" t="s">
        <v>797</v>
      </c>
      <c r="D245" s="314" t="s">
        <v>504</v>
      </c>
      <c r="E245" s="273">
        <v>50</v>
      </c>
      <c r="F245" s="607"/>
      <c r="G245" s="315">
        <f t="shared" si="10"/>
        <v>0</v>
      </c>
      <c r="H245" s="316">
        <v>1.7649999999999999</v>
      </c>
      <c r="I245" s="317">
        <f t="shared" si="11"/>
        <v>88.25</v>
      </c>
    </row>
    <row r="246" spans="1:9">
      <c r="A246" s="271">
        <v>203</v>
      </c>
      <c r="B246" s="313">
        <v>219990012</v>
      </c>
      <c r="C246" s="314" t="s">
        <v>798</v>
      </c>
      <c r="D246" s="314" t="s">
        <v>504</v>
      </c>
      <c r="E246" s="273">
        <v>10</v>
      </c>
      <c r="F246" s="607"/>
      <c r="G246" s="315">
        <f t="shared" si="10"/>
        <v>0</v>
      </c>
      <c r="H246" s="316">
        <v>1.7649999999999999</v>
      </c>
      <c r="I246" s="317">
        <f t="shared" si="11"/>
        <v>17.649999999999999</v>
      </c>
    </row>
    <row r="247" spans="1:9">
      <c r="A247" s="271">
        <v>204</v>
      </c>
      <c r="B247" s="313">
        <v>219990012</v>
      </c>
      <c r="C247" s="314" t="s">
        <v>801</v>
      </c>
      <c r="D247" s="314" t="s">
        <v>630</v>
      </c>
      <c r="E247" s="273">
        <v>1</v>
      </c>
      <c r="F247" s="607"/>
      <c r="G247" s="315">
        <f t="shared" si="10"/>
        <v>0</v>
      </c>
      <c r="H247" s="316">
        <v>58.834000000000003</v>
      </c>
      <c r="I247" s="317">
        <f t="shared" si="11"/>
        <v>58.834000000000003</v>
      </c>
    </row>
    <row r="248" spans="1:9">
      <c r="A248" s="271">
        <v>205</v>
      </c>
      <c r="B248" s="313">
        <v>219990012</v>
      </c>
      <c r="C248" s="314" t="s">
        <v>802</v>
      </c>
      <c r="D248" s="314" t="s">
        <v>504</v>
      </c>
      <c r="E248" s="273">
        <v>40</v>
      </c>
      <c r="F248" s="607"/>
      <c r="G248" s="315">
        <f t="shared" si="10"/>
        <v>0</v>
      </c>
      <c r="H248" s="316">
        <v>1.7649999999999999</v>
      </c>
      <c r="I248" s="317">
        <f t="shared" si="11"/>
        <v>70.599999999999994</v>
      </c>
    </row>
    <row r="249" spans="1:9">
      <c r="A249" s="271">
        <v>206</v>
      </c>
      <c r="B249" s="313">
        <v>219990014</v>
      </c>
      <c r="C249" s="314" t="s">
        <v>803</v>
      </c>
      <c r="D249" s="314" t="s">
        <v>630</v>
      </c>
      <c r="E249" s="273">
        <v>1</v>
      </c>
      <c r="F249" s="607"/>
      <c r="G249" s="315">
        <f t="shared" si="10"/>
        <v>0</v>
      </c>
      <c r="H249" s="316">
        <v>88.251000000000005</v>
      </c>
      <c r="I249" s="317">
        <f t="shared" si="11"/>
        <v>88.251000000000005</v>
      </c>
    </row>
    <row r="250" spans="1:9">
      <c r="A250" s="271">
        <v>207</v>
      </c>
      <c r="B250" s="313">
        <v>219990025</v>
      </c>
      <c r="C250" s="314" t="s">
        <v>804</v>
      </c>
      <c r="D250" s="314" t="s">
        <v>504</v>
      </c>
      <c r="E250" s="273">
        <v>25</v>
      </c>
      <c r="F250" s="607"/>
      <c r="G250" s="315">
        <f t="shared" si="10"/>
        <v>0</v>
      </c>
      <c r="H250" s="316">
        <v>1.111</v>
      </c>
      <c r="I250" s="317">
        <f t="shared" si="11"/>
        <v>27.774999999999999</v>
      </c>
    </row>
    <row r="251" spans="1:9">
      <c r="A251" s="271">
        <v>208</v>
      </c>
      <c r="B251" s="313">
        <v>219990027</v>
      </c>
      <c r="C251" s="314" t="s">
        <v>805</v>
      </c>
      <c r="D251" s="314" t="s">
        <v>504</v>
      </c>
      <c r="E251" s="273">
        <v>40</v>
      </c>
      <c r="F251" s="607"/>
      <c r="G251" s="315">
        <f t="shared" si="10"/>
        <v>0</v>
      </c>
      <c r="H251" s="316">
        <v>0</v>
      </c>
      <c r="I251" s="317">
        <f t="shared" si="11"/>
        <v>0</v>
      </c>
    </row>
    <row r="252" spans="1:9">
      <c r="A252" s="271">
        <v>209</v>
      </c>
      <c r="B252" s="313">
        <v>219990026</v>
      </c>
      <c r="C252" s="314" t="s">
        <v>806</v>
      </c>
      <c r="D252" s="314" t="s">
        <v>630</v>
      </c>
      <c r="E252" s="273">
        <v>1</v>
      </c>
      <c r="F252" s="607"/>
      <c r="G252" s="315">
        <f t="shared" si="10"/>
        <v>0</v>
      </c>
      <c r="H252" s="316">
        <v>16.670000000000002</v>
      </c>
      <c r="I252" s="317">
        <f t="shared" si="11"/>
        <v>16.670000000000002</v>
      </c>
    </row>
    <row r="253" spans="1:9" ht="15.75" thickBot="1">
      <c r="A253" s="318">
        <v>210</v>
      </c>
      <c r="B253" s="319">
        <v>219990012</v>
      </c>
      <c r="C253" s="320" t="s">
        <v>895</v>
      </c>
      <c r="D253" s="320" t="s">
        <v>504</v>
      </c>
      <c r="E253" s="321">
        <v>10</v>
      </c>
      <c r="F253" s="608"/>
      <c r="G253" s="322">
        <f t="shared" si="10"/>
        <v>0</v>
      </c>
      <c r="H253" s="323">
        <v>1.7649999999999999</v>
      </c>
      <c r="I253" s="324">
        <f t="shared" si="11"/>
        <v>17.649999999999999</v>
      </c>
    </row>
    <row r="254" spans="1:9" ht="15.75" thickBot="1">
      <c r="A254" s="340"/>
      <c r="B254" s="341"/>
      <c r="C254" s="342" t="s">
        <v>636</v>
      </c>
      <c r="D254" s="342"/>
      <c r="E254" s="343"/>
      <c r="F254" s="343"/>
      <c r="G254" s="344">
        <f>SUM(G227:G253)</f>
        <v>0</v>
      </c>
      <c r="H254" s="345"/>
      <c r="I254" s="346">
        <f>SUM(I227:I253)</f>
        <v>1427.4710000000002</v>
      </c>
    </row>
    <row r="255" spans="1:9" ht="15.75" thickBot="1"/>
    <row r="256" spans="1:9" ht="21" thickBot="1">
      <c r="A256" s="261" t="s">
        <v>933</v>
      </c>
      <c r="B256" s="262"/>
      <c r="C256" s="262"/>
      <c r="D256" s="347"/>
      <c r="E256" s="348"/>
      <c r="F256" s="349"/>
    </row>
    <row r="257" spans="1:9" ht="15.75" thickBot="1">
      <c r="A257" s="266" t="s">
        <v>596</v>
      </c>
      <c r="B257" s="350"/>
      <c r="C257" s="350"/>
      <c r="D257" s="351"/>
      <c r="E257" s="352"/>
      <c r="F257" s="353" t="s">
        <v>598</v>
      </c>
    </row>
    <row r="258" spans="1:9">
      <c r="A258" s="271">
        <v>1</v>
      </c>
      <c r="B258" s="272" t="s">
        <v>809</v>
      </c>
      <c r="C258" s="272"/>
      <c r="D258" s="354"/>
      <c r="E258" s="315">
        <v>0</v>
      </c>
      <c r="F258" s="355">
        <f>G291</f>
        <v>0</v>
      </c>
    </row>
    <row r="259" spans="1:9" ht="15.75" thickBot="1">
      <c r="A259" s="271">
        <v>2</v>
      </c>
      <c r="B259" s="272" t="s">
        <v>810</v>
      </c>
      <c r="C259" s="272"/>
      <c r="D259" s="354">
        <v>3</v>
      </c>
      <c r="E259" s="315">
        <f>F258</f>
        <v>0</v>
      </c>
      <c r="F259" s="355">
        <f>E259*D259/100</f>
        <v>0</v>
      </c>
    </row>
    <row r="260" spans="1:9">
      <c r="A260" s="281">
        <v>3</v>
      </c>
      <c r="B260" s="282" t="s">
        <v>811</v>
      </c>
      <c r="C260" s="282"/>
      <c r="D260" s="356"/>
      <c r="E260" s="357">
        <v>0</v>
      </c>
      <c r="F260" s="358">
        <f>F259+F258</f>
        <v>0</v>
      </c>
    </row>
    <row r="261" spans="1:9">
      <c r="A261" s="288"/>
      <c r="B261" s="289"/>
      <c r="C261" s="289"/>
      <c r="D261" s="359"/>
      <c r="E261" s="360"/>
      <c r="F261" s="361"/>
    </row>
    <row r="262" spans="1:9">
      <c r="A262" s="271">
        <v>4</v>
      </c>
      <c r="B262" s="272" t="s">
        <v>812</v>
      </c>
      <c r="C262" s="272"/>
      <c r="D262" s="354">
        <v>19.25</v>
      </c>
      <c r="E262" s="612"/>
      <c r="F262" s="355">
        <f>E262*D262</f>
        <v>0</v>
      </c>
    </row>
    <row r="263" spans="1:9" ht="15.75" thickBot="1">
      <c r="A263" s="271">
        <v>5</v>
      </c>
      <c r="B263" s="272" t="s">
        <v>813</v>
      </c>
      <c r="C263" s="272"/>
      <c r="D263" s="354"/>
      <c r="E263" s="315">
        <v>0</v>
      </c>
      <c r="F263" s="611"/>
    </row>
    <row r="264" spans="1:9">
      <c r="A264" s="281">
        <v>6</v>
      </c>
      <c r="B264" s="282" t="s">
        <v>814</v>
      </c>
      <c r="C264" s="282"/>
      <c r="D264" s="356"/>
      <c r="E264" s="357">
        <v>0</v>
      </c>
      <c r="F264" s="358">
        <f>F263+F262+F260</f>
        <v>0</v>
      </c>
    </row>
    <row r="265" spans="1:9">
      <c r="A265" s="288"/>
      <c r="B265" s="289"/>
      <c r="C265" s="289"/>
      <c r="D265" s="359"/>
      <c r="E265" s="360"/>
      <c r="F265" s="361"/>
    </row>
    <row r="266" spans="1:9">
      <c r="A266" s="271">
        <v>7</v>
      </c>
      <c r="B266" s="272" t="s">
        <v>815</v>
      </c>
      <c r="C266" s="272"/>
      <c r="D266" s="354">
        <v>1</v>
      </c>
      <c r="E266" s="315">
        <v>0</v>
      </c>
      <c r="F266" s="355"/>
    </row>
    <row r="267" spans="1:9">
      <c r="A267" s="271">
        <v>8</v>
      </c>
      <c r="B267" s="272" t="s">
        <v>816</v>
      </c>
      <c r="C267" s="272"/>
      <c r="D267" s="354"/>
      <c r="E267" s="315">
        <v>0</v>
      </c>
      <c r="F267" s="355">
        <f>F264</f>
        <v>0</v>
      </c>
    </row>
    <row r="268" spans="1:9" ht="15.75" thickBot="1">
      <c r="A268" s="271">
        <v>9</v>
      </c>
      <c r="B268" s="272" t="s">
        <v>817</v>
      </c>
      <c r="C268" s="272"/>
      <c r="D268" s="354">
        <v>21</v>
      </c>
      <c r="E268" s="315">
        <f>F267</f>
        <v>0</v>
      </c>
      <c r="F268" s="355">
        <f>E268*D268/100</f>
        <v>0</v>
      </c>
    </row>
    <row r="269" spans="1:9" ht="16.5" thickTop="1" thickBot="1">
      <c r="A269" s="293">
        <v>10</v>
      </c>
      <c r="B269" s="294" t="s">
        <v>818</v>
      </c>
      <c r="C269" s="294"/>
      <c r="D269" s="362"/>
      <c r="E269" s="363">
        <v>0</v>
      </c>
      <c r="F269" s="364">
        <f>F268+F267</f>
        <v>0</v>
      </c>
    </row>
    <row r="271" spans="1:9" ht="21" thickBot="1">
      <c r="A271" s="298" t="s">
        <v>619</v>
      </c>
      <c r="B271" s="298"/>
      <c r="C271" s="298"/>
      <c r="D271" s="298"/>
      <c r="E271" s="298"/>
      <c r="F271" s="298"/>
      <c r="G271" s="298"/>
      <c r="H271" s="298"/>
      <c r="I271" s="298"/>
    </row>
    <row r="272" spans="1:9" ht="15.75" thickBot="1">
      <c r="A272" s="301" t="s">
        <v>596</v>
      </c>
      <c r="B272" s="300" t="s">
        <v>620</v>
      </c>
      <c r="C272" s="301" t="s">
        <v>621</v>
      </c>
      <c r="D272" s="301" t="s">
        <v>622</v>
      </c>
      <c r="E272" s="302" t="s">
        <v>623</v>
      </c>
      <c r="F272" s="302" t="s">
        <v>624</v>
      </c>
      <c r="G272" s="365" t="s">
        <v>625</v>
      </c>
      <c r="H272" s="304" t="s">
        <v>626</v>
      </c>
      <c r="I272" s="366" t="s">
        <v>627</v>
      </c>
    </row>
    <row r="273" spans="1:9" ht="15.75">
      <c r="A273" s="367"/>
      <c r="B273" s="368" t="s">
        <v>934</v>
      </c>
      <c r="C273" s="369"/>
      <c r="D273" s="369"/>
      <c r="E273" s="370"/>
      <c r="F273" s="370"/>
      <c r="G273" s="371"/>
      <c r="H273" s="372"/>
      <c r="I273" s="373"/>
    </row>
    <row r="274" spans="1:9">
      <c r="A274" s="271">
        <v>1</v>
      </c>
      <c r="B274" s="313">
        <v>782311</v>
      </c>
      <c r="C274" s="314" t="s">
        <v>820</v>
      </c>
      <c r="D274" s="314" t="s">
        <v>383</v>
      </c>
      <c r="E274" s="273">
        <v>2</v>
      </c>
      <c r="F274" s="607"/>
      <c r="G274" s="374">
        <f t="shared" ref="G274:G290" si="12">E274*F274</f>
        <v>0</v>
      </c>
      <c r="H274" s="316">
        <v>0.49</v>
      </c>
      <c r="I274" s="317">
        <f t="shared" ref="I274:I290" si="13">E274*H274</f>
        <v>0.98</v>
      </c>
    </row>
    <row r="275" spans="1:9">
      <c r="A275" s="271">
        <v>2</v>
      </c>
      <c r="B275" s="313">
        <v>783212</v>
      </c>
      <c r="C275" s="314" t="s">
        <v>821</v>
      </c>
      <c r="D275" s="314" t="s">
        <v>383</v>
      </c>
      <c r="E275" s="273">
        <v>2</v>
      </c>
      <c r="F275" s="607"/>
      <c r="G275" s="374">
        <f t="shared" si="12"/>
        <v>0</v>
      </c>
      <c r="H275" s="316">
        <v>0.46</v>
      </c>
      <c r="I275" s="317">
        <f t="shared" si="13"/>
        <v>0.92</v>
      </c>
    </row>
    <row r="276" spans="1:9">
      <c r="A276" s="271">
        <v>3</v>
      </c>
      <c r="B276" s="313">
        <v>784313</v>
      </c>
      <c r="C276" s="314" t="s">
        <v>822</v>
      </c>
      <c r="D276" s="314" t="s">
        <v>630</v>
      </c>
      <c r="E276" s="273">
        <v>40</v>
      </c>
      <c r="F276" s="607"/>
      <c r="G276" s="374">
        <f t="shared" si="12"/>
        <v>0</v>
      </c>
      <c r="H276" s="316">
        <v>0.16</v>
      </c>
      <c r="I276" s="317">
        <f t="shared" si="13"/>
        <v>6.4</v>
      </c>
    </row>
    <row r="277" spans="1:9">
      <c r="A277" s="271">
        <v>4</v>
      </c>
      <c r="B277" s="313">
        <v>347215</v>
      </c>
      <c r="C277" s="314" t="s">
        <v>823</v>
      </c>
      <c r="D277" s="314" t="s">
        <v>383</v>
      </c>
      <c r="E277" s="273">
        <v>2</v>
      </c>
      <c r="F277" s="607"/>
      <c r="G277" s="374">
        <f t="shared" si="12"/>
        <v>0</v>
      </c>
      <c r="H277" s="316">
        <v>0.12</v>
      </c>
      <c r="I277" s="317">
        <f t="shared" si="13"/>
        <v>0.24</v>
      </c>
    </row>
    <row r="278" spans="1:9">
      <c r="A278" s="271">
        <v>5</v>
      </c>
      <c r="B278" s="313">
        <v>788211</v>
      </c>
      <c r="C278" s="314" t="s">
        <v>824</v>
      </c>
      <c r="D278" s="314" t="s">
        <v>360</v>
      </c>
      <c r="E278" s="273">
        <v>1</v>
      </c>
      <c r="F278" s="607"/>
      <c r="G278" s="374">
        <f t="shared" si="12"/>
        <v>0</v>
      </c>
      <c r="H278" s="316">
        <v>0.51</v>
      </c>
      <c r="I278" s="317">
        <f t="shared" si="13"/>
        <v>0.51</v>
      </c>
    </row>
    <row r="279" spans="1:9">
      <c r="A279" s="271">
        <v>6</v>
      </c>
      <c r="B279" s="313">
        <v>432131</v>
      </c>
      <c r="C279" s="314" t="s">
        <v>825</v>
      </c>
      <c r="D279" s="314" t="s">
        <v>630</v>
      </c>
      <c r="E279" s="273">
        <v>1</v>
      </c>
      <c r="F279" s="607"/>
      <c r="G279" s="374">
        <f t="shared" si="12"/>
        <v>0</v>
      </c>
      <c r="H279" s="316">
        <v>0.55000000000000004</v>
      </c>
      <c r="I279" s="317">
        <f t="shared" si="13"/>
        <v>0.55000000000000004</v>
      </c>
    </row>
    <row r="280" spans="1:9">
      <c r="A280" s="271">
        <v>7</v>
      </c>
      <c r="B280" s="313">
        <v>432142</v>
      </c>
      <c r="C280" s="314" t="s">
        <v>826</v>
      </c>
      <c r="D280" s="314" t="s">
        <v>630</v>
      </c>
      <c r="E280" s="273">
        <v>3</v>
      </c>
      <c r="F280" s="607"/>
      <c r="G280" s="374">
        <f t="shared" si="12"/>
        <v>0</v>
      </c>
      <c r="H280" s="316">
        <v>0</v>
      </c>
      <c r="I280" s="317">
        <f t="shared" si="13"/>
        <v>0</v>
      </c>
    </row>
    <row r="281" spans="1:9">
      <c r="A281" s="271">
        <v>8</v>
      </c>
      <c r="B281" s="313">
        <v>434004</v>
      </c>
      <c r="C281" s="314" t="s">
        <v>827</v>
      </c>
      <c r="D281" s="314" t="s">
        <v>630</v>
      </c>
      <c r="E281" s="273">
        <v>21</v>
      </c>
      <c r="F281" s="607"/>
      <c r="G281" s="374">
        <f t="shared" si="12"/>
        <v>0</v>
      </c>
      <c r="H281" s="316">
        <v>0.17</v>
      </c>
      <c r="I281" s="317">
        <f t="shared" si="13"/>
        <v>3.5700000000000003</v>
      </c>
    </row>
    <row r="282" spans="1:9">
      <c r="A282" s="271">
        <v>9</v>
      </c>
      <c r="B282" s="313">
        <v>435105</v>
      </c>
      <c r="C282" s="314" t="s">
        <v>828</v>
      </c>
      <c r="D282" s="314" t="s">
        <v>630</v>
      </c>
      <c r="E282" s="273">
        <v>2</v>
      </c>
      <c r="F282" s="607"/>
      <c r="G282" s="374">
        <f t="shared" si="12"/>
        <v>0</v>
      </c>
      <c r="H282" s="316">
        <v>0.39</v>
      </c>
      <c r="I282" s="317">
        <f t="shared" si="13"/>
        <v>0.78</v>
      </c>
    </row>
    <row r="283" spans="1:9">
      <c r="A283" s="271">
        <v>10</v>
      </c>
      <c r="B283" s="313">
        <v>438501</v>
      </c>
      <c r="C283" s="314" t="s">
        <v>829</v>
      </c>
      <c r="D283" s="314" t="s">
        <v>630</v>
      </c>
      <c r="E283" s="273">
        <v>1</v>
      </c>
      <c r="F283" s="607"/>
      <c r="G283" s="374">
        <f t="shared" si="12"/>
        <v>0</v>
      </c>
      <c r="H283" s="316">
        <v>0.49</v>
      </c>
      <c r="I283" s="317">
        <f t="shared" si="13"/>
        <v>0.49</v>
      </c>
    </row>
    <row r="284" spans="1:9">
      <c r="A284" s="271">
        <v>11</v>
      </c>
      <c r="B284" s="313">
        <v>441111</v>
      </c>
      <c r="C284" s="314" t="s">
        <v>830</v>
      </c>
      <c r="D284" s="314" t="s">
        <v>630</v>
      </c>
      <c r="E284" s="273">
        <v>3</v>
      </c>
      <c r="F284" s="607"/>
      <c r="G284" s="374">
        <f t="shared" si="12"/>
        <v>0</v>
      </c>
      <c r="H284" s="316">
        <v>0.27</v>
      </c>
      <c r="I284" s="317">
        <f t="shared" si="13"/>
        <v>0.81</v>
      </c>
    </row>
    <row r="285" spans="1:9">
      <c r="A285" s="271">
        <v>12</v>
      </c>
      <c r="B285" s="313">
        <v>464313</v>
      </c>
      <c r="C285" s="314" t="s">
        <v>831</v>
      </c>
      <c r="D285" s="314" t="s">
        <v>630</v>
      </c>
      <c r="E285" s="273">
        <v>3</v>
      </c>
      <c r="F285" s="607"/>
      <c r="G285" s="374">
        <f t="shared" si="12"/>
        <v>0</v>
      </c>
      <c r="H285" s="316">
        <v>0.31</v>
      </c>
      <c r="I285" s="317">
        <f t="shared" si="13"/>
        <v>0.92999999999999994</v>
      </c>
    </row>
    <row r="286" spans="1:9">
      <c r="A286" s="271">
        <v>13</v>
      </c>
      <c r="B286" s="313">
        <v>464342</v>
      </c>
      <c r="C286" s="314" t="s">
        <v>832</v>
      </c>
      <c r="D286" s="314" t="s">
        <v>630</v>
      </c>
      <c r="E286" s="273">
        <v>2</v>
      </c>
      <c r="F286" s="607"/>
      <c r="G286" s="374">
        <f t="shared" si="12"/>
        <v>0</v>
      </c>
      <c r="H286" s="316">
        <v>0.57999999999999996</v>
      </c>
      <c r="I286" s="317">
        <f t="shared" si="13"/>
        <v>1.1599999999999999</v>
      </c>
    </row>
    <row r="287" spans="1:9">
      <c r="A287" s="271">
        <v>14</v>
      </c>
      <c r="B287" s="313">
        <v>464343</v>
      </c>
      <c r="C287" s="314" t="s">
        <v>833</v>
      </c>
      <c r="D287" s="314" t="s">
        <v>630</v>
      </c>
      <c r="E287" s="273">
        <v>1</v>
      </c>
      <c r="F287" s="607"/>
      <c r="G287" s="374">
        <f t="shared" si="12"/>
        <v>0</v>
      </c>
      <c r="H287" s="316">
        <v>0.57999999999999996</v>
      </c>
      <c r="I287" s="317">
        <f t="shared" si="13"/>
        <v>0.57999999999999996</v>
      </c>
    </row>
    <row r="288" spans="1:9">
      <c r="A288" s="271">
        <v>15</v>
      </c>
      <c r="B288" s="313">
        <v>434401</v>
      </c>
      <c r="C288" s="314" t="s">
        <v>935</v>
      </c>
      <c r="D288" s="314" t="s">
        <v>630</v>
      </c>
      <c r="E288" s="273">
        <v>1</v>
      </c>
      <c r="F288" s="607"/>
      <c r="G288" s="374">
        <f t="shared" si="12"/>
        <v>0</v>
      </c>
      <c r="H288" s="316">
        <v>0.28000000000000003</v>
      </c>
      <c r="I288" s="317">
        <f t="shared" si="13"/>
        <v>0.28000000000000003</v>
      </c>
    </row>
    <row r="289" spans="1:9">
      <c r="A289" s="271">
        <v>16</v>
      </c>
      <c r="B289" s="313">
        <v>438521</v>
      </c>
      <c r="C289" s="314" t="s">
        <v>936</v>
      </c>
      <c r="D289" s="314" t="s">
        <v>630</v>
      </c>
      <c r="E289" s="273">
        <v>1</v>
      </c>
      <c r="F289" s="607"/>
      <c r="G289" s="374">
        <f t="shared" si="12"/>
        <v>0</v>
      </c>
      <c r="H289" s="316">
        <v>0.49</v>
      </c>
      <c r="I289" s="317">
        <f t="shared" si="13"/>
        <v>0.49</v>
      </c>
    </row>
    <row r="290" spans="1:9" ht="15.75" thickBot="1">
      <c r="A290" s="318">
        <v>17</v>
      </c>
      <c r="B290" s="319">
        <v>438013</v>
      </c>
      <c r="C290" s="320" t="s">
        <v>937</v>
      </c>
      <c r="D290" s="320" t="s">
        <v>630</v>
      </c>
      <c r="E290" s="321">
        <v>2</v>
      </c>
      <c r="F290" s="608"/>
      <c r="G290" s="375">
        <f t="shared" si="12"/>
        <v>0</v>
      </c>
      <c r="H290" s="323">
        <v>0.28000000000000003</v>
      </c>
      <c r="I290" s="324">
        <f t="shared" si="13"/>
        <v>0.56000000000000005</v>
      </c>
    </row>
    <row r="291" spans="1:9" ht="15.75" thickBot="1">
      <c r="A291" s="340"/>
      <c r="B291" s="341"/>
      <c r="C291" s="342" t="s">
        <v>636</v>
      </c>
      <c r="D291" s="342"/>
      <c r="E291" s="343"/>
      <c r="F291" s="343"/>
      <c r="G291" s="376">
        <f>SUM(G274:G290)</f>
        <v>0</v>
      </c>
      <c r="H291" s="345"/>
      <c r="I291" s="346">
        <f>SUM(I274:I290)</f>
        <v>19.25</v>
      </c>
    </row>
    <row r="292" spans="1:9" ht="15.75" thickBot="1"/>
    <row r="293" spans="1:9" ht="21" thickBot="1">
      <c r="A293" s="261" t="s">
        <v>938</v>
      </c>
      <c r="B293" s="262"/>
      <c r="C293" s="262"/>
      <c r="D293" s="347"/>
      <c r="E293" s="348"/>
      <c r="F293" s="349"/>
    </row>
    <row r="294" spans="1:9" ht="15.75" thickBot="1">
      <c r="A294" s="266" t="s">
        <v>596</v>
      </c>
      <c r="B294" s="350"/>
      <c r="C294" s="350"/>
      <c r="D294" s="351"/>
      <c r="E294" s="352"/>
      <c r="F294" s="353" t="s">
        <v>598</v>
      </c>
    </row>
    <row r="295" spans="1:9">
      <c r="A295" s="271">
        <v>1</v>
      </c>
      <c r="B295" s="272" t="s">
        <v>809</v>
      </c>
      <c r="C295" s="272"/>
      <c r="D295" s="354"/>
      <c r="E295" s="315">
        <v>0</v>
      </c>
      <c r="F295" s="355">
        <f>G326+G340</f>
        <v>0</v>
      </c>
    </row>
    <row r="296" spans="1:9" ht="15.75" thickBot="1">
      <c r="A296" s="271">
        <v>2</v>
      </c>
      <c r="B296" s="272" t="s">
        <v>810</v>
      </c>
      <c r="C296" s="272"/>
      <c r="D296" s="354">
        <v>3</v>
      </c>
      <c r="E296" s="315">
        <f>F295</f>
        <v>0</v>
      </c>
      <c r="F296" s="355">
        <f>E296*D296/100</f>
        <v>0</v>
      </c>
    </row>
    <row r="297" spans="1:9">
      <c r="A297" s="281">
        <v>3</v>
      </c>
      <c r="B297" s="282" t="s">
        <v>811</v>
      </c>
      <c r="C297" s="282"/>
      <c r="D297" s="356"/>
      <c r="E297" s="357">
        <v>0</v>
      </c>
      <c r="F297" s="358">
        <f>F296+F295</f>
        <v>0</v>
      </c>
    </row>
    <row r="298" spans="1:9">
      <c r="A298" s="288"/>
      <c r="B298" s="289"/>
      <c r="C298" s="289"/>
      <c r="D298" s="359"/>
      <c r="E298" s="360"/>
      <c r="F298" s="361"/>
    </row>
    <row r="299" spans="1:9">
      <c r="A299" s="271">
        <v>4</v>
      </c>
      <c r="B299" s="272" t="s">
        <v>812</v>
      </c>
      <c r="C299" s="272"/>
      <c r="D299" s="354">
        <v>30.74</v>
      </c>
      <c r="E299" s="612"/>
      <c r="F299" s="355">
        <f>E299*D299</f>
        <v>0</v>
      </c>
    </row>
    <row r="300" spans="1:9" ht="15.75" thickBot="1">
      <c r="A300" s="271">
        <v>5</v>
      </c>
      <c r="B300" s="272" t="s">
        <v>813</v>
      </c>
      <c r="C300" s="272"/>
      <c r="D300" s="354"/>
      <c r="E300" s="315">
        <v>0</v>
      </c>
      <c r="F300" s="611"/>
    </row>
    <row r="301" spans="1:9">
      <c r="A301" s="281">
        <v>6</v>
      </c>
      <c r="B301" s="282" t="s">
        <v>814</v>
      </c>
      <c r="C301" s="282"/>
      <c r="D301" s="356"/>
      <c r="E301" s="357">
        <v>0</v>
      </c>
      <c r="F301" s="358">
        <f>F300+F299+F297</f>
        <v>0</v>
      </c>
    </row>
    <row r="302" spans="1:9">
      <c r="A302" s="288"/>
      <c r="B302" s="289"/>
      <c r="C302" s="289"/>
      <c r="D302" s="359"/>
      <c r="E302" s="360"/>
      <c r="F302" s="361"/>
    </row>
    <row r="303" spans="1:9">
      <c r="A303" s="271">
        <v>7</v>
      </c>
      <c r="B303" s="272" t="s">
        <v>815</v>
      </c>
      <c r="C303" s="272"/>
      <c r="D303" s="354">
        <v>1</v>
      </c>
      <c r="E303" s="315">
        <v>0</v>
      </c>
      <c r="F303" s="355"/>
    </row>
    <row r="304" spans="1:9">
      <c r="A304" s="271">
        <v>8</v>
      </c>
      <c r="B304" s="272" t="s">
        <v>816</v>
      </c>
      <c r="C304" s="272"/>
      <c r="D304" s="354"/>
      <c r="E304" s="315">
        <v>0</v>
      </c>
      <c r="F304" s="355">
        <f>F301</f>
        <v>0</v>
      </c>
    </row>
    <row r="305" spans="1:9" ht="15.75" thickBot="1">
      <c r="A305" s="271">
        <v>9</v>
      </c>
      <c r="B305" s="272" t="s">
        <v>817</v>
      </c>
      <c r="C305" s="272"/>
      <c r="D305" s="354">
        <v>21</v>
      </c>
      <c r="E305" s="315">
        <f>F304</f>
        <v>0</v>
      </c>
      <c r="F305" s="355">
        <f>E305*D305/100</f>
        <v>0</v>
      </c>
    </row>
    <row r="306" spans="1:9" ht="16.5" thickTop="1" thickBot="1">
      <c r="A306" s="293">
        <v>10</v>
      </c>
      <c r="B306" s="294" t="s">
        <v>818</v>
      </c>
      <c r="C306" s="294"/>
      <c r="D306" s="362"/>
      <c r="E306" s="363">
        <v>0</v>
      </c>
      <c r="F306" s="364">
        <f>F305+F304</f>
        <v>0</v>
      </c>
    </row>
    <row r="307" spans="1:9">
      <c r="D307" s="286"/>
      <c r="E307" s="286"/>
      <c r="F307" s="286"/>
    </row>
    <row r="308" spans="1:9" ht="21" thickBot="1">
      <c r="A308" s="298" t="s">
        <v>619</v>
      </c>
      <c r="B308" s="298"/>
      <c r="C308" s="298"/>
      <c r="D308" s="298"/>
      <c r="E308" s="298"/>
      <c r="F308" s="298"/>
      <c r="G308" s="298"/>
      <c r="H308" s="298"/>
      <c r="I308" s="298"/>
    </row>
    <row r="309" spans="1:9" ht="15.75" thickBot="1">
      <c r="A309" s="301" t="s">
        <v>596</v>
      </c>
      <c r="B309" s="300" t="s">
        <v>620</v>
      </c>
      <c r="C309" s="301" t="s">
        <v>621</v>
      </c>
      <c r="D309" s="301" t="s">
        <v>622</v>
      </c>
      <c r="E309" s="302" t="s">
        <v>623</v>
      </c>
      <c r="F309" s="302" t="s">
        <v>624</v>
      </c>
      <c r="G309" s="365" t="s">
        <v>625</v>
      </c>
      <c r="H309" s="304" t="s">
        <v>626</v>
      </c>
      <c r="I309" s="366" t="s">
        <v>627</v>
      </c>
    </row>
    <row r="310" spans="1:9" ht="15.75">
      <c r="A310" s="367"/>
      <c r="B310" s="368" t="s">
        <v>939</v>
      </c>
      <c r="C310" s="369"/>
      <c r="D310" s="369"/>
      <c r="E310" s="370"/>
      <c r="F310" s="370"/>
      <c r="G310" s="371"/>
      <c r="H310" s="372"/>
      <c r="I310" s="373"/>
    </row>
    <row r="311" spans="1:9">
      <c r="A311" s="271">
        <v>1</v>
      </c>
      <c r="B311" s="313">
        <v>782311</v>
      </c>
      <c r="C311" s="314" t="s">
        <v>820</v>
      </c>
      <c r="D311" s="314" t="s">
        <v>383</v>
      </c>
      <c r="E311" s="273">
        <v>2</v>
      </c>
      <c r="F311" s="607"/>
      <c r="G311" s="374">
        <f t="shared" ref="G311:G325" si="14">E311*F311</f>
        <v>0</v>
      </c>
      <c r="H311" s="316">
        <v>0.49</v>
      </c>
      <c r="I311" s="317">
        <f t="shared" ref="I311:I325" si="15">E311*H311</f>
        <v>0.98</v>
      </c>
    </row>
    <row r="312" spans="1:9">
      <c r="A312" s="271">
        <v>2</v>
      </c>
      <c r="B312" s="313">
        <v>783212</v>
      </c>
      <c r="C312" s="314" t="s">
        <v>821</v>
      </c>
      <c r="D312" s="314" t="s">
        <v>383</v>
      </c>
      <c r="E312" s="273">
        <v>2</v>
      </c>
      <c r="F312" s="607"/>
      <c r="G312" s="374">
        <f t="shared" si="14"/>
        <v>0</v>
      </c>
      <c r="H312" s="316">
        <v>0.46</v>
      </c>
      <c r="I312" s="317">
        <f t="shared" si="15"/>
        <v>0.92</v>
      </c>
    </row>
    <row r="313" spans="1:9">
      <c r="A313" s="271">
        <v>3</v>
      </c>
      <c r="B313" s="313">
        <v>784313</v>
      </c>
      <c r="C313" s="314" t="s">
        <v>822</v>
      </c>
      <c r="D313" s="314" t="s">
        <v>630</v>
      </c>
      <c r="E313" s="273">
        <v>60</v>
      </c>
      <c r="F313" s="607"/>
      <c r="G313" s="374">
        <f t="shared" si="14"/>
        <v>0</v>
      </c>
      <c r="H313" s="316">
        <v>0.16</v>
      </c>
      <c r="I313" s="317">
        <f t="shared" si="15"/>
        <v>9.6</v>
      </c>
    </row>
    <row r="314" spans="1:9">
      <c r="A314" s="271">
        <v>4</v>
      </c>
      <c r="B314" s="313">
        <v>347215</v>
      </c>
      <c r="C314" s="314" t="s">
        <v>823</v>
      </c>
      <c r="D314" s="314" t="s">
        <v>383</v>
      </c>
      <c r="E314" s="273">
        <v>2</v>
      </c>
      <c r="F314" s="607"/>
      <c r="G314" s="374">
        <f t="shared" si="14"/>
        <v>0</v>
      </c>
      <c r="H314" s="316">
        <v>0.12</v>
      </c>
      <c r="I314" s="317">
        <f t="shared" si="15"/>
        <v>0.24</v>
      </c>
    </row>
    <row r="315" spans="1:9">
      <c r="A315" s="271">
        <v>5</v>
      </c>
      <c r="B315" s="313">
        <v>788211</v>
      </c>
      <c r="C315" s="314" t="s">
        <v>836</v>
      </c>
      <c r="D315" s="314" t="s">
        <v>360</v>
      </c>
      <c r="E315" s="273">
        <v>1</v>
      </c>
      <c r="F315" s="607"/>
      <c r="G315" s="374">
        <f t="shared" si="14"/>
        <v>0</v>
      </c>
      <c r="H315" s="316">
        <v>0.51</v>
      </c>
      <c r="I315" s="317">
        <f t="shared" si="15"/>
        <v>0.51</v>
      </c>
    </row>
    <row r="316" spans="1:9">
      <c r="A316" s="271">
        <v>6</v>
      </c>
      <c r="B316" s="313">
        <v>432131</v>
      </c>
      <c r="C316" s="314" t="s">
        <v>825</v>
      </c>
      <c r="D316" s="314" t="s">
        <v>630</v>
      </c>
      <c r="E316" s="273">
        <v>1</v>
      </c>
      <c r="F316" s="607"/>
      <c r="G316" s="374">
        <f t="shared" si="14"/>
        <v>0</v>
      </c>
      <c r="H316" s="316">
        <v>0.55000000000000004</v>
      </c>
      <c r="I316" s="317">
        <f t="shared" si="15"/>
        <v>0.55000000000000004</v>
      </c>
    </row>
    <row r="317" spans="1:9">
      <c r="A317" s="271">
        <v>7</v>
      </c>
      <c r="B317" s="313">
        <v>432142</v>
      </c>
      <c r="C317" s="314" t="s">
        <v>826</v>
      </c>
      <c r="D317" s="314" t="s">
        <v>630</v>
      </c>
      <c r="E317" s="273">
        <v>3</v>
      </c>
      <c r="F317" s="607"/>
      <c r="G317" s="374">
        <f t="shared" si="14"/>
        <v>0</v>
      </c>
      <c r="H317" s="316">
        <v>0</v>
      </c>
      <c r="I317" s="317">
        <f t="shared" si="15"/>
        <v>0</v>
      </c>
    </row>
    <row r="318" spans="1:9">
      <c r="A318" s="271">
        <v>8</v>
      </c>
      <c r="B318" s="313">
        <v>434004</v>
      </c>
      <c r="C318" s="314" t="s">
        <v>827</v>
      </c>
      <c r="D318" s="314" t="s">
        <v>630</v>
      </c>
      <c r="E318" s="273">
        <v>38</v>
      </c>
      <c r="F318" s="607"/>
      <c r="G318" s="374">
        <f t="shared" si="14"/>
        <v>0</v>
      </c>
      <c r="H318" s="316">
        <v>0.17</v>
      </c>
      <c r="I318" s="317">
        <f t="shared" si="15"/>
        <v>6.4600000000000009</v>
      </c>
    </row>
    <row r="319" spans="1:9">
      <c r="A319" s="271">
        <v>9</v>
      </c>
      <c r="B319" s="313">
        <v>464342</v>
      </c>
      <c r="C319" s="314" t="s">
        <v>832</v>
      </c>
      <c r="D319" s="314" t="s">
        <v>630</v>
      </c>
      <c r="E319" s="273">
        <v>1</v>
      </c>
      <c r="F319" s="607"/>
      <c r="G319" s="374">
        <f t="shared" si="14"/>
        <v>0</v>
      </c>
      <c r="H319" s="316">
        <v>0.57999999999999996</v>
      </c>
      <c r="I319" s="317">
        <f t="shared" si="15"/>
        <v>0.57999999999999996</v>
      </c>
    </row>
    <row r="320" spans="1:9">
      <c r="A320" s="271">
        <v>10</v>
      </c>
      <c r="B320" s="313">
        <v>464343</v>
      </c>
      <c r="C320" s="314" t="s">
        <v>833</v>
      </c>
      <c r="D320" s="314" t="s">
        <v>630</v>
      </c>
      <c r="E320" s="273">
        <v>1</v>
      </c>
      <c r="F320" s="607"/>
      <c r="G320" s="374">
        <f t="shared" si="14"/>
        <v>0</v>
      </c>
      <c r="H320" s="316">
        <v>0.57999999999999996</v>
      </c>
      <c r="I320" s="317">
        <f t="shared" si="15"/>
        <v>0.57999999999999996</v>
      </c>
    </row>
    <row r="321" spans="1:9">
      <c r="A321" s="271">
        <v>11</v>
      </c>
      <c r="B321" s="313">
        <v>432111</v>
      </c>
      <c r="C321" s="314" t="s">
        <v>906</v>
      </c>
      <c r="D321" s="314" t="s">
        <v>630</v>
      </c>
      <c r="E321" s="273">
        <v>1</v>
      </c>
      <c r="F321" s="607"/>
      <c r="G321" s="374">
        <f t="shared" si="14"/>
        <v>0</v>
      </c>
      <c r="H321" s="316">
        <v>0.23</v>
      </c>
      <c r="I321" s="317">
        <f t="shared" si="15"/>
        <v>0.23</v>
      </c>
    </row>
    <row r="322" spans="1:9">
      <c r="A322" s="271">
        <v>12</v>
      </c>
      <c r="B322" s="313">
        <v>432142</v>
      </c>
      <c r="C322" s="314" t="s">
        <v>826</v>
      </c>
      <c r="D322" s="314" t="s">
        <v>630</v>
      </c>
      <c r="E322" s="273">
        <v>1</v>
      </c>
      <c r="F322" s="607"/>
      <c r="G322" s="374">
        <f t="shared" si="14"/>
        <v>0</v>
      </c>
      <c r="H322" s="316">
        <v>0</v>
      </c>
      <c r="I322" s="317">
        <f t="shared" si="15"/>
        <v>0</v>
      </c>
    </row>
    <row r="323" spans="1:9">
      <c r="A323" s="271">
        <v>13</v>
      </c>
      <c r="B323" s="313">
        <v>435104</v>
      </c>
      <c r="C323" s="314" t="s">
        <v>845</v>
      </c>
      <c r="D323" s="314" t="s">
        <v>630</v>
      </c>
      <c r="E323" s="273">
        <v>1</v>
      </c>
      <c r="F323" s="607"/>
      <c r="G323" s="374">
        <f t="shared" si="14"/>
        <v>0</v>
      </c>
      <c r="H323" s="316">
        <v>0.39</v>
      </c>
      <c r="I323" s="317">
        <f t="shared" si="15"/>
        <v>0.39</v>
      </c>
    </row>
    <row r="324" spans="1:9">
      <c r="A324" s="271">
        <v>14</v>
      </c>
      <c r="B324" s="313">
        <v>435107</v>
      </c>
      <c r="C324" s="314" t="s">
        <v>846</v>
      </c>
      <c r="D324" s="314" t="s">
        <v>630</v>
      </c>
      <c r="E324" s="273">
        <v>1</v>
      </c>
      <c r="F324" s="607"/>
      <c r="G324" s="374">
        <f t="shared" si="14"/>
        <v>0</v>
      </c>
      <c r="H324" s="316">
        <v>0.56000000000000005</v>
      </c>
      <c r="I324" s="317">
        <f t="shared" si="15"/>
        <v>0.56000000000000005</v>
      </c>
    </row>
    <row r="325" spans="1:9" ht="15.75" thickBot="1">
      <c r="A325" s="318">
        <v>15</v>
      </c>
      <c r="B325" s="319">
        <v>436652</v>
      </c>
      <c r="C325" s="320" t="s">
        <v>908</v>
      </c>
      <c r="D325" s="320" t="s">
        <v>630</v>
      </c>
      <c r="E325" s="321">
        <v>1</v>
      </c>
      <c r="F325" s="608"/>
      <c r="G325" s="375">
        <f t="shared" si="14"/>
        <v>0</v>
      </c>
      <c r="H325" s="323">
        <v>2.46</v>
      </c>
      <c r="I325" s="324">
        <f t="shared" si="15"/>
        <v>2.46</v>
      </c>
    </row>
    <row r="326" spans="1:9">
      <c r="A326" s="325"/>
      <c r="B326" s="326"/>
      <c r="C326" s="327" t="s">
        <v>636</v>
      </c>
      <c r="D326" s="327"/>
      <c r="E326" s="328"/>
      <c r="F326" s="328"/>
      <c r="G326" s="381">
        <f>SUM(G311:G325)</f>
        <v>0</v>
      </c>
      <c r="H326" s="330"/>
      <c r="I326" s="331">
        <f>SUM(I311:I325)</f>
        <v>24.06</v>
      </c>
    </row>
    <row r="327" spans="1:9" ht="15.75">
      <c r="A327" s="332"/>
      <c r="B327" s="333" t="s">
        <v>909</v>
      </c>
      <c r="C327" s="334"/>
      <c r="D327" s="334"/>
      <c r="E327" s="335"/>
      <c r="F327" s="335"/>
      <c r="G327" s="382"/>
      <c r="H327" s="337"/>
      <c r="I327" s="338"/>
    </row>
    <row r="328" spans="1:9" ht="15.75" thickBot="1">
      <c r="A328" s="318">
        <v>16</v>
      </c>
      <c r="B328" s="319"/>
      <c r="C328" s="320" t="s">
        <v>910</v>
      </c>
      <c r="D328" s="383"/>
      <c r="E328" s="321"/>
      <c r="F328" s="321"/>
      <c r="G328" s="375">
        <f>E328*F328</f>
        <v>0</v>
      </c>
      <c r="H328" s="323"/>
      <c r="I328" s="324">
        <f>E328*H328</f>
        <v>0</v>
      </c>
    </row>
    <row r="329" spans="1:9">
      <c r="A329" s="325"/>
      <c r="B329" s="326"/>
      <c r="C329" s="327" t="s">
        <v>636</v>
      </c>
      <c r="D329" s="384"/>
      <c r="E329" s="328"/>
      <c r="F329" s="328"/>
      <c r="G329" s="381">
        <f>SUM(G328:G328)</f>
        <v>0</v>
      </c>
      <c r="H329" s="330"/>
      <c r="I329" s="331">
        <f>SUM(I328:I328)</f>
        <v>0</v>
      </c>
    </row>
    <row r="330" spans="1:9" ht="15.75">
      <c r="A330" s="332"/>
      <c r="B330" s="333" t="s">
        <v>939</v>
      </c>
      <c r="C330" s="334"/>
      <c r="D330" s="385"/>
      <c r="E330" s="335"/>
      <c r="F330" s="335"/>
      <c r="G330" s="382"/>
      <c r="H330" s="337"/>
      <c r="I330" s="338"/>
    </row>
    <row r="331" spans="1:9">
      <c r="A331" s="271">
        <v>17</v>
      </c>
      <c r="B331" s="313">
        <v>438502</v>
      </c>
      <c r="C331" s="314" t="s">
        <v>911</v>
      </c>
      <c r="D331" s="314" t="s">
        <v>630</v>
      </c>
      <c r="E331" s="273">
        <v>1</v>
      </c>
      <c r="F331" s="607"/>
      <c r="G331" s="374">
        <f t="shared" ref="G331:G339" si="16">E331*F331</f>
        <v>0</v>
      </c>
      <c r="H331" s="316">
        <v>0.72</v>
      </c>
      <c r="I331" s="317">
        <f t="shared" ref="I331:I339" si="17">E331*H331</f>
        <v>0.72</v>
      </c>
    </row>
    <row r="332" spans="1:9">
      <c r="A332" s="271">
        <v>18</v>
      </c>
      <c r="B332" s="313">
        <v>415034</v>
      </c>
      <c r="C332" s="314" t="s">
        <v>839</v>
      </c>
      <c r="D332" s="314" t="s">
        <v>630</v>
      </c>
      <c r="E332" s="273">
        <v>1</v>
      </c>
      <c r="F332" s="607"/>
      <c r="G332" s="374">
        <f t="shared" si="16"/>
        <v>0</v>
      </c>
      <c r="H332" s="316">
        <v>1.64</v>
      </c>
      <c r="I332" s="317">
        <f t="shared" si="17"/>
        <v>1.64</v>
      </c>
    </row>
    <row r="333" spans="1:9">
      <c r="A333" s="271">
        <v>19</v>
      </c>
      <c r="B333" s="313">
        <v>432331</v>
      </c>
      <c r="C333" s="314" t="s">
        <v>840</v>
      </c>
      <c r="D333" s="314" t="s">
        <v>630</v>
      </c>
      <c r="E333" s="273">
        <v>1</v>
      </c>
      <c r="F333" s="607"/>
      <c r="G333" s="374">
        <f t="shared" si="16"/>
        <v>0</v>
      </c>
      <c r="H333" s="316">
        <v>1.1399999999999999</v>
      </c>
      <c r="I333" s="317">
        <f t="shared" si="17"/>
        <v>1.1399999999999999</v>
      </c>
    </row>
    <row r="334" spans="1:9">
      <c r="A334" s="271">
        <v>20</v>
      </c>
      <c r="B334" s="313">
        <v>432342</v>
      </c>
      <c r="C334" s="314" t="s">
        <v>842</v>
      </c>
      <c r="D334" s="314" t="s">
        <v>630</v>
      </c>
      <c r="E334" s="273">
        <v>3</v>
      </c>
      <c r="F334" s="607"/>
      <c r="G334" s="374">
        <f t="shared" si="16"/>
        <v>0</v>
      </c>
      <c r="H334" s="316">
        <v>0</v>
      </c>
      <c r="I334" s="317">
        <f t="shared" si="17"/>
        <v>0</v>
      </c>
    </row>
    <row r="335" spans="1:9">
      <c r="A335" s="271">
        <v>21</v>
      </c>
      <c r="B335" s="313">
        <v>471111</v>
      </c>
      <c r="C335" s="314" t="s">
        <v>843</v>
      </c>
      <c r="D335" s="314" t="s">
        <v>630</v>
      </c>
      <c r="E335" s="273">
        <v>1</v>
      </c>
      <c r="F335" s="607"/>
      <c r="G335" s="374">
        <f t="shared" si="16"/>
        <v>0</v>
      </c>
      <c r="H335" s="316">
        <v>1.1399999999999999</v>
      </c>
      <c r="I335" s="317">
        <f t="shared" si="17"/>
        <v>1.1399999999999999</v>
      </c>
    </row>
    <row r="336" spans="1:9">
      <c r="A336" s="271">
        <v>22</v>
      </c>
      <c r="B336" s="313">
        <v>435109</v>
      </c>
      <c r="C336" s="314" t="s">
        <v>900</v>
      </c>
      <c r="D336" s="314" t="s">
        <v>630</v>
      </c>
      <c r="E336" s="273">
        <v>1</v>
      </c>
      <c r="F336" s="607"/>
      <c r="G336" s="374">
        <f t="shared" si="16"/>
        <v>0</v>
      </c>
      <c r="H336" s="316">
        <v>0.56000000000000005</v>
      </c>
      <c r="I336" s="317">
        <f t="shared" si="17"/>
        <v>0.56000000000000005</v>
      </c>
    </row>
    <row r="337" spans="1:9">
      <c r="A337" s="271">
        <v>23</v>
      </c>
      <c r="B337" s="313">
        <v>438503</v>
      </c>
      <c r="C337" s="314" t="s">
        <v>901</v>
      </c>
      <c r="D337" s="314" t="s">
        <v>630</v>
      </c>
      <c r="E337" s="273">
        <v>1</v>
      </c>
      <c r="F337" s="607"/>
      <c r="G337" s="374">
        <f t="shared" si="16"/>
        <v>0</v>
      </c>
      <c r="H337" s="316">
        <v>0.72</v>
      </c>
      <c r="I337" s="317">
        <f t="shared" si="17"/>
        <v>0.72</v>
      </c>
    </row>
    <row r="338" spans="1:9">
      <c r="A338" s="271">
        <v>24</v>
      </c>
      <c r="B338" s="313">
        <v>464113</v>
      </c>
      <c r="C338" s="314" t="s">
        <v>940</v>
      </c>
      <c r="D338" s="314" t="s">
        <v>630</v>
      </c>
      <c r="E338" s="273">
        <v>1</v>
      </c>
      <c r="F338" s="607"/>
      <c r="G338" s="374">
        <f t="shared" si="16"/>
        <v>0</v>
      </c>
      <c r="H338" s="316">
        <v>0.46</v>
      </c>
      <c r="I338" s="317">
        <f t="shared" si="17"/>
        <v>0.46</v>
      </c>
    </row>
    <row r="339" spans="1:9" ht="15.75" thickBot="1">
      <c r="A339" s="318">
        <v>25</v>
      </c>
      <c r="B339" s="319">
        <v>761117</v>
      </c>
      <c r="C339" s="320" t="s">
        <v>941</v>
      </c>
      <c r="D339" s="320" t="s">
        <v>630</v>
      </c>
      <c r="E339" s="321">
        <v>1</v>
      </c>
      <c r="F339" s="608"/>
      <c r="G339" s="375">
        <f t="shared" si="16"/>
        <v>0</v>
      </c>
      <c r="H339" s="323">
        <v>0.3</v>
      </c>
      <c r="I339" s="324">
        <f t="shared" si="17"/>
        <v>0.3</v>
      </c>
    </row>
    <row r="340" spans="1:9" ht="15.75" thickBot="1">
      <c r="A340" s="340"/>
      <c r="B340" s="341"/>
      <c r="C340" s="342" t="s">
        <v>636</v>
      </c>
      <c r="D340" s="342"/>
      <c r="E340" s="343"/>
      <c r="F340" s="343"/>
      <c r="G340" s="376">
        <f>SUM(G331:G339)</f>
        <v>0</v>
      </c>
      <c r="H340" s="345"/>
      <c r="I340" s="346">
        <f>SUM(I331:I339)</f>
        <v>6.6799999999999988</v>
      </c>
    </row>
    <row r="341" spans="1:9" ht="15.75" thickBot="1">
      <c r="D341" s="286"/>
      <c r="E341" s="286"/>
      <c r="F341" s="286"/>
    </row>
    <row r="342" spans="1:9" ht="21" thickBot="1">
      <c r="A342" s="261" t="s">
        <v>942</v>
      </c>
      <c r="B342" s="262"/>
      <c r="C342" s="262"/>
      <c r="D342" s="347"/>
      <c r="E342" s="348"/>
      <c r="F342" s="349"/>
    </row>
    <row r="343" spans="1:9" ht="15.75" thickBot="1">
      <c r="A343" s="266" t="s">
        <v>596</v>
      </c>
      <c r="B343" s="350"/>
      <c r="C343" s="350"/>
      <c r="D343" s="351"/>
      <c r="E343" s="352"/>
      <c r="F343" s="353" t="s">
        <v>598</v>
      </c>
    </row>
    <row r="344" spans="1:9">
      <c r="A344" s="271">
        <v>1</v>
      </c>
      <c r="B344" s="272" t="s">
        <v>809</v>
      </c>
      <c r="C344" s="272"/>
      <c r="D344" s="354"/>
      <c r="E344" s="315">
        <v>0</v>
      </c>
      <c r="F344" s="355">
        <f>G376</f>
        <v>0</v>
      </c>
    </row>
    <row r="345" spans="1:9" ht="15.75" thickBot="1">
      <c r="A345" s="271">
        <v>2</v>
      </c>
      <c r="B345" s="272" t="s">
        <v>810</v>
      </c>
      <c r="C345" s="272"/>
      <c r="D345" s="354">
        <v>3</v>
      </c>
      <c r="E345" s="315">
        <f>F344</f>
        <v>0</v>
      </c>
      <c r="F345" s="355">
        <f>E345*D345/100</f>
        <v>0</v>
      </c>
    </row>
    <row r="346" spans="1:9">
      <c r="A346" s="281">
        <v>3</v>
      </c>
      <c r="B346" s="282" t="s">
        <v>811</v>
      </c>
      <c r="C346" s="282"/>
      <c r="D346" s="356"/>
      <c r="E346" s="357">
        <v>0</v>
      </c>
      <c r="F346" s="358">
        <f>F345+F344</f>
        <v>0</v>
      </c>
    </row>
    <row r="347" spans="1:9">
      <c r="A347" s="288"/>
      <c r="B347" s="289"/>
      <c r="C347" s="289"/>
      <c r="D347" s="359"/>
      <c r="E347" s="360"/>
      <c r="F347" s="361"/>
    </row>
    <row r="348" spans="1:9">
      <c r="A348" s="271">
        <v>4</v>
      </c>
      <c r="B348" s="272" t="s">
        <v>812</v>
      </c>
      <c r="C348" s="272"/>
      <c r="D348" s="354">
        <v>19.28</v>
      </c>
      <c r="E348" s="612"/>
      <c r="F348" s="355">
        <f>E348*D348</f>
        <v>0</v>
      </c>
    </row>
    <row r="349" spans="1:9" ht="15.75" thickBot="1">
      <c r="A349" s="271">
        <v>5</v>
      </c>
      <c r="B349" s="272" t="s">
        <v>813</v>
      </c>
      <c r="C349" s="272"/>
      <c r="D349" s="354"/>
      <c r="E349" s="315">
        <v>0</v>
      </c>
      <c r="F349" s="611"/>
    </row>
    <row r="350" spans="1:9">
      <c r="A350" s="281">
        <v>6</v>
      </c>
      <c r="B350" s="282" t="s">
        <v>814</v>
      </c>
      <c r="C350" s="282"/>
      <c r="D350" s="356"/>
      <c r="E350" s="357">
        <v>0</v>
      </c>
      <c r="F350" s="358">
        <f>F349+F348+F346</f>
        <v>0</v>
      </c>
    </row>
    <row r="351" spans="1:9">
      <c r="A351" s="288"/>
      <c r="B351" s="289"/>
      <c r="C351" s="289"/>
      <c r="D351" s="359"/>
      <c r="E351" s="360"/>
      <c r="F351" s="361"/>
    </row>
    <row r="352" spans="1:9">
      <c r="A352" s="271">
        <v>7</v>
      </c>
      <c r="B352" s="272" t="s">
        <v>815</v>
      </c>
      <c r="C352" s="272"/>
      <c r="D352" s="354">
        <v>1</v>
      </c>
      <c r="E352" s="315">
        <v>0</v>
      </c>
      <c r="F352" s="355"/>
    </row>
    <row r="353" spans="1:9">
      <c r="A353" s="271">
        <v>8</v>
      </c>
      <c r="B353" s="272" t="s">
        <v>816</v>
      </c>
      <c r="C353" s="272"/>
      <c r="D353" s="354"/>
      <c r="E353" s="315">
        <v>0</v>
      </c>
      <c r="F353" s="355">
        <f>F350</f>
        <v>0</v>
      </c>
    </row>
    <row r="354" spans="1:9" ht="15.75" thickBot="1">
      <c r="A354" s="271">
        <v>9</v>
      </c>
      <c r="B354" s="272" t="s">
        <v>817</v>
      </c>
      <c r="C354" s="272"/>
      <c r="D354" s="354">
        <v>21</v>
      </c>
      <c r="E354" s="315">
        <f>F353</f>
        <v>0</v>
      </c>
      <c r="F354" s="355">
        <f>E354*D354/100</f>
        <v>0</v>
      </c>
    </row>
    <row r="355" spans="1:9" ht="16.5" thickTop="1" thickBot="1">
      <c r="A355" s="293">
        <v>10</v>
      </c>
      <c r="B355" s="294" t="s">
        <v>818</v>
      </c>
      <c r="C355" s="294"/>
      <c r="D355" s="362"/>
      <c r="E355" s="363">
        <v>0</v>
      </c>
      <c r="F355" s="364">
        <f>F354+F353</f>
        <v>0</v>
      </c>
    </row>
    <row r="357" spans="1:9" ht="21" thickBot="1">
      <c r="A357" s="298" t="s">
        <v>619</v>
      </c>
      <c r="B357" s="298"/>
      <c r="C357" s="298"/>
      <c r="D357" s="298"/>
      <c r="E357" s="298"/>
      <c r="F357" s="298"/>
      <c r="G357" s="298"/>
      <c r="H357" s="298"/>
      <c r="I357" s="298"/>
    </row>
    <row r="358" spans="1:9" ht="15.75" thickBot="1">
      <c r="A358" s="301" t="s">
        <v>596</v>
      </c>
      <c r="B358" s="300" t="s">
        <v>620</v>
      </c>
      <c r="C358" s="301" t="s">
        <v>621</v>
      </c>
      <c r="D358" s="301" t="s">
        <v>622</v>
      </c>
      <c r="E358" s="302" t="s">
        <v>623</v>
      </c>
      <c r="F358" s="302" t="s">
        <v>624</v>
      </c>
      <c r="G358" s="365" t="s">
        <v>625</v>
      </c>
      <c r="H358" s="304" t="s">
        <v>626</v>
      </c>
      <c r="I358" s="366" t="s">
        <v>627</v>
      </c>
    </row>
    <row r="359" spans="1:9" ht="15.75">
      <c r="A359" s="367"/>
      <c r="B359" s="368" t="s">
        <v>943</v>
      </c>
      <c r="C359" s="369"/>
      <c r="D359" s="369"/>
      <c r="E359" s="370"/>
      <c r="F359" s="370"/>
      <c r="G359" s="371"/>
      <c r="H359" s="372"/>
      <c r="I359" s="373"/>
    </row>
    <row r="360" spans="1:9">
      <c r="A360" s="271">
        <v>1</v>
      </c>
      <c r="B360" s="313">
        <v>782311</v>
      </c>
      <c r="C360" s="314" t="s">
        <v>820</v>
      </c>
      <c r="D360" s="314" t="s">
        <v>383</v>
      </c>
      <c r="E360" s="273">
        <v>2</v>
      </c>
      <c r="F360" s="607"/>
      <c r="G360" s="374">
        <f t="shared" ref="G360:G375" si="18">E360*F360</f>
        <v>0</v>
      </c>
      <c r="H360" s="316">
        <v>0.49</v>
      </c>
      <c r="I360" s="317">
        <f t="shared" ref="I360:I375" si="19">E360*H360</f>
        <v>0.98</v>
      </c>
    </row>
    <row r="361" spans="1:9">
      <c r="A361" s="271">
        <v>2</v>
      </c>
      <c r="B361" s="313">
        <v>783212</v>
      </c>
      <c r="C361" s="314" t="s">
        <v>821</v>
      </c>
      <c r="D361" s="314" t="s">
        <v>383</v>
      </c>
      <c r="E361" s="273">
        <v>2</v>
      </c>
      <c r="F361" s="607"/>
      <c r="G361" s="374">
        <f t="shared" si="18"/>
        <v>0</v>
      </c>
      <c r="H361" s="316">
        <v>0.46</v>
      </c>
      <c r="I361" s="317">
        <f t="shared" si="19"/>
        <v>0.92</v>
      </c>
    </row>
    <row r="362" spans="1:9">
      <c r="A362" s="271">
        <v>3</v>
      </c>
      <c r="B362" s="313">
        <v>784313</v>
      </c>
      <c r="C362" s="314" t="s">
        <v>822</v>
      </c>
      <c r="D362" s="314" t="s">
        <v>630</v>
      </c>
      <c r="E362" s="273">
        <v>40</v>
      </c>
      <c r="F362" s="607"/>
      <c r="G362" s="374">
        <f t="shared" si="18"/>
        <v>0</v>
      </c>
      <c r="H362" s="316">
        <v>0.16</v>
      </c>
      <c r="I362" s="317">
        <f t="shared" si="19"/>
        <v>6.4</v>
      </c>
    </row>
    <row r="363" spans="1:9">
      <c r="A363" s="271">
        <v>4</v>
      </c>
      <c r="B363" s="313">
        <v>347215</v>
      </c>
      <c r="C363" s="314" t="s">
        <v>823</v>
      </c>
      <c r="D363" s="314" t="s">
        <v>383</v>
      </c>
      <c r="E363" s="273">
        <v>2</v>
      </c>
      <c r="F363" s="607"/>
      <c r="G363" s="374">
        <f t="shared" si="18"/>
        <v>0</v>
      </c>
      <c r="H363" s="316">
        <v>0.12</v>
      </c>
      <c r="I363" s="317">
        <f t="shared" si="19"/>
        <v>0.24</v>
      </c>
    </row>
    <row r="364" spans="1:9">
      <c r="A364" s="271">
        <v>5</v>
      </c>
      <c r="B364" s="313">
        <v>788211</v>
      </c>
      <c r="C364" s="314" t="s">
        <v>824</v>
      </c>
      <c r="D364" s="314" t="s">
        <v>360</v>
      </c>
      <c r="E364" s="273">
        <v>1</v>
      </c>
      <c r="F364" s="607"/>
      <c r="G364" s="374">
        <f t="shared" si="18"/>
        <v>0</v>
      </c>
      <c r="H364" s="316">
        <v>0.51</v>
      </c>
      <c r="I364" s="317">
        <f t="shared" si="19"/>
        <v>0.51</v>
      </c>
    </row>
    <row r="365" spans="1:9">
      <c r="A365" s="271">
        <v>6</v>
      </c>
      <c r="B365" s="313">
        <v>432131</v>
      </c>
      <c r="C365" s="314" t="s">
        <v>825</v>
      </c>
      <c r="D365" s="314" t="s">
        <v>630</v>
      </c>
      <c r="E365" s="273">
        <v>1</v>
      </c>
      <c r="F365" s="607"/>
      <c r="G365" s="374">
        <f t="shared" si="18"/>
        <v>0</v>
      </c>
      <c r="H365" s="316">
        <v>0.55000000000000004</v>
      </c>
      <c r="I365" s="317">
        <f t="shared" si="19"/>
        <v>0.55000000000000004</v>
      </c>
    </row>
    <row r="366" spans="1:9">
      <c r="A366" s="271">
        <v>7</v>
      </c>
      <c r="B366" s="313">
        <v>432142</v>
      </c>
      <c r="C366" s="314" t="s">
        <v>826</v>
      </c>
      <c r="D366" s="314" t="s">
        <v>630</v>
      </c>
      <c r="E366" s="273">
        <v>3</v>
      </c>
      <c r="F366" s="607"/>
      <c r="G366" s="374">
        <f t="shared" si="18"/>
        <v>0</v>
      </c>
      <c r="H366" s="316">
        <v>0</v>
      </c>
      <c r="I366" s="317">
        <f t="shared" si="19"/>
        <v>0</v>
      </c>
    </row>
    <row r="367" spans="1:9">
      <c r="A367" s="271">
        <v>8</v>
      </c>
      <c r="B367" s="313">
        <v>434004</v>
      </c>
      <c r="C367" s="314" t="s">
        <v>827</v>
      </c>
      <c r="D367" s="314" t="s">
        <v>630</v>
      </c>
      <c r="E367" s="273">
        <v>34</v>
      </c>
      <c r="F367" s="607"/>
      <c r="G367" s="374">
        <f t="shared" si="18"/>
        <v>0</v>
      </c>
      <c r="H367" s="316">
        <v>0.17</v>
      </c>
      <c r="I367" s="317">
        <f t="shared" si="19"/>
        <v>5.78</v>
      </c>
    </row>
    <row r="368" spans="1:9">
      <c r="A368" s="271">
        <v>9</v>
      </c>
      <c r="B368" s="313">
        <v>435105</v>
      </c>
      <c r="C368" s="314" t="s">
        <v>828</v>
      </c>
      <c r="D368" s="314" t="s">
        <v>630</v>
      </c>
      <c r="E368" s="273">
        <v>1</v>
      </c>
      <c r="F368" s="607"/>
      <c r="G368" s="374">
        <f t="shared" si="18"/>
        <v>0</v>
      </c>
      <c r="H368" s="316">
        <v>0.39</v>
      </c>
      <c r="I368" s="317">
        <f t="shared" si="19"/>
        <v>0.39</v>
      </c>
    </row>
    <row r="369" spans="1:9">
      <c r="A369" s="271">
        <v>10</v>
      </c>
      <c r="B369" s="313">
        <v>438501</v>
      </c>
      <c r="C369" s="314" t="s">
        <v>829</v>
      </c>
      <c r="D369" s="314" t="s">
        <v>630</v>
      </c>
      <c r="E369" s="273">
        <v>1</v>
      </c>
      <c r="F369" s="607"/>
      <c r="G369" s="374">
        <f t="shared" si="18"/>
        <v>0</v>
      </c>
      <c r="H369" s="316">
        <v>0.49</v>
      </c>
      <c r="I369" s="317">
        <f t="shared" si="19"/>
        <v>0.49</v>
      </c>
    </row>
    <row r="370" spans="1:9">
      <c r="A370" s="271">
        <v>11</v>
      </c>
      <c r="B370" s="313">
        <v>441111</v>
      </c>
      <c r="C370" s="314" t="s">
        <v>830</v>
      </c>
      <c r="D370" s="314" t="s">
        <v>630</v>
      </c>
      <c r="E370" s="273">
        <v>1</v>
      </c>
      <c r="F370" s="607"/>
      <c r="G370" s="374">
        <f t="shared" si="18"/>
        <v>0</v>
      </c>
      <c r="H370" s="316">
        <v>0.27</v>
      </c>
      <c r="I370" s="317">
        <f t="shared" si="19"/>
        <v>0.27</v>
      </c>
    </row>
    <row r="371" spans="1:9">
      <c r="A371" s="271">
        <v>12</v>
      </c>
      <c r="B371" s="313">
        <v>464313</v>
      </c>
      <c r="C371" s="314" t="s">
        <v>831</v>
      </c>
      <c r="D371" s="314" t="s">
        <v>630</v>
      </c>
      <c r="E371" s="273">
        <v>1</v>
      </c>
      <c r="F371" s="607"/>
      <c r="G371" s="374">
        <f t="shared" si="18"/>
        <v>0</v>
      </c>
      <c r="H371" s="316">
        <v>0.31</v>
      </c>
      <c r="I371" s="317">
        <f t="shared" si="19"/>
        <v>0.31</v>
      </c>
    </row>
    <row r="372" spans="1:9">
      <c r="A372" s="271">
        <v>13</v>
      </c>
      <c r="B372" s="313">
        <v>464342</v>
      </c>
      <c r="C372" s="314" t="s">
        <v>832</v>
      </c>
      <c r="D372" s="314" t="s">
        <v>630</v>
      </c>
      <c r="E372" s="273">
        <v>1</v>
      </c>
      <c r="F372" s="607"/>
      <c r="G372" s="374">
        <f t="shared" si="18"/>
        <v>0</v>
      </c>
      <c r="H372" s="316">
        <v>0.57999999999999996</v>
      </c>
      <c r="I372" s="317">
        <f t="shared" si="19"/>
        <v>0.57999999999999996</v>
      </c>
    </row>
    <row r="373" spans="1:9">
      <c r="A373" s="271">
        <v>14</v>
      </c>
      <c r="B373" s="313">
        <v>464343</v>
      </c>
      <c r="C373" s="314" t="s">
        <v>833</v>
      </c>
      <c r="D373" s="314" t="s">
        <v>630</v>
      </c>
      <c r="E373" s="273">
        <v>1</v>
      </c>
      <c r="F373" s="607"/>
      <c r="G373" s="374">
        <f t="shared" si="18"/>
        <v>0</v>
      </c>
      <c r="H373" s="316">
        <v>0.57999999999999996</v>
      </c>
      <c r="I373" s="317">
        <f t="shared" si="19"/>
        <v>0.57999999999999996</v>
      </c>
    </row>
    <row r="374" spans="1:9">
      <c r="A374" s="271">
        <v>15</v>
      </c>
      <c r="B374" s="313">
        <v>435107</v>
      </c>
      <c r="C374" s="314" t="s">
        <v>846</v>
      </c>
      <c r="D374" s="314" t="s">
        <v>630</v>
      </c>
      <c r="E374" s="273">
        <v>1</v>
      </c>
      <c r="F374" s="607"/>
      <c r="G374" s="374">
        <f t="shared" si="18"/>
        <v>0</v>
      </c>
      <c r="H374" s="316">
        <v>0.56000000000000005</v>
      </c>
      <c r="I374" s="317">
        <f t="shared" si="19"/>
        <v>0.56000000000000005</v>
      </c>
    </row>
    <row r="375" spans="1:9" ht="15.75" thickBot="1">
      <c r="A375" s="318">
        <v>16</v>
      </c>
      <c r="B375" s="319">
        <v>438502</v>
      </c>
      <c r="C375" s="320" t="s">
        <v>944</v>
      </c>
      <c r="D375" s="320" t="s">
        <v>630</v>
      </c>
      <c r="E375" s="321">
        <v>1</v>
      </c>
      <c r="F375" s="608"/>
      <c r="G375" s="375">
        <f t="shared" si="18"/>
        <v>0</v>
      </c>
      <c r="H375" s="323">
        <v>0.72</v>
      </c>
      <c r="I375" s="324">
        <f t="shared" si="19"/>
        <v>0.72</v>
      </c>
    </row>
    <row r="376" spans="1:9" ht="15.75" thickBot="1">
      <c r="A376" s="340"/>
      <c r="B376" s="341"/>
      <c r="C376" s="342" t="s">
        <v>636</v>
      </c>
      <c r="D376" s="342"/>
      <c r="E376" s="343"/>
      <c r="F376" s="343"/>
      <c r="G376" s="376">
        <f>SUM(G360:G375)</f>
        <v>0</v>
      </c>
      <c r="H376" s="345"/>
      <c r="I376" s="346">
        <f>SUM(I360:I375)</f>
        <v>19.279999999999994</v>
      </c>
    </row>
    <row r="377" spans="1:9" ht="15.75" thickBot="1"/>
    <row r="378" spans="1:9" ht="21" thickBot="1">
      <c r="A378" s="261" t="s">
        <v>945</v>
      </c>
      <c r="B378" s="262"/>
      <c r="C378" s="262"/>
      <c r="D378" s="347"/>
      <c r="E378" s="348"/>
      <c r="F378" s="349"/>
    </row>
    <row r="379" spans="1:9" ht="15.75" thickBot="1">
      <c r="A379" s="266" t="s">
        <v>596</v>
      </c>
      <c r="B379" s="350"/>
      <c r="C379" s="350"/>
      <c r="D379" s="351"/>
      <c r="E379" s="352"/>
      <c r="F379" s="353" t="s">
        <v>598</v>
      </c>
    </row>
    <row r="380" spans="1:9">
      <c r="A380" s="271">
        <v>1</v>
      </c>
      <c r="B380" s="272" t="s">
        <v>809</v>
      </c>
      <c r="C380" s="272"/>
      <c r="D380" s="354"/>
      <c r="E380" s="315">
        <v>0</v>
      </c>
      <c r="F380" s="355">
        <f>G414+G424</f>
        <v>0</v>
      </c>
    </row>
    <row r="381" spans="1:9" ht="15.75" thickBot="1">
      <c r="A381" s="271">
        <v>2</v>
      </c>
      <c r="B381" s="272" t="s">
        <v>810</v>
      </c>
      <c r="C381" s="272"/>
      <c r="D381" s="354">
        <v>3</v>
      </c>
      <c r="E381" s="315">
        <f>F380</f>
        <v>0</v>
      </c>
      <c r="F381" s="355">
        <f>E381*D381/100</f>
        <v>0</v>
      </c>
    </row>
    <row r="382" spans="1:9">
      <c r="A382" s="281">
        <v>3</v>
      </c>
      <c r="B382" s="282" t="s">
        <v>811</v>
      </c>
      <c r="C382" s="282"/>
      <c r="D382" s="356"/>
      <c r="E382" s="357">
        <v>0</v>
      </c>
      <c r="F382" s="358">
        <f>F381+F380</f>
        <v>0</v>
      </c>
    </row>
    <row r="383" spans="1:9">
      <c r="A383" s="288"/>
      <c r="B383" s="289"/>
      <c r="C383" s="289"/>
      <c r="D383" s="359"/>
      <c r="E383" s="360"/>
      <c r="F383" s="361"/>
    </row>
    <row r="384" spans="1:9">
      <c r="A384" s="271">
        <v>4</v>
      </c>
      <c r="B384" s="272" t="s">
        <v>812</v>
      </c>
      <c r="C384" s="272"/>
      <c r="D384" s="354">
        <v>46.2</v>
      </c>
      <c r="E384" s="612"/>
      <c r="F384" s="355">
        <f>E384*D384</f>
        <v>0</v>
      </c>
    </row>
    <row r="385" spans="1:9" ht="15.75" thickBot="1">
      <c r="A385" s="271">
        <v>5</v>
      </c>
      <c r="B385" s="272" t="s">
        <v>813</v>
      </c>
      <c r="C385" s="272"/>
      <c r="D385" s="354"/>
      <c r="E385" s="315">
        <v>0</v>
      </c>
      <c r="F385" s="611"/>
    </row>
    <row r="386" spans="1:9">
      <c r="A386" s="281">
        <v>6</v>
      </c>
      <c r="B386" s="282" t="s">
        <v>814</v>
      </c>
      <c r="C386" s="282"/>
      <c r="D386" s="356"/>
      <c r="E386" s="357">
        <v>0</v>
      </c>
      <c r="F386" s="358">
        <f>F385+F384+F382</f>
        <v>0</v>
      </c>
    </row>
    <row r="387" spans="1:9">
      <c r="A387" s="288"/>
      <c r="B387" s="289"/>
      <c r="C387" s="289"/>
      <c r="D387" s="359"/>
      <c r="E387" s="360"/>
      <c r="F387" s="361"/>
    </row>
    <row r="388" spans="1:9">
      <c r="A388" s="271">
        <v>7</v>
      </c>
      <c r="B388" s="272" t="s">
        <v>815</v>
      </c>
      <c r="C388" s="272"/>
      <c r="D388" s="354">
        <v>1</v>
      </c>
      <c r="E388" s="315">
        <v>0</v>
      </c>
      <c r="F388" s="355"/>
    </row>
    <row r="389" spans="1:9">
      <c r="A389" s="271">
        <v>8</v>
      </c>
      <c r="B389" s="272" t="s">
        <v>816</v>
      </c>
      <c r="C389" s="272"/>
      <c r="D389" s="354"/>
      <c r="E389" s="315">
        <v>0</v>
      </c>
      <c r="F389" s="355">
        <f>F386</f>
        <v>0</v>
      </c>
    </row>
    <row r="390" spans="1:9" ht="15.75" thickBot="1">
      <c r="A390" s="271">
        <v>9</v>
      </c>
      <c r="B390" s="272" t="s">
        <v>817</v>
      </c>
      <c r="C390" s="272"/>
      <c r="D390" s="354">
        <v>21</v>
      </c>
      <c r="E390" s="315">
        <f>F389</f>
        <v>0</v>
      </c>
      <c r="F390" s="355">
        <f>E390*D390/100</f>
        <v>0</v>
      </c>
    </row>
    <row r="391" spans="1:9" ht="16.5" thickTop="1" thickBot="1">
      <c r="A391" s="293">
        <v>10</v>
      </c>
      <c r="B391" s="294" t="s">
        <v>818</v>
      </c>
      <c r="C391" s="294"/>
      <c r="D391" s="362"/>
      <c r="E391" s="363">
        <v>0</v>
      </c>
      <c r="F391" s="364">
        <f>F390+F389</f>
        <v>0</v>
      </c>
    </row>
    <row r="393" spans="1:9" ht="21" thickBot="1">
      <c r="A393" s="298" t="s">
        <v>619</v>
      </c>
      <c r="B393" s="298"/>
      <c r="C393" s="298"/>
      <c r="D393" s="298"/>
      <c r="E393" s="298"/>
      <c r="F393" s="298"/>
      <c r="G393" s="298"/>
      <c r="H393" s="298"/>
      <c r="I393" s="298"/>
    </row>
    <row r="394" spans="1:9" ht="15.75" thickBot="1">
      <c r="A394" s="301" t="s">
        <v>596</v>
      </c>
      <c r="B394" s="300" t="s">
        <v>620</v>
      </c>
      <c r="C394" s="301" t="s">
        <v>621</v>
      </c>
      <c r="D394" s="301" t="s">
        <v>622</v>
      </c>
      <c r="E394" s="302" t="s">
        <v>623</v>
      </c>
      <c r="F394" s="302" t="s">
        <v>624</v>
      </c>
      <c r="G394" s="365" t="s">
        <v>625</v>
      </c>
      <c r="H394" s="304" t="s">
        <v>626</v>
      </c>
      <c r="I394" s="366" t="s">
        <v>627</v>
      </c>
    </row>
    <row r="395" spans="1:9" ht="15.75">
      <c r="A395" s="367"/>
      <c r="B395" s="368" t="s">
        <v>946</v>
      </c>
      <c r="C395" s="369"/>
      <c r="D395" s="369"/>
      <c r="E395" s="370"/>
      <c r="F395" s="370"/>
      <c r="G395" s="371"/>
      <c r="H395" s="372"/>
      <c r="I395" s="373"/>
    </row>
    <row r="396" spans="1:9">
      <c r="A396" s="271">
        <v>1</v>
      </c>
      <c r="B396" s="313">
        <v>782311</v>
      </c>
      <c r="C396" s="314" t="s">
        <v>820</v>
      </c>
      <c r="D396" s="314" t="s">
        <v>383</v>
      </c>
      <c r="E396" s="273">
        <v>2</v>
      </c>
      <c r="F396" s="607"/>
      <c r="G396" s="374">
        <f t="shared" ref="G396:G413" si="20">E396*F396</f>
        <v>0</v>
      </c>
      <c r="H396" s="316">
        <v>0.49</v>
      </c>
      <c r="I396" s="317">
        <f t="shared" ref="I396:I413" si="21">E396*H396</f>
        <v>0.98</v>
      </c>
    </row>
    <row r="397" spans="1:9">
      <c r="A397" s="271">
        <v>2</v>
      </c>
      <c r="B397" s="313">
        <v>783212</v>
      </c>
      <c r="C397" s="314" t="s">
        <v>821</v>
      </c>
      <c r="D397" s="314" t="s">
        <v>383</v>
      </c>
      <c r="E397" s="273">
        <v>2</v>
      </c>
      <c r="F397" s="607"/>
      <c r="G397" s="374">
        <f t="shared" si="20"/>
        <v>0</v>
      </c>
      <c r="H397" s="316">
        <v>0.46</v>
      </c>
      <c r="I397" s="317">
        <f t="shared" si="21"/>
        <v>0.92</v>
      </c>
    </row>
    <row r="398" spans="1:9">
      <c r="A398" s="271">
        <v>3</v>
      </c>
      <c r="B398" s="313">
        <v>784313</v>
      </c>
      <c r="C398" s="314" t="s">
        <v>822</v>
      </c>
      <c r="D398" s="314" t="s">
        <v>630</v>
      </c>
      <c r="E398" s="273">
        <v>120</v>
      </c>
      <c r="F398" s="607"/>
      <c r="G398" s="374">
        <f t="shared" si="20"/>
        <v>0</v>
      </c>
      <c r="H398" s="316">
        <v>0.16</v>
      </c>
      <c r="I398" s="317">
        <f t="shared" si="21"/>
        <v>19.2</v>
      </c>
    </row>
    <row r="399" spans="1:9">
      <c r="A399" s="271">
        <v>4</v>
      </c>
      <c r="B399" s="313">
        <v>347215</v>
      </c>
      <c r="C399" s="314" t="s">
        <v>823</v>
      </c>
      <c r="D399" s="314" t="s">
        <v>383</v>
      </c>
      <c r="E399" s="273">
        <v>2</v>
      </c>
      <c r="F399" s="607"/>
      <c r="G399" s="374">
        <f t="shared" si="20"/>
        <v>0</v>
      </c>
      <c r="H399" s="316">
        <v>0.12</v>
      </c>
      <c r="I399" s="317">
        <f t="shared" si="21"/>
        <v>0.24</v>
      </c>
    </row>
    <row r="400" spans="1:9">
      <c r="A400" s="271">
        <v>5</v>
      </c>
      <c r="B400" s="313">
        <v>788211</v>
      </c>
      <c r="C400" s="314" t="s">
        <v>824</v>
      </c>
      <c r="D400" s="314" t="s">
        <v>360</v>
      </c>
      <c r="E400" s="273">
        <v>1</v>
      </c>
      <c r="F400" s="607"/>
      <c r="G400" s="374">
        <f t="shared" si="20"/>
        <v>0</v>
      </c>
      <c r="H400" s="316">
        <v>0.51</v>
      </c>
      <c r="I400" s="317">
        <f t="shared" si="21"/>
        <v>0.51</v>
      </c>
    </row>
    <row r="401" spans="1:9">
      <c r="A401" s="271">
        <v>6</v>
      </c>
      <c r="B401" s="313">
        <v>432131</v>
      </c>
      <c r="C401" s="314" t="s">
        <v>825</v>
      </c>
      <c r="D401" s="314" t="s">
        <v>630</v>
      </c>
      <c r="E401" s="273">
        <v>1</v>
      </c>
      <c r="F401" s="607"/>
      <c r="G401" s="374">
        <f t="shared" si="20"/>
        <v>0</v>
      </c>
      <c r="H401" s="316">
        <v>0.55000000000000004</v>
      </c>
      <c r="I401" s="317">
        <f t="shared" si="21"/>
        <v>0.55000000000000004</v>
      </c>
    </row>
    <row r="402" spans="1:9">
      <c r="A402" s="271">
        <v>7</v>
      </c>
      <c r="B402" s="313">
        <v>432142</v>
      </c>
      <c r="C402" s="314" t="s">
        <v>826</v>
      </c>
      <c r="D402" s="314" t="s">
        <v>630</v>
      </c>
      <c r="E402" s="273">
        <v>3</v>
      </c>
      <c r="F402" s="607"/>
      <c r="G402" s="374">
        <f t="shared" si="20"/>
        <v>0</v>
      </c>
      <c r="H402" s="316">
        <v>0</v>
      </c>
      <c r="I402" s="317">
        <f t="shared" si="21"/>
        <v>0</v>
      </c>
    </row>
    <row r="403" spans="1:9">
      <c r="A403" s="271">
        <v>8</v>
      </c>
      <c r="B403" s="313">
        <v>434004</v>
      </c>
      <c r="C403" s="314" t="s">
        <v>827</v>
      </c>
      <c r="D403" s="314" t="s">
        <v>630</v>
      </c>
      <c r="E403" s="273">
        <v>36</v>
      </c>
      <c r="F403" s="607"/>
      <c r="G403" s="374">
        <f t="shared" si="20"/>
        <v>0</v>
      </c>
      <c r="H403" s="316">
        <v>0.17</v>
      </c>
      <c r="I403" s="317">
        <f t="shared" si="21"/>
        <v>6.12</v>
      </c>
    </row>
    <row r="404" spans="1:9">
      <c r="A404" s="271">
        <v>9</v>
      </c>
      <c r="B404" s="313">
        <v>441111</v>
      </c>
      <c r="C404" s="314" t="s">
        <v>830</v>
      </c>
      <c r="D404" s="314" t="s">
        <v>630</v>
      </c>
      <c r="E404" s="273">
        <v>1</v>
      </c>
      <c r="F404" s="607"/>
      <c r="G404" s="374">
        <f t="shared" si="20"/>
        <v>0</v>
      </c>
      <c r="H404" s="316">
        <v>0.27</v>
      </c>
      <c r="I404" s="317">
        <f t="shared" si="21"/>
        <v>0.27</v>
      </c>
    </row>
    <row r="405" spans="1:9">
      <c r="A405" s="271">
        <v>10</v>
      </c>
      <c r="B405" s="313">
        <v>464313</v>
      </c>
      <c r="C405" s="314" t="s">
        <v>831</v>
      </c>
      <c r="D405" s="314" t="s">
        <v>630</v>
      </c>
      <c r="E405" s="273">
        <v>1</v>
      </c>
      <c r="F405" s="607"/>
      <c r="G405" s="374">
        <f t="shared" si="20"/>
        <v>0</v>
      </c>
      <c r="H405" s="316">
        <v>0.31</v>
      </c>
      <c r="I405" s="317">
        <f t="shared" si="21"/>
        <v>0.31</v>
      </c>
    </row>
    <row r="406" spans="1:9">
      <c r="A406" s="271">
        <v>11</v>
      </c>
      <c r="B406" s="313">
        <v>464342</v>
      </c>
      <c r="C406" s="314" t="s">
        <v>832</v>
      </c>
      <c r="D406" s="314" t="s">
        <v>630</v>
      </c>
      <c r="E406" s="273">
        <v>1</v>
      </c>
      <c r="F406" s="607"/>
      <c r="G406" s="374">
        <f t="shared" si="20"/>
        <v>0</v>
      </c>
      <c r="H406" s="316">
        <v>0.57999999999999996</v>
      </c>
      <c r="I406" s="317">
        <f t="shared" si="21"/>
        <v>0.57999999999999996</v>
      </c>
    </row>
    <row r="407" spans="1:9">
      <c r="A407" s="271">
        <v>12</v>
      </c>
      <c r="B407" s="313">
        <v>464343</v>
      </c>
      <c r="C407" s="314" t="s">
        <v>833</v>
      </c>
      <c r="D407" s="314" t="s">
        <v>630</v>
      </c>
      <c r="E407" s="273">
        <v>1</v>
      </c>
      <c r="F407" s="607"/>
      <c r="G407" s="374">
        <f t="shared" si="20"/>
        <v>0</v>
      </c>
      <c r="H407" s="316">
        <v>0.57999999999999996</v>
      </c>
      <c r="I407" s="317">
        <f t="shared" si="21"/>
        <v>0.57999999999999996</v>
      </c>
    </row>
    <row r="408" spans="1:9">
      <c r="A408" s="271">
        <v>13</v>
      </c>
      <c r="B408" s="313">
        <v>432111</v>
      </c>
      <c r="C408" s="314" t="s">
        <v>906</v>
      </c>
      <c r="D408" s="314" t="s">
        <v>630</v>
      </c>
      <c r="E408" s="273">
        <v>1</v>
      </c>
      <c r="F408" s="607"/>
      <c r="G408" s="374">
        <f t="shared" si="20"/>
        <v>0</v>
      </c>
      <c r="H408" s="316">
        <v>0.23</v>
      </c>
      <c r="I408" s="317">
        <f t="shared" si="21"/>
        <v>0.23</v>
      </c>
    </row>
    <row r="409" spans="1:9">
      <c r="A409" s="271">
        <v>14</v>
      </c>
      <c r="B409" s="313">
        <v>432142</v>
      </c>
      <c r="C409" s="314" t="s">
        <v>826</v>
      </c>
      <c r="D409" s="314" t="s">
        <v>630</v>
      </c>
      <c r="E409" s="273">
        <v>1</v>
      </c>
      <c r="F409" s="607"/>
      <c r="G409" s="374">
        <f t="shared" si="20"/>
        <v>0</v>
      </c>
      <c r="H409" s="316">
        <v>0</v>
      </c>
      <c r="I409" s="317">
        <f t="shared" si="21"/>
        <v>0</v>
      </c>
    </row>
    <row r="410" spans="1:9">
      <c r="A410" s="271">
        <v>15</v>
      </c>
      <c r="B410" s="313">
        <v>435104</v>
      </c>
      <c r="C410" s="314" t="s">
        <v>845</v>
      </c>
      <c r="D410" s="314" t="s">
        <v>630</v>
      </c>
      <c r="E410" s="273">
        <v>3</v>
      </c>
      <c r="F410" s="607"/>
      <c r="G410" s="374">
        <f t="shared" si="20"/>
        <v>0</v>
      </c>
      <c r="H410" s="316">
        <v>0.39</v>
      </c>
      <c r="I410" s="317">
        <f t="shared" si="21"/>
        <v>1.17</v>
      </c>
    </row>
    <row r="411" spans="1:9">
      <c r="A411" s="271">
        <v>16</v>
      </c>
      <c r="B411" s="313">
        <v>435106</v>
      </c>
      <c r="C411" s="314" t="s">
        <v>907</v>
      </c>
      <c r="D411" s="314" t="s">
        <v>630</v>
      </c>
      <c r="E411" s="273">
        <v>3</v>
      </c>
      <c r="F411" s="607"/>
      <c r="G411" s="374">
        <f t="shared" si="20"/>
        <v>0</v>
      </c>
      <c r="H411" s="316">
        <v>0.56000000000000005</v>
      </c>
      <c r="I411" s="317">
        <f t="shared" si="21"/>
        <v>1.6800000000000002</v>
      </c>
    </row>
    <row r="412" spans="1:9">
      <c r="A412" s="271">
        <v>17</v>
      </c>
      <c r="B412" s="313">
        <v>435107</v>
      </c>
      <c r="C412" s="314" t="s">
        <v>846</v>
      </c>
      <c r="D412" s="314" t="s">
        <v>630</v>
      </c>
      <c r="E412" s="273">
        <v>1</v>
      </c>
      <c r="F412" s="607"/>
      <c r="G412" s="374">
        <f t="shared" si="20"/>
        <v>0</v>
      </c>
      <c r="H412" s="316">
        <v>0.56000000000000005</v>
      </c>
      <c r="I412" s="317">
        <f t="shared" si="21"/>
        <v>0.56000000000000005</v>
      </c>
    </row>
    <row r="413" spans="1:9" ht="15.75" thickBot="1">
      <c r="A413" s="318">
        <v>18</v>
      </c>
      <c r="B413" s="319">
        <v>436652</v>
      </c>
      <c r="C413" s="320" t="s">
        <v>908</v>
      </c>
      <c r="D413" s="320" t="s">
        <v>630</v>
      </c>
      <c r="E413" s="321">
        <v>1</v>
      </c>
      <c r="F413" s="608"/>
      <c r="G413" s="375">
        <f t="shared" si="20"/>
        <v>0</v>
      </c>
      <c r="H413" s="323">
        <v>2.46</v>
      </c>
      <c r="I413" s="324">
        <f t="shared" si="21"/>
        <v>2.46</v>
      </c>
    </row>
    <row r="414" spans="1:9">
      <c r="A414" s="325"/>
      <c r="B414" s="326"/>
      <c r="C414" s="327" t="s">
        <v>636</v>
      </c>
      <c r="D414" s="327"/>
      <c r="E414" s="328"/>
      <c r="F414" s="609"/>
      <c r="G414" s="381">
        <f>SUM(G396:G413)</f>
        <v>0</v>
      </c>
      <c r="H414" s="330"/>
      <c r="I414" s="331">
        <f>SUM(I396:I413)</f>
        <v>36.36</v>
      </c>
    </row>
    <row r="415" spans="1:9" ht="15.75">
      <c r="A415" s="332"/>
      <c r="B415" s="333" t="s">
        <v>909</v>
      </c>
      <c r="C415" s="334"/>
      <c r="D415" s="334"/>
      <c r="E415" s="335"/>
      <c r="F415" s="610"/>
      <c r="G415" s="382"/>
      <c r="H415" s="337"/>
      <c r="I415" s="338"/>
    </row>
    <row r="416" spans="1:9" ht="15.75" thickBot="1">
      <c r="A416" s="318">
        <v>19</v>
      </c>
      <c r="B416" s="319"/>
      <c r="C416" s="320" t="s">
        <v>910</v>
      </c>
      <c r="D416" s="383"/>
      <c r="E416" s="321"/>
      <c r="F416" s="608"/>
      <c r="G416" s="375">
        <f>E416*F416</f>
        <v>0</v>
      </c>
      <c r="H416" s="323"/>
      <c r="I416" s="324">
        <f>E416*H416</f>
        <v>0</v>
      </c>
    </row>
    <row r="417" spans="1:9">
      <c r="A417" s="325"/>
      <c r="B417" s="326"/>
      <c r="C417" s="327" t="s">
        <v>636</v>
      </c>
      <c r="D417" s="384"/>
      <c r="E417" s="328"/>
      <c r="F417" s="609"/>
      <c r="G417" s="381">
        <f>SUM(G416:G416)</f>
        <v>0</v>
      </c>
      <c r="H417" s="330"/>
      <c r="I417" s="331">
        <f>SUM(I416:I416)</f>
        <v>0</v>
      </c>
    </row>
    <row r="418" spans="1:9" ht="15.75">
      <c r="A418" s="332"/>
      <c r="B418" s="333" t="s">
        <v>946</v>
      </c>
      <c r="C418" s="334"/>
      <c r="D418" s="385"/>
      <c r="E418" s="335"/>
      <c r="F418" s="610"/>
      <c r="G418" s="382"/>
      <c r="H418" s="337"/>
      <c r="I418" s="338"/>
    </row>
    <row r="419" spans="1:9">
      <c r="A419" s="271">
        <v>20</v>
      </c>
      <c r="B419" s="313">
        <v>438502</v>
      </c>
      <c r="C419" s="314" t="s">
        <v>911</v>
      </c>
      <c r="D419" s="314" t="s">
        <v>630</v>
      </c>
      <c r="E419" s="273">
        <v>1</v>
      </c>
      <c r="F419" s="607"/>
      <c r="G419" s="374">
        <f>E419*F419</f>
        <v>0</v>
      </c>
      <c r="H419" s="316">
        <v>0.72</v>
      </c>
      <c r="I419" s="317">
        <f>E419*H419</f>
        <v>0.72</v>
      </c>
    </row>
    <row r="420" spans="1:9">
      <c r="A420" s="271">
        <v>21</v>
      </c>
      <c r="B420" s="313">
        <v>441131</v>
      </c>
      <c r="C420" s="314" t="s">
        <v>912</v>
      </c>
      <c r="D420" s="314" t="s">
        <v>630</v>
      </c>
      <c r="E420" s="273">
        <v>8</v>
      </c>
      <c r="F420" s="607"/>
      <c r="G420" s="374">
        <f>E420*F420</f>
        <v>0</v>
      </c>
      <c r="H420" s="316">
        <v>0.62</v>
      </c>
      <c r="I420" s="317">
        <f>E420*H420</f>
        <v>4.96</v>
      </c>
    </row>
    <row r="421" spans="1:9">
      <c r="A421" s="271">
        <v>22</v>
      </c>
      <c r="B421" s="313">
        <v>439117</v>
      </c>
      <c r="C421" s="314" t="s">
        <v>913</v>
      </c>
      <c r="D421" s="314" t="s">
        <v>630</v>
      </c>
      <c r="E421" s="273">
        <v>8</v>
      </c>
      <c r="F421" s="607"/>
      <c r="G421" s="374">
        <f>E421*F421</f>
        <v>0</v>
      </c>
      <c r="H421" s="316">
        <v>0.36</v>
      </c>
      <c r="I421" s="317">
        <f>E421*H421</f>
        <v>2.88</v>
      </c>
    </row>
    <row r="422" spans="1:9">
      <c r="A422" s="271">
        <v>23</v>
      </c>
      <c r="B422" s="313">
        <v>435109</v>
      </c>
      <c r="C422" s="314" t="s">
        <v>900</v>
      </c>
      <c r="D422" s="314" t="s">
        <v>630</v>
      </c>
      <c r="E422" s="273">
        <v>1</v>
      </c>
      <c r="F422" s="607"/>
      <c r="G422" s="374">
        <f>E422*F422</f>
        <v>0</v>
      </c>
      <c r="H422" s="316">
        <v>0.56000000000000005</v>
      </c>
      <c r="I422" s="317">
        <f>E422*H422</f>
        <v>0.56000000000000005</v>
      </c>
    </row>
    <row r="423" spans="1:9" ht="15.75" thickBot="1">
      <c r="A423" s="318">
        <v>24</v>
      </c>
      <c r="B423" s="319">
        <v>438503</v>
      </c>
      <c r="C423" s="320" t="s">
        <v>901</v>
      </c>
      <c r="D423" s="320" t="s">
        <v>630</v>
      </c>
      <c r="E423" s="321">
        <v>1</v>
      </c>
      <c r="F423" s="608"/>
      <c r="G423" s="375">
        <f>E423*F423</f>
        <v>0</v>
      </c>
      <c r="H423" s="323">
        <v>0.72</v>
      </c>
      <c r="I423" s="324">
        <f>E423*H423</f>
        <v>0.72</v>
      </c>
    </row>
    <row r="424" spans="1:9" ht="15.75" thickBot="1">
      <c r="A424" s="340"/>
      <c r="B424" s="341"/>
      <c r="C424" s="342" t="s">
        <v>636</v>
      </c>
      <c r="D424" s="342"/>
      <c r="E424" s="343"/>
      <c r="F424" s="343"/>
      <c r="G424" s="376">
        <f>SUM(G419:G423)</f>
        <v>0</v>
      </c>
      <c r="H424" s="345"/>
      <c r="I424" s="346">
        <f>SUM(I419:I423)</f>
        <v>9.84</v>
      </c>
    </row>
    <row r="425" spans="1:9">
      <c r="B425" s="377"/>
      <c r="D425" s="286"/>
      <c r="E425" s="256"/>
      <c r="F425" s="256"/>
      <c r="G425" s="378"/>
      <c r="H425" s="379"/>
      <c r="I425" s="380"/>
    </row>
    <row r="426" spans="1:9">
      <c r="A426" s="286" t="s">
        <v>852</v>
      </c>
      <c r="B426" s="377"/>
      <c r="D426" s="286"/>
      <c r="E426" s="256"/>
      <c r="F426" s="256"/>
      <c r="G426" s="378"/>
      <c r="H426" s="379"/>
      <c r="I426" s="380"/>
    </row>
    <row r="427" spans="1:9">
      <c r="A427" s="286" t="s">
        <v>853</v>
      </c>
      <c r="B427" s="377"/>
      <c r="C427" s="286" t="s">
        <v>241</v>
      </c>
      <c r="D427" s="286"/>
      <c r="E427" s="256"/>
      <c r="F427" s="256"/>
      <c r="G427" s="378"/>
      <c r="H427" s="379"/>
      <c r="I427" s="380"/>
    </row>
    <row r="428" spans="1:9">
      <c r="D428" s="286"/>
      <c r="E428" s="286"/>
      <c r="F428" s="286"/>
    </row>
    <row r="429" spans="1:9">
      <c r="D429" s="286"/>
      <c r="E429" s="286"/>
      <c r="F429" s="286"/>
    </row>
    <row r="430" spans="1:9">
      <c r="D430" s="286"/>
      <c r="E430" s="286"/>
      <c r="F430" s="286"/>
    </row>
    <row r="431" spans="1:9">
      <c r="D431" s="286"/>
      <c r="E431" s="286"/>
      <c r="F431" s="286"/>
    </row>
    <row r="432" spans="1:9">
      <c r="D432" s="286"/>
      <c r="E432" s="286"/>
      <c r="F432" s="286"/>
    </row>
    <row r="433" spans="4:6">
      <c r="D433" s="286"/>
      <c r="E433" s="286"/>
      <c r="F433" s="286"/>
    </row>
    <row r="434" spans="4:6">
      <c r="D434" s="286"/>
      <c r="E434" s="286"/>
      <c r="F434" s="286"/>
    </row>
    <row r="435" spans="4:6">
      <c r="D435" s="286"/>
      <c r="E435" s="286"/>
      <c r="F435" s="286"/>
    </row>
  </sheetData>
  <sheetProtection password="A5BB" sheet="1"/>
  <phoneticPr fontId="2" type="noConversion"/>
  <printOptions horizontalCentered="1"/>
  <pageMargins left="0.39370078740157483" right="0.39370078740157483" top="0.39370078740157483" bottom="0.39370078740157483" header="0" footer="0"/>
  <pageSetup paperSize="9" scale="9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9"/>
  <dimension ref="A3:L370"/>
  <sheetViews>
    <sheetView zoomScaleNormal="100" zoomScaleSheetLayoutView="85" workbookViewId="0">
      <selection activeCell="O7" sqref="O7"/>
    </sheetView>
  </sheetViews>
  <sheetFormatPr defaultRowHeight="15"/>
  <cols>
    <col min="1" max="1" width="4.7109375" style="286" customWidth="1"/>
    <col min="2" max="2" width="10.7109375" style="286" customWidth="1"/>
    <col min="3" max="3" width="50.85546875" style="286" bestFit="1" customWidth="1"/>
    <col min="4" max="4" width="6.85546875" style="256" bestFit="1" customWidth="1"/>
    <col min="5" max="5" width="13.7109375" style="257" bestFit="1" customWidth="1"/>
    <col min="6" max="6" width="13.7109375" style="258" bestFit="1" customWidth="1"/>
    <col min="7" max="7" width="11.7109375" style="286" bestFit="1" customWidth="1"/>
    <col min="8" max="8" width="6.7109375" style="286" bestFit="1" customWidth="1"/>
    <col min="9" max="9" width="10.140625" style="286" bestFit="1" customWidth="1"/>
    <col min="10" max="11" width="9.140625" style="286"/>
    <col min="12" max="12" width="12.7109375" style="286" customWidth="1"/>
    <col min="13" max="16384" width="9.140625" style="286"/>
  </cols>
  <sheetData>
    <row r="3" spans="1:12">
      <c r="A3" s="254"/>
      <c r="B3" s="255" t="s">
        <v>979</v>
      </c>
      <c r="C3" s="255"/>
    </row>
    <row r="4" spans="1:12" ht="18.75">
      <c r="A4" s="254"/>
      <c r="B4" s="259" t="s">
        <v>947</v>
      </c>
      <c r="C4" s="259"/>
      <c r="D4" s="260"/>
    </row>
    <row r="5" spans="1:12" ht="19.5" thickBot="1">
      <c r="A5" s="254"/>
      <c r="B5" s="259" t="s">
        <v>594</v>
      </c>
      <c r="C5" s="259"/>
      <c r="D5" s="260"/>
    </row>
    <row r="6" spans="1:12" s="287" customFormat="1" ht="33.950000000000003" customHeight="1" thickBot="1">
      <c r="A6" s="261" t="s">
        <v>595</v>
      </c>
      <c r="B6" s="262"/>
      <c r="C6" s="262"/>
      <c r="D6" s="263"/>
      <c r="E6" s="264"/>
      <c r="F6" s="265"/>
    </row>
    <row r="7" spans="1:12" ht="15.75" thickBot="1">
      <c r="A7" s="266" t="s">
        <v>596</v>
      </c>
      <c r="B7" s="267"/>
      <c r="C7" s="267"/>
      <c r="D7" s="268" t="s">
        <v>294</v>
      </c>
      <c r="E7" s="269" t="s">
        <v>597</v>
      </c>
      <c r="F7" s="270" t="s">
        <v>598</v>
      </c>
    </row>
    <row r="8" spans="1:12">
      <c r="A8" s="271">
        <v>1</v>
      </c>
      <c r="B8" s="272" t="s">
        <v>599</v>
      </c>
      <c r="C8" s="272"/>
      <c r="D8" s="273"/>
      <c r="E8" s="274">
        <v>0</v>
      </c>
      <c r="F8" s="275">
        <f>G38</f>
        <v>0</v>
      </c>
      <c r="J8" s="643"/>
      <c r="K8" s="644"/>
      <c r="L8" s="645"/>
    </row>
    <row r="9" spans="1:12">
      <c r="A9" s="271">
        <v>2</v>
      </c>
      <c r="B9" s="272" t="s">
        <v>600</v>
      </c>
      <c r="C9" s="272"/>
      <c r="D9" s="607">
        <v>3.6</v>
      </c>
      <c r="E9" s="274">
        <f>F8</f>
        <v>0</v>
      </c>
      <c r="F9" s="275">
        <f>E9*D9/100</f>
        <v>0</v>
      </c>
      <c r="J9" s="643"/>
      <c r="K9" s="644"/>
      <c r="L9" s="645"/>
    </row>
    <row r="10" spans="1:12">
      <c r="A10" s="271">
        <v>3</v>
      </c>
      <c r="B10" s="272" t="s">
        <v>601</v>
      </c>
      <c r="C10" s="272"/>
      <c r="D10" s="607">
        <v>1</v>
      </c>
      <c r="E10" s="274">
        <f>F8</f>
        <v>0</v>
      </c>
      <c r="F10" s="275">
        <f>E10*D10/100</f>
        <v>0</v>
      </c>
      <c r="J10" s="643"/>
      <c r="K10" s="644"/>
      <c r="L10" s="645"/>
    </row>
    <row r="11" spans="1:12">
      <c r="A11" s="271">
        <v>4</v>
      </c>
      <c r="B11" s="272" t="s">
        <v>602</v>
      </c>
      <c r="C11" s="272"/>
      <c r="D11" s="273"/>
      <c r="E11" s="274">
        <v>0</v>
      </c>
      <c r="F11" s="275">
        <f>G122</f>
        <v>0</v>
      </c>
      <c r="J11" s="643"/>
      <c r="K11" s="644"/>
      <c r="L11" s="645"/>
    </row>
    <row r="12" spans="1:12">
      <c r="A12" s="271">
        <v>5</v>
      </c>
      <c r="B12" s="272" t="s">
        <v>603</v>
      </c>
      <c r="D12" s="607">
        <v>5</v>
      </c>
      <c r="E12" s="315">
        <f>SUM(G40:G52)+SUM(G64:G68)+SUM(G76:G78)+G113+SUM(G115:G116)+G119</f>
        <v>0</v>
      </c>
      <c r="F12" s="275">
        <f>E12*D12/100</f>
        <v>0</v>
      </c>
      <c r="J12" s="654"/>
      <c r="K12" s="644"/>
      <c r="L12" s="645"/>
    </row>
    <row r="13" spans="1:12">
      <c r="A13" s="271">
        <v>6</v>
      </c>
      <c r="B13" s="272" t="s">
        <v>604</v>
      </c>
      <c r="C13" s="272"/>
      <c r="D13" s="607">
        <v>3</v>
      </c>
      <c r="E13" s="274">
        <f>F11</f>
        <v>0</v>
      </c>
      <c r="F13" s="275">
        <f>E13*D13/100</f>
        <v>0</v>
      </c>
      <c r="J13" s="643"/>
      <c r="K13" s="644"/>
      <c r="L13" s="645"/>
    </row>
    <row r="14" spans="1:12">
      <c r="A14" s="271">
        <v>7</v>
      </c>
      <c r="B14" s="272" t="s">
        <v>605</v>
      </c>
      <c r="C14" s="272"/>
      <c r="D14" s="273" t="s">
        <v>246</v>
      </c>
      <c r="E14" s="274">
        <v>0</v>
      </c>
      <c r="F14" s="275">
        <f>G128</f>
        <v>0</v>
      </c>
      <c r="J14" s="643"/>
      <c r="K14" s="644"/>
      <c r="L14" s="645"/>
    </row>
    <row r="15" spans="1:12">
      <c r="A15" s="271">
        <v>8</v>
      </c>
      <c r="B15" s="272" t="s">
        <v>606</v>
      </c>
      <c r="C15" s="272"/>
      <c r="D15" s="273"/>
      <c r="E15" s="274">
        <v>0</v>
      </c>
      <c r="F15" s="275">
        <f>G209</f>
        <v>0</v>
      </c>
      <c r="J15" s="643"/>
      <c r="K15" s="644"/>
      <c r="L15" s="645"/>
    </row>
    <row r="16" spans="1:12">
      <c r="A16" s="271">
        <v>9</v>
      </c>
      <c r="B16" s="272" t="s">
        <v>607</v>
      </c>
      <c r="C16" s="272"/>
      <c r="D16" s="273"/>
      <c r="E16" s="274">
        <v>0</v>
      </c>
      <c r="F16" s="275">
        <f>G214</f>
        <v>0</v>
      </c>
      <c r="J16" s="643"/>
      <c r="K16" s="644"/>
      <c r="L16" s="645"/>
    </row>
    <row r="17" spans="1:12" ht="15.75" thickBot="1">
      <c r="A17" s="271">
        <v>10</v>
      </c>
      <c r="B17" s="272" t="s">
        <v>608</v>
      </c>
      <c r="C17" s="272"/>
      <c r="D17" s="607">
        <v>6</v>
      </c>
      <c r="E17" s="274">
        <f>F11+F15+F13+F12</f>
        <v>0</v>
      </c>
      <c r="F17" s="275">
        <f>E17*D17/100</f>
        <v>0</v>
      </c>
      <c r="J17" s="643"/>
      <c r="K17" s="644"/>
      <c r="L17" s="645"/>
    </row>
    <row r="18" spans="1:12">
      <c r="A18" s="276">
        <v>11</v>
      </c>
      <c r="B18" s="277" t="s">
        <v>609</v>
      </c>
      <c r="C18" s="277"/>
      <c r="D18" s="278"/>
      <c r="E18" s="279">
        <v>0</v>
      </c>
      <c r="F18" s="280">
        <f>SUM(F8:F9)</f>
        <v>0</v>
      </c>
      <c r="J18" s="643"/>
      <c r="K18" s="644"/>
      <c r="L18" s="645"/>
    </row>
    <row r="19" spans="1:12">
      <c r="A19" s="271">
        <v>12</v>
      </c>
      <c r="B19" s="272" t="s">
        <v>610</v>
      </c>
      <c r="C19" s="272"/>
      <c r="D19" s="273"/>
      <c r="E19" s="274">
        <v>0</v>
      </c>
      <c r="F19" s="275">
        <f>SUM(F10:F17)</f>
        <v>0</v>
      </c>
      <c r="J19" s="643"/>
      <c r="K19" s="644"/>
      <c r="L19" s="645"/>
    </row>
    <row r="20" spans="1:12" ht="15.75" thickBot="1">
      <c r="A20" s="271">
        <v>13</v>
      </c>
      <c r="B20" s="272" t="s">
        <v>611</v>
      </c>
      <c r="C20" s="272"/>
      <c r="D20" s="273"/>
      <c r="E20" s="274">
        <v>0</v>
      </c>
      <c r="F20" s="275">
        <f>G244</f>
        <v>0</v>
      </c>
      <c r="J20" s="643"/>
      <c r="K20" s="644"/>
      <c r="L20" s="645"/>
    </row>
    <row r="21" spans="1:12">
      <c r="A21" s="281">
        <v>14</v>
      </c>
      <c r="B21" s="282" t="s">
        <v>612</v>
      </c>
      <c r="C21" s="282"/>
      <c r="D21" s="283"/>
      <c r="E21" s="284">
        <v>0</v>
      </c>
      <c r="F21" s="285">
        <f>SUM(F18:F20)</f>
        <v>0</v>
      </c>
      <c r="J21" s="643"/>
      <c r="K21" s="644"/>
      <c r="L21" s="645"/>
    </row>
    <row r="22" spans="1:12">
      <c r="A22" s="288"/>
      <c r="B22" s="289"/>
      <c r="C22" s="289"/>
      <c r="D22" s="290"/>
      <c r="E22" s="291"/>
      <c r="F22" s="292"/>
      <c r="J22" s="643"/>
      <c r="K22" s="644"/>
      <c r="L22" s="645"/>
    </row>
    <row r="23" spans="1:12">
      <c r="A23" s="271">
        <v>15</v>
      </c>
      <c r="B23" s="272" t="s">
        <v>613</v>
      </c>
      <c r="C23" s="272"/>
      <c r="D23" s="607">
        <v>3.25</v>
      </c>
      <c r="E23" s="274">
        <f>F19</f>
        <v>0</v>
      </c>
      <c r="F23" s="275">
        <f>E23*D23/100</f>
        <v>0</v>
      </c>
      <c r="J23" s="643"/>
      <c r="K23" s="644"/>
      <c r="L23" s="645"/>
    </row>
    <row r="24" spans="1:12" ht="15.75" thickBot="1">
      <c r="A24" s="271">
        <v>16</v>
      </c>
      <c r="B24" s="272" t="s">
        <v>614</v>
      </c>
      <c r="C24" s="272"/>
      <c r="D24" s="607">
        <v>0.8</v>
      </c>
      <c r="E24" s="274">
        <f>F19</f>
        <v>0</v>
      </c>
      <c r="F24" s="275">
        <f>E24*D24/100</f>
        <v>0</v>
      </c>
      <c r="J24" s="643"/>
      <c r="K24" s="644"/>
      <c r="L24" s="645"/>
    </row>
    <row r="25" spans="1:12">
      <c r="A25" s="281">
        <v>17</v>
      </c>
      <c r="B25" s="282" t="s">
        <v>615</v>
      </c>
      <c r="C25" s="282"/>
      <c r="D25" s="283"/>
      <c r="E25" s="284">
        <v>0</v>
      </c>
      <c r="F25" s="285">
        <f>SUM(F23:F24)</f>
        <v>0</v>
      </c>
      <c r="J25" s="643"/>
      <c r="K25" s="644"/>
      <c r="L25" s="645"/>
    </row>
    <row r="26" spans="1:12">
      <c r="A26" s="288"/>
      <c r="B26" s="289"/>
      <c r="C26" s="289"/>
      <c r="D26" s="290"/>
      <c r="E26" s="291"/>
      <c r="F26" s="292"/>
      <c r="J26" s="643"/>
      <c r="K26" s="644"/>
      <c r="L26" s="645"/>
    </row>
    <row r="27" spans="1:12">
      <c r="A27" s="271">
        <v>18</v>
      </c>
      <c r="B27" s="272" t="s">
        <v>616</v>
      </c>
      <c r="C27" s="272"/>
      <c r="D27" s="273"/>
      <c r="E27" s="274">
        <v>0</v>
      </c>
      <c r="F27" s="275">
        <f>F21+F25</f>
        <v>0</v>
      </c>
      <c r="J27" s="643"/>
      <c r="K27" s="644"/>
      <c r="L27" s="645"/>
    </row>
    <row r="28" spans="1:12" ht="15.75" thickBot="1">
      <c r="A28" s="271">
        <v>19</v>
      </c>
      <c r="B28" s="272" t="s">
        <v>617</v>
      </c>
      <c r="C28" s="272"/>
      <c r="D28" s="273">
        <v>21</v>
      </c>
      <c r="E28" s="274">
        <f>F27</f>
        <v>0</v>
      </c>
      <c r="F28" s="275">
        <f>E28*D28/100</f>
        <v>0</v>
      </c>
      <c r="J28" s="643"/>
      <c r="K28" s="644"/>
      <c r="L28" s="645"/>
    </row>
    <row r="29" spans="1:12" ht="16.5" thickTop="1" thickBot="1">
      <c r="A29" s="293">
        <v>20</v>
      </c>
      <c r="B29" s="294" t="s">
        <v>618</v>
      </c>
      <c r="C29" s="294"/>
      <c r="D29" s="295"/>
      <c r="E29" s="296">
        <v>0</v>
      </c>
      <c r="F29" s="297">
        <f>SUM(F27:F28)</f>
        <v>0</v>
      </c>
      <c r="J29" s="651"/>
      <c r="K29" s="652"/>
      <c r="L29" s="653"/>
    </row>
    <row r="31" spans="1:12" ht="21" thickBot="1">
      <c r="A31" s="298" t="s">
        <v>619</v>
      </c>
      <c r="B31" s="298"/>
      <c r="C31" s="298"/>
      <c r="D31" s="298"/>
      <c r="E31" s="298"/>
      <c r="F31" s="298"/>
      <c r="G31" s="298"/>
      <c r="H31" s="298"/>
      <c r="I31" s="298"/>
    </row>
    <row r="32" spans="1:12" ht="15.75" thickBot="1">
      <c r="A32" s="299" t="s">
        <v>596</v>
      </c>
      <c r="B32" s="300" t="s">
        <v>620</v>
      </c>
      <c r="C32" s="301" t="s">
        <v>621</v>
      </c>
      <c r="D32" s="301" t="s">
        <v>622</v>
      </c>
      <c r="E32" s="302" t="s">
        <v>623</v>
      </c>
      <c r="F32" s="302" t="s">
        <v>624</v>
      </c>
      <c r="G32" s="303" t="s">
        <v>625</v>
      </c>
      <c r="H32" s="304" t="s">
        <v>626</v>
      </c>
      <c r="I32" s="305" t="s">
        <v>627</v>
      </c>
    </row>
    <row r="33" spans="1:9" ht="15.75">
      <c r="A33" s="306" t="s">
        <v>628</v>
      </c>
      <c r="B33" s="307"/>
      <c r="C33" s="308"/>
      <c r="D33" s="308"/>
      <c r="E33" s="309"/>
      <c r="F33" s="309"/>
      <c r="G33" s="310"/>
      <c r="H33" s="311"/>
      <c r="I33" s="312"/>
    </row>
    <row r="34" spans="1:9">
      <c r="A34" s="271">
        <v>1</v>
      </c>
      <c r="B34" s="313">
        <v>0</v>
      </c>
      <c r="C34" s="314" t="s">
        <v>948</v>
      </c>
      <c r="D34" s="314" t="s">
        <v>630</v>
      </c>
      <c r="E34" s="273">
        <v>1</v>
      </c>
      <c r="F34" s="273">
        <f>F257</f>
        <v>0</v>
      </c>
      <c r="G34" s="315">
        <f>E34*F34</f>
        <v>0</v>
      </c>
      <c r="H34" s="316">
        <v>0</v>
      </c>
      <c r="I34" s="317">
        <f>E34*H34</f>
        <v>0</v>
      </c>
    </row>
    <row r="35" spans="1:9">
      <c r="A35" s="271">
        <v>2</v>
      </c>
      <c r="B35" s="313">
        <v>0</v>
      </c>
      <c r="C35" s="314" t="s">
        <v>949</v>
      </c>
      <c r="D35" s="314" t="s">
        <v>630</v>
      </c>
      <c r="E35" s="273">
        <v>1</v>
      </c>
      <c r="F35" s="273">
        <f>F291</f>
        <v>0</v>
      </c>
      <c r="G35" s="315">
        <f>E35*F35</f>
        <v>0</v>
      </c>
      <c r="H35" s="316">
        <v>0</v>
      </c>
      <c r="I35" s="317">
        <f>E35*H35</f>
        <v>0</v>
      </c>
    </row>
    <row r="36" spans="1:9">
      <c r="A36" s="271">
        <v>3</v>
      </c>
      <c r="B36" s="313">
        <v>0</v>
      </c>
      <c r="C36" s="314" t="s">
        <v>950</v>
      </c>
      <c r="D36" s="314" t="s">
        <v>630</v>
      </c>
      <c r="E36" s="273">
        <v>1</v>
      </c>
      <c r="F36" s="273">
        <f>F331</f>
        <v>0</v>
      </c>
      <c r="G36" s="315">
        <f>E36*F36</f>
        <v>0</v>
      </c>
      <c r="H36" s="316">
        <v>0</v>
      </c>
      <c r="I36" s="317">
        <f>E36*H36</f>
        <v>0</v>
      </c>
    </row>
    <row r="37" spans="1:9" ht="15.75" thickBot="1">
      <c r="A37" s="318">
        <v>4</v>
      </c>
      <c r="B37" s="319">
        <v>720100</v>
      </c>
      <c r="C37" s="320" t="s">
        <v>635</v>
      </c>
      <c r="D37" s="320" t="s">
        <v>630</v>
      </c>
      <c r="E37" s="321">
        <v>2</v>
      </c>
      <c r="F37" s="608"/>
      <c r="G37" s="322">
        <f>E37*F37</f>
        <v>0</v>
      </c>
      <c r="H37" s="323">
        <v>0</v>
      </c>
      <c r="I37" s="324">
        <f>E37*H37</f>
        <v>0</v>
      </c>
    </row>
    <row r="38" spans="1:9">
      <c r="A38" s="325"/>
      <c r="B38" s="326"/>
      <c r="C38" s="327" t="s">
        <v>636</v>
      </c>
      <c r="D38" s="327"/>
      <c r="E38" s="328"/>
      <c r="F38" s="609"/>
      <c r="G38" s="329">
        <f>SUM(G34:G37)</f>
        <v>0</v>
      </c>
      <c r="H38" s="330"/>
      <c r="I38" s="331">
        <f>SUM(I34:I37)</f>
        <v>0</v>
      </c>
    </row>
    <row r="39" spans="1:9" ht="15.75">
      <c r="A39" s="332" t="s">
        <v>637</v>
      </c>
      <c r="B39" s="333"/>
      <c r="C39" s="334"/>
      <c r="D39" s="334"/>
      <c r="E39" s="335"/>
      <c r="F39" s="610"/>
      <c r="G39" s="336"/>
      <c r="H39" s="337"/>
      <c r="I39" s="338"/>
    </row>
    <row r="40" spans="1:9">
      <c r="A40" s="271">
        <v>5</v>
      </c>
      <c r="B40" s="313">
        <v>172106</v>
      </c>
      <c r="C40" s="314" t="s">
        <v>638</v>
      </c>
      <c r="D40" s="314" t="s">
        <v>383</v>
      </c>
      <c r="E40" s="273">
        <v>25</v>
      </c>
      <c r="F40" s="607"/>
      <c r="G40" s="315">
        <f t="shared" ref="G40:G103" si="0">E40*F40</f>
        <v>0</v>
      </c>
      <c r="H40" s="316">
        <v>0</v>
      </c>
      <c r="I40" s="317">
        <f t="shared" ref="I40:I103" si="1">E40*H40</f>
        <v>0</v>
      </c>
    </row>
    <row r="41" spans="1:9">
      <c r="A41" s="271">
        <v>6</v>
      </c>
      <c r="B41" s="313">
        <v>171107</v>
      </c>
      <c r="C41" s="314" t="s">
        <v>639</v>
      </c>
      <c r="D41" s="314" t="s">
        <v>383</v>
      </c>
      <c r="E41" s="273">
        <v>40</v>
      </c>
      <c r="F41" s="607"/>
      <c r="G41" s="315">
        <f t="shared" si="0"/>
        <v>0</v>
      </c>
      <c r="H41" s="316">
        <v>0</v>
      </c>
      <c r="I41" s="317">
        <f t="shared" si="1"/>
        <v>0</v>
      </c>
    </row>
    <row r="42" spans="1:9">
      <c r="A42" s="271">
        <v>7</v>
      </c>
      <c r="B42" s="313">
        <v>171108</v>
      </c>
      <c r="C42" s="314" t="s">
        <v>640</v>
      </c>
      <c r="D42" s="314" t="s">
        <v>383</v>
      </c>
      <c r="E42" s="273">
        <v>180</v>
      </c>
      <c r="F42" s="607"/>
      <c r="G42" s="315">
        <f t="shared" si="0"/>
        <v>0</v>
      </c>
      <c r="H42" s="316">
        <v>0</v>
      </c>
      <c r="I42" s="317">
        <f t="shared" si="1"/>
        <v>0</v>
      </c>
    </row>
    <row r="43" spans="1:9">
      <c r="A43" s="271">
        <v>8</v>
      </c>
      <c r="B43" s="313">
        <v>171109</v>
      </c>
      <c r="C43" s="314" t="s">
        <v>641</v>
      </c>
      <c r="D43" s="314" t="s">
        <v>383</v>
      </c>
      <c r="E43" s="273">
        <v>100</v>
      </c>
      <c r="F43" s="607"/>
      <c r="G43" s="315">
        <f t="shared" si="0"/>
        <v>0</v>
      </c>
      <c r="H43" s="316">
        <v>0</v>
      </c>
      <c r="I43" s="317">
        <f t="shared" si="1"/>
        <v>0</v>
      </c>
    </row>
    <row r="44" spans="1:9">
      <c r="A44" s="271">
        <v>9</v>
      </c>
      <c r="B44" s="313">
        <v>171111</v>
      </c>
      <c r="C44" s="314" t="s">
        <v>951</v>
      </c>
      <c r="D44" s="314" t="s">
        <v>383</v>
      </c>
      <c r="E44" s="273">
        <v>20</v>
      </c>
      <c r="F44" s="607"/>
      <c r="G44" s="315">
        <f t="shared" si="0"/>
        <v>0</v>
      </c>
      <c r="H44" s="316">
        <v>0</v>
      </c>
      <c r="I44" s="317">
        <f t="shared" si="1"/>
        <v>0</v>
      </c>
    </row>
    <row r="45" spans="1:9">
      <c r="A45" s="271">
        <v>10</v>
      </c>
      <c r="B45" s="313">
        <v>101005</v>
      </c>
      <c r="C45" s="314" t="s">
        <v>642</v>
      </c>
      <c r="D45" s="314" t="s">
        <v>383</v>
      </c>
      <c r="E45" s="273">
        <v>245</v>
      </c>
      <c r="F45" s="607"/>
      <c r="G45" s="315">
        <f t="shared" si="0"/>
        <v>0</v>
      </c>
      <c r="H45" s="316">
        <v>0</v>
      </c>
      <c r="I45" s="317">
        <f t="shared" si="1"/>
        <v>0</v>
      </c>
    </row>
    <row r="46" spans="1:9">
      <c r="A46" s="271">
        <v>11</v>
      </c>
      <c r="B46" s="313">
        <v>101105</v>
      </c>
      <c r="C46" s="314" t="s">
        <v>643</v>
      </c>
      <c r="D46" s="314" t="s">
        <v>383</v>
      </c>
      <c r="E46" s="273">
        <v>1100</v>
      </c>
      <c r="F46" s="607"/>
      <c r="G46" s="315">
        <f t="shared" si="0"/>
        <v>0</v>
      </c>
      <c r="H46" s="316">
        <v>0</v>
      </c>
      <c r="I46" s="317">
        <f t="shared" si="1"/>
        <v>0</v>
      </c>
    </row>
    <row r="47" spans="1:9">
      <c r="A47" s="271">
        <v>12</v>
      </c>
      <c r="B47" s="313">
        <v>101305</v>
      </c>
      <c r="C47" s="314" t="s">
        <v>644</v>
      </c>
      <c r="D47" s="314" t="s">
        <v>383</v>
      </c>
      <c r="E47" s="273">
        <v>440</v>
      </c>
      <c r="F47" s="607"/>
      <c r="G47" s="315">
        <f t="shared" si="0"/>
        <v>0</v>
      </c>
      <c r="H47" s="316">
        <v>0</v>
      </c>
      <c r="I47" s="317">
        <f t="shared" si="1"/>
        <v>0</v>
      </c>
    </row>
    <row r="48" spans="1:9">
      <c r="A48" s="271">
        <v>13</v>
      </c>
      <c r="B48" s="313">
        <v>101106</v>
      </c>
      <c r="C48" s="314" t="s">
        <v>645</v>
      </c>
      <c r="D48" s="314" t="s">
        <v>383</v>
      </c>
      <c r="E48" s="273">
        <v>1120</v>
      </c>
      <c r="F48" s="607"/>
      <c r="G48" s="315">
        <f t="shared" si="0"/>
        <v>0</v>
      </c>
      <c r="H48" s="316">
        <v>0</v>
      </c>
      <c r="I48" s="317">
        <f t="shared" si="1"/>
        <v>0</v>
      </c>
    </row>
    <row r="49" spans="1:9">
      <c r="A49" s="271">
        <v>14</v>
      </c>
      <c r="B49" s="313">
        <v>101306</v>
      </c>
      <c r="C49" s="314" t="s">
        <v>646</v>
      </c>
      <c r="D49" s="314" t="s">
        <v>383</v>
      </c>
      <c r="E49" s="273">
        <v>170</v>
      </c>
      <c r="F49" s="607"/>
      <c r="G49" s="315">
        <f t="shared" si="0"/>
        <v>0</v>
      </c>
      <c r="H49" s="316">
        <v>0</v>
      </c>
      <c r="I49" s="317">
        <f t="shared" si="1"/>
        <v>0</v>
      </c>
    </row>
    <row r="50" spans="1:9">
      <c r="A50" s="271">
        <v>15</v>
      </c>
      <c r="B50" s="313">
        <v>101311</v>
      </c>
      <c r="C50" s="314" t="s">
        <v>864</v>
      </c>
      <c r="D50" s="314" t="s">
        <v>383</v>
      </c>
      <c r="E50" s="273">
        <v>10</v>
      </c>
      <c r="F50" s="607"/>
      <c r="G50" s="315">
        <f t="shared" si="0"/>
        <v>0</v>
      </c>
      <c r="H50" s="316">
        <v>0</v>
      </c>
      <c r="I50" s="317">
        <f t="shared" si="1"/>
        <v>0</v>
      </c>
    </row>
    <row r="51" spans="1:9">
      <c r="A51" s="271">
        <v>16</v>
      </c>
      <c r="B51" s="313">
        <v>101212</v>
      </c>
      <c r="C51" s="314" t="s">
        <v>952</v>
      </c>
      <c r="D51" s="314" t="s">
        <v>383</v>
      </c>
      <c r="E51" s="273">
        <v>20</v>
      </c>
      <c r="F51" s="607"/>
      <c r="G51" s="315">
        <f t="shared" si="0"/>
        <v>0</v>
      </c>
      <c r="H51" s="316">
        <v>0</v>
      </c>
      <c r="I51" s="317">
        <f t="shared" si="1"/>
        <v>0</v>
      </c>
    </row>
    <row r="52" spans="1:9">
      <c r="A52" s="271">
        <v>17</v>
      </c>
      <c r="B52" s="313">
        <v>142105</v>
      </c>
      <c r="C52" s="314" t="s">
        <v>649</v>
      </c>
      <c r="D52" s="314" t="s">
        <v>383</v>
      </c>
      <c r="E52" s="273">
        <v>520</v>
      </c>
      <c r="F52" s="607"/>
      <c r="G52" s="315">
        <f t="shared" si="0"/>
        <v>0</v>
      </c>
      <c r="H52" s="316">
        <v>0</v>
      </c>
      <c r="I52" s="317">
        <f t="shared" si="1"/>
        <v>0</v>
      </c>
    </row>
    <row r="53" spans="1:9">
      <c r="A53" s="271">
        <v>18</v>
      </c>
      <c r="B53" s="313">
        <v>295441</v>
      </c>
      <c r="C53" s="314" t="s">
        <v>650</v>
      </c>
      <c r="D53" s="314" t="s">
        <v>630</v>
      </c>
      <c r="E53" s="273">
        <v>3</v>
      </c>
      <c r="F53" s="607"/>
      <c r="G53" s="315">
        <f t="shared" si="0"/>
        <v>0</v>
      </c>
      <c r="H53" s="316">
        <v>0</v>
      </c>
      <c r="I53" s="317">
        <f t="shared" si="1"/>
        <v>0</v>
      </c>
    </row>
    <row r="54" spans="1:9">
      <c r="A54" s="271">
        <v>19</v>
      </c>
      <c r="B54" s="313">
        <v>295442</v>
      </c>
      <c r="C54" s="314" t="s">
        <v>651</v>
      </c>
      <c r="D54" s="314" t="s">
        <v>630</v>
      </c>
      <c r="E54" s="273">
        <v>3</v>
      </c>
      <c r="F54" s="607"/>
      <c r="G54" s="315">
        <f t="shared" si="0"/>
        <v>0</v>
      </c>
      <c r="H54" s="316">
        <v>0</v>
      </c>
      <c r="I54" s="317">
        <f t="shared" si="1"/>
        <v>0</v>
      </c>
    </row>
    <row r="55" spans="1:9">
      <c r="A55" s="271">
        <v>20</v>
      </c>
      <c r="B55" s="313">
        <v>295442</v>
      </c>
      <c r="C55" s="314" t="s">
        <v>652</v>
      </c>
      <c r="D55" s="314" t="s">
        <v>630</v>
      </c>
      <c r="E55" s="273">
        <v>12</v>
      </c>
      <c r="F55" s="607"/>
      <c r="G55" s="315">
        <f t="shared" si="0"/>
        <v>0</v>
      </c>
      <c r="H55" s="316">
        <v>0</v>
      </c>
      <c r="I55" s="317">
        <f t="shared" si="1"/>
        <v>0</v>
      </c>
    </row>
    <row r="56" spans="1:9">
      <c r="A56" s="271">
        <v>21</v>
      </c>
      <c r="B56" s="313">
        <v>311115</v>
      </c>
      <c r="C56" s="314" t="s">
        <v>653</v>
      </c>
      <c r="D56" s="314" t="s">
        <v>630</v>
      </c>
      <c r="E56" s="273">
        <v>98</v>
      </c>
      <c r="F56" s="607"/>
      <c r="G56" s="315">
        <f t="shared" si="0"/>
        <v>0</v>
      </c>
      <c r="H56" s="316">
        <v>0</v>
      </c>
      <c r="I56" s="317">
        <f t="shared" si="1"/>
        <v>0</v>
      </c>
    </row>
    <row r="57" spans="1:9">
      <c r="A57" s="271">
        <v>22</v>
      </c>
      <c r="B57" s="313">
        <v>311221</v>
      </c>
      <c r="C57" s="314" t="s">
        <v>866</v>
      </c>
      <c r="D57" s="314" t="s">
        <v>630</v>
      </c>
      <c r="E57" s="273">
        <v>52</v>
      </c>
      <c r="F57" s="607"/>
      <c r="G57" s="315">
        <f t="shared" si="0"/>
        <v>0</v>
      </c>
      <c r="H57" s="316">
        <v>0</v>
      </c>
      <c r="I57" s="317">
        <f t="shared" si="1"/>
        <v>0</v>
      </c>
    </row>
    <row r="58" spans="1:9">
      <c r="A58" s="271">
        <v>23</v>
      </c>
      <c r="B58" s="313">
        <v>311117</v>
      </c>
      <c r="C58" s="314" t="s">
        <v>655</v>
      </c>
      <c r="D58" s="314" t="s">
        <v>630</v>
      </c>
      <c r="E58" s="273">
        <v>35</v>
      </c>
      <c r="F58" s="607"/>
      <c r="G58" s="315">
        <f t="shared" si="0"/>
        <v>0</v>
      </c>
      <c r="H58" s="316">
        <v>0</v>
      </c>
      <c r="I58" s="317">
        <f t="shared" si="1"/>
        <v>0</v>
      </c>
    </row>
    <row r="59" spans="1:9">
      <c r="A59" s="271">
        <v>24</v>
      </c>
      <c r="B59" s="313">
        <v>312211</v>
      </c>
      <c r="C59" s="314" t="s">
        <v>656</v>
      </c>
      <c r="D59" s="314" t="s">
        <v>630</v>
      </c>
      <c r="E59" s="273">
        <v>28</v>
      </c>
      <c r="F59" s="607"/>
      <c r="G59" s="315">
        <f t="shared" si="0"/>
        <v>0</v>
      </c>
      <c r="H59" s="316">
        <v>0</v>
      </c>
      <c r="I59" s="317">
        <f t="shared" si="1"/>
        <v>0</v>
      </c>
    </row>
    <row r="60" spans="1:9">
      <c r="A60" s="271">
        <v>25</v>
      </c>
      <c r="B60" s="313">
        <v>312216</v>
      </c>
      <c r="C60" s="314" t="s">
        <v>657</v>
      </c>
      <c r="D60" s="314" t="s">
        <v>630</v>
      </c>
      <c r="E60" s="273">
        <v>12</v>
      </c>
      <c r="F60" s="607"/>
      <c r="G60" s="315">
        <f t="shared" si="0"/>
        <v>0</v>
      </c>
      <c r="H60" s="316">
        <v>0</v>
      </c>
      <c r="I60" s="317">
        <f t="shared" si="1"/>
        <v>0</v>
      </c>
    </row>
    <row r="61" spans="1:9">
      <c r="A61" s="271">
        <v>26</v>
      </c>
      <c r="B61" s="313">
        <v>311326</v>
      </c>
      <c r="C61" s="314" t="s">
        <v>658</v>
      </c>
      <c r="D61" s="314" t="s">
        <v>630</v>
      </c>
      <c r="E61" s="273">
        <v>6</v>
      </c>
      <c r="F61" s="607"/>
      <c r="G61" s="315">
        <f t="shared" si="0"/>
        <v>0</v>
      </c>
      <c r="H61" s="316">
        <v>0</v>
      </c>
      <c r="I61" s="317">
        <f t="shared" si="1"/>
        <v>0</v>
      </c>
    </row>
    <row r="62" spans="1:9">
      <c r="A62" s="271">
        <v>27</v>
      </c>
      <c r="B62" s="313">
        <v>199114</v>
      </c>
      <c r="C62" s="314" t="s">
        <v>659</v>
      </c>
      <c r="D62" s="314" t="s">
        <v>630</v>
      </c>
      <c r="E62" s="273">
        <v>100</v>
      </c>
      <c r="F62" s="607"/>
      <c r="G62" s="315">
        <f t="shared" si="0"/>
        <v>0</v>
      </c>
      <c r="H62" s="316">
        <v>0</v>
      </c>
      <c r="I62" s="317">
        <f t="shared" si="1"/>
        <v>0</v>
      </c>
    </row>
    <row r="63" spans="1:9">
      <c r="A63" s="271">
        <v>28</v>
      </c>
      <c r="B63" s="313">
        <v>190308</v>
      </c>
      <c r="C63" s="314" t="s">
        <v>660</v>
      </c>
      <c r="D63" s="314" t="s">
        <v>630</v>
      </c>
      <c r="E63" s="273">
        <v>20</v>
      </c>
      <c r="F63" s="607"/>
      <c r="G63" s="315">
        <f t="shared" si="0"/>
        <v>0</v>
      </c>
      <c r="H63" s="316">
        <v>0</v>
      </c>
      <c r="I63" s="317">
        <f t="shared" si="1"/>
        <v>0</v>
      </c>
    </row>
    <row r="64" spans="1:9">
      <c r="A64" s="271">
        <v>29</v>
      </c>
      <c r="B64" s="313">
        <v>321123</v>
      </c>
      <c r="C64" s="314" t="s">
        <v>661</v>
      </c>
      <c r="D64" s="314" t="s">
        <v>383</v>
      </c>
      <c r="E64" s="273">
        <v>10</v>
      </c>
      <c r="F64" s="607"/>
      <c r="G64" s="315">
        <f t="shared" si="0"/>
        <v>0</v>
      </c>
      <c r="H64" s="316">
        <v>0</v>
      </c>
      <c r="I64" s="317">
        <f t="shared" si="1"/>
        <v>0</v>
      </c>
    </row>
    <row r="65" spans="1:9">
      <c r="A65" s="271">
        <v>30</v>
      </c>
      <c r="B65" s="313">
        <v>321124</v>
      </c>
      <c r="C65" s="314" t="s">
        <v>662</v>
      </c>
      <c r="D65" s="314" t="s">
        <v>383</v>
      </c>
      <c r="E65" s="273">
        <v>10</v>
      </c>
      <c r="F65" s="607"/>
      <c r="G65" s="315">
        <f t="shared" si="0"/>
        <v>0</v>
      </c>
      <c r="H65" s="316">
        <v>0</v>
      </c>
      <c r="I65" s="317">
        <f t="shared" si="1"/>
        <v>0</v>
      </c>
    </row>
    <row r="66" spans="1:9">
      <c r="A66" s="271">
        <v>31</v>
      </c>
      <c r="B66" s="313">
        <v>322213</v>
      </c>
      <c r="C66" s="314" t="s">
        <v>663</v>
      </c>
      <c r="D66" s="314" t="s">
        <v>383</v>
      </c>
      <c r="E66" s="273">
        <v>180</v>
      </c>
      <c r="F66" s="607"/>
      <c r="G66" s="315">
        <f t="shared" si="0"/>
        <v>0</v>
      </c>
      <c r="H66" s="316">
        <v>0</v>
      </c>
      <c r="I66" s="317">
        <f t="shared" si="1"/>
        <v>0</v>
      </c>
    </row>
    <row r="67" spans="1:9">
      <c r="A67" s="271">
        <v>32</v>
      </c>
      <c r="B67" s="313">
        <v>324142</v>
      </c>
      <c r="C67" s="314" t="s">
        <v>664</v>
      </c>
      <c r="D67" s="314" t="s">
        <v>383</v>
      </c>
      <c r="E67" s="273">
        <v>30</v>
      </c>
      <c r="F67" s="607"/>
      <c r="G67" s="315">
        <f t="shared" si="0"/>
        <v>0</v>
      </c>
      <c r="H67" s="316">
        <v>0</v>
      </c>
      <c r="I67" s="317">
        <f t="shared" si="1"/>
        <v>0</v>
      </c>
    </row>
    <row r="68" spans="1:9">
      <c r="A68" s="271">
        <v>33</v>
      </c>
      <c r="B68" s="313">
        <v>362014</v>
      </c>
      <c r="C68" s="314" t="s">
        <v>666</v>
      </c>
      <c r="D68" s="314" t="s">
        <v>383</v>
      </c>
      <c r="E68" s="273">
        <v>40</v>
      </c>
      <c r="F68" s="607"/>
      <c r="G68" s="315">
        <f t="shared" si="0"/>
        <v>0</v>
      </c>
      <c r="H68" s="316">
        <v>0</v>
      </c>
      <c r="I68" s="317">
        <f t="shared" si="1"/>
        <v>0</v>
      </c>
    </row>
    <row r="69" spans="1:9">
      <c r="A69" s="271">
        <v>34</v>
      </c>
      <c r="B69" s="313">
        <v>251</v>
      </c>
      <c r="C69" s="314" t="s">
        <v>668</v>
      </c>
      <c r="D69" s="314" t="s">
        <v>630</v>
      </c>
      <c r="E69" s="273">
        <v>100</v>
      </c>
      <c r="F69" s="607"/>
      <c r="G69" s="315">
        <f t="shared" si="0"/>
        <v>0</v>
      </c>
      <c r="H69" s="316">
        <v>0</v>
      </c>
      <c r="I69" s="317">
        <f t="shared" si="1"/>
        <v>0</v>
      </c>
    </row>
    <row r="70" spans="1:9">
      <c r="A70" s="271">
        <v>35</v>
      </c>
      <c r="B70" s="313">
        <v>311424</v>
      </c>
      <c r="C70" s="314" t="s">
        <v>669</v>
      </c>
      <c r="D70" s="314" t="s">
        <v>630</v>
      </c>
      <c r="E70" s="273">
        <v>4</v>
      </c>
      <c r="F70" s="607"/>
      <c r="G70" s="315">
        <f t="shared" si="0"/>
        <v>0</v>
      </c>
      <c r="H70" s="316">
        <v>0</v>
      </c>
      <c r="I70" s="317">
        <f t="shared" si="1"/>
        <v>0</v>
      </c>
    </row>
    <row r="71" spans="1:9">
      <c r="A71" s="271">
        <v>36</v>
      </c>
      <c r="B71" s="313">
        <v>311423</v>
      </c>
      <c r="C71" s="314" t="s">
        <v>670</v>
      </c>
      <c r="D71" s="314" t="s">
        <v>630</v>
      </c>
      <c r="E71" s="273">
        <v>3</v>
      </c>
      <c r="F71" s="607"/>
      <c r="G71" s="315">
        <f t="shared" si="0"/>
        <v>0</v>
      </c>
      <c r="H71" s="316">
        <v>0</v>
      </c>
      <c r="I71" s="317">
        <f t="shared" si="1"/>
        <v>0</v>
      </c>
    </row>
    <row r="72" spans="1:9">
      <c r="A72" s="271">
        <v>37</v>
      </c>
      <c r="B72" s="313">
        <v>311432</v>
      </c>
      <c r="C72" s="314" t="s">
        <v>671</v>
      </c>
      <c r="D72" s="314" t="s">
        <v>630</v>
      </c>
      <c r="E72" s="273">
        <v>3</v>
      </c>
      <c r="F72" s="607"/>
      <c r="G72" s="315">
        <f t="shared" si="0"/>
        <v>0</v>
      </c>
      <c r="H72" s="316">
        <v>0</v>
      </c>
      <c r="I72" s="317">
        <f t="shared" si="1"/>
        <v>0</v>
      </c>
    </row>
    <row r="73" spans="1:9">
      <c r="A73" s="271">
        <v>38</v>
      </c>
      <c r="B73" s="313">
        <v>302</v>
      </c>
      <c r="C73" s="314" t="s">
        <v>672</v>
      </c>
      <c r="D73" s="314" t="s">
        <v>630</v>
      </c>
      <c r="E73" s="273">
        <v>300</v>
      </c>
      <c r="F73" s="607"/>
      <c r="G73" s="315">
        <f t="shared" si="0"/>
        <v>0</v>
      </c>
      <c r="H73" s="316">
        <v>0</v>
      </c>
      <c r="I73" s="317">
        <f t="shared" si="1"/>
        <v>0</v>
      </c>
    </row>
    <row r="74" spans="1:9">
      <c r="A74" s="271">
        <v>39</v>
      </c>
      <c r="B74" s="313">
        <v>303</v>
      </c>
      <c r="C74" s="314" t="s">
        <v>673</v>
      </c>
      <c r="D74" s="314" t="s">
        <v>630</v>
      </c>
      <c r="E74" s="273">
        <v>550</v>
      </c>
      <c r="F74" s="607"/>
      <c r="G74" s="315">
        <f t="shared" si="0"/>
        <v>0</v>
      </c>
      <c r="H74" s="316">
        <v>0</v>
      </c>
      <c r="I74" s="317">
        <f t="shared" si="1"/>
        <v>0</v>
      </c>
    </row>
    <row r="75" spans="1:9">
      <c r="A75" s="271">
        <v>40</v>
      </c>
      <c r="B75" s="313">
        <v>304</v>
      </c>
      <c r="C75" s="314" t="s">
        <v>674</v>
      </c>
      <c r="D75" s="314" t="s">
        <v>630</v>
      </c>
      <c r="E75" s="273">
        <v>60</v>
      </c>
      <c r="F75" s="607"/>
      <c r="G75" s="315">
        <f t="shared" si="0"/>
        <v>0</v>
      </c>
      <c r="H75" s="316">
        <v>0</v>
      </c>
      <c r="I75" s="317">
        <f t="shared" si="1"/>
        <v>0</v>
      </c>
    </row>
    <row r="76" spans="1:9">
      <c r="A76" s="271">
        <v>41</v>
      </c>
      <c r="B76" s="313">
        <v>340111</v>
      </c>
      <c r="C76" s="314" t="s">
        <v>868</v>
      </c>
      <c r="D76" s="314" t="s">
        <v>383</v>
      </c>
      <c r="E76" s="273">
        <v>40</v>
      </c>
      <c r="F76" s="607"/>
      <c r="G76" s="315">
        <f t="shared" si="0"/>
        <v>0</v>
      </c>
      <c r="H76" s="316">
        <v>0</v>
      </c>
      <c r="I76" s="317">
        <f t="shared" si="1"/>
        <v>0</v>
      </c>
    </row>
    <row r="77" spans="1:9">
      <c r="A77" s="271">
        <v>42</v>
      </c>
      <c r="B77" s="313">
        <v>340211</v>
      </c>
      <c r="C77" s="314" t="s">
        <v>953</v>
      </c>
      <c r="D77" s="314" t="s">
        <v>383</v>
      </c>
      <c r="E77" s="273">
        <v>42</v>
      </c>
      <c r="F77" s="607"/>
      <c r="G77" s="315">
        <f t="shared" si="0"/>
        <v>0</v>
      </c>
      <c r="H77" s="316">
        <v>0</v>
      </c>
      <c r="I77" s="317">
        <f t="shared" si="1"/>
        <v>0</v>
      </c>
    </row>
    <row r="78" spans="1:9">
      <c r="A78" s="271">
        <v>43</v>
      </c>
      <c r="B78" s="313">
        <v>201</v>
      </c>
      <c r="C78" s="314" t="s">
        <v>871</v>
      </c>
      <c r="D78" s="314" t="s">
        <v>447</v>
      </c>
      <c r="E78" s="273">
        <v>55</v>
      </c>
      <c r="F78" s="607"/>
      <c r="G78" s="315">
        <f t="shared" si="0"/>
        <v>0</v>
      </c>
      <c r="H78" s="316">
        <v>0</v>
      </c>
      <c r="I78" s="317">
        <f t="shared" si="1"/>
        <v>0</v>
      </c>
    </row>
    <row r="79" spans="1:9">
      <c r="A79" s="271">
        <v>44</v>
      </c>
      <c r="B79" s="313">
        <v>410011</v>
      </c>
      <c r="C79" s="314" t="s">
        <v>678</v>
      </c>
      <c r="D79" s="314" t="s">
        <v>630</v>
      </c>
      <c r="E79" s="273">
        <v>13</v>
      </c>
      <c r="F79" s="607"/>
      <c r="G79" s="315">
        <f t="shared" si="0"/>
        <v>0</v>
      </c>
      <c r="H79" s="316">
        <v>0</v>
      </c>
      <c r="I79" s="317">
        <f t="shared" si="1"/>
        <v>0</v>
      </c>
    </row>
    <row r="80" spans="1:9">
      <c r="A80" s="271">
        <v>45</v>
      </c>
      <c r="B80" s="313">
        <v>410021</v>
      </c>
      <c r="C80" s="314" t="s">
        <v>679</v>
      </c>
      <c r="D80" s="314" t="s">
        <v>630</v>
      </c>
      <c r="E80" s="273">
        <v>6</v>
      </c>
      <c r="F80" s="607"/>
      <c r="G80" s="315">
        <f t="shared" si="0"/>
        <v>0</v>
      </c>
      <c r="H80" s="316">
        <v>0</v>
      </c>
      <c r="I80" s="317">
        <f t="shared" si="1"/>
        <v>0</v>
      </c>
    </row>
    <row r="81" spans="1:9">
      <c r="A81" s="271">
        <v>46</v>
      </c>
      <c r="B81" s="313">
        <v>410023</v>
      </c>
      <c r="C81" s="314" t="s">
        <v>680</v>
      </c>
      <c r="D81" s="314" t="s">
        <v>630</v>
      </c>
      <c r="E81" s="273">
        <v>14</v>
      </c>
      <c r="F81" s="607"/>
      <c r="G81" s="315">
        <f t="shared" si="0"/>
        <v>0</v>
      </c>
      <c r="H81" s="316">
        <v>0</v>
      </c>
      <c r="I81" s="317">
        <f t="shared" si="1"/>
        <v>0</v>
      </c>
    </row>
    <row r="82" spans="1:9">
      <c r="A82" s="271">
        <v>47</v>
      </c>
      <c r="B82" s="313">
        <v>410026</v>
      </c>
      <c r="C82" s="314" t="s">
        <v>682</v>
      </c>
      <c r="D82" s="314" t="s">
        <v>630</v>
      </c>
      <c r="E82" s="273">
        <v>3</v>
      </c>
      <c r="F82" s="607"/>
      <c r="G82" s="315">
        <f t="shared" si="0"/>
        <v>0</v>
      </c>
      <c r="H82" s="316">
        <v>0</v>
      </c>
      <c r="I82" s="317">
        <f t="shared" si="1"/>
        <v>0</v>
      </c>
    </row>
    <row r="83" spans="1:9">
      <c r="A83" s="271">
        <v>48</v>
      </c>
      <c r="B83" s="313">
        <v>413101</v>
      </c>
      <c r="C83" s="314" t="s">
        <v>684</v>
      </c>
      <c r="D83" s="314" t="s">
        <v>630</v>
      </c>
      <c r="E83" s="273">
        <v>6</v>
      </c>
      <c r="F83" s="607"/>
      <c r="G83" s="315">
        <f t="shared" si="0"/>
        <v>0</v>
      </c>
      <c r="H83" s="316">
        <v>0</v>
      </c>
      <c r="I83" s="317">
        <f t="shared" si="1"/>
        <v>0</v>
      </c>
    </row>
    <row r="84" spans="1:9">
      <c r="A84" s="271">
        <v>49</v>
      </c>
      <c r="B84" s="313">
        <v>413102</v>
      </c>
      <c r="C84" s="314" t="s">
        <v>686</v>
      </c>
      <c r="D84" s="314" t="s">
        <v>630</v>
      </c>
      <c r="E84" s="273">
        <v>2</v>
      </c>
      <c r="F84" s="607"/>
      <c r="G84" s="315">
        <f t="shared" si="0"/>
        <v>0</v>
      </c>
      <c r="H84" s="316">
        <v>0</v>
      </c>
      <c r="I84" s="317">
        <f t="shared" si="1"/>
        <v>0</v>
      </c>
    </row>
    <row r="85" spans="1:9">
      <c r="A85" s="271">
        <v>50</v>
      </c>
      <c r="B85" s="313">
        <v>413103</v>
      </c>
      <c r="C85" s="314" t="s">
        <v>687</v>
      </c>
      <c r="D85" s="314" t="s">
        <v>630</v>
      </c>
      <c r="E85" s="273">
        <v>1</v>
      </c>
      <c r="F85" s="607"/>
      <c r="G85" s="315">
        <f t="shared" si="0"/>
        <v>0</v>
      </c>
      <c r="H85" s="316">
        <v>0</v>
      </c>
      <c r="I85" s="317">
        <f t="shared" si="1"/>
        <v>0</v>
      </c>
    </row>
    <row r="86" spans="1:9">
      <c r="A86" s="271">
        <v>51</v>
      </c>
      <c r="B86" s="313">
        <v>414231</v>
      </c>
      <c r="C86" s="314" t="s">
        <v>954</v>
      </c>
      <c r="D86" s="314" t="s">
        <v>630</v>
      </c>
      <c r="E86" s="273">
        <v>11</v>
      </c>
      <c r="F86" s="607"/>
      <c r="G86" s="315">
        <f t="shared" si="0"/>
        <v>0</v>
      </c>
      <c r="H86" s="316">
        <v>0</v>
      </c>
      <c r="I86" s="317">
        <f t="shared" si="1"/>
        <v>0</v>
      </c>
    </row>
    <row r="87" spans="1:9">
      <c r="A87" s="271">
        <v>52</v>
      </c>
      <c r="B87" s="313">
        <v>414332</v>
      </c>
      <c r="C87" s="314" t="s">
        <v>872</v>
      </c>
      <c r="D87" s="314" t="s">
        <v>630</v>
      </c>
      <c r="E87" s="273">
        <v>1</v>
      </c>
      <c r="F87" s="607"/>
      <c r="G87" s="315">
        <f t="shared" si="0"/>
        <v>0</v>
      </c>
      <c r="H87" s="316">
        <v>0</v>
      </c>
      <c r="I87" s="317">
        <f t="shared" si="1"/>
        <v>0</v>
      </c>
    </row>
    <row r="88" spans="1:9">
      <c r="A88" s="271">
        <v>53</v>
      </c>
      <c r="B88" s="313">
        <v>450610</v>
      </c>
      <c r="C88" s="314" t="s">
        <v>873</v>
      </c>
      <c r="D88" s="314" t="s">
        <v>630</v>
      </c>
      <c r="E88" s="273">
        <v>2</v>
      </c>
      <c r="F88" s="607"/>
      <c r="G88" s="315">
        <f t="shared" si="0"/>
        <v>0</v>
      </c>
      <c r="H88" s="316">
        <v>0</v>
      </c>
      <c r="I88" s="317">
        <f t="shared" si="1"/>
        <v>0</v>
      </c>
    </row>
    <row r="89" spans="1:9">
      <c r="A89" s="271">
        <v>54</v>
      </c>
      <c r="B89" s="313">
        <v>420100</v>
      </c>
      <c r="C89" s="314" t="s">
        <v>689</v>
      </c>
      <c r="D89" s="314" t="s">
        <v>630</v>
      </c>
      <c r="E89" s="273">
        <v>27</v>
      </c>
      <c r="F89" s="607"/>
      <c r="G89" s="315">
        <f t="shared" si="0"/>
        <v>0</v>
      </c>
      <c r="H89" s="316">
        <v>0</v>
      </c>
      <c r="I89" s="317">
        <f t="shared" si="1"/>
        <v>0</v>
      </c>
    </row>
    <row r="90" spans="1:9">
      <c r="A90" s="271">
        <v>55</v>
      </c>
      <c r="B90" s="313">
        <v>420100</v>
      </c>
      <c r="C90" s="314" t="s">
        <v>690</v>
      </c>
      <c r="D90" s="314" t="s">
        <v>630</v>
      </c>
      <c r="E90" s="273">
        <v>19</v>
      </c>
      <c r="F90" s="607"/>
      <c r="G90" s="315">
        <f t="shared" si="0"/>
        <v>0</v>
      </c>
      <c r="H90" s="316">
        <v>0</v>
      </c>
      <c r="I90" s="317">
        <f t="shared" si="1"/>
        <v>0</v>
      </c>
    </row>
    <row r="91" spans="1:9">
      <c r="A91" s="271">
        <v>56</v>
      </c>
      <c r="B91" s="313">
        <v>420105</v>
      </c>
      <c r="C91" s="314" t="s">
        <v>691</v>
      </c>
      <c r="D91" s="314" t="s">
        <v>630</v>
      </c>
      <c r="E91" s="273">
        <v>11</v>
      </c>
      <c r="F91" s="607"/>
      <c r="G91" s="315">
        <f t="shared" si="0"/>
        <v>0</v>
      </c>
      <c r="H91" s="316">
        <v>0</v>
      </c>
      <c r="I91" s="317">
        <f t="shared" si="1"/>
        <v>0</v>
      </c>
    </row>
    <row r="92" spans="1:9">
      <c r="A92" s="271">
        <v>57</v>
      </c>
      <c r="B92" s="313">
        <v>420100</v>
      </c>
      <c r="C92" s="314" t="s">
        <v>875</v>
      </c>
      <c r="D92" s="314" t="s">
        <v>630</v>
      </c>
      <c r="E92" s="273">
        <v>34</v>
      </c>
      <c r="F92" s="607"/>
      <c r="G92" s="315">
        <f t="shared" si="0"/>
        <v>0</v>
      </c>
      <c r="H92" s="316">
        <v>0</v>
      </c>
      <c r="I92" s="317">
        <f t="shared" si="1"/>
        <v>0</v>
      </c>
    </row>
    <row r="93" spans="1:9">
      <c r="A93" s="271">
        <v>58</v>
      </c>
      <c r="B93" s="313">
        <v>420100</v>
      </c>
      <c r="C93" s="314" t="s">
        <v>876</v>
      </c>
      <c r="D93" s="314" t="s">
        <v>630</v>
      </c>
      <c r="E93" s="273">
        <v>6</v>
      </c>
      <c r="F93" s="607"/>
      <c r="G93" s="315">
        <f t="shared" si="0"/>
        <v>0</v>
      </c>
      <c r="H93" s="316">
        <v>0</v>
      </c>
      <c r="I93" s="317">
        <f t="shared" si="1"/>
        <v>0</v>
      </c>
    </row>
    <row r="94" spans="1:9">
      <c r="A94" s="271">
        <v>59</v>
      </c>
      <c r="B94" s="313">
        <v>420105</v>
      </c>
      <c r="C94" s="314" t="s">
        <v>877</v>
      </c>
      <c r="D94" s="314" t="s">
        <v>630</v>
      </c>
      <c r="E94" s="273">
        <v>5</v>
      </c>
      <c r="F94" s="607"/>
      <c r="G94" s="315">
        <f t="shared" si="0"/>
        <v>0</v>
      </c>
      <c r="H94" s="316">
        <v>0</v>
      </c>
      <c r="I94" s="317">
        <f t="shared" si="1"/>
        <v>0</v>
      </c>
    </row>
    <row r="95" spans="1:9">
      <c r="A95" s="271">
        <v>60</v>
      </c>
      <c r="B95" s="313">
        <v>423021</v>
      </c>
      <c r="C95" s="314" t="s">
        <v>693</v>
      </c>
      <c r="D95" s="314" t="s">
        <v>630</v>
      </c>
      <c r="E95" s="273">
        <v>3</v>
      </c>
      <c r="F95" s="607"/>
      <c r="G95" s="315">
        <f t="shared" si="0"/>
        <v>0</v>
      </c>
      <c r="H95" s="316">
        <v>0</v>
      </c>
      <c r="I95" s="317">
        <f t="shared" si="1"/>
        <v>0</v>
      </c>
    </row>
    <row r="96" spans="1:9">
      <c r="A96" s="271">
        <v>61</v>
      </c>
      <c r="B96" s="313">
        <v>425223</v>
      </c>
      <c r="C96" s="314" t="s">
        <v>696</v>
      </c>
      <c r="D96" s="314" t="s">
        <v>630</v>
      </c>
      <c r="E96" s="273">
        <v>11</v>
      </c>
      <c r="F96" s="607"/>
      <c r="G96" s="315">
        <f t="shared" si="0"/>
        <v>0</v>
      </c>
      <c r="H96" s="316">
        <v>0</v>
      </c>
      <c r="I96" s="317">
        <f t="shared" si="1"/>
        <v>0</v>
      </c>
    </row>
    <row r="97" spans="1:9">
      <c r="A97" s="271">
        <v>62</v>
      </c>
      <c r="B97" s="313">
        <v>513906</v>
      </c>
      <c r="C97" s="314" t="s">
        <v>699</v>
      </c>
      <c r="D97" s="314" t="s">
        <v>630</v>
      </c>
      <c r="E97" s="273">
        <v>2</v>
      </c>
      <c r="F97" s="607"/>
      <c r="G97" s="315">
        <f t="shared" si="0"/>
        <v>0</v>
      </c>
      <c r="H97" s="316">
        <v>0</v>
      </c>
      <c r="I97" s="317">
        <f t="shared" si="1"/>
        <v>0</v>
      </c>
    </row>
    <row r="98" spans="1:9">
      <c r="A98" s="271">
        <v>63</v>
      </c>
      <c r="B98" s="313">
        <v>525215</v>
      </c>
      <c r="C98" s="314" t="s">
        <v>700</v>
      </c>
      <c r="D98" s="314" t="s">
        <v>630</v>
      </c>
      <c r="E98" s="273">
        <v>31</v>
      </c>
      <c r="F98" s="607"/>
      <c r="G98" s="315">
        <f t="shared" si="0"/>
        <v>0</v>
      </c>
      <c r="H98" s="316">
        <v>0</v>
      </c>
      <c r="I98" s="317">
        <f t="shared" si="1"/>
        <v>0</v>
      </c>
    </row>
    <row r="99" spans="1:9">
      <c r="A99" s="271">
        <v>64</v>
      </c>
      <c r="B99" s="313">
        <v>513906</v>
      </c>
      <c r="C99" s="314" t="s">
        <v>701</v>
      </c>
      <c r="D99" s="314" t="s">
        <v>630</v>
      </c>
      <c r="E99" s="273">
        <v>25</v>
      </c>
      <c r="F99" s="607"/>
      <c r="G99" s="315">
        <f t="shared" si="0"/>
        <v>0</v>
      </c>
      <c r="H99" s="316">
        <v>0</v>
      </c>
      <c r="I99" s="317">
        <f t="shared" si="1"/>
        <v>0</v>
      </c>
    </row>
    <row r="100" spans="1:9">
      <c r="A100" s="271">
        <v>65</v>
      </c>
      <c r="B100" s="313">
        <v>513906</v>
      </c>
      <c r="C100" s="314" t="s">
        <v>880</v>
      </c>
      <c r="D100" s="314" t="s">
        <v>630</v>
      </c>
      <c r="E100" s="273">
        <v>2</v>
      </c>
      <c r="F100" s="607"/>
      <c r="G100" s="315">
        <f t="shared" si="0"/>
        <v>0</v>
      </c>
      <c r="H100" s="316">
        <v>0</v>
      </c>
      <c r="I100" s="317">
        <f t="shared" si="1"/>
        <v>0</v>
      </c>
    </row>
    <row r="101" spans="1:9">
      <c r="A101" s="271">
        <v>66</v>
      </c>
      <c r="B101" s="313">
        <v>514035</v>
      </c>
      <c r="C101" s="314" t="s">
        <v>702</v>
      </c>
      <c r="D101" s="314" t="s">
        <v>630</v>
      </c>
      <c r="E101" s="273">
        <v>8</v>
      </c>
      <c r="F101" s="607"/>
      <c r="G101" s="315">
        <f t="shared" si="0"/>
        <v>0</v>
      </c>
      <c r="H101" s="316">
        <v>0</v>
      </c>
      <c r="I101" s="317">
        <f t="shared" si="1"/>
        <v>0</v>
      </c>
    </row>
    <row r="102" spans="1:9">
      <c r="A102" s="271">
        <v>67</v>
      </c>
      <c r="B102" s="313">
        <v>513906</v>
      </c>
      <c r="C102" s="314" t="s">
        <v>704</v>
      </c>
      <c r="D102" s="314" t="s">
        <v>630</v>
      </c>
      <c r="E102" s="273">
        <v>4</v>
      </c>
      <c r="F102" s="607"/>
      <c r="G102" s="315">
        <f t="shared" si="0"/>
        <v>0</v>
      </c>
      <c r="H102" s="316">
        <v>0</v>
      </c>
      <c r="I102" s="317">
        <f t="shared" si="1"/>
        <v>0</v>
      </c>
    </row>
    <row r="103" spans="1:9">
      <c r="A103" s="271">
        <v>68</v>
      </c>
      <c r="B103" s="313">
        <v>511440</v>
      </c>
      <c r="C103" s="314" t="s">
        <v>955</v>
      </c>
      <c r="D103" s="314" t="s">
        <v>630</v>
      </c>
      <c r="E103" s="273">
        <v>13</v>
      </c>
      <c r="F103" s="607"/>
      <c r="G103" s="315">
        <f t="shared" si="0"/>
        <v>0</v>
      </c>
      <c r="H103" s="316">
        <v>0</v>
      </c>
      <c r="I103" s="317">
        <f t="shared" si="1"/>
        <v>0</v>
      </c>
    </row>
    <row r="104" spans="1:9">
      <c r="A104" s="271">
        <v>69</v>
      </c>
      <c r="B104" s="313">
        <v>513906</v>
      </c>
      <c r="C104" s="314" t="s">
        <v>883</v>
      </c>
      <c r="D104" s="314" t="s">
        <v>630</v>
      </c>
      <c r="E104" s="273">
        <v>4</v>
      </c>
      <c r="F104" s="607"/>
      <c r="G104" s="315">
        <f t="shared" ref="G104:G121" si="2">E104*F104</f>
        <v>0</v>
      </c>
      <c r="H104" s="316">
        <v>0</v>
      </c>
      <c r="I104" s="317">
        <f t="shared" ref="I104:I121" si="3">E104*H104</f>
        <v>0</v>
      </c>
    </row>
    <row r="105" spans="1:9">
      <c r="A105" s="271">
        <v>70</v>
      </c>
      <c r="B105" s="313">
        <v>525215</v>
      </c>
      <c r="C105" s="314" t="s">
        <v>956</v>
      </c>
      <c r="D105" s="314" t="s">
        <v>630</v>
      </c>
      <c r="E105" s="273">
        <v>3</v>
      </c>
      <c r="F105" s="607"/>
      <c r="G105" s="315">
        <f t="shared" si="2"/>
        <v>0</v>
      </c>
      <c r="H105" s="316">
        <v>0</v>
      </c>
      <c r="I105" s="317">
        <f t="shared" si="3"/>
        <v>0</v>
      </c>
    </row>
    <row r="106" spans="1:9">
      <c r="A106" s="271">
        <v>71</v>
      </c>
      <c r="B106" s="313">
        <v>513906</v>
      </c>
      <c r="C106" s="314" t="s">
        <v>706</v>
      </c>
      <c r="D106" s="314" t="s">
        <v>630</v>
      </c>
      <c r="E106" s="273">
        <v>5</v>
      </c>
      <c r="F106" s="607"/>
      <c r="G106" s="315">
        <f t="shared" si="2"/>
        <v>0</v>
      </c>
      <c r="H106" s="316">
        <v>0</v>
      </c>
      <c r="I106" s="317">
        <f t="shared" si="3"/>
        <v>0</v>
      </c>
    </row>
    <row r="107" spans="1:9">
      <c r="A107" s="271">
        <v>72</v>
      </c>
      <c r="B107" s="313">
        <v>513906</v>
      </c>
      <c r="C107" s="314" t="s">
        <v>708</v>
      </c>
      <c r="D107" s="314" t="s">
        <v>630</v>
      </c>
      <c r="E107" s="273">
        <v>2</v>
      </c>
      <c r="F107" s="607"/>
      <c r="G107" s="315">
        <f t="shared" si="2"/>
        <v>0</v>
      </c>
      <c r="H107" s="316">
        <v>0</v>
      </c>
      <c r="I107" s="317">
        <f t="shared" si="3"/>
        <v>0</v>
      </c>
    </row>
    <row r="108" spans="1:9">
      <c r="A108" s="271">
        <v>73</v>
      </c>
      <c r="B108" s="313">
        <v>514035</v>
      </c>
      <c r="C108" s="314" t="s">
        <v>710</v>
      </c>
      <c r="D108" s="314" t="s">
        <v>630</v>
      </c>
      <c r="E108" s="273">
        <v>9</v>
      </c>
      <c r="F108" s="607"/>
      <c r="G108" s="315">
        <f t="shared" si="2"/>
        <v>0</v>
      </c>
      <c r="H108" s="316">
        <v>0</v>
      </c>
      <c r="I108" s="317">
        <f t="shared" si="3"/>
        <v>0</v>
      </c>
    </row>
    <row r="109" spans="1:9">
      <c r="A109" s="271">
        <v>74</v>
      </c>
      <c r="B109" s="313">
        <v>420092</v>
      </c>
      <c r="C109" s="314" t="s">
        <v>716</v>
      </c>
      <c r="D109" s="314" t="s">
        <v>630</v>
      </c>
      <c r="E109" s="273">
        <v>13</v>
      </c>
      <c r="F109" s="607"/>
      <c r="G109" s="315">
        <f t="shared" si="2"/>
        <v>0</v>
      </c>
      <c r="H109" s="316">
        <v>0</v>
      </c>
      <c r="I109" s="317">
        <f t="shared" si="3"/>
        <v>0</v>
      </c>
    </row>
    <row r="110" spans="1:9">
      <c r="A110" s="271">
        <v>75</v>
      </c>
      <c r="B110" s="313">
        <v>420093</v>
      </c>
      <c r="C110" s="314" t="s">
        <v>717</v>
      </c>
      <c r="D110" s="314" t="s">
        <v>630</v>
      </c>
      <c r="E110" s="273">
        <v>2</v>
      </c>
      <c r="F110" s="607"/>
      <c r="G110" s="315">
        <f t="shared" si="2"/>
        <v>0</v>
      </c>
      <c r="H110" s="316">
        <v>0</v>
      </c>
      <c r="I110" s="317">
        <f t="shared" si="3"/>
        <v>0</v>
      </c>
    </row>
    <row r="111" spans="1:9">
      <c r="A111" s="271">
        <v>76</v>
      </c>
      <c r="B111" s="313">
        <v>420094</v>
      </c>
      <c r="C111" s="314" t="s">
        <v>718</v>
      </c>
      <c r="D111" s="314" t="s">
        <v>630</v>
      </c>
      <c r="E111" s="273">
        <v>2</v>
      </c>
      <c r="F111" s="607"/>
      <c r="G111" s="315">
        <f t="shared" si="2"/>
        <v>0</v>
      </c>
      <c r="H111" s="316">
        <v>0</v>
      </c>
      <c r="I111" s="317">
        <f t="shared" si="3"/>
        <v>0</v>
      </c>
    </row>
    <row r="112" spans="1:9">
      <c r="A112" s="271">
        <v>77</v>
      </c>
      <c r="B112" s="313">
        <v>420095</v>
      </c>
      <c r="C112" s="314" t="s">
        <v>719</v>
      </c>
      <c r="D112" s="314" t="s">
        <v>630</v>
      </c>
      <c r="E112" s="273">
        <v>4</v>
      </c>
      <c r="F112" s="607"/>
      <c r="G112" s="315">
        <f t="shared" si="2"/>
        <v>0</v>
      </c>
      <c r="H112" s="316">
        <v>0</v>
      </c>
      <c r="I112" s="317">
        <f t="shared" si="3"/>
        <v>0</v>
      </c>
    </row>
    <row r="113" spans="1:9">
      <c r="A113" s="271">
        <v>78</v>
      </c>
      <c r="B113" s="313">
        <v>362041</v>
      </c>
      <c r="C113" s="314" t="s">
        <v>957</v>
      </c>
      <c r="D113" s="314" t="s">
        <v>383</v>
      </c>
      <c r="E113" s="273">
        <v>10</v>
      </c>
      <c r="F113" s="607"/>
      <c r="G113" s="315">
        <f t="shared" si="2"/>
        <v>0</v>
      </c>
      <c r="H113" s="316">
        <v>0</v>
      </c>
      <c r="I113" s="317">
        <f t="shared" si="3"/>
        <v>0</v>
      </c>
    </row>
    <row r="114" spans="1:9">
      <c r="A114" s="271">
        <v>79</v>
      </c>
      <c r="B114" s="313">
        <v>295224</v>
      </c>
      <c r="C114" s="314" t="s">
        <v>958</v>
      </c>
      <c r="D114" s="314" t="s">
        <v>630</v>
      </c>
      <c r="E114" s="273">
        <v>2</v>
      </c>
      <c r="F114" s="607"/>
      <c r="G114" s="315">
        <f t="shared" si="2"/>
        <v>0</v>
      </c>
      <c r="H114" s="316">
        <v>0</v>
      </c>
      <c r="I114" s="317">
        <f t="shared" si="3"/>
        <v>0</v>
      </c>
    </row>
    <row r="115" spans="1:9">
      <c r="A115" s="271">
        <v>80</v>
      </c>
      <c r="B115" s="313">
        <v>295033</v>
      </c>
      <c r="C115" s="314" t="s">
        <v>959</v>
      </c>
      <c r="D115" s="314" t="s">
        <v>383</v>
      </c>
      <c r="E115" s="273">
        <v>20</v>
      </c>
      <c r="F115" s="607"/>
      <c r="G115" s="315">
        <f t="shared" si="2"/>
        <v>0</v>
      </c>
      <c r="H115" s="316">
        <v>0</v>
      </c>
      <c r="I115" s="317">
        <f t="shared" si="3"/>
        <v>0</v>
      </c>
    </row>
    <row r="116" spans="1:9">
      <c r="A116" s="271">
        <v>81</v>
      </c>
      <c r="B116" s="313">
        <v>160306</v>
      </c>
      <c r="C116" s="314" t="s">
        <v>720</v>
      </c>
      <c r="D116" s="314" t="s">
        <v>383</v>
      </c>
      <c r="E116" s="273">
        <v>12</v>
      </c>
      <c r="F116" s="607"/>
      <c r="G116" s="315">
        <f t="shared" si="2"/>
        <v>0</v>
      </c>
      <c r="H116" s="316">
        <v>0</v>
      </c>
      <c r="I116" s="317">
        <f t="shared" si="3"/>
        <v>0</v>
      </c>
    </row>
    <row r="117" spans="1:9">
      <c r="A117" s="271">
        <v>82</v>
      </c>
      <c r="B117" s="313">
        <v>190308</v>
      </c>
      <c r="C117" s="314" t="s">
        <v>660</v>
      </c>
      <c r="D117" s="314" t="s">
        <v>630</v>
      </c>
      <c r="E117" s="273">
        <v>60</v>
      </c>
      <c r="F117" s="607"/>
      <c r="G117" s="315">
        <f t="shared" si="2"/>
        <v>0</v>
      </c>
      <c r="H117" s="316">
        <v>0</v>
      </c>
      <c r="I117" s="317">
        <f t="shared" si="3"/>
        <v>0</v>
      </c>
    </row>
    <row r="118" spans="1:9">
      <c r="A118" s="271">
        <v>83</v>
      </c>
      <c r="B118" s="313">
        <v>425223</v>
      </c>
      <c r="C118" s="314" t="s">
        <v>721</v>
      </c>
      <c r="D118" s="314" t="s">
        <v>630</v>
      </c>
      <c r="E118" s="273">
        <v>4</v>
      </c>
      <c r="F118" s="607"/>
      <c r="G118" s="315">
        <f t="shared" si="2"/>
        <v>0</v>
      </c>
      <c r="H118" s="316">
        <v>0</v>
      </c>
      <c r="I118" s="317">
        <f t="shared" si="3"/>
        <v>0</v>
      </c>
    </row>
    <row r="119" spans="1:9">
      <c r="A119" s="271">
        <v>84</v>
      </c>
      <c r="B119" s="313">
        <v>204122</v>
      </c>
      <c r="C119" s="314" t="s">
        <v>960</v>
      </c>
      <c r="D119" s="314" t="s">
        <v>383</v>
      </c>
      <c r="E119" s="273">
        <v>300</v>
      </c>
      <c r="F119" s="607"/>
      <c r="G119" s="315">
        <f t="shared" si="2"/>
        <v>0</v>
      </c>
      <c r="H119" s="316">
        <v>0</v>
      </c>
      <c r="I119" s="317">
        <f t="shared" si="3"/>
        <v>0</v>
      </c>
    </row>
    <row r="120" spans="1:9">
      <c r="A120" s="271">
        <v>85</v>
      </c>
      <c r="B120" s="313">
        <v>410033</v>
      </c>
      <c r="C120" s="314" t="s">
        <v>988</v>
      </c>
      <c r="D120" s="314" t="s">
        <v>630</v>
      </c>
      <c r="E120" s="273">
        <v>8</v>
      </c>
      <c r="F120" s="607"/>
      <c r="G120" s="315">
        <f t="shared" si="2"/>
        <v>0</v>
      </c>
      <c r="H120" s="316">
        <v>0</v>
      </c>
      <c r="I120" s="317">
        <f t="shared" si="3"/>
        <v>0</v>
      </c>
    </row>
    <row r="121" spans="1:9" ht="15.75" thickBot="1">
      <c r="A121" s="318">
        <v>86</v>
      </c>
      <c r="B121" s="319">
        <v>420100</v>
      </c>
      <c r="C121" s="320" t="s">
        <v>981</v>
      </c>
      <c r="D121" s="320" t="s">
        <v>630</v>
      </c>
      <c r="E121" s="321">
        <v>1</v>
      </c>
      <c r="F121" s="608"/>
      <c r="G121" s="322">
        <f t="shared" si="2"/>
        <v>0</v>
      </c>
      <c r="H121" s="323">
        <v>0</v>
      </c>
      <c r="I121" s="324">
        <f t="shared" si="3"/>
        <v>0</v>
      </c>
    </row>
    <row r="122" spans="1:9">
      <c r="A122" s="325"/>
      <c r="B122" s="326"/>
      <c r="C122" s="327" t="s">
        <v>636</v>
      </c>
      <c r="D122" s="327"/>
      <c r="E122" s="328"/>
      <c r="F122" s="328"/>
      <c r="G122" s="329">
        <f>SUM(G40:G121)</f>
        <v>0</v>
      </c>
      <c r="H122" s="330"/>
      <c r="I122" s="331">
        <f>SUM(I40:I121)</f>
        <v>0</v>
      </c>
    </row>
    <row r="123" spans="1:9" ht="15.75">
      <c r="A123" s="332" t="s">
        <v>723</v>
      </c>
      <c r="B123" s="333"/>
      <c r="C123" s="334"/>
      <c r="D123" s="334"/>
      <c r="E123" s="335"/>
      <c r="F123" s="335"/>
      <c r="G123" s="336"/>
      <c r="H123" s="337"/>
      <c r="I123" s="338"/>
    </row>
    <row r="124" spans="1:9">
      <c r="A124" s="271">
        <v>87</v>
      </c>
      <c r="B124" s="313">
        <v>25101</v>
      </c>
      <c r="C124" s="314" t="s">
        <v>724</v>
      </c>
      <c r="D124" s="314" t="s">
        <v>447</v>
      </c>
      <c r="E124" s="273">
        <v>4.47</v>
      </c>
      <c r="F124" s="607"/>
      <c r="G124" s="315">
        <f>E124*F124</f>
        <v>0</v>
      </c>
      <c r="H124" s="316">
        <v>0</v>
      </c>
      <c r="I124" s="317">
        <f>E124*H124</f>
        <v>0</v>
      </c>
    </row>
    <row r="125" spans="1:9">
      <c r="A125" s="271">
        <v>88</v>
      </c>
      <c r="B125" s="313">
        <v>25109</v>
      </c>
      <c r="C125" s="314" t="s">
        <v>725</v>
      </c>
      <c r="D125" s="314" t="s">
        <v>447</v>
      </c>
      <c r="E125" s="273">
        <v>0.89</v>
      </c>
      <c r="F125" s="607"/>
      <c r="G125" s="315">
        <f>E125*F125</f>
        <v>0</v>
      </c>
      <c r="H125" s="316">
        <v>0</v>
      </c>
      <c r="I125" s="317">
        <f>E125*H125</f>
        <v>0</v>
      </c>
    </row>
    <row r="126" spans="1:9">
      <c r="A126" s="271">
        <v>89</v>
      </c>
      <c r="B126" s="313">
        <v>25102</v>
      </c>
      <c r="C126" s="314" t="s">
        <v>726</v>
      </c>
      <c r="D126" s="314" t="s">
        <v>447</v>
      </c>
      <c r="E126" s="273">
        <v>8.9499999999999993</v>
      </c>
      <c r="F126" s="607"/>
      <c r="G126" s="315">
        <f>E126*F126</f>
        <v>0</v>
      </c>
      <c r="H126" s="316">
        <v>0</v>
      </c>
      <c r="I126" s="317">
        <f>E126*H126</f>
        <v>0</v>
      </c>
    </row>
    <row r="127" spans="1:9" ht="15.75" thickBot="1">
      <c r="A127" s="318">
        <v>90</v>
      </c>
      <c r="B127" s="319">
        <v>25109</v>
      </c>
      <c r="C127" s="320" t="s">
        <v>725</v>
      </c>
      <c r="D127" s="320" t="s">
        <v>447</v>
      </c>
      <c r="E127" s="321">
        <v>1.79</v>
      </c>
      <c r="F127" s="608"/>
      <c r="G127" s="322">
        <f>E127*F127</f>
        <v>0</v>
      </c>
      <c r="H127" s="323">
        <v>0</v>
      </c>
      <c r="I127" s="324">
        <f>E127*H127</f>
        <v>0</v>
      </c>
    </row>
    <row r="128" spans="1:9">
      <c r="A128" s="325"/>
      <c r="B128" s="326"/>
      <c r="C128" s="327" t="s">
        <v>636</v>
      </c>
      <c r="D128" s="327"/>
      <c r="E128" s="328"/>
      <c r="F128" s="328"/>
      <c r="G128" s="329">
        <f>SUM(G124:G127)</f>
        <v>0</v>
      </c>
      <c r="H128" s="330"/>
      <c r="I128" s="331">
        <f>SUM(I124:I127)</f>
        <v>0</v>
      </c>
    </row>
    <row r="129" spans="1:9" ht="15.75">
      <c r="A129" s="332" t="s">
        <v>727</v>
      </c>
      <c r="B129" s="333"/>
      <c r="C129" s="334"/>
      <c r="D129" s="334"/>
      <c r="E129" s="335"/>
      <c r="F129" s="335"/>
      <c r="G129" s="336"/>
      <c r="H129" s="337"/>
      <c r="I129" s="338"/>
    </row>
    <row r="130" spans="1:9">
      <c r="A130" s="271">
        <v>91</v>
      </c>
      <c r="B130" s="313">
        <v>210900515</v>
      </c>
      <c r="C130" s="314" t="s">
        <v>728</v>
      </c>
      <c r="D130" s="314" t="s">
        <v>383</v>
      </c>
      <c r="E130" s="273">
        <v>25</v>
      </c>
      <c r="F130" s="607"/>
      <c r="G130" s="315">
        <f t="shared" ref="G130:G193" si="4">E130*F130</f>
        <v>0</v>
      </c>
      <c r="H130" s="316">
        <v>4.5999999999999999E-2</v>
      </c>
      <c r="I130" s="317">
        <f t="shared" ref="I130:I193" si="5">E130*H130</f>
        <v>1.1499999999999999</v>
      </c>
    </row>
    <row r="131" spans="1:9">
      <c r="A131" s="271">
        <v>92</v>
      </c>
      <c r="B131" s="313">
        <v>210800006</v>
      </c>
      <c r="C131" s="314" t="s">
        <v>729</v>
      </c>
      <c r="D131" s="314" t="s">
        <v>383</v>
      </c>
      <c r="E131" s="273">
        <v>40</v>
      </c>
      <c r="F131" s="607"/>
      <c r="G131" s="315">
        <f t="shared" si="4"/>
        <v>0</v>
      </c>
      <c r="H131" s="316">
        <v>5.0999999999999997E-2</v>
      </c>
      <c r="I131" s="317">
        <f t="shared" si="5"/>
        <v>2.04</v>
      </c>
    </row>
    <row r="132" spans="1:9">
      <c r="A132" s="271">
        <v>93</v>
      </c>
      <c r="B132" s="313">
        <v>210800006</v>
      </c>
      <c r="C132" s="314" t="s">
        <v>729</v>
      </c>
      <c r="D132" s="314" t="s">
        <v>383</v>
      </c>
      <c r="E132" s="273">
        <v>180</v>
      </c>
      <c r="F132" s="607"/>
      <c r="G132" s="315">
        <f t="shared" si="4"/>
        <v>0</v>
      </c>
      <c r="H132" s="316">
        <v>5.0999999999999997E-2</v>
      </c>
      <c r="I132" s="317">
        <f t="shared" si="5"/>
        <v>9.18</v>
      </c>
    </row>
    <row r="133" spans="1:9">
      <c r="A133" s="271">
        <v>94</v>
      </c>
      <c r="B133" s="313">
        <v>210800006</v>
      </c>
      <c r="C133" s="314" t="s">
        <v>729</v>
      </c>
      <c r="D133" s="314" t="s">
        <v>383</v>
      </c>
      <c r="E133" s="273">
        <v>100</v>
      </c>
      <c r="F133" s="607"/>
      <c r="G133" s="315">
        <f t="shared" si="4"/>
        <v>0</v>
      </c>
      <c r="H133" s="316">
        <v>5.0999999999999997E-2</v>
      </c>
      <c r="I133" s="317">
        <f t="shared" si="5"/>
        <v>5.0999999999999996</v>
      </c>
    </row>
    <row r="134" spans="1:9">
      <c r="A134" s="271">
        <v>95</v>
      </c>
      <c r="B134" s="313">
        <v>210800851</v>
      </c>
      <c r="C134" s="314" t="s">
        <v>961</v>
      </c>
      <c r="D134" s="314" t="s">
        <v>383</v>
      </c>
      <c r="E134" s="273">
        <v>20</v>
      </c>
      <c r="F134" s="607"/>
      <c r="G134" s="315">
        <f t="shared" si="4"/>
        <v>0</v>
      </c>
      <c r="H134" s="316">
        <v>9.0999999999999998E-2</v>
      </c>
      <c r="I134" s="317">
        <f t="shared" si="5"/>
        <v>1.8199999999999998</v>
      </c>
    </row>
    <row r="135" spans="1:9">
      <c r="A135" s="271">
        <v>96</v>
      </c>
      <c r="B135" s="313">
        <v>210800103</v>
      </c>
      <c r="C135" s="314" t="s">
        <v>730</v>
      </c>
      <c r="D135" s="314" t="s">
        <v>383</v>
      </c>
      <c r="E135" s="273">
        <v>245</v>
      </c>
      <c r="F135" s="607"/>
      <c r="G135" s="315">
        <f t="shared" si="4"/>
        <v>0</v>
      </c>
      <c r="H135" s="316">
        <v>5.7000000000000002E-2</v>
      </c>
      <c r="I135" s="317">
        <f t="shared" si="5"/>
        <v>13.965</v>
      </c>
    </row>
    <row r="136" spans="1:9">
      <c r="A136" s="271">
        <v>97</v>
      </c>
      <c r="B136" s="313">
        <v>210800103</v>
      </c>
      <c r="C136" s="314" t="s">
        <v>730</v>
      </c>
      <c r="D136" s="314" t="s">
        <v>383</v>
      </c>
      <c r="E136" s="273">
        <v>1100</v>
      </c>
      <c r="F136" s="607"/>
      <c r="G136" s="315">
        <f t="shared" si="4"/>
        <v>0</v>
      </c>
      <c r="H136" s="316">
        <v>5.7000000000000002E-2</v>
      </c>
      <c r="I136" s="317">
        <f t="shared" si="5"/>
        <v>62.7</v>
      </c>
    </row>
    <row r="137" spans="1:9">
      <c r="A137" s="271">
        <v>98</v>
      </c>
      <c r="B137" s="313">
        <v>210800103</v>
      </c>
      <c r="C137" s="314" t="s">
        <v>730</v>
      </c>
      <c r="D137" s="314" t="s">
        <v>383</v>
      </c>
      <c r="E137" s="273">
        <v>440</v>
      </c>
      <c r="F137" s="607"/>
      <c r="G137" s="315">
        <f t="shared" si="4"/>
        <v>0</v>
      </c>
      <c r="H137" s="316">
        <v>5.7000000000000002E-2</v>
      </c>
      <c r="I137" s="317">
        <f t="shared" si="5"/>
        <v>25.080000000000002</v>
      </c>
    </row>
    <row r="138" spans="1:9">
      <c r="A138" s="271">
        <v>99</v>
      </c>
      <c r="B138" s="313">
        <v>210800103</v>
      </c>
      <c r="C138" s="314" t="s">
        <v>730</v>
      </c>
      <c r="D138" s="314" t="s">
        <v>383</v>
      </c>
      <c r="E138" s="273">
        <v>1120</v>
      </c>
      <c r="F138" s="607"/>
      <c r="G138" s="315">
        <f t="shared" si="4"/>
        <v>0</v>
      </c>
      <c r="H138" s="316">
        <v>5.7000000000000002E-2</v>
      </c>
      <c r="I138" s="317">
        <f t="shared" si="5"/>
        <v>63.84</v>
      </c>
    </row>
    <row r="139" spans="1:9">
      <c r="A139" s="271">
        <v>100</v>
      </c>
      <c r="B139" s="313">
        <v>210800112</v>
      </c>
      <c r="C139" s="314" t="s">
        <v>731</v>
      </c>
      <c r="D139" s="314" t="s">
        <v>383</v>
      </c>
      <c r="E139" s="273">
        <v>170</v>
      </c>
      <c r="F139" s="607"/>
      <c r="G139" s="315">
        <f t="shared" si="4"/>
        <v>0</v>
      </c>
      <c r="H139" s="316">
        <v>5.8999999999999997E-2</v>
      </c>
      <c r="I139" s="317">
        <f t="shared" si="5"/>
        <v>10.029999999999999</v>
      </c>
    </row>
    <row r="140" spans="1:9">
      <c r="A140" s="271">
        <v>101</v>
      </c>
      <c r="B140" s="313">
        <v>210810103</v>
      </c>
      <c r="C140" s="314" t="s">
        <v>887</v>
      </c>
      <c r="D140" s="314" t="s">
        <v>383</v>
      </c>
      <c r="E140" s="273">
        <v>10</v>
      </c>
      <c r="F140" s="607"/>
      <c r="G140" s="315">
        <f t="shared" si="4"/>
        <v>0</v>
      </c>
      <c r="H140" s="316">
        <v>0.16900000000000001</v>
      </c>
      <c r="I140" s="317">
        <f t="shared" si="5"/>
        <v>1.6900000000000002</v>
      </c>
    </row>
    <row r="141" spans="1:9">
      <c r="A141" s="271">
        <v>102</v>
      </c>
      <c r="B141" s="313">
        <v>210810103</v>
      </c>
      <c r="C141" s="314" t="s">
        <v>887</v>
      </c>
      <c r="D141" s="314" t="s">
        <v>383</v>
      </c>
      <c r="E141" s="273">
        <v>20</v>
      </c>
      <c r="F141" s="607"/>
      <c r="G141" s="315">
        <f t="shared" si="4"/>
        <v>0</v>
      </c>
      <c r="H141" s="316">
        <v>0.16900000000000001</v>
      </c>
      <c r="I141" s="317">
        <f t="shared" si="5"/>
        <v>3.3800000000000003</v>
      </c>
    </row>
    <row r="142" spans="1:9">
      <c r="A142" s="271">
        <v>103</v>
      </c>
      <c r="B142" s="313">
        <v>210800103</v>
      </c>
      <c r="C142" s="314" t="s">
        <v>730</v>
      </c>
      <c r="D142" s="314" t="s">
        <v>383</v>
      </c>
      <c r="E142" s="273">
        <v>520</v>
      </c>
      <c r="F142" s="607"/>
      <c r="G142" s="315">
        <f t="shared" si="4"/>
        <v>0</v>
      </c>
      <c r="H142" s="316">
        <v>5.7000000000000002E-2</v>
      </c>
      <c r="I142" s="317">
        <f t="shared" si="5"/>
        <v>29.64</v>
      </c>
    </row>
    <row r="143" spans="1:9">
      <c r="A143" s="271">
        <v>104</v>
      </c>
      <c r="B143" s="313">
        <v>210220321</v>
      </c>
      <c r="C143" s="314" t="s">
        <v>733</v>
      </c>
      <c r="D143" s="314" t="s">
        <v>630</v>
      </c>
      <c r="E143" s="273">
        <v>3</v>
      </c>
      <c r="F143" s="607"/>
      <c r="G143" s="315">
        <f t="shared" si="4"/>
        <v>0</v>
      </c>
      <c r="H143" s="316">
        <v>0.26400000000000001</v>
      </c>
      <c r="I143" s="317">
        <f t="shared" si="5"/>
        <v>0.79200000000000004</v>
      </c>
    </row>
    <row r="144" spans="1:9">
      <c r="A144" s="271">
        <v>105</v>
      </c>
      <c r="B144" s="313">
        <v>210220321</v>
      </c>
      <c r="C144" s="314" t="s">
        <v>734</v>
      </c>
      <c r="D144" s="314" t="s">
        <v>630</v>
      </c>
      <c r="E144" s="273">
        <v>12</v>
      </c>
      <c r="F144" s="607"/>
      <c r="G144" s="315">
        <f t="shared" si="4"/>
        <v>0</v>
      </c>
      <c r="H144" s="316">
        <v>0.26400000000000001</v>
      </c>
      <c r="I144" s="317">
        <f t="shared" si="5"/>
        <v>3.1680000000000001</v>
      </c>
    </row>
    <row r="145" spans="1:9">
      <c r="A145" s="271">
        <v>106</v>
      </c>
      <c r="B145" s="313">
        <v>210010301</v>
      </c>
      <c r="C145" s="314" t="s">
        <v>735</v>
      </c>
      <c r="D145" s="314" t="s">
        <v>630</v>
      </c>
      <c r="E145" s="273">
        <v>98</v>
      </c>
      <c r="F145" s="607"/>
      <c r="G145" s="315">
        <f t="shared" si="4"/>
        <v>0</v>
      </c>
      <c r="H145" s="316">
        <v>9.0999999999999998E-2</v>
      </c>
      <c r="I145" s="317">
        <f t="shared" si="5"/>
        <v>8.9179999999999993</v>
      </c>
    </row>
    <row r="146" spans="1:9">
      <c r="A146" s="271">
        <v>107</v>
      </c>
      <c r="B146" s="313">
        <v>210010301</v>
      </c>
      <c r="C146" s="314" t="s">
        <v>735</v>
      </c>
      <c r="D146" s="314" t="s">
        <v>630</v>
      </c>
      <c r="E146" s="273">
        <v>52</v>
      </c>
      <c r="F146" s="607"/>
      <c r="G146" s="315">
        <f t="shared" si="4"/>
        <v>0</v>
      </c>
      <c r="H146" s="316">
        <v>9.0999999999999998E-2</v>
      </c>
      <c r="I146" s="317">
        <f t="shared" si="5"/>
        <v>4.7320000000000002</v>
      </c>
    </row>
    <row r="147" spans="1:9">
      <c r="A147" s="271">
        <v>108</v>
      </c>
      <c r="B147" s="313">
        <v>210010321</v>
      </c>
      <c r="C147" s="314" t="s">
        <v>736</v>
      </c>
      <c r="D147" s="314" t="s">
        <v>630</v>
      </c>
      <c r="E147" s="273">
        <v>35</v>
      </c>
      <c r="F147" s="607"/>
      <c r="G147" s="315">
        <f t="shared" si="4"/>
        <v>0</v>
      </c>
      <c r="H147" s="316">
        <v>0.39</v>
      </c>
      <c r="I147" s="317">
        <f t="shared" si="5"/>
        <v>13.65</v>
      </c>
    </row>
    <row r="148" spans="1:9">
      <c r="A148" s="271">
        <v>109</v>
      </c>
      <c r="B148" s="313">
        <v>210010453</v>
      </c>
      <c r="C148" s="314" t="s">
        <v>737</v>
      </c>
      <c r="D148" s="314" t="s">
        <v>630</v>
      </c>
      <c r="E148" s="273">
        <v>28</v>
      </c>
      <c r="F148" s="607"/>
      <c r="G148" s="315">
        <f t="shared" si="4"/>
        <v>0</v>
      </c>
      <c r="H148" s="316">
        <v>0.61199999999999999</v>
      </c>
      <c r="I148" s="317">
        <f t="shared" si="5"/>
        <v>17.135999999999999</v>
      </c>
    </row>
    <row r="149" spans="1:9">
      <c r="A149" s="271">
        <v>110</v>
      </c>
      <c r="B149" s="313">
        <v>210010454</v>
      </c>
      <c r="C149" s="314" t="s">
        <v>738</v>
      </c>
      <c r="D149" s="314" t="s">
        <v>630</v>
      </c>
      <c r="E149" s="273">
        <v>12</v>
      </c>
      <c r="F149" s="607"/>
      <c r="G149" s="315">
        <f t="shared" si="4"/>
        <v>0</v>
      </c>
      <c r="H149" s="316">
        <v>0.65400000000000003</v>
      </c>
      <c r="I149" s="317">
        <f t="shared" si="5"/>
        <v>7.8480000000000008</v>
      </c>
    </row>
    <row r="150" spans="1:9">
      <c r="A150" s="271">
        <v>111</v>
      </c>
      <c r="B150" s="313">
        <v>210010323</v>
      </c>
      <c r="C150" s="314" t="s">
        <v>739</v>
      </c>
      <c r="D150" s="314" t="s">
        <v>630</v>
      </c>
      <c r="E150" s="273">
        <v>6</v>
      </c>
      <c r="F150" s="607"/>
      <c r="G150" s="315">
        <f t="shared" si="4"/>
        <v>0</v>
      </c>
      <c r="H150" s="316">
        <v>0.432</v>
      </c>
      <c r="I150" s="317">
        <f t="shared" si="5"/>
        <v>2.5920000000000001</v>
      </c>
    </row>
    <row r="151" spans="1:9">
      <c r="A151" s="271">
        <v>112</v>
      </c>
      <c r="B151" s="313">
        <v>210100101</v>
      </c>
      <c r="C151" s="314" t="s">
        <v>740</v>
      </c>
      <c r="D151" s="314" t="s">
        <v>630</v>
      </c>
      <c r="E151" s="273">
        <v>600</v>
      </c>
      <c r="F151" s="607"/>
      <c r="G151" s="315">
        <f t="shared" si="4"/>
        <v>0</v>
      </c>
      <c r="H151" s="316">
        <v>6.7000000000000004E-2</v>
      </c>
      <c r="I151" s="317">
        <f t="shared" si="5"/>
        <v>40.200000000000003</v>
      </c>
    </row>
    <row r="152" spans="1:9">
      <c r="A152" s="271">
        <v>113</v>
      </c>
      <c r="B152" s="313">
        <v>210100102</v>
      </c>
      <c r="C152" s="314" t="s">
        <v>741</v>
      </c>
      <c r="D152" s="314" t="s">
        <v>630</v>
      </c>
      <c r="E152" s="273">
        <v>20</v>
      </c>
      <c r="F152" s="607"/>
      <c r="G152" s="315">
        <f t="shared" si="4"/>
        <v>0</v>
      </c>
      <c r="H152" s="316">
        <v>0.2</v>
      </c>
      <c r="I152" s="317">
        <f t="shared" si="5"/>
        <v>4</v>
      </c>
    </row>
    <row r="153" spans="1:9">
      <c r="A153" s="271">
        <v>114</v>
      </c>
      <c r="B153" s="313">
        <v>210100219</v>
      </c>
      <c r="C153" s="314" t="s">
        <v>742</v>
      </c>
      <c r="D153" s="314" t="s">
        <v>630</v>
      </c>
      <c r="E153" s="273">
        <v>4</v>
      </c>
      <c r="F153" s="607"/>
      <c r="G153" s="315">
        <f t="shared" si="4"/>
        <v>0</v>
      </c>
      <c r="H153" s="316">
        <v>0.39</v>
      </c>
      <c r="I153" s="317">
        <f t="shared" si="5"/>
        <v>1.56</v>
      </c>
    </row>
    <row r="154" spans="1:9">
      <c r="A154" s="271">
        <v>115</v>
      </c>
      <c r="B154" s="313">
        <v>210100372</v>
      </c>
      <c r="C154" s="314" t="s">
        <v>962</v>
      </c>
      <c r="D154" s="314" t="s">
        <v>630</v>
      </c>
      <c r="E154" s="273">
        <v>11</v>
      </c>
      <c r="F154" s="607"/>
      <c r="G154" s="315">
        <f t="shared" si="4"/>
        <v>0</v>
      </c>
      <c r="H154" s="316">
        <v>0.75</v>
      </c>
      <c r="I154" s="317">
        <f t="shared" si="5"/>
        <v>8.25</v>
      </c>
    </row>
    <row r="155" spans="1:9">
      <c r="A155" s="271">
        <v>116</v>
      </c>
      <c r="B155" s="313">
        <v>210010002</v>
      </c>
      <c r="C155" s="314" t="s">
        <v>743</v>
      </c>
      <c r="D155" s="314" t="s">
        <v>383</v>
      </c>
      <c r="E155" s="273">
        <v>10</v>
      </c>
      <c r="F155" s="607"/>
      <c r="G155" s="315">
        <f t="shared" si="4"/>
        <v>0</v>
      </c>
      <c r="H155" s="316">
        <v>0.08</v>
      </c>
      <c r="I155" s="317">
        <f t="shared" si="5"/>
        <v>0.8</v>
      </c>
    </row>
    <row r="156" spans="1:9">
      <c r="A156" s="271">
        <v>117</v>
      </c>
      <c r="B156" s="313">
        <v>210010003</v>
      </c>
      <c r="C156" s="314" t="s">
        <v>744</v>
      </c>
      <c r="D156" s="314" t="s">
        <v>383</v>
      </c>
      <c r="E156" s="273">
        <v>10</v>
      </c>
      <c r="F156" s="607"/>
      <c r="G156" s="315">
        <f t="shared" si="4"/>
        <v>0</v>
      </c>
      <c r="H156" s="316">
        <v>8.2000000000000003E-2</v>
      </c>
      <c r="I156" s="317">
        <f t="shared" si="5"/>
        <v>0.82000000000000006</v>
      </c>
    </row>
    <row r="157" spans="1:9">
      <c r="A157" s="271">
        <v>118</v>
      </c>
      <c r="B157" s="313">
        <v>210010022</v>
      </c>
      <c r="C157" s="314" t="s">
        <v>745</v>
      </c>
      <c r="D157" s="314" t="s">
        <v>383</v>
      </c>
      <c r="E157" s="273">
        <v>180</v>
      </c>
      <c r="F157" s="607"/>
      <c r="G157" s="315">
        <f t="shared" si="4"/>
        <v>0</v>
      </c>
      <c r="H157" s="316">
        <v>8.6999999999999994E-2</v>
      </c>
      <c r="I157" s="317">
        <f t="shared" si="5"/>
        <v>15.659999999999998</v>
      </c>
    </row>
    <row r="158" spans="1:9">
      <c r="A158" s="271">
        <v>119</v>
      </c>
      <c r="B158" s="313">
        <v>210010062</v>
      </c>
      <c r="C158" s="314" t="s">
        <v>746</v>
      </c>
      <c r="D158" s="314" t="s">
        <v>383</v>
      </c>
      <c r="E158" s="273">
        <v>30</v>
      </c>
      <c r="F158" s="607"/>
      <c r="G158" s="315">
        <f t="shared" si="4"/>
        <v>0</v>
      </c>
      <c r="H158" s="316">
        <v>0.11600000000000001</v>
      </c>
      <c r="I158" s="317">
        <f t="shared" si="5"/>
        <v>3.48</v>
      </c>
    </row>
    <row r="159" spans="1:9">
      <c r="A159" s="271">
        <v>120</v>
      </c>
      <c r="B159" s="313">
        <v>210020133</v>
      </c>
      <c r="C159" s="314" t="s">
        <v>747</v>
      </c>
      <c r="D159" s="314" t="s">
        <v>383</v>
      </c>
      <c r="E159" s="273">
        <v>40</v>
      </c>
      <c r="F159" s="607"/>
      <c r="G159" s="315">
        <f t="shared" si="4"/>
        <v>0</v>
      </c>
      <c r="H159" s="316">
        <v>0.193</v>
      </c>
      <c r="I159" s="317">
        <f t="shared" si="5"/>
        <v>7.7200000000000006</v>
      </c>
    </row>
    <row r="160" spans="1:9">
      <c r="A160" s="271">
        <v>121</v>
      </c>
      <c r="B160" s="313">
        <v>210020951</v>
      </c>
      <c r="C160" s="314" t="s">
        <v>668</v>
      </c>
      <c r="D160" s="314" t="s">
        <v>630</v>
      </c>
      <c r="E160" s="273">
        <v>100</v>
      </c>
      <c r="F160" s="607"/>
      <c r="G160" s="315">
        <f t="shared" si="4"/>
        <v>0</v>
      </c>
      <c r="H160" s="316">
        <v>0.04</v>
      </c>
      <c r="I160" s="317">
        <f t="shared" si="5"/>
        <v>4</v>
      </c>
    </row>
    <row r="161" spans="1:9">
      <c r="A161" s="271">
        <v>122</v>
      </c>
      <c r="B161" s="313">
        <v>210010306</v>
      </c>
      <c r="C161" s="314" t="s">
        <v>748</v>
      </c>
      <c r="D161" s="314" t="s">
        <v>630</v>
      </c>
      <c r="E161" s="273">
        <v>400</v>
      </c>
      <c r="F161" s="607"/>
      <c r="G161" s="315">
        <f t="shared" si="4"/>
        <v>0</v>
      </c>
      <c r="H161" s="316">
        <v>0.06</v>
      </c>
      <c r="I161" s="317">
        <f t="shared" si="5"/>
        <v>24</v>
      </c>
    </row>
    <row r="162" spans="1:9">
      <c r="A162" s="271">
        <v>123</v>
      </c>
      <c r="B162" s="313">
        <v>210010306</v>
      </c>
      <c r="C162" s="314" t="s">
        <v>749</v>
      </c>
      <c r="D162" s="314" t="s">
        <v>630</v>
      </c>
      <c r="E162" s="273">
        <v>15</v>
      </c>
      <c r="F162" s="607"/>
      <c r="G162" s="315">
        <f t="shared" si="4"/>
        <v>0</v>
      </c>
      <c r="H162" s="316">
        <v>0.1</v>
      </c>
      <c r="I162" s="317">
        <f t="shared" si="5"/>
        <v>1.5</v>
      </c>
    </row>
    <row r="163" spans="1:9">
      <c r="A163" s="271">
        <v>124</v>
      </c>
      <c r="B163" s="313">
        <v>210010306</v>
      </c>
      <c r="C163" s="314" t="s">
        <v>750</v>
      </c>
      <c r="D163" s="314" t="s">
        <v>630</v>
      </c>
      <c r="E163" s="273">
        <v>15</v>
      </c>
      <c r="F163" s="607"/>
      <c r="G163" s="315">
        <f t="shared" si="4"/>
        <v>0</v>
      </c>
      <c r="H163" s="316">
        <v>0.4</v>
      </c>
      <c r="I163" s="317">
        <f t="shared" si="5"/>
        <v>6</v>
      </c>
    </row>
    <row r="164" spans="1:9">
      <c r="A164" s="271">
        <v>125</v>
      </c>
      <c r="B164" s="313">
        <v>210010712</v>
      </c>
      <c r="C164" s="314" t="s">
        <v>751</v>
      </c>
      <c r="D164" s="314" t="s">
        <v>630</v>
      </c>
      <c r="E164" s="273">
        <v>300</v>
      </c>
      <c r="F164" s="607"/>
      <c r="G164" s="315">
        <f t="shared" si="4"/>
        <v>0</v>
      </c>
      <c r="H164" s="316">
        <v>8.1000000000000003E-2</v>
      </c>
      <c r="I164" s="317">
        <f t="shared" si="5"/>
        <v>24.3</v>
      </c>
    </row>
    <row r="165" spans="1:9">
      <c r="A165" s="271">
        <v>126</v>
      </c>
      <c r="B165" s="313">
        <v>210010713</v>
      </c>
      <c r="C165" s="314" t="s">
        <v>752</v>
      </c>
      <c r="D165" s="314" t="s">
        <v>630</v>
      </c>
      <c r="E165" s="273">
        <v>550</v>
      </c>
      <c r="F165" s="607"/>
      <c r="G165" s="315">
        <f t="shared" si="4"/>
        <v>0</v>
      </c>
      <c r="H165" s="316">
        <v>0.09</v>
      </c>
      <c r="I165" s="317">
        <f t="shared" si="5"/>
        <v>49.5</v>
      </c>
    </row>
    <row r="166" spans="1:9">
      <c r="A166" s="271">
        <v>127</v>
      </c>
      <c r="B166" s="313">
        <v>210010714</v>
      </c>
      <c r="C166" s="314" t="s">
        <v>752</v>
      </c>
      <c r="D166" s="314" t="s">
        <v>630</v>
      </c>
      <c r="E166" s="273">
        <v>60</v>
      </c>
      <c r="F166" s="607"/>
      <c r="G166" s="315">
        <f t="shared" si="4"/>
        <v>0</v>
      </c>
      <c r="H166" s="316">
        <v>9.8000000000000004E-2</v>
      </c>
      <c r="I166" s="317">
        <f t="shared" si="5"/>
        <v>5.88</v>
      </c>
    </row>
    <row r="167" spans="1:9">
      <c r="A167" s="271">
        <v>128</v>
      </c>
      <c r="B167" s="313">
        <v>210010107</v>
      </c>
      <c r="C167" s="314" t="s">
        <v>889</v>
      </c>
      <c r="D167" s="314" t="s">
        <v>383</v>
      </c>
      <c r="E167" s="273">
        <v>40</v>
      </c>
      <c r="F167" s="607"/>
      <c r="G167" s="315">
        <f t="shared" si="4"/>
        <v>0</v>
      </c>
      <c r="H167" s="316">
        <v>0.4</v>
      </c>
      <c r="I167" s="317">
        <f t="shared" si="5"/>
        <v>16</v>
      </c>
    </row>
    <row r="168" spans="1:9">
      <c r="A168" s="271">
        <v>129</v>
      </c>
      <c r="B168" s="313">
        <v>210020412</v>
      </c>
      <c r="C168" s="314" t="s">
        <v>890</v>
      </c>
      <c r="D168" s="314" t="s">
        <v>383</v>
      </c>
      <c r="E168" s="273">
        <v>42</v>
      </c>
      <c r="F168" s="607"/>
      <c r="G168" s="315">
        <f t="shared" si="4"/>
        <v>0</v>
      </c>
      <c r="H168" s="316">
        <v>0.79</v>
      </c>
      <c r="I168" s="317">
        <f t="shared" si="5"/>
        <v>33.18</v>
      </c>
    </row>
    <row r="169" spans="1:9">
      <c r="A169" s="271">
        <v>130</v>
      </c>
      <c r="B169" s="313">
        <v>210020652</v>
      </c>
      <c r="C169" s="314" t="s">
        <v>891</v>
      </c>
      <c r="D169" s="314" t="s">
        <v>630</v>
      </c>
      <c r="E169" s="273">
        <v>11</v>
      </c>
      <c r="F169" s="607"/>
      <c r="G169" s="315">
        <f t="shared" si="4"/>
        <v>0</v>
      </c>
      <c r="H169" s="316">
        <v>0.45</v>
      </c>
      <c r="I169" s="317">
        <f t="shared" si="5"/>
        <v>4.95</v>
      </c>
    </row>
    <row r="170" spans="1:9">
      <c r="A170" s="271">
        <v>131</v>
      </c>
      <c r="B170" s="313">
        <v>210110041</v>
      </c>
      <c r="C170" s="314" t="s">
        <v>755</v>
      </c>
      <c r="D170" s="314" t="s">
        <v>630</v>
      </c>
      <c r="E170" s="273">
        <v>13</v>
      </c>
      <c r="F170" s="607"/>
      <c r="G170" s="315">
        <f t="shared" si="4"/>
        <v>0</v>
      </c>
      <c r="H170" s="316">
        <v>0.14799999999999999</v>
      </c>
      <c r="I170" s="317">
        <f t="shared" si="5"/>
        <v>1.9239999999999999</v>
      </c>
    </row>
    <row r="171" spans="1:9">
      <c r="A171" s="271">
        <v>132</v>
      </c>
      <c r="B171" s="313">
        <v>210110043</v>
      </c>
      <c r="C171" s="314" t="s">
        <v>756</v>
      </c>
      <c r="D171" s="314" t="s">
        <v>630</v>
      </c>
      <c r="E171" s="273">
        <v>6</v>
      </c>
      <c r="F171" s="607"/>
      <c r="G171" s="315">
        <f t="shared" si="4"/>
        <v>0</v>
      </c>
      <c r="H171" s="316">
        <v>0.17</v>
      </c>
      <c r="I171" s="317">
        <f t="shared" si="5"/>
        <v>1.02</v>
      </c>
    </row>
    <row r="172" spans="1:9">
      <c r="A172" s="271">
        <v>133</v>
      </c>
      <c r="B172" s="313">
        <v>210110045</v>
      </c>
      <c r="C172" s="314" t="s">
        <v>757</v>
      </c>
      <c r="D172" s="314" t="s">
        <v>630</v>
      </c>
      <c r="E172" s="273">
        <v>14</v>
      </c>
      <c r="F172" s="607"/>
      <c r="G172" s="315">
        <f t="shared" si="4"/>
        <v>0</v>
      </c>
      <c r="H172" s="316">
        <v>0.17</v>
      </c>
      <c r="I172" s="317">
        <f t="shared" si="5"/>
        <v>2.3800000000000003</v>
      </c>
    </row>
    <row r="173" spans="1:9">
      <c r="A173" s="271">
        <v>134</v>
      </c>
      <c r="B173" s="313">
        <v>210110046</v>
      </c>
      <c r="C173" s="314" t="s">
        <v>759</v>
      </c>
      <c r="D173" s="314" t="s">
        <v>630</v>
      </c>
      <c r="E173" s="273">
        <v>3</v>
      </c>
      <c r="F173" s="607"/>
      <c r="G173" s="315">
        <f t="shared" si="4"/>
        <v>0</v>
      </c>
      <c r="H173" s="316">
        <v>0.19</v>
      </c>
      <c r="I173" s="317">
        <f t="shared" si="5"/>
        <v>0.57000000000000006</v>
      </c>
    </row>
    <row r="174" spans="1:9">
      <c r="A174" s="271">
        <v>135</v>
      </c>
      <c r="B174" s="313">
        <v>210110021</v>
      </c>
      <c r="C174" s="314" t="s">
        <v>761</v>
      </c>
      <c r="D174" s="314" t="s">
        <v>630</v>
      </c>
      <c r="E174" s="273">
        <v>6</v>
      </c>
      <c r="F174" s="607"/>
      <c r="G174" s="315">
        <f t="shared" si="4"/>
        <v>0</v>
      </c>
      <c r="H174" s="316">
        <v>0.39</v>
      </c>
      <c r="I174" s="317">
        <f t="shared" si="5"/>
        <v>2.34</v>
      </c>
    </row>
    <row r="175" spans="1:9">
      <c r="A175" s="271">
        <v>136</v>
      </c>
      <c r="B175" s="313">
        <v>210110024</v>
      </c>
      <c r="C175" s="314" t="s">
        <v>763</v>
      </c>
      <c r="D175" s="314" t="s">
        <v>630</v>
      </c>
      <c r="E175" s="273">
        <v>2</v>
      </c>
      <c r="F175" s="607"/>
      <c r="G175" s="315">
        <f t="shared" si="4"/>
        <v>0</v>
      </c>
      <c r="H175" s="316">
        <v>0.41099999999999998</v>
      </c>
      <c r="I175" s="317">
        <f t="shared" si="5"/>
        <v>0.82199999999999995</v>
      </c>
    </row>
    <row r="176" spans="1:9">
      <c r="A176" s="271">
        <v>137</v>
      </c>
      <c r="B176" s="313">
        <v>210110025</v>
      </c>
      <c r="C176" s="314" t="s">
        <v>764</v>
      </c>
      <c r="D176" s="314" t="s">
        <v>630</v>
      </c>
      <c r="E176" s="273">
        <v>1</v>
      </c>
      <c r="F176" s="607"/>
      <c r="G176" s="315">
        <f t="shared" si="4"/>
        <v>0</v>
      </c>
      <c r="H176" s="316">
        <v>0.50600000000000001</v>
      </c>
      <c r="I176" s="317">
        <f t="shared" si="5"/>
        <v>0.50600000000000001</v>
      </c>
    </row>
    <row r="177" spans="1:9">
      <c r="A177" s="271">
        <v>138</v>
      </c>
      <c r="B177" s="313">
        <v>210110511</v>
      </c>
      <c r="C177" s="314" t="s">
        <v>963</v>
      </c>
      <c r="D177" s="314" t="s">
        <v>630</v>
      </c>
      <c r="E177" s="273">
        <v>0</v>
      </c>
      <c r="F177" s="607"/>
      <c r="G177" s="315">
        <f t="shared" si="4"/>
        <v>0</v>
      </c>
      <c r="H177" s="316">
        <v>0.61099999999999999</v>
      </c>
      <c r="I177" s="317">
        <f t="shared" si="5"/>
        <v>0</v>
      </c>
    </row>
    <row r="178" spans="1:9">
      <c r="A178" s="271">
        <v>139</v>
      </c>
      <c r="B178" s="313">
        <v>210110513</v>
      </c>
      <c r="C178" s="314" t="s">
        <v>765</v>
      </c>
      <c r="D178" s="314" t="s">
        <v>630</v>
      </c>
      <c r="E178" s="273">
        <v>1</v>
      </c>
      <c r="F178" s="607"/>
      <c r="G178" s="315">
        <f t="shared" si="4"/>
        <v>0</v>
      </c>
      <c r="H178" s="316">
        <v>0.75700000000000001</v>
      </c>
      <c r="I178" s="317">
        <f t="shared" si="5"/>
        <v>0.75700000000000001</v>
      </c>
    </row>
    <row r="179" spans="1:9">
      <c r="A179" s="271">
        <v>140</v>
      </c>
      <c r="B179" s="313">
        <v>210140431</v>
      </c>
      <c r="C179" s="314" t="s">
        <v>892</v>
      </c>
      <c r="D179" s="314" t="s">
        <v>630</v>
      </c>
      <c r="E179" s="273">
        <v>2</v>
      </c>
      <c r="F179" s="607"/>
      <c r="G179" s="315">
        <f t="shared" si="4"/>
        <v>0</v>
      </c>
      <c r="H179" s="316">
        <v>0.38</v>
      </c>
      <c r="I179" s="317">
        <f t="shared" si="5"/>
        <v>0.76</v>
      </c>
    </row>
    <row r="180" spans="1:9">
      <c r="A180" s="271">
        <v>141</v>
      </c>
      <c r="B180" s="313">
        <v>210111012</v>
      </c>
      <c r="C180" s="314" t="s">
        <v>766</v>
      </c>
      <c r="D180" s="314" t="s">
        <v>630</v>
      </c>
      <c r="E180" s="273">
        <v>27</v>
      </c>
      <c r="F180" s="607"/>
      <c r="G180" s="315">
        <f t="shared" si="4"/>
        <v>0</v>
      </c>
      <c r="H180" s="316">
        <v>0.32700000000000001</v>
      </c>
      <c r="I180" s="317">
        <f t="shared" si="5"/>
        <v>8.8290000000000006</v>
      </c>
    </row>
    <row r="181" spans="1:9">
      <c r="A181" s="271">
        <v>142</v>
      </c>
      <c r="B181" s="313">
        <v>210111012</v>
      </c>
      <c r="C181" s="314" t="s">
        <v>766</v>
      </c>
      <c r="D181" s="314" t="s">
        <v>630</v>
      </c>
      <c r="E181" s="273">
        <v>19</v>
      </c>
      <c r="F181" s="607"/>
      <c r="G181" s="315">
        <f t="shared" si="4"/>
        <v>0</v>
      </c>
      <c r="H181" s="316">
        <v>0.32700000000000001</v>
      </c>
      <c r="I181" s="317">
        <f t="shared" si="5"/>
        <v>6.2130000000000001</v>
      </c>
    </row>
    <row r="182" spans="1:9">
      <c r="A182" s="271">
        <v>143</v>
      </c>
      <c r="B182" s="313">
        <v>210111012</v>
      </c>
      <c r="C182" s="314" t="s">
        <v>766</v>
      </c>
      <c r="D182" s="314" t="s">
        <v>630</v>
      </c>
      <c r="E182" s="273">
        <v>11</v>
      </c>
      <c r="F182" s="607"/>
      <c r="G182" s="315">
        <f t="shared" si="4"/>
        <v>0</v>
      </c>
      <c r="H182" s="316">
        <v>0.32700000000000001</v>
      </c>
      <c r="I182" s="317">
        <f t="shared" si="5"/>
        <v>3.597</v>
      </c>
    </row>
    <row r="183" spans="1:9">
      <c r="A183" s="271">
        <v>144</v>
      </c>
      <c r="B183" s="313">
        <v>210111012</v>
      </c>
      <c r="C183" s="314" t="s">
        <v>766</v>
      </c>
      <c r="D183" s="314" t="s">
        <v>630</v>
      </c>
      <c r="E183" s="273">
        <v>34</v>
      </c>
      <c r="F183" s="607"/>
      <c r="G183" s="315">
        <f t="shared" si="4"/>
        <v>0</v>
      </c>
      <c r="H183" s="316">
        <v>0.32700000000000001</v>
      </c>
      <c r="I183" s="317">
        <f t="shared" si="5"/>
        <v>11.118</v>
      </c>
    </row>
    <row r="184" spans="1:9">
      <c r="A184" s="271">
        <v>145</v>
      </c>
      <c r="B184" s="313">
        <v>210111012</v>
      </c>
      <c r="C184" s="314" t="s">
        <v>766</v>
      </c>
      <c r="D184" s="314" t="s">
        <v>630</v>
      </c>
      <c r="E184" s="273">
        <v>6</v>
      </c>
      <c r="F184" s="607"/>
      <c r="G184" s="315">
        <f t="shared" si="4"/>
        <v>0</v>
      </c>
      <c r="H184" s="316">
        <v>0.32700000000000001</v>
      </c>
      <c r="I184" s="317">
        <f t="shared" si="5"/>
        <v>1.9620000000000002</v>
      </c>
    </row>
    <row r="185" spans="1:9">
      <c r="A185" s="271">
        <v>146</v>
      </c>
      <c r="B185" s="313">
        <v>210111012</v>
      </c>
      <c r="C185" s="314" t="s">
        <v>766</v>
      </c>
      <c r="D185" s="314" t="s">
        <v>630</v>
      </c>
      <c r="E185" s="273">
        <v>5</v>
      </c>
      <c r="F185" s="607"/>
      <c r="G185" s="315">
        <f t="shared" si="4"/>
        <v>0</v>
      </c>
      <c r="H185" s="316">
        <v>0.32700000000000001</v>
      </c>
      <c r="I185" s="317">
        <f t="shared" si="5"/>
        <v>1.635</v>
      </c>
    </row>
    <row r="186" spans="1:9">
      <c r="A186" s="271">
        <v>147</v>
      </c>
      <c r="B186" s="313">
        <v>210111031</v>
      </c>
      <c r="C186" s="314" t="s">
        <v>767</v>
      </c>
      <c r="D186" s="314" t="s">
        <v>630</v>
      </c>
      <c r="E186" s="273">
        <v>3</v>
      </c>
      <c r="F186" s="607"/>
      <c r="G186" s="315">
        <f t="shared" si="4"/>
        <v>0</v>
      </c>
      <c r="H186" s="316">
        <v>0.46400000000000002</v>
      </c>
      <c r="I186" s="317">
        <f t="shared" si="5"/>
        <v>1.3920000000000001</v>
      </c>
    </row>
    <row r="187" spans="1:9">
      <c r="A187" s="271">
        <v>148</v>
      </c>
      <c r="B187" s="313">
        <v>210111106</v>
      </c>
      <c r="C187" s="314" t="s">
        <v>768</v>
      </c>
      <c r="D187" s="314" t="s">
        <v>630</v>
      </c>
      <c r="E187" s="273">
        <v>11</v>
      </c>
      <c r="F187" s="607"/>
      <c r="G187" s="315">
        <f t="shared" si="4"/>
        <v>0</v>
      </c>
      <c r="H187" s="316">
        <v>0.51400000000000001</v>
      </c>
      <c r="I187" s="317">
        <f t="shared" si="5"/>
        <v>5.6539999999999999</v>
      </c>
    </row>
    <row r="188" spans="1:9">
      <c r="A188" s="271">
        <v>149</v>
      </c>
      <c r="B188" s="313">
        <v>210201002</v>
      </c>
      <c r="C188" s="314" t="s">
        <v>769</v>
      </c>
      <c r="D188" s="314" t="s">
        <v>630</v>
      </c>
      <c r="E188" s="273">
        <v>2</v>
      </c>
      <c r="F188" s="607"/>
      <c r="G188" s="315">
        <f t="shared" si="4"/>
        <v>0</v>
      </c>
      <c r="H188" s="316">
        <v>0.86399999999999999</v>
      </c>
      <c r="I188" s="317">
        <f t="shared" si="5"/>
        <v>1.728</v>
      </c>
    </row>
    <row r="189" spans="1:9">
      <c r="A189" s="271">
        <v>150</v>
      </c>
      <c r="B189" s="313">
        <v>210201102</v>
      </c>
      <c r="C189" s="314" t="s">
        <v>770</v>
      </c>
      <c r="D189" s="314" t="s">
        <v>630</v>
      </c>
      <c r="E189" s="273">
        <v>31</v>
      </c>
      <c r="F189" s="607"/>
      <c r="G189" s="315">
        <f t="shared" si="4"/>
        <v>0</v>
      </c>
      <c r="H189" s="316">
        <v>0.92800000000000005</v>
      </c>
      <c r="I189" s="317">
        <f t="shared" si="5"/>
        <v>28.768000000000001</v>
      </c>
    </row>
    <row r="190" spans="1:9">
      <c r="A190" s="271">
        <v>151</v>
      </c>
      <c r="B190" s="313">
        <v>210201002</v>
      </c>
      <c r="C190" s="314" t="s">
        <v>769</v>
      </c>
      <c r="D190" s="314" t="s">
        <v>630</v>
      </c>
      <c r="E190" s="273">
        <v>25</v>
      </c>
      <c r="F190" s="607"/>
      <c r="G190" s="315">
        <f t="shared" si="4"/>
        <v>0</v>
      </c>
      <c r="H190" s="316">
        <v>0.86399999999999999</v>
      </c>
      <c r="I190" s="317">
        <f t="shared" si="5"/>
        <v>21.6</v>
      </c>
    </row>
    <row r="191" spans="1:9">
      <c r="A191" s="271">
        <v>152</v>
      </c>
      <c r="B191" s="313">
        <v>210201002</v>
      </c>
      <c r="C191" s="314" t="s">
        <v>769</v>
      </c>
      <c r="D191" s="314" t="s">
        <v>630</v>
      </c>
      <c r="E191" s="273">
        <v>2</v>
      </c>
      <c r="F191" s="607"/>
      <c r="G191" s="315">
        <f t="shared" si="4"/>
        <v>0</v>
      </c>
      <c r="H191" s="316">
        <v>0.86399999999999999</v>
      </c>
      <c r="I191" s="317">
        <f t="shared" si="5"/>
        <v>1.728</v>
      </c>
    </row>
    <row r="192" spans="1:9">
      <c r="A192" s="271">
        <v>153</v>
      </c>
      <c r="B192" s="313">
        <v>210201011</v>
      </c>
      <c r="C192" s="314" t="s">
        <v>771</v>
      </c>
      <c r="D192" s="314" t="s">
        <v>630</v>
      </c>
      <c r="E192" s="273">
        <v>8</v>
      </c>
      <c r="F192" s="607"/>
      <c r="G192" s="315">
        <f t="shared" si="4"/>
        <v>0</v>
      </c>
      <c r="H192" s="316">
        <v>0.85499999999999998</v>
      </c>
      <c r="I192" s="317">
        <f t="shared" si="5"/>
        <v>6.84</v>
      </c>
    </row>
    <row r="193" spans="1:9">
      <c r="A193" s="271">
        <v>154</v>
      </c>
      <c r="B193" s="313">
        <v>210201002</v>
      </c>
      <c r="C193" s="314" t="s">
        <v>769</v>
      </c>
      <c r="D193" s="314" t="s">
        <v>630</v>
      </c>
      <c r="E193" s="273">
        <v>4</v>
      </c>
      <c r="F193" s="607"/>
      <c r="G193" s="315">
        <f t="shared" si="4"/>
        <v>0</v>
      </c>
      <c r="H193" s="316">
        <v>0.86399999999999999</v>
      </c>
      <c r="I193" s="317">
        <f t="shared" si="5"/>
        <v>3.456</v>
      </c>
    </row>
    <row r="194" spans="1:9">
      <c r="A194" s="271">
        <v>155</v>
      </c>
      <c r="B194" s="313">
        <v>210200041</v>
      </c>
      <c r="C194" s="314" t="s">
        <v>964</v>
      </c>
      <c r="D194" s="314" t="s">
        <v>630</v>
      </c>
      <c r="E194" s="273">
        <v>13</v>
      </c>
      <c r="F194" s="607"/>
      <c r="G194" s="315">
        <f t="shared" ref="G194:G208" si="6">E194*F194</f>
        <v>0</v>
      </c>
      <c r="H194" s="316">
        <v>0.39600000000000002</v>
      </c>
      <c r="I194" s="317">
        <f t="shared" ref="I194:I208" si="7">E194*H194</f>
        <v>5.1480000000000006</v>
      </c>
    </row>
    <row r="195" spans="1:9">
      <c r="A195" s="271">
        <v>156</v>
      </c>
      <c r="B195" s="313">
        <v>210201002</v>
      </c>
      <c r="C195" s="314" t="s">
        <v>769</v>
      </c>
      <c r="D195" s="314" t="s">
        <v>630</v>
      </c>
      <c r="E195" s="273">
        <v>4</v>
      </c>
      <c r="F195" s="607"/>
      <c r="G195" s="315">
        <f t="shared" si="6"/>
        <v>0</v>
      </c>
      <c r="H195" s="316">
        <v>0.86399999999999999</v>
      </c>
      <c r="I195" s="317">
        <f t="shared" si="7"/>
        <v>3.456</v>
      </c>
    </row>
    <row r="196" spans="1:9">
      <c r="A196" s="271">
        <v>157</v>
      </c>
      <c r="B196" s="313">
        <v>210201102</v>
      </c>
      <c r="C196" s="314" t="s">
        <v>770</v>
      </c>
      <c r="D196" s="314" t="s">
        <v>630</v>
      </c>
      <c r="E196" s="273">
        <v>3</v>
      </c>
      <c r="F196" s="607"/>
      <c r="G196" s="315">
        <f t="shared" si="6"/>
        <v>0</v>
      </c>
      <c r="H196" s="316">
        <v>0.92800000000000005</v>
      </c>
      <c r="I196" s="317">
        <f t="shared" si="7"/>
        <v>2.7840000000000003</v>
      </c>
    </row>
    <row r="197" spans="1:9">
      <c r="A197" s="271">
        <v>158</v>
      </c>
      <c r="B197" s="313">
        <v>210201002</v>
      </c>
      <c r="C197" s="314" t="s">
        <v>769</v>
      </c>
      <c r="D197" s="314" t="s">
        <v>630</v>
      </c>
      <c r="E197" s="273">
        <v>5</v>
      </c>
      <c r="F197" s="607"/>
      <c r="G197" s="315">
        <f t="shared" si="6"/>
        <v>0</v>
      </c>
      <c r="H197" s="316">
        <v>0.86399999999999999</v>
      </c>
      <c r="I197" s="317">
        <f t="shared" si="7"/>
        <v>4.32</v>
      </c>
    </row>
    <row r="198" spans="1:9">
      <c r="A198" s="271">
        <v>159</v>
      </c>
      <c r="B198" s="313">
        <v>210201002</v>
      </c>
      <c r="C198" s="314" t="s">
        <v>769</v>
      </c>
      <c r="D198" s="314" t="s">
        <v>630</v>
      </c>
      <c r="E198" s="273">
        <v>2</v>
      </c>
      <c r="F198" s="607"/>
      <c r="G198" s="315">
        <f t="shared" si="6"/>
        <v>0</v>
      </c>
      <c r="H198" s="316">
        <v>0.86399999999999999</v>
      </c>
      <c r="I198" s="317">
        <f t="shared" si="7"/>
        <v>1.728</v>
      </c>
    </row>
    <row r="199" spans="1:9">
      <c r="A199" s="271">
        <v>160</v>
      </c>
      <c r="B199" s="313">
        <v>210201011</v>
      </c>
      <c r="C199" s="314" t="s">
        <v>771</v>
      </c>
      <c r="D199" s="314" t="s">
        <v>630</v>
      </c>
      <c r="E199" s="273">
        <v>9</v>
      </c>
      <c r="F199" s="607"/>
      <c r="G199" s="315">
        <f t="shared" si="6"/>
        <v>0</v>
      </c>
      <c r="H199" s="316">
        <v>0.85499999999999998</v>
      </c>
      <c r="I199" s="317">
        <f t="shared" si="7"/>
        <v>7.6950000000000003</v>
      </c>
    </row>
    <row r="200" spans="1:9">
      <c r="A200" s="271">
        <v>161</v>
      </c>
      <c r="B200" s="313">
        <v>210020133</v>
      </c>
      <c r="C200" s="314" t="s">
        <v>747</v>
      </c>
      <c r="D200" s="314" t="s">
        <v>383</v>
      </c>
      <c r="E200" s="273">
        <v>10</v>
      </c>
      <c r="F200" s="607"/>
      <c r="G200" s="315">
        <f t="shared" si="6"/>
        <v>0</v>
      </c>
      <c r="H200" s="316">
        <v>0.4</v>
      </c>
      <c r="I200" s="317">
        <f t="shared" si="7"/>
        <v>4</v>
      </c>
    </row>
    <row r="201" spans="1:9">
      <c r="A201" s="271">
        <v>162</v>
      </c>
      <c r="B201" s="313">
        <v>210220220</v>
      </c>
      <c r="C201" s="314" t="s">
        <v>965</v>
      </c>
      <c r="D201" s="314" t="s">
        <v>630</v>
      </c>
      <c r="E201" s="273">
        <v>2</v>
      </c>
      <c r="F201" s="607"/>
      <c r="G201" s="315">
        <f t="shared" si="6"/>
        <v>0</v>
      </c>
      <c r="H201" s="316">
        <v>0</v>
      </c>
      <c r="I201" s="317">
        <f t="shared" si="7"/>
        <v>0</v>
      </c>
    </row>
    <row r="202" spans="1:9">
      <c r="A202" s="271">
        <v>163</v>
      </c>
      <c r="B202" s="313">
        <v>210220102</v>
      </c>
      <c r="C202" s="314" t="s">
        <v>966</v>
      </c>
      <c r="D202" s="314" t="s">
        <v>383</v>
      </c>
      <c r="E202" s="273">
        <v>20</v>
      </c>
      <c r="F202" s="607"/>
      <c r="G202" s="315">
        <f t="shared" si="6"/>
        <v>0</v>
      </c>
      <c r="H202" s="316">
        <v>0.54400000000000004</v>
      </c>
      <c r="I202" s="317">
        <f t="shared" si="7"/>
        <v>10.88</v>
      </c>
    </row>
    <row r="203" spans="1:9">
      <c r="A203" s="271">
        <v>164</v>
      </c>
      <c r="B203" s="313">
        <v>210802406</v>
      </c>
      <c r="C203" s="314" t="s">
        <v>775</v>
      </c>
      <c r="D203" s="314" t="s">
        <v>383</v>
      </c>
      <c r="E203" s="273">
        <v>12</v>
      </c>
      <c r="F203" s="607"/>
      <c r="G203" s="315">
        <f t="shared" si="6"/>
        <v>0</v>
      </c>
      <c r="H203" s="316">
        <v>4.5999999999999999E-2</v>
      </c>
      <c r="I203" s="317">
        <f t="shared" si="7"/>
        <v>0.55200000000000005</v>
      </c>
    </row>
    <row r="204" spans="1:9">
      <c r="A204" s="271">
        <v>165</v>
      </c>
      <c r="B204" s="313">
        <v>210100219</v>
      </c>
      <c r="C204" s="314" t="s">
        <v>742</v>
      </c>
      <c r="D204" s="314" t="s">
        <v>630</v>
      </c>
      <c r="E204" s="273">
        <v>12</v>
      </c>
      <c r="F204" s="607"/>
      <c r="G204" s="315">
        <f t="shared" si="6"/>
        <v>0</v>
      </c>
      <c r="H204" s="316">
        <v>0.39</v>
      </c>
      <c r="I204" s="317">
        <f t="shared" si="7"/>
        <v>4.68</v>
      </c>
    </row>
    <row r="205" spans="1:9">
      <c r="A205" s="271">
        <v>166</v>
      </c>
      <c r="B205" s="313">
        <v>210111106</v>
      </c>
      <c r="C205" s="314" t="s">
        <v>768</v>
      </c>
      <c r="D205" s="314" t="s">
        <v>630</v>
      </c>
      <c r="E205" s="273">
        <v>4</v>
      </c>
      <c r="F205" s="607"/>
      <c r="G205" s="315">
        <f t="shared" si="6"/>
        <v>0</v>
      </c>
      <c r="H205" s="316">
        <v>0.51400000000000001</v>
      </c>
      <c r="I205" s="317">
        <f t="shared" si="7"/>
        <v>2.056</v>
      </c>
    </row>
    <row r="206" spans="1:9">
      <c r="A206" s="271">
        <v>167</v>
      </c>
      <c r="B206" s="313">
        <v>210950341</v>
      </c>
      <c r="C206" s="314" t="s">
        <v>967</v>
      </c>
      <c r="D206" s="314" t="s">
        <v>383</v>
      </c>
      <c r="E206" s="273">
        <v>300</v>
      </c>
      <c r="F206" s="607"/>
      <c r="G206" s="315">
        <f t="shared" si="6"/>
        <v>0</v>
      </c>
      <c r="H206" s="316">
        <v>4.5999999999999999E-2</v>
      </c>
      <c r="I206" s="317">
        <f t="shared" si="7"/>
        <v>13.799999999999999</v>
      </c>
    </row>
    <row r="207" spans="1:9">
      <c r="A207" s="271">
        <v>168</v>
      </c>
      <c r="B207" s="313">
        <v>210110063</v>
      </c>
      <c r="C207" s="314" t="s">
        <v>760</v>
      </c>
      <c r="D207" s="314" t="s">
        <v>630</v>
      </c>
      <c r="E207" s="273">
        <v>8</v>
      </c>
      <c r="F207" s="607"/>
      <c r="G207" s="315">
        <f t="shared" si="6"/>
        <v>0</v>
      </c>
      <c r="H207" s="316">
        <v>0.2</v>
      </c>
      <c r="I207" s="317">
        <f t="shared" si="7"/>
        <v>1.6</v>
      </c>
    </row>
    <row r="208" spans="1:9" ht="15.75" thickBot="1">
      <c r="A208" s="318">
        <v>169</v>
      </c>
      <c r="B208" s="319">
        <v>210111012</v>
      </c>
      <c r="C208" s="320" t="s">
        <v>766</v>
      </c>
      <c r="D208" s="320" t="s">
        <v>630</v>
      </c>
      <c r="E208" s="321">
        <v>1</v>
      </c>
      <c r="F208" s="608"/>
      <c r="G208" s="322">
        <f t="shared" si="6"/>
        <v>0</v>
      </c>
      <c r="H208" s="323">
        <v>0.32700000000000001</v>
      </c>
      <c r="I208" s="324">
        <f t="shared" si="7"/>
        <v>0.32700000000000001</v>
      </c>
    </row>
    <row r="209" spans="1:9">
      <c r="A209" s="325"/>
      <c r="B209" s="326"/>
      <c r="C209" s="327" t="s">
        <v>636</v>
      </c>
      <c r="D209" s="327"/>
      <c r="E209" s="328"/>
      <c r="F209" s="609"/>
      <c r="G209" s="329">
        <f>SUM(G130:G208)</f>
        <v>0</v>
      </c>
      <c r="H209" s="330"/>
      <c r="I209" s="331">
        <f>SUM(I130:I208)</f>
        <v>718.87600000000009</v>
      </c>
    </row>
    <row r="210" spans="1:9" ht="15.75">
      <c r="A210" s="332" t="s">
        <v>777</v>
      </c>
      <c r="B210" s="333"/>
      <c r="C210" s="334"/>
      <c r="D210" s="334"/>
      <c r="E210" s="335"/>
      <c r="F210" s="610"/>
      <c r="G210" s="336"/>
      <c r="H210" s="337"/>
      <c r="I210" s="338"/>
    </row>
    <row r="211" spans="1:9">
      <c r="A211" s="271">
        <v>170</v>
      </c>
      <c r="B211" s="313">
        <v>250020001</v>
      </c>
      <c r="C211" s="314" t="s">
        <v>778</v>
      </c>
      <c r="D211" s="314" t="s">
        <v>360</v>
      </c>
      <c r="E211" s="273">
        <v>29.82</v>
      </c>
      <c r="F211" s="607"/>
      <c r="G211" s="315">
        <f>E211*F211</f>
        <v>0</v>
      </c>
      <c r="H211" s="316">
        <v>0.157</v>
      </c>
      <c r="I211" s="317">
        <f>E211*H211</f>
        <v>4.6817400000000005</v>
      </c>
    </row>
    <row r="212" spans="1:9">
      <c r="A212" s="271">
        <v>171</v>
      </c>
      <c r="B212" s="313">
        <v>250020101</v>
      </c>
      <c r="C212" s="314" t="s">
        <v>779</v>
      </c>
      <c r="D212" s="314" t="s">
        <v>360</v>
      </c>
      <c r="E212" s="273">
        <v>29.82</v>
      </c>
      <c r="F212" s="607"/>
      <c r="G212" s="315">
        <f>E212*F212</f>
        <v>0</v>
      </c>
      <c r="H212" s="316">
        <v>7.9000000000000001E-2</v>
      </c>
      <c r="I212" s="317">
        <f>E212*H212</f>
        <v>2.3557800000000002</v>
      </c>
    </row>
    <row r="213" spans="1:9" ht="15.75" thickBot="1">
      <c r="A213" s="318">
        <v>172</v>
      </c>
      <c r="B213" s="319">
        <v>250020201</v>
      </c>
      <c r="C213" s="320" t="s">
        <v>780</v>
      </c>
      <c r="D213" s="320" t="s">
        <v>360</v>
      </c>
      <c r="E213" s="321">
        <v>29.82</v>
      </c>
      <c r="F213" s="608"/>
      <c r="G213" s="322">
        <f>E213*F213</f>
        <v>0</v>
      </c>
      <c r="H213" s="323">
        <v>0.28000000000000003</v>
      </c>
      <c r="I213" s="324">
        <f>E213*H213</f>
        <v>8.3496000000000006</v>
      </c>
    </row>
    <row r="214" spans="1:9">
      <c r="A214" s="325"/>
      <c r="B214" s="326"/>
      <c r="C214" s="327" t="s">
        <v>636</v>
      </c>
      <c r="D214" s="327"/>
      <c r="E214" s="328"/>
      <c r="F214" s="609"/>
      <c r="G214" s="329">
        <f>SUM(G211:G213)</f>
        <v>0</v>
      </c>
      <c r="H214" s="330"/>
      <c r="I214" s="331">
        <f>SUM(I211:I213)</f>
        <v>15.387120000000001</v>
      </c>
    </row>
    <row r="215" spans="1:9" ht="15.75">
      <c r="A215" s="332" t="s">
        <v>310</v>
      </c>
      <c r="B215" s="333"/>
      <c r="C215" s="334"/>
      <c r="D215" s="334"/>
      <c r="E215" s="335"/>
      <c r="F215" s="610"/>
      <c r="G215" s="336"/>
      <c r="H215" s="337"/>
      <c r="I215" s="338"/>
    </row>
    <row r="216" spans="1:9">
      <c r="A216" s="271">
        <v>173</v>
      </c>
      <c r="B216" s="313">
        <v>218009001</v>
      </c>
      <c r="C216" s="314" t="s">
        <v>781</v>
      </c>
      <c r="D216" s="314" t="s">
        <v>630</v>
      </c>
      <c r="E216" s="273">
        <v>108</v>
      </c>
      <c r="F216" s="607"/>
      <c r="G216" s="315">
        <f t="shared" ref="G216:G243" si="8">E216*F216</f>
        <v>0</v>
      </c>
      <c r="H216" s="316">
        <v>0</v>
      </c>
      <c r="I216" s="317">
        <f t="shared" ref="I216:I243" si="9">E216*H216</f>
        <v>0</v>
      </c>
    </row>
    <row r="217" spans="1:9">
      <c r="A217" s="271">
        <v>174</v>
      </c>
      <c r="B217" s="313">
        <v>218009011</v>
      </c>
      <c r="C217" s="314" t="s">
        <v>782</v>
      </c>
      <c r="D217" s="314" t="s">
        <v>630</v>
      </c>
      <c r="E217" s="273">
        <v>216</v>
      </c>
      <c r="F217" s="607"/>
      <c r="G217" s="315">
        <f t="shared" si="8"/>
        <v>0</v>
      </c>
      <c r="H217" s="316">
        <v>0</v>
      </c>
      <c r="I217" s="317">
        <f t="shared" si="9"/>
        <v>0</v>
      </c>
    </row>
    <row r="218" spans="1:9">
      <c r="A218" s="271">
        <v>175</v>
      </c>
      <c r="B218" s="313">
        <v>219001212</v>
      </c>
      <c r="C218" s="314" t="s">
        <v>783</v>
      </c>
      <c r="D218" s="314" t="s">
        <v>630</v>
      </c>
      <c r="E218" s="273">
        <v>40</v>
      </c>
      <c r="F218" s="607"/>
      <c r="G218" s="315">
        <f t="shared" si="8"/>
        <v>0</v>
      </c>
      <c r="H218" s="316">
        <v>0.14399999999999999</v>
      </c>
      <c r="I218" s="317">
        <f t="shared" si="9"/>
        <v>5.76</v>
      </c>
    </row>
    <row r="219" spans="1:9">
      <c r="A219" s="271">
        <v>176</v>
      </c>
      <c r="B219" s="313">
        <v>219001214</v>
      </c>
      <c r="C219" s="314" t="s">
        <v>784</v>
      </c>
      <c r="D219" s="314" t="s">
        <v>630</v>
      </c>
      <c r="E219" s="273">
        <v>10</v>
      </c>
      <c r="F219" s="607"/>
      <c r="G219" s="315">
        <f t="shared" si="8"/>
        <v>0</v>
      </c>
      <c r="H219" s="316">
        <v>0.5</v>
      </c>
      <c r="I219" s="317">
        <f t="shared" si="9"/>
        <v>5</v>
      </c>
    </row>
    <row r="220" spans="1:9">
      <c r="A220" s="271">
        <v>177</v>
      </c>
      <c r="B220" s="313">
        <v>219001255</v>
      </c>
      <c r="C220" s="314" t="s">
        <v>931</v>
      </c>
      <c r="D220" s="314" t="s">
        <v>630</v>
      </c>
      <c r="E220" s="273">
        <v>1</v>
      </c>
      <c r="F220" s="607"/>
      <c r="G220" s="315">
        <f t="shared" si="8"/>
        <v>0</v>
      </c>
      <c r="H220" s="316">
        <v>6.28</v>
      </c>
      <c r="I220" s="317">
        <f t="shared" si="9"/>
        <v>6.28</v>
      </c>
    </row>
    <row r="221" spans="1:9">
      <c r="A221" s="271">
        <v>178</v>
      </c>
      <c r="B221" s="313">
        <v>219001256</v>
      </c>
      <c r="C221" s="314" t="s">
        <v>932</v>
      </c>
      <c r="D221" s="314" t="s">
        <v>630</v>
      </c>
      <c r="E221" s="273">
        <v>1</v>
      </c>
      <c r="F221" s="607"/>
      <c r="G221" s="315">
        <f t="shared" si="8"/>
        <v>0</v>
      </c>
      <c r="H221" s="316">
        <v>3.2</v>
      </c>
      <c r="I221" s="317">
        <f t="shared" si="9"/>
        <v>3.2</v>
      </c>
    </row>
    <row r="222" spans="1:9">
      <c r="A222" s="271">
        <v>179</v>
      </c>
      <c r="B222" s="313">
        <v>219002213</v>
      </c>
      <c r="C222" s="314" t="s">
        <v>785</v>
      </c>
      <c r="D222" s="314" t="s">
        <v>630</v>
      </c>
      <c r="E222" s="273">
        <v>145</v>
      </c>
      <c r="F222" s="607"/>
      <c r="G222" s="315">
        <f t="shared" si="8"/>
        <v>0</v>
      </c>
      <c r="H222" s="316">
        <v>0.13700000000000001</v>
      </c>
      <c r="I222" s="317">
        <f t="shared" si="9"/>
        <v>19.865000000000002</v>
      </c>
    </row>
    <row r="223" spans="1:9">
      <c r="A223" s="271">
        <v>180</v>
      </c>
      <c r="B223" s="313">
        <v>219002611</v>
      </c>
      <c r="C223" s="314" t="s">
        <v>786</v>
      </c>
      <c r="D223" s="314" t="s">
        <v>383</v>
      </c>
      <c r="E223" s="273">
        <v>160</v>
      </c>
      <c r="F223" s="607"/>
      <c r="G223" s="315">
        <f t="shared" si="8"/>
        <v>0</v>
      </c>
      <c r="H223" s="316">
        <v>0.23200000000000001</v>
      </c>
      <c r="I223" s="317">
        <f t="shared" si="9"/>
        <v>37.120000000000005</v>
      </c>
    </row>
    <row r="224" spans="1:9">
      <c r="A224" s="271">
        <v>181</v>
      </c>
      <c r="B224" s="313">
        <v>219002612</v>
      </c>
      <c r="C224" s="314" t="s">
        <v>787</v>
      </c>
      <c r="D224" s="314" t="s">
        <v>383</v>
      </c>
      <c r="E224" s="273">
        <v>35</v>
      </c>
      <c r="F224" s="607"/>
      <c r="G224" s="315">
        <f t="shared" si="8"/>
        <v>0</v>
      </c>
      <c r="H224" s="316">
        <v>0.25700000000000001</v>
      </c>
      <c r="I224" s="317">
        <f t="shared" si="9"/>
        <v>8.995000000000001</v>
      </c>
    </row>
    <row r="225" spans="1:9">
      <c r="A225" s="271">
        <v>182</v>
      </c>
      <c r="B225" s="313">
        <v>219002613</v>
      </c>
      <c r="C225" s="314" t="s">
        <v>788</v>
      </c>
      <c r="D225" s="314" t="s">
        <v>383</v>
      </c>
      <c r="E225" s="273">
        <v>35</v>
      </c>
      <c r="F225" s="607"/>
      <c r="G225" s="315">
        <f t="shared" si="8"/>
        <v>0</v>
      </c>
      <c r="H225" s="316">
        <v>0.27300000000000002</v>
      </c>
      <c r="I225" s="317">
        <f t="shared" si="9"/>
        <v>9.5550000000000015</v>
      </c>
    </row>
    <row r="226" spans="1:9">
      <c r="A226" s="271">
        <v>183</v>
      </c>
      <c r="B226" s="313">
        <v>219002611</v>
      </c>
      <c r="C226" s="314" t="s">
        <v>789</v>
      </c>
      <c r="D226" s="314" t="s">
        <v>383</v>
      </c>
      <c r="E226" s="273">
        <v>116</v>
      </c>
      <c r="F226" s="607"/>
      <c r="G226" s="315">
        <f t="shared" si="8"/>
        <v>0</v>
      </c>
      <c r="H226" s="316">
        <v>0.4</v>
      </c>
      <c r="I226" s="317">
        <f t="shared" si="9"/>
        <v>46.400000000000006</v>
      </c>
    </row>
    <row r="227" spans="1:9">
      <c r="A227" s="271">
        <v>184</v>
      </c>
      <c r="B227" s="313">
        <v>219003632</v>
      </c>
      <c r="C227" s="314" t="s">
        <v>790</v>
      </c>
      <c r="D227" s="314" t="s">
        <v>360</v>
      </c>
      <c r="E227" s="273">
        <v>11</v>
      </c>
      <c r="F227" s="607"/>
      <c r="G227" s="315">
        <f t="shared" si="8"/>
        <v>0</v>
      </c>
      <c r="H227" s="316">
        <v>1.02</v>
      </c>
      <c r="I227" s="317">
        <f t="shared" si="9"/>
        <v>11.22</v>
      </c>
    </row>
    <row r="228" spans="1:9">
      <c r="A228" s="271">
        <v>185</v>
      </c>
      <c r="B228" s="313">
        <v>219003521</v>
      </c>
      <c r="C228" s="314" t="s">
        <v>791</v>
      </c>
      <c r="D228" s="314" t="s">
        <v>360</v>
      </c>
      <c r="E228" s="273">
        <v>4</v>
      </c>
      <c r="F228" s="607"/>
      <c r="G228" s="315">
        <f t="shared" si="8"/>
        <v>0</v>
      </c>
      <c r="H228" s="316">
        <v>2.11</v>
      </c>
      <c r="I228" s="317">
        <f t="shared" si="9"/>
        <v>8.44</v>
      </c>
    </row>
    <row r="229" spans="1:9">
      <c r="A229" s="271">
        <v>186</v>
      </c>
      <c r="B229" s="313">
        <v>219990022</v>
      </c>
      <c r="C229" s="314" t="s">
        <v>792</v>
      </c>
      <c r="D229" s="314" t="s">
        <v>504</v>
      </c>
      <c r="E229" s="273">
        <v>120</v>
      </c>
      <c r="F229" s="607"/>
      <c r="G229" s="315">
        <f t="shared" si="8"/>
        <v>0</v>
      </c>
      <c r="H229" s="316">
        <v>1.6679999999999999</v>
      </c>
      <c r="I229" s="317">
        <f t="shared" si="9"/>
        <v>200.16</v>
      </c>
    </row>
    <row r="230" spans="1:9">
      <c r="A230" s="271">
        <v>187</v>
      </c>
      <c r="B230" s="313">
        <v>219990025</v>
      </c>
      <c r="C230" s="314" t="s">
        <v>793</v>
      </c>
      <c r="D230" s="314" t="s">
        <v>630</v>
      </c>
      <c r="E230" s="273">
        <v>1</v>
      </c>
      <c r="F230" s="607"/>
      <c r="G230" s="315">
        <f t="shared" si="8"/>
        <v>0</v>
      </c>
      <c r="H230" s="316">
        <v>83.352000000000004</v>
      </c>
      <c r="I230" s="317">
        <f t="shared" si="9"/>
        <v>83.352000000000004</v>
      </c>
    </row>
    <row r="231" spans="1:9">
      <c r="A231" s="271">
        <v>188</v>
      </c>
      <c r="B231" s="313">
        <v>219990012</v>
      </c>
      <c r="C231" s="314" t="s">
        <v>794</v>
      </c>
      <c r="D231" s="314" t="s">
        <v>504</v>
      </c>
      <c r="E231" s="273">
        <v>60</v>
      </c>
      <c r="F231" s="607"/>
      <c r="G231" s="315">
        <f t="shared" si="8"/>
        <v>0</v>
      </c>
      <c r="H231" s="316">
        <v>1.7649999999999999</v>
      </c>
      <c r="I231" s="317">
        <f t="shared" si="9"/>
        <v>105.89999999999999</v>
      </c>
    </row>
    <row r="232" spans="1:9">
      <c r="A232" s="271">
        <v>189</v>
      </c>
      <c r="B232" s="313">
        <v>219990012</v>
      </c>
      <c r="C232" s="314" t="s">
        <v>795</v>
      </c>
      <c r="D232" s="314" t="s">
        <v>504</v>
      </c>
      <c r="E232" s="273">
        <v>30</v>
      </c>
      <c r="F232" s="607"/>
      <c r="G232" s="315">
        <f t="shared" si="8"/>
        <v>0</v>
      </c>
      <c r="H232" s="316">
        <v>1.7649999999999999</v>
      </c>
      <c r="I232" s="317">
        <f t="shared" si="9"/>
        <v>52.949999999999996</v>
      </c>
    </row>
    <row r="233" spans="1:9">
      <c r="A233" s="271">
        <v>190</v>
      </c>
      <c r="B233" s="313">
        <v>219990014</v>
      </c>
      <c r="C233" s="314" t="s">
        <v>796</v>
      </c>
      <c r="D233" s="314" t="s">
        <v>504</v>
      </c>
      <c r="E233" s="273">
        <v>20</v>
      </c>
      <c r="F233" s="607"/>
      <c r="G233" s="315">
        <f t="shared" si="8"/>
        <v>0</v>
      </c>
      <c r="H233" s="316">
        <v>1.7649999999999999</v>
      </c>
      <c r="I233" s="317">
        <f t="shared" si="9"/>
        <v>35.299999999999997</v>
      </c>
    </row>
    <row r="234" spans="1:9">
      <c r="A234" s="271">
        <v>191</v>
      </c>
      <c r="B234" s="313">
        <v>219990015</v>
      </c>
      <c r="C234" s="314" t="s">
        <v>797</v>
      </c>
      <c r="D234" s="314" t="s">
        <v>504</v>
      </c>
      <c r="E234" s="273">
        <v>40</v>
      </c>
      <c r="F234" s="607"/>
      <c r="G234" s="315">
        <f t="shared" si="8"/>
        <v>0</v>
      </c>
      <c r="H234" s="316">
        <v>1.7649999999999999</v>
      </c>
      <c r="I234" s="317">
        <f t="shared" si="9"/>
        <v>70.599999999999994</v>
      </c>
    </row>
    <row r="235" spans="1:9">
      <c r="A235" s="271">
        <v>192</v>
      </c>
      <c r="B235" s="313">
        <v>219990012</v>
      </c>
      <c r="C235" s="314" t="s">
        <v>798</v>
      </c>
      <c r="D235" s="314" t="s">
        <v>504</v>
      </c>
      <c r="E235" s="273">
        <v>5</v>
      </c>
      <c r="F235" s="607"/>
      <c r="G235" s="315">
        <f t="shared" si="8"/>
        <v>0</v>
      </c>
      <c r="H235" s="316">
        <v>1.7649999999999999</v>
      </c>
      <c r="I235" s="317">
        <f t="shared" si="9"/>
        <v>8.8249999999999993</v>
      </c>
    </row>
    <row r="236" spans="1:9">
      <c r="A236" s="271">
        <v>193</v>
      </c>
      <c r="B236" s="313">
        <v>219990012</v>
      </c>
      <c r="C236" s="314" t="s">
        <v>801</v>
      </c>
      <c r="D236" s="314" t="s">
        <v>630</v>
      </c>
      <c r="E236" s="273">
        <v>1</v>
      </c>
      <c r="F236" s="607"/>
      <c r="G236" s="315">
        <f t="shared" si="8"/>
        <v>0</v>
      </c>
      <c r="H236" s="316">
        <v>58.834000000000003</v>
      </c>
      <c r="I236" s="317">
        <f t="shared" si="9"/>
        <v>58.834000000000003</v>
      </c>
    </row>
    <row r="237" spans="1:9">
      <c r="A237" s="271">
        <v>194</v>
      </c>
      <c r="B237" s="313">
        <v>219990012</v>
      </c>
      <c r="C237" s="314" t="s">
        <v>802</v>
      </c>
      <c r="D237" s="314" t="s">
        <v>504</v>
      </c>
      <c r="E237" s="273">
        <v>30</v>
      </c>
      <c r="F237" s="607"/>
      <c r="G237" s="315">
        <f t="shared" si="8"/>
        <v>0</v>
      </c>
      <c r="H237" s="316">
        <v>1.7649999999999999</v>
      </c>
      <c r="I237" s="317">
        <f t="shared" si="9"/>
        <v>52.949999999999996</v>
      </c>
    </row>
    <row r="238" spans="1:9">
      <c r="A238" s="271">
        <v>195</v>
      </c>
      <c r="B238" s="313">
        <v>219990012</v>
      </c>
      <c r="C238" s="314" t="s">
        <v>968</v>
      </c>
      <c r="D238" s="314" t="s">
        <v>504</v>
      </c>
      <c r="E238" s="273">
        <v>10</v>
      </c>
      <c r="F238" s="607"/>
      <c r="G238" s="315">
        <f t="shared" si="8"/>
        <v>0</v>
      </c>
      <c r="H238" s="316">
        <v>1.7649999999999999</v>
      </c>
      <c r="I238" s="317">
        <f t="shared" si="9"/>
        <v>17.649999999999999</v>
      </c>
    </row>
    <row r="239" spans="1:9">
      <c r="A239" s="271">
        <v>196</v>
      </c>
      <c r="B239" s="313">
        <v>219990014</v>
      </c>
      <c r="C239" s="314" t="s">
        <v>803</v>
      </c>
      <c r="D239" s="314" t="s">
        <v>630</v>
      </c>
      <c r="E239" s="273">
        <v>1</v>
      </c>
      <c r="F239" s="607"/>
      <c r="G239" s="315">
        <f t="shared" si="8"/>
        <v>0</v>
      </c>
      <c r="H239" s="316">
        <v>88.251000000000005</v>
      </c>
      <c r="I239" s="317">
        <f t="shared" si="9"/>
        <v>88.251000000000005</v>
      </c>
    </row>
    <row r="240" spans="1:9">
      <c r="A240" s="271">
        <v>197</v>
      </c>
      <c r="B240" s="313">
        <v>219990025</v>
      </c>
      <c r="C240" s="314" t="s">
        <v>804</v>
      </c>
      <c r="D240" s="314" t="s">
        <v>504</v>
      </c>
      <c r="E240" s="273">
        <v>20</v>
      </c>
      <c r="F240" s="607"/>
      <c r="G240" s="315">
        <f t="shared" si="8"/>
        <v>0</v>
      </c>
      <c r="H240" s="316">
        <v>1.111</v>
      </c>
      <c r="I240" s="317">
        <f t="shared" si="9"/>
        <v>22.22</v>
      </c>
    </row>
    <row r="241" spans="1:9">
      <c r="A241" s="271">
        <v>198</v>
      </c>
      <c r="B241" s="313">
        <v>219990027</v>
      </c>
      <c r="C241" s="314" t="s">
        <v>805</v>
      </c>
      <c r="D241" s="314" t="s">
        <v>504</v>
      </c>
      <c r="E241" s="273">
        <v>30</v>
      </c>
      <c r="F241" s="607"/>
      <c r="G241" s="315">
        <f t="shared" si="8"/>
        <v>0</v>
      </c>
      <c r="H241" s="316">
        <v>0</v>
      </c>
      <c r="I241" s="317">
        <f t="shared" si="9"/>
        <v>0</v>
      </c>
    </row>
    <row r="242" spans="1:9">
      <c r="A242" s="271">
        <v>199</v>
      </c>
      <c r="B242" s="313">
        <v>219990026</v>
      </c>
      <c r="C242" s="314" t="s">
        <v>806</v>
      </c>
      <c r="D242" s="314" t="s">
        <v>630</v>
      </c>
      <c r="E242" s="273">
        <v>1</v>
      </c>
      <c r="F242" s="607"/>
      <c r="G242" s="315">
        <f t="shared" si="8"/>
        <v>0</v>
      </c>
      <c r="H242" s="316">
        <v>16.670000000000002</v>
      </c>
      <c r="I242" s="317">
        <f t="shared" si="9"/>
        <v>16.670000000000002</v>
      </c>
    </row>
    <row r="243" spans="1:9" ht="15.75" thickBot="1">
      <c r="A243" s="318">
        <v>200</v>
      </c>
      <c r="B243" s="319">
        <v>219990012</v>
      </c>
      <c r="C243" s="320" t="s">
        <v>895</v>
      </c>
      <c r="D243" s="320" t="s">
        <v>504</v>
      </c>
      <c r="E243" s="321">
        <v>10</v>
      </c>
      <c r="F243" s="608"/>
      <c r="G243" s="322">
        <f t="shared" si="8"/>
        <v>0</v>
      </c>
      <c r="H243" s="323">
        <v>1.7649999999999999</v>
      </c>
      <c r="I243" s="324">
        <f t="shared" si="9"/>
        <v>17.649999999999999</v>
      </c>
    </row>
    <row r="244" spans="1:9" ht="15.75" thickBot="1">
      <c r="A244" s="340"/>
      <c r="B244" s="341"/>
      <c r="C244" s="342" t="s">
        <v>636</v>
      </c>
      <c r="D244" s="342"/>
      <c r="E244" s="343"/>
      <c r="F244" s="343"/>
      <c r="G244" s="344">
        <f>SUM(G216:G243)</f>
        <v>0</v>
      </c>
      <c r="H244" s="345"/>
      <c r="I244" s="346">
        <f>SUM(I216:I243)</f>
        <v>993.14700000000005</v>
      </c>
    </row>
    <row r="245" spans="1:9" ht="15.75" thickBot="1"/>
    <row r="246" spans="1:9" ht="21" thickBot="1">
      <c r="A246" s="261" t="s">
        <v>969</v>
      </c>
      <c r="B246" s="262"/>
      <c r="C246" s="262"/>
      <c r="D246" s="347"/>
      <c r="E246" s="348"/>
      <c r="F246" s="349"/>
    </row>
    <row r="247" spans="1:9" ht="15.75" thickBot="1">
      <c r="A247" s="266" t="s">
        <v>596</v>
      </c>
      <c r="B247" s="350"/>
      <c r="C247" s="350"/>
      <c r="D247" s="351"/>
      <c r="E247" s="352"/>
      <c r="F247" s="353" t="s">
        <v>598</v>
      </c>
    </row>
    <row r="248" spans="1:9">
      <c r="A248" s="271">
        <v>1</v>
      </c>
      <c r="B248" s="272" t="s">
        <v>809</v>
      </c>
      <c r="C248" s="272"/>
      <c r="D248" s="354"/>
      <c r="E248" s="315">
        <v>0</v>
      </c>
      <c r="F248" s="355">
        <f>G278</f>
        <v>0</v>
      </c>
    </row>
    <row r="249" spans="1:9" ht="15.75" thickBot="1">
      <c r="A249" s="271">
        <v>2</v>
      </c>
      <c r="B249" s="272" t="s">
        <v>810</v>
      </c>
      <c r="C249" s="272"/>
      <c r="D249" s="354">
        <v>3</v>
      </c>
      <c r="E249" s="315">
        <f>F248</f>
        <v>0</v>
      </c>
      <c r="F249" s="355">
        <f>E249*D249/100</f>
        <v>0</v>
      </c>
    </row>
    <row r="250" spans="1:9">
      <c r="A250" s="281">
        <v>3</v>
      </c>
      <c r="B250" s="282" t="s">
        <v>811</v>
      </c>
      <c r="C250" s="282"/>
      <c r="D250" s="356"/>
      <c r="E250" s="357">
        <v>0</v>
      </c>
      <c r="F250" s="358">
        <f>F249+F248</f>
        <v>0</v>
      </c>
    </row>
    <row r="251" spans="1:9">
      <c r="A251" s="288"/>
      <c r="B251" s="289"/>
      <c r="C251" s="289"/>
      <c r="D251" s="359"/>
      <c r="E251" s="360"/>
      <c r="F251" s="361"/>
    </row>
    <row r="252" spans="1:9">
      <c r="A252" s="271">
        <v>4</v>
      </c>
      <c r="B252" s="272" t="s">
        <v>812</v>
      </c>
      <c r="C252" s="272"/>
      <c r="D252" s="354">
        <v>13.85</v>
      </c>
      <c r="E252" s="612"/>
      <c r="F252" s="355">
        <f>E252*D252</f>
        <v>0</v>
      </c>
    </row>
    <row r="253" spans="1:9" ht="15.75" thickBot="1">
      <c r="A253" s="271">
        <v>5</v>
      </c>
      <c r="B253" s="272" t="s">
        <v>813</v>
      </c>
      <c r="C253" s="272"/>
      <c r="D253" s="354"/>
      <c r="E253" s="315">
        <v>0</v>
      </c>
      <c r="F253" s="611"/>
    </row>
    <row r="254" spans="1:9">
      <c r="A254" s="281">
        <v>6</v>
      </c>
      <c r="B254" s="282" t="s">
        <v>814</v>
      </c>
      <c r="C254" s="282"/>
      <c r="D254" s="356"/>
      <c r="E254" s="357">
        <v>0</v>
      </c>
      <c r="F254" s="358">
        <f>F253+F252+F250</f>
        <v>0</v>
      </c>
    </row>
    <row r="255" spans="1:9">
      <c r="A255" s="288"/>
      <c r="B255" s="289"/>
      <c r="C255" s="289"/>
      <c r="D255" s="359"/>
      <c r="E255" s="360"/>
      <c r="F255" s="361"/>
    </row>
    <row r="256" spans="1:9">
      <c r="A256" s="271">
        <v>7</v>
      </c>
      <c r="B256" s="272" t="s">
        <v>815</v>
      </c>
      <c r="C256" s="272"/>
      <c r="D256" s="354">
        <v>1</v>
      </c>
      <c r="E256" s="315">
        <v>0</v>
      </c>
      <c r="F256" s="355"/>
    </row>
    <row r="257" spans="1:9">
      <c r="A257" s="271">
        <v>8</v>
      </c>
      <c r="B257" s="272" t="s">
        <v>816</v>
      </c>
      <c r="C257" s="272"/>
      <c r="D257" s="354"/>
      <c r="E257" s="315">
        <v>0</v>
      </c>
      <c r="F257" s="355">
        <f>F254</f>
        <v>0</v>
      </c>
    </row>
    <row r="258" spans="1:9" ht="15.75" thickBot="1">
      <c r="A258" s="271">
        <v>9</v>
      </c>
      <c r="B258" s="272" t="s">
        <v>817</v>
      </c>
      <c r="C258" s="272"/>
      <c r="D258" s="354">
        <v>21</v>
      </c>
      <c r="E258" s="315">
        <f>F257</f>
        <v>0</v>
      </c>
      <c r="F258" s="355">
        <f>E258*D258/100</f>
        <v>0</v>
      </c>
    </row>
    <row r="259" spans="1:9" ht="16.5" thickTop="1" thickBot="1">
      <c r="A259" s="293">
        <v>10</v>
      </c>
      <c r="B259" s="294" t="s">
        <v>818</v>
      </c>
      <c r="C259" s="294"/>
      <c r="D259" s="362"/>
      <c r="E259" s="363">
        <v>0</v>
      </c>
      <c r="F259" s="364">
        <f>F258+F257</f>
        <v>0</v>
      </c>
    </row>
    <row r="261" spans="1:9" ht="21" thickBot="1">
      <c r="A261" s="298" t="s">
        <v>619</v>
      </c>
      <c r="B261" s="298"/>
      <c r="C261" s="298"/>
      <c r="D261" s="298"/>
      <c r="E261" s="298"/>
      <c r="F261" s="298"/>
      <c r="G261" s="298"/>
      <c r="H261" s="298"/>
      <c r="I261" s="298"/>
    </row>
    <row r="262" spans="1:9" ht="15.75" thickBot="1">
      <c r="A262" s="301" t="s">
        <v>596</v>
      </c>
      <c r="B262" s="300" t="s">
        <v>620</v>
      </c>
      <c r="C262" s="301" t="s">
        <v>621</v>
      </c>
      <c r="D262" s="301" t="s">
        <v>622</v>
      </c>
      <c r="E262" s="302" t="s">
        <v>623</v>
      </c>
      <c r="F262" s="302" t="s">
        <v>624</v>
      </c>
      <c r="G262" s="365" t="s">
        <v>625</v>
      </c>
      <c r="H262" s="304" t="s">
        <v>626</v>
      </c>
      <c r="I262" s="366" t="s">
        <v>627</v>
      </c>
    </row>
    <row r="263" spans="1:9" ht="15.75">
      <c r="A263" s="367"/>
      <c r="B263" s="368" t="s">
        <v>970</v>
      </c>
      <c r="C263" s="369"/>
      <c r="D263" s="369"/>
      <c r="E263" s="370"/>
      <c r="F263" s="370"/>
      <c r="G263" s="371"/>
      <c r="H263" s="372"/>
      <c r="I263" s="373"/>
    </row>
    <row r="264" spans="1:9">
      <c r="A264" s="271">
        <v>1</v>
      </c>
      <c r="B264" s="313">
        <v>782311</v>
      </c>
      <c r="C264" s="314" t="s">
        <v>820</v>
      </c>
      <c r="D264" s="314" t="s">
        <v>383</v>
      </c>
      <c r="E264" s="273">
        <v>2</v>
      </c>
      <c r="F264" s="607"/>
      <c r="G264" s="374">
        <f t="shared" ref="G264:G277" si="10">E264*F264</f>
        <v>0</v>
      </c>
      <c r="H264" s="316">
        <v>0.49</v>
      </c>
      <c r="I264" s="317">
        <f t="shared" ref="I264:I277" si="11">E264*H264</f>
        <v>0.98</v>
      </c>
    </row>
    <row r="265" spans="1:9">
      <c r="A265" s="271">
        <v>2</v>
      </c>
      <c r="B265" s="313">
        <v>783212</v>
      </c>
      <c r="C265" s="314" t="s">
        <v>821</v>
      </c>
      <c r="D265" s="314" t="s">
        <v>383</v>
      </c>
      <c r="E265" s="273">
        <v>2</v>
      </c>
      <c r="F265" s="607"/>
      <c r="G265" s="374">
        <f t="shared" si="10"/>
        <v>0</v>
      </c>
      <c r="H265" s="316">
        <v>0.46</v>
      </c>
      <c r="I265" s="317">
        <f t="shared" si="11"/>
        <v>0.92</v>
      </c>
    </row>
    <row r="266" spans="1:9">
      <c r="A266" s="271">
        <v>3</v>
      </c>
      <c r="B266" s="313">
        <v>784313</v>
      </c>
      <c r="C266" s="314" t="s">
        <v>822</v>
      </c>
      <c r="D266" s="314" t="s">
        <v>630</v>
      </c>
      <c r="E266" s="273">
        <v>30</v>
      </c>
      <c r="F266" s="607"/>
      <c r="G266" s="374">
        <f t="shared" si="10"/>
        <v>0</v>
      </c>
      <c r="H266" s="316">
        <v>0.16</v>
      </c>
      <c r="I266" s="317">
        <f t="shared" si="11"/>
        <v>4.8</v>
      </c>
    </row>
    <row r="267" spans="1:9">
      <c r="A267" s="271">
        <v>4</v>
      </c>
      <c r="B267" s="313">
        <v>347215</v>
      </c>
      <c r="C267" s="314" t="s">
        <v>823</v>
      </c>
      <c r="D267" s="314" t="s">
        <v>383</v>
      </c>
      <c r="E267" s="273">
        <v>2</v>
      </c>
      <c r="F267" s="607"/>
      <c r="G267" s="374">
        <f t="shared" si="10"/>
        <v>0</v>
      </c>
      <c r="H267" s="316">
        <v>0.12</v>
      </c>
      <c r="I267" s="317">
        <f t="shared" si="11"/>
        <v>0.24</v>
      </c>
    </row>
    <row r="268" spans="1:9">
      <c r="A268" s="271">
        <v>5</v>
      </c>
      <c r="B268" s="313">
        <v>788211</v>
      </c>
      <c r="C268" s="314" t="s">
        <v>824</v>
      </c>
      <c r="D268" s="314" t="s">
        <v>360</v>
      </c>
      <c r="E268" s="273">
        <v>1</v>
      </c>
      <c r="F268" s="607"/>
      <c r="G268" s="374">
        <f t="shared" si="10"/>
        <v>0</v>
      </c>
      <c r="H268" s="316">
        <v>0.51</v>
      </c>
      <c r="I268" s="317">
        <f t="shared" si="11"/>
        <v>0.51</v>
      </c>
    </row>
    <row r="269" spans="1:9">
      <c r="A269" s="271">
        <v>6</v>
      </c>
      <c r="B269" s="313">
        <v>432131</v>
      </c>
      <c r="C269" s="314" t="s">
        <v>825</v>
      </c>
      <c r="D269" s="314" t="s">
        <v>630</v>
      </c>
      <c r="E269" s="273">
        <v>1</v>
      </c>
      <c r="F269" s="607"/>
      <c r="G269" s="374">
        <f t="shared" si="10"/>
        <v>0</v>
      </c>
      <c r="H269" s="316">
        <v>0.55000000000000004</v>
      </c>
      <c r="I269" s="317">
        <f t="shared" si="11"/>
        <v>0.55000000000000004</v>
      </c>
    </row>
    <row r="270" spans="1:9">
      <c r="A270" s="271">
        <v>7</v>
      </c>
      <c r="B270" s="313">
        <v>432142</v>
      </c>
      <c r="C270" s="314" t="s">
        <v>826</v>
      </c>
      <c r="D270" s="314" t="s">
        <v>630</v>
      </c>
      <c r="E270" s="273">
        <v>3</v>
      </c>
      <c r="F270" s="607"/>
      <c r="G270" s="374">
        <f t="shared" si="10"/>
        <v>0</v>
      </c>
      <c r="H270" s="316">
        <v>0</v>
      </c>
      <c r="I270" s="317">
        <f t="shared" si="11"/>
        <v>0</v>
      </c>
    </row>
    <row r="271" spans="1:9">
      <c r="A271" s="271">
        <v>8</v>
      </c>
      <c r="B271" s="313">
        <v>434004</v>
      </c>
      <c r="C271" s="314" t="s">
        <v>827</v>
      </c>
      <c r="D271" s="314" t="s">
        <v>630</v>
      </c>
      <c r="E271" s="273">
        <v>19</v>
      </c>
      <c r="F271" s="607"/>
      <c r="G271" s="374">
        <f t="shared" si="10"/>
        <v>0</v>
      </c>
      <c r="H271" s="316">
        <v>0.17</v>
      </c>
      <c r="I271" s="317">
        <f t="shared" si="11"/>
        <v>3.2300000000000004</v>
      </c>
    </row>
    <row r="272" spans="1:9">
      <c r="A272" s="271">
        <v>9</v>
      </c>
      <c r="B272" s="313">
        <v>435105</v>
      </c>
      <c r="C272" s="314" t="s">
        <v>828</v>
      </c>
      <c r="D272" s="314" t="s">
        <v>630</v>
      </c>
      <c r="E272" s="273">
        <v>1</v>
      </c>
      <c r="F272" s="607"/>
      <c r="G272" s="374">
        <f t="shared" si="10"/>
        <v>0</v>
      </c>
      <c r="H272" s="316">
        <v>0.39</v>
      </c>
      <c r="I272" s="317">
        <f t="shared" si="11"/>
        <v>0.39</v>
      </c>
    </row>
    <row r="273" spans="1:9">
      <c r="A273" s="271">
        <v>10</v>
      </c>
      <c r="B273" s="313">
        <v>438501</v>
      </c>
      <c r="C273" s="314" t="s">
        <v>829</v>
      </c>
      <c r="D273" s="314" t="s">
        <v>630</v>
      </c>
      <c r="E273" s="273">
        <v>1</v>
      </c>
      <c r="F273" s="607"/>
      <c r="G273" s="374">
        <f t="shared" si="10"/>
        <v>0</v>
      </c>
      <c r="H273" s="316">
        <v>0.49</v>
      </c>
      <c r="I273" s="317">
        <f t="shared" si="11"/>
        <v>0.49</v>
      </c>
    </row>
    <row r="274" spans="1:9">
      <c r="A274" s="271">
        <v>11</v>
      </c>
      <c r="B274" s="313">
        <v>441111</v>
      </c>
      <c r="C274" s="314" t="s">
        <v>830</v>
      </c>
      <c r="D274" s="314" t="s">
        <v>630</v>
      </c>
      <c r="E274" s="273">
        <v>1</v>
      </c>
      <c r="F274" s="607"/>
      <c r="G274" s="374">
        <f t="shared" si="10"/>
        <v>0</v>
      </c>
      <c r="H274" s="316">
        <v>0.27</v>
      </c>
      <c r="I274" s="317">
        <f t="shared" si="11"/>
        <v>0.27</v>
      </c>
    </row>
    <row r="275" spans="1:9">
      <c r="A275" s="271">
        <v>12</v>
      </c>
      <c r="B275" s="313">
        <v>464313</v>
      </c>
      <c r="C275" s="314" t="s">
        <v>831</v>
      </c>
      <c r="D275" s="314" t="s">
        <v>630</v>
      </c>
      <c r="E275" s="273">
        <v>1</v>
      </c>
      <c r="F275" s="607"/>
      <c r="G275" s="374">
        <f t="shared" si="10"/>
        <v>0</v>
      </c>
      <c r="H275" s="316">
        <v>0.31</v>
      </c>
      <c r="I275" s="317">
        <f t="shared" si="11"/>
        <v>0.31</v>
      </c>
    </row>
    <row r="276" spans="1:9">
      <c r="A276" s="271">
        <v>13</v>
      </c>
      <c r="B276" s="313">
        <v>464342</v>
      </c>
      <c r="C276" s="314" t="s">
        <v>832</v>
      </c>
      <c r="D276" s="314" t="s">
        <v>630</v>
      </c>
      <c r="E276" s="273">
        <v>1</v>
      </c>
      <c r="F276" s="607"/>
      <c r="G276" s="374">
        <f t="shared" si="10"/>
        <v>0</v>
      </c>
      <c r="H276" s="316">
        <v>0.57999999999999996</v>
      </c>
      <c r="I276" s="317">
        <f t="shared" si="11"/>
        <v>0.57999999999999996</v>
      </c>
    </row>
    <row r="277" spans="1:9" ht="15.75" thickBot="1">
      <c r="A277" s="318">
        <v>14</v>
      </c>
      <c r="B277" s="319">
        <v>464343</v>
      </c>
      <c r="C277" s="320" t="s">
        <v>833</v>
      </c>
      <c r="D277" s="320" t="s">
        <v>630</v>
      </c>
      <c r="E277" s="321">
        <v>1</v>
      </c>
      <c r="F277" s="608"/>
      <c r="G277" s="375">
        <f t="shared" si="10"/>
        <v>0</v>
      </c>
      <c r="H277" s="323">
        <v>0.57999999999999996</v>
      </c>
      <c r="I277" s="324">
        <f t="shared" si="11"/>
        <v>0.57999999999999996</v>
      </c>
    </row>
    <row r="278" spans="1:9" ht="15.75" thickBot="1">
      <c r="A278" s="340"/>
      <c r="B278" s="341"/>
      <c r="C278" s="342" t="s">
        <v>636</v>
      </c>
      <c r="D278" s="342"/>
      <c r="E278" s="343"/>
      <c r="F278" s="343"/>
      <c r="G278" s="376">
        <f>SUM(G264:G277)</f>
        <v>0</v>
      </c>
      <c r="H278" s="345"/>
      <c r="I278" s="346">
        <f>SUM(I264:I277)</f>
        <v>13.850000000000001</v>
      </c>
    </row>
    <row r="279" spans="1:9" ht="15.75" thickBot="1"/>
    <row r="280" spans="1:9" ht="21" thickBot="1">
      <c r="A280" s="261" t="s">
        <v>971</v>
      </c>
      <c r="B280" s="262"/>
      <c r="C280" s="262"/>
      <c r="D280" s="347"/>
      <c r="E280" s="348"/>
      <c r="F280" s="349"/>
    </row>
    <row r="281" spans="1:9" ht="15.75" thickBot="1">
      <c r="A281" s="266" t="s">
        <v>596</v>
      </c>
      <c r="B281" s="350"/>
      <c r="C281" s="350"/>
      <c r="D281" s="351"/>
      <c r="E281" s="352"/>
      <c r="F281" s="353" t="s">
        <v>598</v>
      </c>
    </row>
    <row r="282" spans="1:9">
      <c r="A282" s="271">
        <v>1</v>
      </c>
      <c r="B282" s="272" t="s">
        <v>809</v>
      </c>
      <c r="C282" s="272"/>
      <c r="D282" s="354"/>
      <c r="E282" s="315">
        <v>0</v>
      </c>
      <c r="F282" s="355">
        <f>G318</f>
        <v>0</v>
      </c>
    </row>
    <row r="283" spans="1:9" ht="15.75" thickBot="1">
      <c r="A283" s="271">
        <v>2</v>
      </c>
      <c r="B283" s="272" t="s">
        <v>810</v>
      </c>
      <c r="C283" s="272"/>
      <c r="D283" s="354">
        <v>3</v>
      </c>
      <c r="E283" s="315">
        <f>F282</f>
        <v>0</v>
      </c>
      <c r="F283" s="355">
        <f>E283*D283/100</f>
        <v>0</v>
      </c>
    </row>
    <row r="284" spans="1:9">
      <c r="A284" s="281">
        <v>3</v>
      </c>
      <c r="B284" s="282" t="s">
        <v>811</v>
      </c>
      <c r="C284" s="282"/>
      <c r="D284" s="356"/>
      <c r="E284" s="357">
        <v>0</v>
      </c>
      <c r="F284" s="358">
        <f>F283+F282</f>
        <v>0</v>
      </c>
    </row>
    <row r="285" spans="1:9">
      <c r="A285" s="288"/>
      <c r="B285" s="289"/>
      <c r="C285" s="289"/>
      <c r="D285" s="359"/>
      <c r="E285" s="360"/>
      <c r="F285" s="361"/>
    </row>
    <row r="286" spans="1:9">
      <c r="A286" s="271">
        <v>4</v>
      </c>
      <c r="B286" s="272" t="s">
        <v>812</v>
      </c>
      <c r="C286" s="272"/>
      <c r="D286" s="354">
        <v>20.78</v>
      </c>
      <c r="E286" s="612"/>
      <c r="F286" s="355">
        <f>E286*D286</f>
        <v>0</v>
      </c>
    </row>
    <row r="287" spans="1:9" ht="15.75" thickBot="1">
      <c r="A287" s="271">
        <v>5</v>
      </c>
      <c r="B287" s="272" t="s">
        <v>813</v>
      </c>
      <c r="C287" s="272"/>
      <c r="D287" s="354"/>
      <c r="E287" s="315">
        <v>0</v>
      </c>
      <c r="F287" s="611"/>
    </row>
    <row r="288" spans="1:9">
      <c r="A288" s="281">
        <v>6</v>
      </c>
      <c r="B288" s="282" t="s">
        <v>814</v>
      </c>
      <c r="C288" s="282"/>
      <c r="D288" s="356"/>
      <c r="E288" s="357">
        <v>0</v>
      </c>
      <c r="F288" s="358">
        <f>F287+F286+F284</f>
        <v>0</v>
      </c>
    </row>
    <row r="289" spans="1:9">
      <c r="A289" s="288"/>
      <c r="B289" s="289"/>
      <c r="C289" s="289"/>
      <c r="D289" s="359"/>
      <c r="E289" s="360"/>
      <c r="F289" s="361"/>
    </row>
    <row r="290" spans="1:9">
      <c r="A290" s="271">
        <v>7</v>
      </c>
      <c r="B290" s="272" t="s">
        <v>815</v>
      </c>
      <c r="C290" s="272"/>
      <c r="D290" s="354">
        <v>1</v>
      </c>
      <c r="E290" s="315">
        <v>0</v>
      </c>
      <c r="F290" s="355"/>
    </row>
    <row r="291" spans="1:9">
      <c r="A291" s="271">
        <v>8</v>
      </c>
      <c r="B291" s="272" t="s">
        <v>816</v>
      </c>
      <c r="C291" s="272"/>
      <c r="D291" s="354"/>
      <c r="E291" s="315">
        <v>0</v>
      </c>
      <c r="F291" s="355">
        <f>F288</f>
        <v>0</v>
      </c>
    </row>
    <row r="292" spans="1:9" ht="15.75" thickBot="1">
      <c r="A292" s="271">
        <v>9</v>
      </c>
      <c r="B292" s="272" t="s">
        <v>817</v>
      </c>
      <c r="C292" s="272"/>
      <c r="D292" s="354">
        <v>21</v>
      </c>
      <c r="E292" s="315">
        <f>F291</f>
        <v>0</v>
      </c>
      <c r="F292" s="355">
        <f>E292*D292/100</f>
        <v>0</v>
      </c>
    </row>
    <row r="293" spans="1:9" ht="16.5" thickTop="1" thickBot="1">
      <c r="A293" s="293">
        <v>10</v>
      </c>
      <c r="B293" s="294" t="s">
        <v>818</v>
      </c>
      <c r="C293" s="294"/>
      <c r="D293" s="362"/>
      <c r="E293" s="363">
        <v>0</v>
      </c>
      <c r="F293" s="364">
        <f>F292+F291</f>
        <v>0</v>
      </c>
    </row>
    <row r="295" spans="1:9" ht="21" thickBot="1">
      <c r="A295" s="298" t="s">
        <v>619</v>
      </c>
      <c r="B295" s="298"/>
      <c r="C295" s="298"/>
      <c r="D295" s="298"/>
      <c r="E295" s="298"/>
      <c r="F295" s="298"/>
      <c r="G295" s="298"/>
      <c r="H295" s="298"/>
      <c r="I295" s="298"/>
    </row>
    <row r="296" spans="1:9" ht="15.75" thickBot="1">
      <c r="A296" s="301" t="s">
        <v>596</v>
      </c>
      <c r="B296" s="300" t="s">
        <v>620</v>
      </c>
      <c r="C296" s="301" t="s">
        <v>621</v>
      </c>
      <c r="D296" s="301" t="s">
        <v>622</v>
      </c>
      <c r="E296" s="302" t="s">
        <v>623</v>
      </c>
      <c r="F296" s="302" t="s">
        <v>624</v>
      </c>
      <c r="G296" s="365" t="s">
        <v>625</v>
      </c>
      <c r="H296" s="304" t="s">
        <v>626</v>
      </c>
      <c r="I296" s="366" t="s">
        <v>627</v>
      </c>
    </row>
    <row r="297" spans="1:9" ht="15.75">
      <c r="A297" s="367"/>
      <c r="B297" s="368" t="s">
        <v>972</v>
      </c>
      <c r="C297" s="369"/>
      <c r="D297" s="369"/>
      <c r="E297" s="370"/>
      <c r="F297" s="370"/>
      <c r="G297" s="371"/>
      <c r="H297" s="372"/>
      <c r="I297" s="373"/>
    </row>
    <row r="298" spans="1:9">
      <c r="A298" s="271">
        <v>1</v>
      </c>
      <c r="B298" s="313">
        <v>782311</v>
      </c>
      <c r="C298" s="314" t="s">
        <v>820</v>
      </c>
      <c r="D298" s="314" t="s">
        <v>383</v>
      </c>
      <c r="E298" s="273">
        <v>2</v>
      </c>
      <c r="F298" s="607"/>
      <c r="G298" s="374">
        <f t="shared" ref="G298:G317" si="12">E298*F298</f>
        <v>0</v>
      </c>
      <c r="H298" s="316">
        <v>0.49</v>
      </c>
      <c r="I298" s="317">
        <f t="shared" ref="I298:I317" si="13">E298*H298</f>
        <v>0.98</v>
      </c>
    </row>
    <row r="299" spans="1:9">
      <c r="A299" s="271">
        <v>2</v>
      </c>
      <c r="B299" s="313">
        <v>783212</v>
      </c>
      <c r="C299" s="314" t="s">
        <v>821</v>
      </c>
      <c r="D299" s="314" t="s">
        <v>383</v>
      </c>
      <c r="E299" s="273">
        <v>2</v>
      </c>
      <c r="F299" s="607"/>
      <c r="G299" s="374">
        <f t="shared" si="12"/>
        <v>0</v>
      </c>
      <c r="H299" s="316">
        <v>0.46</v>
      </c>
      <c r="I299" s="317">
        <f t="shared" si="13"/>
        <v>0.92</v>
      </c>
    </row>
    <row r="300" spans="1:9">
      <c r="A300" s="271">
        <v>3</v>
      </c>
      <c r="B300" s="313">
        <v>784313</v>
      </c>
      <c r="C300" s="314" t="s">
        <v>822</v>
      </c>
      <c r="D300" s="314" t="s">
        <v>630</v>
      </c>
      <c r="E300" s="273">
        <v>40</v>
      </c>
      <c r="F300" s="607"/>
      <c r="G300" s="374">
        <f t="shared" si="12"/>
        <v>0</v>
      </c>
      <c r="H300" s="316">
        <v>0.16</v>
      </c>
      <c r="I300" s="317">
        <f t="shared" si="13"/>
        <v>6.4</v>
      </c>
    </row>
    <row r="301" spans="1:9">
      <c r="A301" s="271">
        <v>4</v>
      </c>
      <c r="B301" s="313">
        <v>347215</v>
      </c>
      <c r="C301" s="314" t="s">
        <v>823</v>
      </c>
      <c r="D301" s="314" t="s">
        <v>383</v>
      </c>
      <c r="E301" s="273">
        <v>2</v>
      </c>
      <c r="F301" s="607"/>
      <c r="G301" s="374">
        <f t="shared" si="12"/>
        <v>0</v>
      </c>
      <c r="H301" s="316">
        <v>0.12</v>
      </c>
      <c r="I301" s="317">
        <f t="shared" si="13"/>
        <v>0.24</v>
      </c>
    </row>
    <row r="302" spans="1:9">
      <c r="A302" s="271">
        <v>5</v>
      </c>
      <c r="B302" s="313">
        <v>788211</v>
      </c>
      <c r="C302" s="314" t="s">
        <v>836</v>
      </c>
      <c r="D302" s="314" t="s">
        <v>360</v>
      </c>
      <c r="E302" s="273">
        <v>1</v>
      </c>
      <c r="F302" s="607"/>
      <c r="G302" s="374">
        <f t="shared" si="12"/>
        <v>0</v>
      </c>
      <c r="H302" s="316">
        <v>0.51</v>
      </c>
      <c r="I302" s="317">
        <f t="shared" si="13"/>
        <v>0.51</v>
      </c>
    </row>
    <row r="303" spans="1:9">
      <c r="A303" s="271">
        <v>6</v>
      </c>
      <c r="B303" s="313">
        <v>432131</v>
      </c>
      <c r="C303" s="314" t="s">
        <v>825</v>
      </c>
      <c r="D303" s="314" t="s">
        <v>630</v>
      </c>
      <c r="E303" s="273">
        <v>1</v>
      </c>
      <c r="F303" s="607"/>
      <c r="G303" s="374">
        <f t="shared" si="12"/>
        <v>0</v>
      </c>
      <c r="H303" s="316">
        <v>0.55000000000000004</v>
      </c>
      <c r="I303" s="317">
        <f t="shared" si="13"/>
        <v>0.55000000000000004</v>
      </c>
    </row>
    <row r="304" spans="1:9">
      <c r="A304" s="271">
        <v>7</v>
      </c>
      <c r="B304" s="313">
        <v>432142</v>
      </c>
      <c r="C304" s="314" t="s">
        <v>826</v>
      </c>
      <c r="D304" s="314" t="s">
        <v>630</v>
      </c>
      <c r="E304" s="273">
        <v>3</v>
      </c>
      <c r="F304" s="607"/>
      <c r="G304" s="374">
        <f t="shared" si="12"/>
        <v>0</v>
      </c>
      <c r="H304" s="316">
        <v>0</v>
      </c>
      <c r="I304" s="317">
        <f t="shared" si="13"/>
        <v>0</v>
      </c>
    </row>
    <row r="305" spans="1:9">
      <c r="A305" s="271">
        <v>8</v>
      </c>
      <c r="B305" s="313">
        <v>434004</v>
      </c>
      <c r="C305" s="314" t="s">
        <v>827</v>
      </c>
      <c r="D305" s="314" t="s">
        <v>630</v>
      </c>
      <c r="E305" s="273">
        <v>20</v>
      </c>
      <c r="F305" s="607"/>
      <c r="G305" s="374">
        <f t="shared" si="12"/>
        <v>0</v>
      </c>
      <c r="H305" s="316">
        <v>0.17</v>
      </c>
      <c r="I305" s="317">
        <f t="shared" si="13"/>
        <v>3.4000000000000004</v>
      </c>
    </row>
    <row r="306" spans="1:9">
      <c r="A306" s="271">
        <v>9</v>
      </c>
      <c r="B306" s="313">
        <v>464342</v>
      </c>
      <c r="C306" s="314" t="s">
        <v>832</v>
      </c>
      <c r="D306" s="314" t="s">
        <v>630</v>
      </c>
      <c r="E306" s="273">
        <v>2</v>
      </c>
      <c r="F306" s="607"/>
      <c r="G306" s="374">
        <f t="shared" si="12"/>
        <v>0</v>
      </c>
      <c r="H306" s="316">
        <v>0.57999999999999996</v>
      </c>
      <c r="I306" s="317">
        <f t="shared" si="13"/>
        <v>1.1599999999999999</v>
      </c>
    </row>
    <row r="307" spans="1:9">
      <c r="A307" s="271">
        <v>10</v>
      </c>
      <c r="B307" s="313">
        <v>464343</v>
      </c>
      <c r="C307" s="314" t="s">
        <v>833</v>
      </c>
      <c r="D307" s="314" t="s">
        <v>630</v>
      </c>
      <c r="E307" s="273">
        <v>1</v>
      </c>
      <c r="F307" s="607"/>
      <c r="G307" s="374">
        <f t="shared" si="12"/>
        <v>0</v>
      </c>
      <c r="H307" s="316">
        <v>0.57999999999999996</v>
      </c>
      <c r="I307" s="317">
        <f t="shared" si="13"/>
        <v>0.57999999999999996</v>
      </c>
    </row>
    <row r="308" spans="1:9">
      <c r="A308" s="271">
        <v>11</v>
      </c>
      <c r="B308" s="313">
        <v>415034</v>
      </c>
      <c r="C308" s="314" t="s">
        <v>839</v>
      </c>
      <c r="D308" s="314" t="s">
        <v>630</v>
      </c>
      <c r="E308" s="273">
        <v>1</v>
      </c>
      <c r="F308" s="607"/>
      <c r="G308" s="374">
        <f t="shared" si="12"/>
        <v>0</v>
      </c>
      <c r="H308" s="316">
        <v>1.64</v>
      </c>
      <c r="I308" s="317">
        <f t="shared" si="13"/>
        <v>1.64</v>
      </c>
    </row>
    <row r="309" spans="1:9">
      <c r="A309" s="271">
        <v>12</v>
      </c>
      <c r="B309" s="313">
        <v>432331</v>
      </c>
      <c r="C309" s="314" t="s">
        <v>840</v>
      </c>
      <c r="D309" s="314" t="s">
        <v>630</v>
      </c>
      <c r="E309" s="273">
        <v>1</v>
      </c>
      <c r="F309" s="607"/>
      <c r="G309" s="374">
        <f t="shared" si="12"/>
        <v>0</v>
      </c>
      <c r="H309" s="316">
        <v>1.1399999999999999</v>
      </c>
      <c r="I309" s="317">
        <f t="shared" si="13"/>
        <v>1.1399999999999999</v>
      </c>
    </row>
    <row r="310" spans="1:9">
      <c r="A310" s="271">
        <v>13</v>
      </c>
      <c r="B310" s="313">
        <v>432342</v>
      </c>
      <c r="C310" s="314" t="s">
        <v>842</v>
      </c>
      <c r="D310" s="314" t="s">
        <v>630</v>
      </c>
      <c r="E310" s="273">
        <v>3</v>
      </c>
      <c r="F310" s="607"/>
      <c r="G310" s="374">
        <f t="shared" si="12"/>
        <v>0</v>
      </c>
      <c r="H310" s="316">
        <v>0</v>
      </c>
      <c r="I310" s="317">
        <f t="shared" si="13"/>
        <v>0</v>
      </c>
    </row>
    <row r="311" spans="1:9">
      <c r="A311" s="271">
        <v>14</v>
      </c>
      <c r="B311" s="313">
        <v>471111</v>
      </c>
      <c r="C311" s="314" t="s">
        <v>843</v>
      </c>
      <c r="D311" s="314" t="s">
        <v>630</v>
      </c>
      <c r="E311" s="273">
        <v>1</v>
      </c>
      <c r="F311" s="607"/>
      <c r="G311" s="374">
        <f t="shared" si="12"/>
        <v>0</v>
      </c>
      <c r="H311" s="316">
        <v>1.1399999999999999</v>
      </c>
      <c r="I311" s="317">
        <f t="shared" si="13"/>
        <v>1.1399999999999999</v>
      </c>
    </row>
    <row r="312" spans="1:9">
      <c r="A312" s="271">
        <v>15</v>
      </c>
      <c r="B312" s="313">
        <v>435103</v>
      </c>
      <c r="C312" s="314" t="s">
        <v>844</v>
      </c>
      <c r="D312" s="314" t="s">
        <v>630</v>
      </c>
      <c r="E312" s="273">
        <v>1</v>
      </c>
      <c r="F312" s="607"/>
      <c r="G312" s="374">
        <f t="shared" si="12"/>
        <v>0</v>
      </c>
      <c r="H312" s="316">
        <v>0.36</v>
      </c>
      <c r="I312" s="317">
        <f t="shared" si="13"/>
        <v>0.36</v>
      </c>
    </row>
    <row r="313" spans="1:9">
      <c r="A313" s="271">
        <v>16</v>
      </c>
      <c r="B313" s="313">
        <v>435105</v>
      </c>
      <c r="C313" s="314" t="s">
        <v>973</v>
      </c>
      <c r="D313" s="314" t="s">
        <v>630</v>
      </c>
      <c r="E313" s="273">
        <v>1</v>
      </c>
      <c r="F313" s="607"/>
      <c r="G313" s="374">
        <f t="shared" si="12"/>
        <v>0</v>
      </c>
      <c r="H313" s="316">
        <v>0.39</v>
      </c>
      <c r="I313" s="317">
        <f t="shared" si="13"/>
        <v>0.39</v>
      </c>
    </row>
    <row r="314" spans="1:9">
      <c r="A314" s="271">
        <v>17</v>
      </c>
      <c r="B314" s="313">
        <v>438501</v>
      </c>
      <c r="C314" s="314" t="s">
        <v>829</v>
      </c>
      <c r="D314" s="314" t="s">
        <v>630</v>
      </c>
      <c r="E314" s="273">
        <v>1</v>
      </c>
      <c r="F314" s="607"/>
      <c r="G314" s="374">
        <f t="shared" si="12"/>
        <v>0</v>
      </c>
      <c r="H314" s="316">
        <v>0.49</v>
      </c>
      <c r="I314" s="317">
        <f t="shared" si="13"/>
        <v>0.49</v>
      </c>
    </row>
    <row r="315" spans="1:9">
      <c r="A315" s="271">
        <v>18</v>
      </c>
      <c r="B315" s="313">
        <v>441111</v>
      </c>
      <c r="C315" s="314" t="s">
        <v>830</v>
      </c>
      <c r="D315" s="314" t="s">
        <v>630</v>
      </c>
      <c r="E315" s="273">
        <v>1</v>
      </c>
      <c r="F315" s="607"/>
      <c r="G315" s="374">
        <f t="shared" si="12"/>
        <v>0</v>
      </c>
      <c r="H315" s="316">
        <v>0.27</v>
      </c>
      <c r="I315" s="317">
        <f t="shared" si="13"/>
        <v>0.27</v>
      </c>
    </row>
    <row r="316" spans="1:9">
      <c r="A316" s="271">
        <v>19</v>
      </c>
      <c r="B316" s="313">
        <v>464313</v>
      </c>
      <c r="C316" s="314" t="s">
        <v>831</v>
      </c>
      <c r="D316" s="314" t="s">
        <v>630</v>
      </c>
      <c r="E316" s="273">
        <v>1</v>
      </c>
      <c r="F316" s="607"/>
      <c r="G316" s="374">
        <f t="shared" si="12"/>
        <v>0</v>
      </c>
      <c r="H316" s="316">
        <v>0.31</v>
      </c>
      <c r="I316" s="317">
        <f t="shared" si="13"/>
        <v>0.31</v>
      </c>
    </row>
    <row r="317" spans="1:9" ht="15.75" thickBot="1">
      <c r="A317" s="318">
        <v>20</v>
      </c>
      <c r="B317" s="319">
        <v>761117</v>
      </c>
      <c r="C317" s="320" t="s">
        <v>974</v>
      </c>
      <c r="D317" s="320" t="s">
        <v>630</v>
      </c>
      <c r="E317" s="321">
        <v>1</v>
      </c>
      <c r="F317" s="608"/>
      <c r="G317" s="375">
        <f t="shared" si="12"/>
        <v>0</v>
      </c>
      <c r="H317" s="323">
        <v>0.3</v>
      </c>
      <c r="I317" s="324">
        <f t="shared" si="13"/>
        <v>0.3</v>
      </c>
    </row>
    <row r="318" spans="1:9" ht="15.75" thickBot="1">
      <c r="A318" s="340"/>
      <c r="B318" s="341"/>
      <c r="C318" s="342" t="s">
        <v>636</v>
      </c>
      <c r="D318" s="342"/>
      <c r="E318" s="343"/>
      <c r="F318" s="343"/>
      <c r="G318" s="376">
        <f>SUM(G298:G317)</f>
        <v>0</v>
      </c>
      <c r="H318" s="345"/>
      <c r="I318" s="346">
        <f>SUM(I298:I317)</f>
        <v>20.78</v>
      </c>
    </row>
    <row r="319" spans="1:9" ht="15.75" thickBot="1"/>
    <row r="320" spans="1:9" ht="21" thickBot="1">
      <c r="A320" s="261" t="s">
        <v>975</v>
      </c>
      <c r="B320" s="262"/>
      <c r="C320" s="262"/>
      <c r="D320" s="347"/>
      <c r="E320" s="348"/>
      <c r="F320" s="349"/>
    </row>
    <row r="321" spans="1:9" ht="15.75" thickBot="1">
      <c r="A321" s="266" t="s">
        <v>596</v>
      </c>
      <c r="B321" s="350"/>
      <c r="C321" s="350"/>
      <c r="D321" s="351"/>
      <c r="E321" s="352"/>
      <c r="F321" s="353" t="s">
        <v>598</v>
      </c>
    </row>
    <row r="322" spans="1:9">
      <c r="A322" s="271">
        <v>1</v>
      </c>
      <c r="B322" s="272" t="s">
        <v>809</v>
      </c>
      <c r="C322" s="272"/>
      <c r="D322" s="354"/>
      <c r="E322" s="315">
        <v>0</v>
      </c>
      <c r="F322" s="355">
        <f>G361+G367</f>
        <v>0</v>
      </c>
    </row>
    <row r="323" spans="1:9" ht="15.75" thickBot="1">
      <c r="A323" s="271">
        <v>2</v>
      </c>
      <c r="B323" s="272" t="s">
        <v>810</v>
      </c>
      <c r="C323" s="272"/>
      <c r="D323" s="354">
        <v>3</v>
      </c>
      <c r="E323" s="315">
        <f>F322</f>
        <v>0</v>
      </c>
      <c r="F323" s="355">
        <f>E323*D323/100</f>
        <v>0</v>
      </c>
    </row>
    <row r="324" spans="1:9">
      <c r="A324" s="281">
        <v>3</v>
      </c>
      <c r="B324" s="282" t="s">
        <v>811</v>
      </c>
      <c r="C324" s="282"/>
      <c r="D324" s="356"/>
      <c r="E324" s="357">
        <v>0</v>
      </c>
      <c r="F324" s="358">
        <f>F323+F322</f>
        <v>0</v>
      </c>
    </row>
    <row r="325" spans="1:9">
      <c r="A325" s="288"/>
      <c r="B325" s="289"/>
      <c r="C325" s="289"/>
      <c r="D325" s="359"/>
      <c r="E325" s="360"/>
      <c r="F325" s="361"/>
    </row>
    <row r="326" spans="1:9">
      <c r="A326" s="271">
        <v>4</v>
      </c>
      <c r="B326" s="272" t="s">
        <v>812</v>
      </c>
      <c r="C326" s="272"/>
      <c r="D326" s="354">
        <v>28.56</v>
      </c>
      <c r="E326" s="612"/>
      <c r="F326" s="355">
        <f>E326*D326</f>
        <v>0</v>
      </c>
    </row>
    <row r="327" spans="1:9" ht="15.75" thickBot="1">
      <c r="A327" s="271">
        <v>5</v>
      </c>
      <c r="B327" s="272" t="s">
        <v>813</v>
      </c>
      <c r="C327" s="272"/>
      <c r="D327" s="354"/>
      <c r="E327" s="315">
        <v>0</v>
      </c>
      <c r="F327" s="611"/>
    </row>
    <row r="328" spans="1:9">
      <c r="A328" s="281">
        <v>6</v>
      </c>
      <c r="B328" s="282" t="s">
        <v>814</v>
      </c>
      <c r="C328" s="282"/>
      <c r="D328" s="356"/>
      <c r="E328" s="357">
        <v>0</v>
      </c>
      <c r="F328" s="358">
        <f>F327+F326+F324</f>
        <v>0</v>
      </c>
    </row>
    <row r="329" spans="1:9">
      <c r="A329" s="288"/>
      <c r="B329" s="289"/>
      <c r="C329" s="289"/>
      <c r="D329" s="359"/>
      <c r="E329" s="360"/>
      <c r="F329" s="361"/>
    </row>
    <row r="330" spans="1:9">
      <c r="A330" s="271">
        <v>7</v>
      </c>
      <c r="B330" s="272" t="s">
        <v>815</v>
      </c>
      <c r="C330" s="272"/>
      <c r="D330" s="354">
        <v>1</v>
      </c>
      <c r="E330" s="315">
        <v>0</v>
      </c>
      <c r="F330" s="355"/>
    </row>
    <row r="331" spans="1:9">
      <c r="A331" s="271">
        <v>8</v>
      </c>
      <c r="B331" s="272" t="s">
        <v>816</v>
      </c>
      <c r="C331" s="272"/>
      <c r="D331" s="354"/>
      <c r="E331" s="315">
        <v>0</v>
      </c>
      <c r="F331" s="355">
        <f>F328</f>
        <v>0</v>
      </c>
    </row>
    <row r="332" spans="1:9" ht="15.75" thickBot="1">
      <c r="A332" s="271">
        <v>9</v>
      </c>
      <c r="B332" s="272" t="s">
        <v>817</v>
      </c>
      <c r="C332" s="272"/>
      <c r="D332" s="354">
        <v>21</v>
      </c>
      <c r="E332" s="315">
        <f>F331</f>
        <v>0</v>
      </c>
      <c r="F332" s="355">
        <f>E332*D332/100</f>
        <v>0</v>
      </c>
    </row>
    <row r="333" spans="1:9" ht="16.5" thickTop="1" thickBot="1">
      <c r="A333" s="293">
        <v>10</v>
      </c>
      <c r="B333" s="294" t="s">
        <v>818</v>
      </c>
      <c r="C333" s="294"/>
      <c r="D333" s="362"/>
      <c r="E333" s="363">
        <v>0</v>
      </c>
      <c r="F333" s="364">
        <f>F332+F331</f>
        <v>0</v>
      </c>
    </row>
    <row r="335" spans="1:9" ht="21" thickBot="1">
      <c r="A335" s="298" t="s">
        <v>619</v>
      </c>
      <c r="B335" s="298"/>
      <c r="C335" s="298"/>
      <c r="D335" s="298"/>
      <c r="E335" s="298"/>
      <c r="F335" s="298"/>
      <c r="G335" s="298"/>
      <c r="H335" s="298"/>
      <c r="I335" s="298"/>
    </row>
    <row r="336" spans="1:9" ht="15.75" thickBot="1">
      <c r="A336" s="301" t="s">
        <v>596</v>
      </c>
      <c r="B336" s="300" t="s">
        <v>620</v>
      </c>
      <c r="C336" s="301" t="s">
        <v>621</v>
      </c>
      <c r="D336" s="301" t="s">
        <v>622</v>
      </c>
      <c r="E336" s="302" t="s">
        <v>623</v>
      </c>
      <c r="F336" s="302" t="s">
        <v>624</v>
      </c>
      <c r="G336" s="365" t="s">
        <v>625</v>
      </c>
      <c r="H336" s="304" t="s">
        <v>626</v>
      </c>
      <c r="I336" s="366" t="s">
        <v>627</v>
      </c>
    </row>
    <row r="337" spans="1:9" ht="15.75">
      <c r="A337" s="367"/>
      <c r="B337" s="368" t="s">
        <v>976</v>
      </c>
      <c r="C337" s="369"/>
      <c r="D337" s="369"/>
      <c r="E337" s="370"/>
      <c r="F337" s="370"/>
      <c r="G337" s="371"/>
      <c r="H337" s="372"/>
      <c r="I337" s="373"/>
    </row>
    <row r="338" spans="1:9">
      <c r="A338" s="271">
        <v>1</v>
      </c>
      <c r="B338" s="313">
        <v>782311</v>
      </c>
      <c r="C338" s="314" t="s">
        <v>820</v>
      </c>
      <c r="D338" s="314" t="s">
        <v>383</v>
      </c>
      <c r="E338" s="273">
        <v>2</v>
      </c>
      <c r="F338" s="607"/>
      <c r="G338" s="374">
        <f t="shared" ref="G338:G360" si="14">E338*F338</f>
        <v>0</v>
      </c>
      <c r="H338" s="316">
        <v>0.49</v>
      </c>
      <c r="I338" s="317">
        <f t="shared" ref="I338:I360" si="15">E338*H338</f>
        <v>0.98</v>
      </c>
    </row>
    <row r="339" spans="1:9">
      <c r="A339" s="271">
        <v>2</v>
      </c>
      <c r="B339" s="313">
        <v>783212</v>
      </c>
      <c r="C339" s="314" t="s">
        <v>821</v>
      </c>
      <c r="D339" s="314" t="s">
        <v>383</v>
      </c>
      <c r="E339" s="273">
        <v>2</v>
      </c>
      <c r="F339" s="607"/>
      <c r="G339" s="374">
        <f t="shared" si="14"/>
        <v>0</v>
      </c>
      <c r="H339" s="316">
        <v>0.46</v>
      </c>
      <c r="I339" s="317">
        <f t="shared" si="15"/>
        <v>0.92</v>
      </c>
    </row>
    <row r="340" spans="1:9">
      <c r="A340" s="271">
        <v>3</v>
      </c>
      <c r="B340" s="313">
        <v>784313</v>
      </c>
      <c r="C340" s="314" t="s">
        <v>822</v>
      </c>
      <c r="D340" s="314" t="s">
        <v>630</v>
      </c>
      <c r="E340" s="273">
        <v>40</v>
      </c>
      <c r="F340" s="607"/>
      <c r="G340" s="374">
        <f t="shared" si="14"/>
        <v>0</v>
      </c>
      <c r="H340" s="316">
        <v>0.16</v>
      </c>
      <c r="I340" s="317">
        <f t="shared" si="15"/>
        <v>6.4</v>
      </c>
    </row>
    <row r="341" spans="1:9">
      <c r="A341" s="271">
        <v>4</v>
      </c>
      <c r="B341" s="313">
        <v>347215</v>
      </c>
      <c r="C341" s="314" t="s">
        <v>823</v>
      </c>
      <c r="D341" s="314" t="s">
        <v>383</v>
      </c>
      <c r="E341" s="273">
        <v>2</v>
      </c>
      <c r="F341" s="607"/>
      <c r="G341" s="374">
        <f t="shared" si="14"/>
        <v>0</v>
      </c>
      <c r="H341" s="316">
        <v>0.12</v>
      </c>
      <c r="I341" s="317">
        <f t="shared" si="15"/>
        <v>0.24</v>
      </c>
    </row>
    <row r="342" spans="1:9">
      <c r="A342" s="271">
        <v>5</v>
      </c>
      <c r="B342" s="313">
        <v>788211</v>
      </c>
      <c r="C342" s="314" t="s">
        <v>836</v>
      </c>
      <c r="D342" s="314" t="s">
        <v>360</v>
      </c>
      <c r="E342" s="273">
        <v>1</v>
      </c>
      <c r="F342" s="607"/>
      <c r="G342" s="374">
        <f t="shared" si="14"/>
        <v>0</v>
      </c>
      <c r="H342" s="316">
        <v>0.51</v>
      </c>
      <c r="I342" s="317">
        <f t="shared" si="15"/>
        <v>0.51</v>
      </c>
    </row>
    <row r="343" spans="1:9">
      <c r="A343" s="271">
        <v>6</v>
      </c>
      <c r="B343" s="313">
        <v>432131</v>
      </c>
      <c r="C343" s="314" t="s">
        <v>825</v>
      </c>
      <c r="D343" s="314" t="s">
        <v>630</v>
      </c>
      <c r="E343" s="273">
        <v>1</v>
      </c>
      <c r="F343" s="607"/>
      <c r="G343" s="374">
        <f t="shared" si="14"/>
        <v>0</v>
      </c>
      <c r="H343" s="316">
        <v>0.55000000000000004</v>
      </c>
      <c r="I343" s="317">
        <f t="shared" si="15"/>
        <v>0.55000000000000004</v>
      </c>
    </row>
    <row r="344" spans="1:9">
      <c r="A344" s="271">
        <v>7</v>
      </c>
      <c r="B344" s="313">
        <v>432142</v>
      </c>
      <c r="C344" s="314" t="s">
        <v>826</v>
      </c>
      <c r="D344" s="314" t="s">
        <v>630</v>
      </c>
      <c r="E344" s="273">
        <v>3</v>
      </c>
      <c r="F344" s="607"/>
      <c r="G344" s="374">
        <f t="shared" si="14"/>
        <v>0</v>
      </c>
      <c r="H344" s="316">
        <v>0</v>
      </c>
      <c r="I344" s="317">
        <f t="shared" si="15"/>
        <v>0</v>
      </c>
    </row>
    <row r="345" spans="1:9">
      <c r="A345" s="271">
        <v>8</v>
      </c>
      <c r="B345" s="313">
        <v>434004</v>
      </c>
      <c r="C345" s="314" t="s">
        <v>827</v>
      </c>
      <c r="D345" s="314" t="s">
        <v>630</v>
      </c>
      <c r="E345" s="273">
        <v>25</v>
      </c>
      <c r="F345" s="607"/>
      <c r="G345" s="374">
        <f t="shared" si="14"/>
        <v>0</v>
      </c>
      <c r="H345" s="316">
        <v>0.17</v>
      </c>
      <c r="I345" s="317">
        <f t="shared" si="15"/>
        <v>4.25</v>
      </c>
    </row>
    <row r="346" spans="1:9">
      <c r="A346" s="271">
        <v>9</v>
      </c>
      <c r="B346" s="313">
        <v>464342</v>
      </c>
      <c r="C346" s="314" t="s">
        <v>832</v>
      </c>
      <c r="D346" s="314" t="s">
        <v>630</v>
      </c>
      <c r="E346" s="273">
        <v>1</v>
      </c>
      <c r="F346" s="607"/>
      <c r="G346" s="374">
        <f t="shared" si="14"/>
        <v>0</v>
      </c>
      <c r="H346" s="316">
        <v>0.57999999999999996</v>
      </c>
      <c r="I346" s="317">
        <f t="shared" si="15"/>
        <v>0.57999999999999996</v>
      </c>
    </row>
    <row r="347" spans="1:9">
      <c r="A347" s="271">
        <v>10</v>
      </c>
      <c r="B347" s="313">
        <v>464343</v>
      </c>
      <c r="C347" s="314" t="s">
        <v>833</v>
      </c>
      <c r="D347" s="314" t="s">
        <v>630</v>
      </c>
      <c r="E347" s="273">
        <v>1</v>
      </c>
      <c r="F347" s="607"/>
      <c r="G347" s="374">
        <f t="shared" si="14"/>
        <v>0</v>
      </c>
      <c r="H347" s="316">
        <v>0.57999999999999996</v>
      </c>
      <c r="I347" s="317">
        <f t="shared" si="15"/>
        <v>0.57999999999999996</v>
      </c>
    </row>
    <row r="348" spans="1:9">
      <c r="A348" s="271">
        <v>11</v>
      </c>
      <c r="B348" s="313">
        <v>761117</v>
      </c>
      <c r="C348" s="314" t="s">
        <v>837</v>
      </c>
      <c r="D348" s="314" t="s">
        <v>630</v>
      </c>
      <c r="E348" s="273">
        <v>1</v>
      </c>
      <c r="F348" s="607"/>
      <c r="G348" s="374">
        <f t="shared" si="14"/>
        <v>0</v>
      </c>
      <c r="H348" s="316">
        <v>0.3</v>
      </c>
      <c r="I348" s="317">
        <f t="shared" si="15"/>
        <v>0.3</v>
      </c>
    </row>
    <row r="349" spans="1:9">
      <c r="A349" s="271">
        <v>12</v>
      </c>
      <c r="B349" s="313">
        <v>312615</v>
      </c>
      <c r="C349" s="314" t="s">
        <v>838</v>
      </c>
      <c r="D349" s="314" t="s">
        <v>630</v>
      </c>
      <c r="E349" s="273">
        <v>45</v>
      </c>
      <c r="F349" s="607"/>
      <c r="G349" s="374">
        <f t="shared" si="14"/>
        <v>0</v>
      </c>
      <c r="H349" s="316">
        <v>0.03</v>
      </c>
      <c r="I349" s="317">
        <f t="shared" si="15"/>
        <v>1.3499999999999999</v>
      </c>
    </row>
    <row r="350" spans="1:9">
      <c r="A350" s="271">
        <v>13</v>
      </c>
      <c r="B350" s="313">
        <v>415034</v>
      </c>
      <c r="C350" s="314" t="s">
        <v>839</v>
      </c>
      <c r="D350" s="314" t="s">
        <v>630</v>
      </c>
      <c r="E350" s="273">
        <v>1</v>
      </c>
      <c r="F350" s="607"/>
      <c r="G350" s="374">
        <f t="shared" si="14"/>
        <v>0</v>
      </c>
      <c r="H350" s="316">
        <v>1.64</v>
      </c>
      <c r="I350" s="317">
        <f t="shared" si="15"/>
        <v>1.64</v>
      </c>
    </row>
    <row r="351" spans="1:9">
      <c r="A351" s="271">
        <v>14</v>
      </c>
      <c r="B351" s="313">
        <v>432331</v>
      </c>
      <c r="C351" s="314" t="s">
        <v>840</v>
      </c>
      <c r="D351" s="314" t="s">
        <v>630</v>
      </c>
      <c r="E351" s="273">
        <v>1</v>
      </c>
      <c r="F351" s="607"/>
      <c r="G351" s="374">
        <f t="shared" si="14"/>
        <v>0</v>
      </c>
      <c r="H351" s="316">
        <v>1.1399999999999999</v>
      </c>
      <c r="I351" s="317">
        <f t="shared" si="15"/>
        <v>1.1399999999999999</v>
      </c>
    </row>
    <row r="352" spans="1:9">
      <c r="A352" s="271">
        <v>15</v>
      </c>
      <c r="B352" s="313">
        <v>432342</v>
      </c>
      <c r="C352" s="314" t="s">
        <v>842</v>
      </c>
      <c r="D352" s="314" t="s">
        <v>630</v>
      </c>
      <c r="E352" s="273">
        <v>3</v>
      </c>
      <c r="F352" s="607"/>
      <c r="G352" s="374">
        <f t="shared" si="14"/>
        <v>0</v>
      </c>
      <c r="H352" s="316">
        <v>0</v>
      </c>
      <c r="I352" s="317">
        <f t="shared" si="15"/>
        <v>0</v>
      </c>
    </row>
    <row r="353" spans="1:9">
      <c r="A353" s="271">
        <v>16</v>
      </c>
      <c r="B353" s="313">
        <v>471111</v>
      </c>
      <c r="C353" s="314" t="s">
        <v>843</v>
      </c>
      <c r="D353" s="314" t="s">
        <v>630</v>
      </c>
      <c r="E353" s="273">
        <v>1</v>
      </c>
      <c r="F353" s="607"/>
      <c r="G353" s="374">
        <f t="shared" si="14"/>
        <v>0</v>
      </c>
      <c r="H353" s="316">
        <v>1.1399999999999999</v>
      </c>
      <c r="I353" s="317">
        <f t="shared" si="15"/>
        <v>1.1399999999999999</v>
      </c>
    </row>
    <row r="354" spans="1:9">
      <c r="A354" s="271">
        <v>17</v>
      </c>
      <c r="B354" s="313">
        <v>435104</v>
      </c>
      <c r="C354" s="314" t="s">
        <v>845</v>
      </c>
      <c r="D354" s="314" t="s">
        <v>630</v>
      </c>
      <c r="E354" s="273">
        <v>7</v>
      </c>
      <c r="F354" s="607"/>
      <c r="G354" s="374">
        <f t="shared" si="14"/>
        <v>0</v>
      </c>
      <c r="H354" s="316">
        <v>0.39</v>
      </c>
      <c r="I354" s="317">
        <f t="shared" si="15"/>
        <v>2.73</v>
      </c>
    </row>
    <row r="355" spans="1:9">
      <c r="A355" s="271">
        <v>18</v>
      </c>
      <c r="B355" s="313">
        <v>435107</v>
      </c>
      <c r="C355" s="314" t="s">
        <v>846</v>
      </c>
      <c r="D355" s="314" t="s">
        <v>630</v>
      </c>
      <c r="E355" s="273">
        <v>1</v>
      </c>
      <c r="F355" s="607"/>
      <c r="G355" s="374">
        <f t="shared" si="14"/>
        <v>0</v>
      </c>
      <c r="H355" s="316">
        <v>0.56000000000000005</v>
      </c>
      <c r="I355" s="317">
        <f t="shared" si="15"/>
        <v>0.56000000000000005</v>
      </c>
    </row>
    <row r="356" spans="1:9">
      <c r="A356" s="271">
        <v>19</v>
      </c>
      <c r="B356" s="313">
        <v>435109</v>
      </c>
      <c r="C356" s="314" t="s">
        <v>900</v>
      </c>
      <c r="D356" s="314" t="s">
        <v>630</v>
      </c>
      <c r="E356" s="273">
        <v>1</v>
      </c>
      <c r="F356" s="607"/>
      <c r="G356" s="374">
        <f t="shared" si="14"/>
        <v>0</v>
      </c>
      <c r="H356" s="316">
        <v>0.56000000000000005</v>
      </c>
      <c r="I356" s="317">
        <f t="shared" si="15"/>
        <v>0.56000000000000005</v>
      </c>
    </row>
    <row r="357" spans="1:9">
      <c r="A357" s="271">
        <v>20</v>
      </c>
      <c r="B357" s="313">
        <v>438503</v>
      </c>
      <c r="C357" s="314" t="s">
        <v>901</v>
      </c>
      <c r="D357" s="314" t="s">
        <v>630</v>
      </c>
      <c r="E357" s="273">
        <v>1</v>
      </c>
      <c r="F357" s="607"/>
      <c r="G357" s="374">
        <f t="shared" si="14"/>
        <v>0</v>
      </c>
      <c r="H357" s="316">
        <v>0.72</v>
      </c>
      <c r="I357" s="317">
        <f t="shared" si="15"/>
        <v>0.72</v>
      </c>
    </row>
    <row r="358" spans="1:9">
      <c r="A358" s="271">
        <v>21</v>
      </c>
      <c r="B358" s="313">
        <v>432111</v>
      </c>
      <c r="C358" s="314" t="s">
        <v>906</v>
      </c>
      <c r="D358" s="314" t="s">
        <v>630</v>
      </c>
      <c r="E358" s="273">
        <v>1</v>
      </c>
      <c r="F358" s="607"/>
      <c r="G358" s="374">
        <f t="shared" si="14"/>
        <v>0</v>
      </c>
      <c r="H358" s="316">
        <v>0.23</v>
      </c>
      <c r="I358" s="317">
        <f t="shared" si="15"/>
        <v>0.23</v>
      </c>
    </row>
    <row r="359" spans="1:9">
      <c r="A359" s="271">
        <v>22</v>
      </c>
      <c r="B359" s="313">
        <v>432142</v>
      </c>
      <c r="C359" s="314" t="s">
        <v>826</v>
      </c>
      <c r="D359" s="314" t="s">
        <v>630</v>
      </c>
      <c r="E359" s="273">
        <v>1</v>
      </c>
      <c r="F359" s="607"/>
      <c r="G359" s="374">
        <f t="shared" si="14"/>
        <v>0</v>
      </c>
      <c r="H359" s="316">
        <v>0</v>
      </c>
      <c r="I359" s="317">
        <f t="shared" si="15"/>
        <v>0</v>
      </c>
    </row>
    <row r="360" spans="1:9" ht="15.75" thickBot="1">
      <c r="A360" s="318">
        <v>23</v>
      </c>
      <c r="B360" s="319">
        <v>436652</v>
      </c>
      <c r="C360" s="320" t="s">
        <v>977</v>
      </c>
      <c r="D360" s="320" t="s">
        <v>630</v>
      </c>
      <c r="E360" s="321">
        <v>1</v>
      </c>
      <c r="F360" s="608"/>
      <c r="G360" s="375">
        <f t="shared" si="14"/>
        <v>0</v>
      </c>
      <c r="H360" s="323">
        <v>2.46</v>
      </c>
      <c r="I360" s="324">
        <f t="shared" si="15"/>
        <v>2.46</v>
      </c>
    </row>
    <row r="361" spans="1:9">
      <c r="A361" s="325"/>
      <c r="B361" s="326"/>
      <c r="C361" s="327" t="s">
        <v>636</v>
      </c>
      <c r="D361" s="327"/>
      <c r="E361" s="328"/>
      <c r="F361" s="328"/>
      <c r="G361" s="381">
        <f>SUM(G338:G360)</f>
        <v>0</v>
      </c>
      <c r="H361" s="330"/>
      <c r="I361" s="331">
        <f>SUM(I338:I360)</f>
        <v>27.840000000000003</v>
      </c>
    </row>
    <row r="362" spans="1:9" ht="15.75">
      <c r="A362" s="332"/>
      <c r="B362" s="333" t="s">
        <v>909</v>
      </c>
      <c r="C362" s="334"/>
      <c r="D362" s="334"/>
      <c r="E362" s="335"/>
      <c r="F362" s="335"/>
      <c r="G362" s="382"/>
      <c r="H362" s="337"/>
      <c r="I362" s="338"/>
    </row>
    <row r="363" spans="1:9" ht="15.75" thickBot="1">
      <c r="A363" s="318">
        <v>24</v>
      </c>
      <c r="B363" s="319"/>
      <c r="C363" s="320" t="s">
        <v>910</v>
      </c>
      <c r="D363" s="383"/>
      <c r="E363" s="321"/>
      <c r="F363" s="321"/>
      <c r="G363" s="375">
        <f>E363*F363</f>
        <v>0</v>
      </c>
      <c r="H363" s="323"/>
      <c r="I363" s="324">
        <f>E363*H363</f>
        <v>0</v>
      </c>
    </row>
    <row r="364" spans="1:9">
      <c r="A364" s="325"/>
      <c r="B364" s="326"/>
      <c r="C364" s="327" t="s">
        <v>636</v>
      </c>
      <c r="D364" s="384"/>
      <c r="E364" s="328"/>
      <c r="F364" s="328"/>
      <c r="G364" s="381">
        <f>SUM(G363:G363)</f>
        <v>0</v>
      </c>
      <c r="H364" s="330"/>
      <c r="I364" s="331">
        <f>SUM(I363:I363)</f>
        <v>0</v>
      </c>
    </row>
    <row r="365" spans="1:9" ht="15.75">
      <c r="A365" s="332"/>
      <c r="B365" s="333" t="s">
        <v>976</v>
      </c>
      <c r="C365" s="334"/>
      <c r="D365" s="385"/>
      <c r="E365" s="335"/>
      <c r="F365" s="335"/>
      <c r="G365" s="382"/>
      <c r="H365" s="337"/>
      <c r="I365" s="338"/>
    </row>
    <row r="366" spans="1:9" ht="15.75" thickBot="1">
      <c r="A366" s="318">
        <v>25</v>
      </c>
      <c r="B366" s="319">
        <v>438502</v>
      </c>
      <c r="C366" s="320" t="s">
        <v>978</v>
      </c>
      <c r="D366" s="320" t="s">
        <v>630</v>
      </c>
      <c r="E366" s="321">
        <v>1</v>
      </c>
      <c r="F366" s="608"/>
      <c r="G366" s="375">
        <f>E366*F366</f>
        <v>0</v>
      </c>
      <c r="H366" s="323">
        <v>0.72</v>
      </c>
      <c r="I366" s="324">
        <f>E366*H366</f>
        <v>0.72</v>
      </c>
    </row>
    <row r="367" spans="1:9" ht="15.75" thickBot="1">
      <c r="A367" s="340"/>
      <c r="B367" s="341"/>
      <c r="C367" s="342" t="s">
        <v>636</v>
      </c>
      <c r="D367" s="342"/>
      <c r="E367" s="343"/>
      <c r="F367" s="343"/>
      <c r="G367" s="376">
        <f>SUM(G366:G366)</f>
        <v>0</v>
      </c>
      <c r="H367" s="345"/>
      <c r="I367" s="346">
        <f>SUM(I366:I366)</f>
        <v>0.72</v>
      </c>
    </row>
    <row r="368" spans="1:9">
      <c r="B368" s="377"/>
      <c r="D368" s="286"/>
      <c r="E368" s="256"/>
      <c r="F368" s="256"/>
      <c r="G368" s="378"/>
      <c r="H368" s="379"/>
      <c r="I368" s="380"/>
    </row>
    <row r="369" spans="1:9">
      <c r="A369" s="286" t="s">
        <v>852</v>
      </c>
      <c r="B369" s="377"/>
      <c r="D369" s="286"/>
      <c r="E369" s="256"/>
      <c r="F369" s="256"/>
      <c r="G369" s="378"/>
      <c r="H369" s="379"/>
      <c r="I369" s="380"/>
    </row>
    <row r="370" spans="1:9">
      <c r="A370" s="286" t="s">
        <v>853</v>
      </c>
      <c r="B370" s="377"/>
      <c r="C370" s="286" t="s">
        <v>241</v>
      </c>
      <c r="D370" s="286"/>
      <c r="E370" s="256"/>
      <c r="F370" s="256"/>
      <c r="G370" s="378"/>
      <c r="H370" s="379"/>
      <c r="I370" s="380"/>
    </row>
  </sheetData>
  <sheetProtection password="A5BB" sheet="1"/>
  <phoneticPr fontId="2" type="noConversion"/>
  <printOptions horizontalCentered="1"/>
  <pageMargins left="0.39370078740157483" right="0.39370078740157483" top="0.39370078740157483" bottom="0.39370078740157483" header="0" footer="0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3</vt:i4>
      </vt:variant>
    </vt:vector>
  </HeadingPairs>
  <TitlesOfParts>
    <vt:vector size="16" baseType="lpstr">
      <vt:lpstr>#Figury</vt:lpstr>
      <vt:lpstr>Krycí list</vt:lpstr>
      <vt:lpstr>Rekapitulace</vt:lpstr>
      <vt:lpstr>STA_Rozpocet</vt:lpstr>
      <vt:lpstr>VZT</vt:lpstr>
      <vt:lpstr>Elektro_1.NP</vt:lpstr>
      <vt:lpstr>Elektro_2.NP</vt:lpstr>
      <vt:lpstr>Elektro_3.NP</vt:lpstr>
      <vt:lpstr>Elektro_4.NP</vt:lpstr>
      <vt:lpstr>Rekapitulace_slabo</vt:lpstr>
      <vt:lpstr>Slabo_Položky-PZS</vt:lpstr>
      <vt:lpstr>Slabo_Položky-SLP</vt:lpstr>
      <vt:lpstr>List1</vt:lpstr>
      <vt:lpstr>VZT!Názvy_tisku</vt:lpstr>
      <vt:lpstr>STA_Rozpocet!Oblast_tisku</vt:lpstr>
      <vt:lpstr>VZT!Oblast_tisku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zevl</cp:lastModifiedBy>
  <cp:lastPrinted>2013-04-25T07:03:10Z</cp:lastPrinted>
  <dcterms:created xsi:type="dcterms:W3CDTF">2013-04-25T07:00:48Z</dcterms:created>
  <dcterms:modified xsi:type="dcterms:W3CDTF">2013-06-11T11:16:06Z</dcterms:modified>
</cp:coreProperties>
</file>